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trlProps/ctrlProp2.xml" ContentType="application/vnd.ms-excel.controlproperties+xml"/>
  <Override PartName="/xl/comments19.xml" ContentType="application/vnd.openxmlformats-officedocument.spreadsheetml.comments+xml"/>
  <Override PartName="/xl/comments20.xml" ContentType="application/vnd.openxmlformats-officedocument.spreadsheetml.comments+xml"/>
  <Override PartName="/xl/drawings/drawing17.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8.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Master\Desktop\2020년귀속 법인세\0 - 제출서식\"/>
    </mc:Choice>
  </mc:AlternateContent>
  <xr:revisionPtr revIDLastSave="0" documentId="13_ncr:1_{67EA8CF2-E8B7-4FE6-A4C9-9D49B87454B8}" xr6:coauthVersionLast="46" xr6:coauthVersionMax="46" xr10:uidLastSave="{00000000-0000-0000-0000-000000000000}"/>
  <bookViews>
    <workbookView xWindow="28740" yWindow="-60" windowWidth="19320" windowHeight="15480" xr2:uid="{00000000-000D-0000-FFFF-FFFF00000000}"/>
  </bookViews>
  <sheets>
    <sheet name="고용증대 상시근로자수-2019(작성)" sheetId="90" r:id="rId1"/>
    <sheet name="고용증대 상시근로자수-2020(작성)" sheetId="91" r:id="rId2"/>
    <sheet name="감면한도계산서" sheetId="76" r:id="rId3"/>
    <sheet name="고용증대세액공제" sheetId="92" r:id="rId4"/>
    <sheet name="2019-상시근로자(직전연도)" sheetId="74" r:id="rId5"/>
    <sheet name="2020-상시근로자(당해연도)" sheetId="75" r:id="rId6"/>
    <sheet name="1 - 업종" sheetId="77" r:id="rId7"/>
    <sheet name="2 - 감면비율&amp;한도" sheetId="78" r:id="rId8"/>
    <sheet name="2019고용 증대 기업에 대한 공제세액계산서" sheetId="87" r:id="rId9"/>
    <sheet name="감소" sheetId="89" r:id="rId10"/>
    <sheet name="추가납부세액계산서(6)" sheetId="88" r:id="rId11"/>
    <sheet name="3 - 시행령" sheetId="79" r:id="rId12"/>
    <sheet name="▲ 안분" sheetId="80" r:id="rId13"/>
    <sheet name="2018고용 증대 기업에 대한 공제세액계산서 (4)" sheetId="86" r:id="rId14"/>
    <sheet name="48 - 소득구분계산서" sheetId="81" r:id="rId15"/>
    <sheet name="청년 상시근로자수-2016" sheetId="45" r:id="rId16"/>
    <sheet name="2016결재용" sheetId="70" r:id="rId17"/>
    <sheet name="2018고용 증대 기업에 대한 공제세액계산서 (3)" sheetId="85" r:id="rId18"/>
    <sheet name="고용증대 상시근로자수-2017(장애인적용)" sheetId="57" r:id="rId19"/>
    <sheet name="2017결재용" sheetId="69" r:id="rId20"/>
    <sheet name="고용증대 상시근로자수-2018" sheetId="52" r:id="rId21"/>
    <sheet name="2018고용 증대 기업에 대한 공제세액계산서 (2)" sheetId="84" r:id="rId22"/>
    <sheet name="2018결재용" sheetId="68" r:id="rId23"/>
    <sheet name="2017청년고용 증대" sheetId="48" r:id="rId24"/>
    <sheet name="2017년 귀속 중소기업 고용증가 사회보험료" sheetId="62" r:id="rId25"/>
    <sheet name="2018고용 증대 기업에 대한 공제세액계산서" sheetId="50" r:id="rId26"/>
    <sheet name="2018청년고용 증대 (감소시 작성 추징)" sheetId="63" r:id="rId27"/>
    <sheet name="2018년 귀속 중소기업 고용증가 인원에 대한 사회보험료" sheetId="61" r:id="rId28"/>
    <sheet name="Sheet2" sheetId="66" r:id="rId29"/>
    <sheet name="고용증대 상시근로자수-2019(2)" sheetId="71" r:id="rId30"/>
    <sheet name="2019결재용" sheetId="73" r:id="rId31"/>
    <sheet name="2019청년고용 증대 (2017 2018 감소시 작성" sheetId="64" r:id="rId32"/>
    <sheet name="청년고용증대 추징" sheetId="58" r:id="rId33"/>
    <sheet name="1- book 예제 2018" sheetId="54" r:id="rId34"/>
    <sheet name="2- book 예제 2019" sheetId="55" r:id="rId35"/>
    <sheet name="3- book 예제 2020" sheetId="56" r:id="rId36"/>
    <sheet name="2019고용 증대 기업" sheetId="60" r:id="rId37"/>
  </sheets>
  <definedNames>
    <definedName name="_xlnm.Print_Area" localSheetId="24">'2017년 귀속 중소기업 고용증가 사회보험료'!$A$1:$AD$60</definedName>
    <definedName name="_xlnm.Print_Area" localSheetId="23">'2017청년고용 증대'!$A$1:$AA$40</definedName>
    <definedName name="_xlnm.Print_Area" localSheetId="25">'2018고용 증대 기업에 대한 공제세액계산서'!$A$1:$AA$71</definedName>
    <definedName name="_xlnm.Print_Area" localSheetId="21">'2018고용 증대 기업에 대한 공제세액계산서 (2)'!$A$1:$AA$71</definedName>
    <definedName name="_xlnm.Print_Area" localSheetId="17">'2018고용 증대 기업에 대한 공제세액계산서 (3)'!$A$1:$AA$71</definedName>
    <definedName name="_xlnm.Print_Area" localSheetId="13">'2018고용 증대 기업에 대한 공제세액계산서 (4)'!$A$1:$AA$71</definedName>
    <definedName name="_xlnm.Print_Area" localSheetId="27">'2018년 귀속 중소기업 고용증가 인원에 대한 사회보험료'!$A$1:$AD$60</definedName>
    <definedName name="_xlnm.Print_Area" localSheetId="26">'2018청년고용 증대 (감소시 작성 추징)'!$A$1:$AA$40</definedName>
    <definedName name="_xlnm.Print_Area" localSheetId="36">'2019고용 증대 기업'!$A$1:$AA$71</definedName>
    <definedName name="_xlnm.Print_Area" localSheetId="8">'2019고용 증대 기업에 대한 공제세액계산서'!$A$1:$AA$71</definedName>
    <definedName name="_xlnm.Print_Area" localSheetId="31">'2019청년고용 증대 (2017 2018 감소시 작성'!$A$1:$AA$40</definedName>
    <definedName name="_xlnm.Print_Area" localSheetId="5">'2020-상시근로자(당해연도)'!$K$312:$AD$324</definedName>
    <definedName name="_xlnm.Print_Area" localSheetId="14">'48 - 소득구분계산서'!$B$2:$AI$41</definedName>
    <definedName name="_xlnm.Print_Area" localSheetId="2">감면한도계산서!$A$1:$O$36</definedName>
    <definedName name="_xlnm.Print_Area" localSheetId="10">'추가납부세액계산서(6)'!$A$1:$AJ$28</definedName>
  </definedNames>
  <calcPr calcId="181029"/>
</workbook>
</file>

<file path=xl/calcChain.xml><?xml version="1.0" encoding="utf-8"?>
<calcChain xmlns="http://schemas.openxmlformats.org/spreadsheetml/2006/main">
  <c r="M10" i="76" l="1"/>
  <c r="L10" i="76"/>
  <c r="K10" i="76"/>
  <c r="J10" i="76"/>
  <c r="I10" i="76"/>
  <c r="H10" i="76"/>
  <c r="G10" i="76"/>
  <c r="F10" i="76"/>
  <c r="E10" i="76"/>
  <c r="D10" i="76"/>
  <c r="C10" i="76"/>
  <c r="B10" i="76"/>
  <c r="M9" i="76"/>
  <c r="L9" i="76"/>
  <c r="K9" i="76"/>
  <c r="J9" i="76"/>
  <c r="I9" i="76"/>
  <c r="H9" i="76"/>
  <c r="G9" i="76"/>
  <c r="F9" i="76"/>
  <c r="E9" i="76"/>
  <c r="D9" i="76"/>
  <c r="C9" i="76"/>
  <c r="B9" i="76"/>
  <c r="BQ113" i="91"/>
  <c r="BQ110" i="91"/>
  <c r="BT109" i="91"/>
  <c r="BS109" i="91"/>
  <c r="BT106" i="91"/>
  <c r="BN106" i="91"/>
  <c r="BJ106" i="91"/>
  <c r="BF106" i="91"/>
  <c r="BB106" i="91"/>
  <c r="AX106" i="91"/>
  <c r="AT106" i="91"/>
  <c r="AP106" i="91"/>
  <c r="AL106" i="91"/>
  <c r="AH106" i="91"/>
  <c r="AD106" i="91"/>
  <c r="Z106" i="91"/>
  <c r="V106" i="91"/>
  <c r="CA105" i="91"/>
  <c r="BZ105" i="91"/>
  <c r="V105" i="91"/>
  <c r="U105" i="91"/>
  <c r="T105" i="91"/>
  <c r="R105" i="91"/>
  <c r="Q105" i="91"/>
  <c r="N105" i="91"/>
  <c r="CE104" i="91"/>
  <c r="BR104" i="91"/>
  <c r="BQ104" i="91"/>
  <c r="BP104" i="91"/>
  <c r="BO104" i="91"/>
  <c r="BN104" i="91"/>
  <c r="BM104" i="91"/>
  <c r="BL104" i="91"/>
  <c r="BK104" i="91"/>
  <c r="BJ104" i="91"/>
  <c r="BI104" i="91"/>
  <c r="BH104" i="91"/>
  <c r="BG104" i="91"/>
  <c r="BF104" i="91"/>
  <c r="BE104" i="91"/>
  <c r="BD104" i="91"/>
  <c r="BC104" i="91"/>
  <c r="BB104" i="91"/>
  <c r="BA104" i="91"/>
  <c r="AZ104" i="91"/>
  <c r="AY104" i="91"/>
  <c r="AX104" i="91"/>
  <c r="AW104" i="91"/>
  <c r="AV104" i="91"/>
  <c r="AU104" i="91"/>
  <c r="AT104" i="91"/>
  <c r="AS104" i="91"/>
  <c r="AR104" i="91"/>
  <c r="AQ104" i="91"/>
  <c r="AP104" i="91"/>
  <c r="AO104" i="91"/>
  <c r="AN104" i="91"/>
  <c r="AM104" i="91"/>
  <c r="AL104" i="91"/>
  <c r="AK104" i="91"/>
  <c r="AJ104" i="91"/>
  <c r="AI104" i="91"/>
  <c r="AH104" i="91"/>
  <c r="AG104" i="91"/>
  <c r="AF104" i="91"/>
  <c r="AE104" i="91"/>
  <c r="AD104" i="91"/>
  <c r="AC104" i="91"/>
  <c r="AB104" i="91"/>
  <c r="AA104" i="91"/>
  <c r="Z104" i="91"/>
  <c r="BT104" i="91" s="1"/>
  <c r="Y104" i="91"/>
  <c r="X104" i="91"/>
  <c r="W104" i="91"/>
  <c r="BS104" i="91" s="1"/>
  <c r="CC104" i="91" s="1"/>
  <c r="CD104" i="91" s="1"/>
  <c r="M104" i="91"/>
  <c r="L104" i="91"/>
  <c r="K104" i="91"/>
  <c r="H104" i="91"/>
  <c r="G104" i="91"/>
  <c r="F104" i="91"/>
  <c r="E104" i="91"/>
  <c r="CE103" i="91"/>
  <c r="BR103" i="91"/>
  <c r="BQ103" i="91"/>
  <c r="BP103" i="91"/>
  <c r="BO103" i="91"/>
  <c r="BN103" i="91"/>
  <c r="BM103" i="91"/>
  <c r="BL103" i="91"/>
  <c r="BK103" i="91"/>
  <c r="BJ103" i="91"/>
  <c r="BI103" i="91"/>
  <c r="BH103" i="91"/>
  <c r="BG103" i="91"/>
  <c r="BF103" i="91"/>
  <c r="BE103" i="91"/>
  <c r="BD103" i="91"/>
  <c r="BC103" i="91"/>
  <c r="BB103" i="91"/>
  <c r="BA103" i="91"/>
  <c r="AZ103" i="91"/>
  <c r="AY103" i="91"/>
  <c r="AX103" i="91"/>
  <c r="AW103" i="91"/>
  <c r="AV103" i="91"/>
  <c r="AU103" i="91"/>
  <c r="AT103" i="91"/>
  <c r="AS103" i="91"/>
  <c r="AR103" i="91"/>
  <c r="AQ103" i="91"/>
  <c r="AP103" i="91"/>
  <c r="AO103" i="91"/>
  <c r="AN103" i="91"/>
  <c r="AM103" i="91"/>
  <c r="AL103" i="91"/>
  <c r="AK103" i="91"/>
  <c r="AJ103" i="91"/>
  <c r="AI103" i="91"/>
  <c r="AH103" i="91"/>
  <c r="AG103" i="91"/>
  <c r="AF103" i="91"/>
  <c r="AE103" i="91"/>
  <c r="AD103" i="91"/>
  <c r="AC103" i="91"/>
  <c r="AB103" i="91"/>
  <c r="AA103" i="91"/>
  <c r="Z103" i="91"/>
  <c r="BT103" i="91" s="1"/>
  <c r="Y103" i="91"/>
  <c r="X103" i="91"/>
  <c r="W103" i="91"/>
  <c r="BS103" i="91" s="1"/>
  <c r="CC103" i="91" s="1"/>
  <c r="CD103" i="91" s="1"/>
  <c r="M103" i="91"/>
  <c r="L103" i="91"/>
  <c r="K103" i="91"/>
  <c r="H103" i="91"/>
  <c r="G103" i="91"/>
  <c r="F103" i="91"/>
  <c r="E103" i="91"/>
  <c r="CE102" i="91"/>
  <c r="BR102" i="91"/>
  <c r="BQ102" i="91"/>
  <c r="BP102" i="91"/>
  <c r="BO102" i="91"/>
  <c r="BN102" i="91"/>
  <c r="BM102" i="91"/>
  <c r="BL102" i="91"/>
  <c r="BK102" i="91"/>
  <c r="BJ102" i="91"/>
  <c r="BI102" i="91"/>
  <c r="BH102" i="91"/>
  <c r="BG102" i="91"/>
  <c r="BF102" i="91"/>
  <c r="BE102" i="91"/>
  <c r="BD102" i="91"/>
  <c r="BC102" i="91"/>
  <c r="BB102" i="91"/>
  <c r="BA102" i="91"/>
  <c r="AZ102" i="91"/>
  <c r="AY102" i="91"/>
  <c r="AX102" i="91"/>
  <c r="AW102" i="91"/>
  <c r="AV102" i="91"/>
  <c r="AU102" i="91"/>
  <c r="AT102" i="91"/>
  <c r="AS102" i="91"/>
  <c r="AR102" i="91"/>
  <c r="AQ102" i="91"/>
  <c r="AP102" i="91"/>
  <c r="AO102" i="91"/>
  <c r="AN102" i="91"/>
  <c r="AM102" i="91"/>
  <c r="AL102" i="91"/>
  <c r="AK102" i="91"/>
  <c r="AJ102" i="91"/>
  <c r="AI102" i="91"/>
  <c r="AH102" i="91"/>
  <c r="AG102" i="91"/>
  <c r="AF102" i="91"/>
  <c r="AE102" i="91"/>
  <c r="AD102" i="91"/>
  <c r="AC102" i="91"/>
  <c r="AB102" i="91"/>
  <c r="AA102" i="91"/>
  <c r="Z102" i="91"/>
  <c r="BT102" i="91" s="1"/>
  <c r="Y102" i="91"/>
  <c r="X102" i="91"/>
  <c r="W102" i="91"/>
  <c r="BS102" i="91" s="1"/>
  <c r="CC102" i="91" s="1"/>
  <c r="CD102" i="91" s="1"/>
  <c r="M102" i="91"/>
  <c r="L102" i="91"/>
  <c r="K102" i="91"/>
  <c r="H102" i="91"/>
  <c r="G102" i="91"/>
  <c r="F102" i="91"/>
  <c r="E102" i="91"/>
  <c r="CE101" i="91"/>
  <c r="BR101" i="91"/>
  <c r="BQ101" i="91"/>
  <c r="BP101" i="91"/>
  <c r="BO101" i="91"/>
  <c r="BN101" i="91"/>
  <c r="BM101" i="91"/>
  <c r="BL101" i="91"/>
  <c r="BK101" i="91"/>
  <c r="BJ101" i="91"/>
  <c r="BI101" i="91"/>
  <c r="BH101" i="91"/>
  <c r="BG101" i="91"/>
  <c r="BF101" i="91"/>
  <c r="BE101" i="91"/>
  <c r="BD101" i="91"/>
  <c r="BC101" i="91"/>
  <c r="BB101" i="91"/>
  <c r="BA101" i="91"/>
  <c r="AZ101" i="91"/>
  <c r="AY101" i="91"/>
  <c r="AX101" i="91"/>
  <c r="AW101" i="91"/>
  <c r="AV101" i="91"/>
  <c r="AU101" i="91"/>
  <c r="AT101" i="91"/>
  <c r="AS101" i="91"/>
  <c r="AR101" i="91"/>
  <c r="AQ101" i="91"/>
  <c r="AP101" i="91"/>
  <c r="AO101" i="91"/>
  <c r="AN101" i="91"/>
  <c r="AM101" i="91"/>
  <c r="AL101" i="91"/>
  <c r="AK101" i="91"/>
  <c r="AJ101" i="91"/>
  <c r="AI101" i="91"/>
  <c r="AH101" i="91"/>
  <c r="AG101" i="91"/>
  <c r="AF101" i="91"/>
  <c r="AE101" i="91"/>
  <c r="AD101" i="91"/>
  <c r="AC101" i="91"/>
  <c r="AB101" i="91"/>
  <c r="AA101" i="91"/>
  <c r="Z101" i="91"/>
  <c r="BT101" i="91" s="1"/>
  <c r="Y101" i="91"/>
  <c r="X101" i="91"/>
  <c r="W101" i="91"/>
  <c r="BS101" i="91" s="1"/>
  <c r="CC101" i="91" s="1"/>
  <c r="CD101" i="91" s="1"/>
  <c r="M101" i="91"/>
  <c r="L101" i="91"/>
  <c r="K101" i="91"/>
  <c r="H101" i="91"/>
  <c r="G101" i="91"/>
  <c r="F101" i="91"/>
  <c r="E101" i="91"/>
  <c r="CE100" i="91"/>
  <c r="BR100" i="91"/>
  <c r="BQ100" i="91"/>
  <c r="BP100" i="91"/>
  <c r="BO100" i="91"/>
  <c r="BN100" i="91"/>
  <c r="BM100" i="91"/>
  <c r="BL100" i="91"/>
  <c r="BK100" i="91"/>
  <c r="BJ100" i="91"/>
  <c r="BI100" i="91"/>
  <c r="BH100" i="91"/>
  <c r="BG100" i="91"/>
  <c r="BF100" i="91"/>
  <c r="BE100" i="91"/>
  <c r="BD100" i="91"/>
  <c r="BC100" i="91"/>
  <c r="BB100" i="91"/>
  <c r="BA100" i="91"/>
  <c r="AZ100" i="91"/>
  <c r="AY100" i="91"/>
  <c r="AX100" i="91"/>
  <c r="AW100" i="91"/>
  <c r="AV100" i="91"/>
  <c r="AU100" i="91"/>
  <c r="AT100" i="91"/>
  <c r="AS100" i="91"/>
  <c r="AR100" i="91"/>
  <c r="AQ100" i="91"/>
  <c r="AP100" i="91"/>
  <c r="AO100" i="91"/>
  <c r="AN100" i="91"/>
  <c r="AM100" i="91"/>
  <c r="AL100" i="91"/>
  <c r="AK100" i="91"/>
  <c r="AJ100" i="91"/>
  <c r="AI100" i="91"/>
  <c r="AH100" i="91"/>
  <c r="AG100" i="91"/>
  <c r="AF100" i="91"/>
  <c r="AE100" i="91"/>
  <c r="AD100" i="91"/>
  <c r="AC100" i="91"/>
  <c r="AB100" i="91"/>
  <c r="AA100" i="91"/>
  <c r="Z100" i="91"/>
  <c r="BT100" i="91" s="1"/>
  <c r="Y100" i="91"/>
  <c r="X100" i="91"/>
  <c r="W100" i="91"/>
  <c r="BS100" i="91" s="1"/>
  <c r="CC100" i="91" s="1"/>
  <c r="CD100" i="91" s="1"/>
  <c r="M100" i="91"/>
  <c r="L100" i="91"/>
  <c r="K100" i="91"/>
  <c r="H100" i="91"/>
  <c r="G100" i="91"/>
  <c r="F100" i="91"/>
  <c r="E100" i="91"/>
  <c r="CE99" i="91"/>
  <c r="BR99" i="91"/>
  <c r="BQ99" i="91"/>
  <c r="BP99" i="91"/>
  <c r="BO99" i="91"/>
  <c r="BN99" i="91"/>
  <c r="BM99" i="91"/>
  <c r="BL99" i="91"/>
  <c r="BK99" i="91"/>
  <c r="BJ99" i="91"/>
  <c r="BI99" i="91"/>
  <c r="BH99" i="91"/>
  <c r="BG99" i="91"/>
  <c r="BF99" i="91"/>
  <c r="BE99" i="91"/>
  <c r="BD99" i="91"/>
  <c r="BC99" i="91"/>
  <c r="BB99" i="91"/>
  <c r="BA99" i="91"/>
  <c r="AZ99" i="91"/>
  <c r="AY99" i="91"/>
  <c r="AX99" i="91"/>
  <c r="AW99" i="91"/>
  <c r="AV99" i="91"/>
  <c r="AU99" i="91"/>
  <c r="AT99" i="91"/>
  <c r="AS99" i="91"/>
  <c r="AR99" i="91"/>
  <c r="AQ99" i="91"/>
  <c r="AP99" i="91"/>
  <c r="AO99" i="91"/>
  <c r="AN99" i="91"/>
  <c r="AM99" i="91"/>
  <c r="AL99" i="91"/>
  <c r="AK99" i="91"/>
  <c r="AJ99" i="91"/>
  <c r="AI99" i="91"/>
  <c r="AH99" i="91"/>
  <c r="AG99" i="91"/>
  <c r="AF99" i="91"/>
  <c r="AE99" i="91"/>
  <c r="AD99" i="91"/>
  <c r="AC99" i="91"/>
  <c r="AB99" i="91"/>
  <c r="AA99" i="91"/>
  <c r="Z99" i="91"/>
  <c r="BT99" i="91" s="1"/>
  <c r="Y99" i="91"/>
  <c r="X99" i="91"/>
  <c r="W99" i="91"/>
  <c r="BS99" i="91" s="1"/>
  <c r="CC99" i="91" s="1"/>
  <c r="CD99" i="91" s="1"/>
  <c r="M99" i="91"/>
  <c r="L99" i="91"/>
  <c r="K99" i="91"/>
  <c r="H99" i="91"/>
  <c r="G99" i="91"/>
  <c r="F99" i="91"/>
  <c r="E99" i="91"/>
  <c r="CE98" i="91"/>
  <c r="BR98" i="91"/>
  <c r="BQ98" i="91"/>
  <c r="BP98" i="91"/>
  <c r="BO98" i="91"/>
  <c r="BN98" i="91"/>
  <c r="BM98" i="91"/>
  <c r="BL98" i="91"/>
  <c r="BK98" i="91"/>
  <c r="BJ98" i="91"/>
  <c r="BI98" i="91"/>
  <c r="BH98" i="91"/>
  <c r="BG98" i="91"/>
  <c r="BF98" i="91"/>
  <c r="BE98" i="91"/>
  <c r="BD98" i="91"/>
  <c r="BC98" i="91"/>
  <c r="BB98" i="91"/>
  <c r="BA98" i="91"/>
  <c r="AZ98" i="91"/>
  <c r="AY98" i="91"/>
  <c r="AX98" i="91"/>
  <c r="AW98" i="91"/>
  <c r="AV98" i="91"/>
  <c r="AU98" i="91"/>
  <c r="AT98" i="91"/>
  <c r="AS98" i="91"/>
  <c r="AR98" i="91"/>
  <c r="AQ98" i="91"/>
  <c r="AP98" i="91"/>
  <c r="AO98" i="91"/>
  <c r="AN98" i="91"/>
  <c r="AM98" i="91"/>
  <c r="AL98" i="91"/>
  <c r="AK98" i="91"/>
  <c r="AJ98" i="91"/>
  <c r="AI98" i="91"/>
  <c r="AH98" i="91"/>
  <c r="AG98" i="91"/>
  <c r="AF98" i="91"/>
  <c r="AE98" i="91"/>
  <c r="AD98" i="91"/>
  <c r="AC98" i="91"/>
  <c r="AB98" i="91"/>
  <c r="AA98" i="91"/>
  <c r="Z98" i="91"/>
  <c r="BT98" i="91" s="1"/>
  <c r="Y98" i="91"/>
  <c r="X98" i="91"/>
  <c r="W98" i="91"/>
  <c r="BS98" i="91" s="1"/>
  <c r="CC98" i="91" s="1"/>
  <c r="CD98" i="91" s="1"/>
  <c r="M98" i="91"/>
  <c r="L98" i="91"/>
  <c r="K98" i="91"/>
  <c r="H98" i="91"/>
  <c r="G98" i="91"/>
  <c r="F98" i="91"/>
  <c r="E98" i="91"/>
  <c r="CE97" i="91"/>
  <c r="BR97" i="91"/>
  <c r="BQ97" i="91"/>
  <c r="BP97" i="91"/>
  <c r="BO97" i="91"/>
  <c r="BN97" i="91"/>
  <c r="BM97" i="91"/>
  <c r="BL97" i="91"/>
  <c r="BK97" i="91"/>
  <c r="BJ97" i="91"/>
  <c r="BI97" i="91"/>
  <c r="BH97" i="91"/>
  <c r="BG97" i="91"/>
  <c r="BF97" i="91"/>
  <c r="BE97" i="91"/>
  <c r="BD97" i="91"/>
  <c r="BC97" i="91"/>
  <c r="BB97" i="91"/>
  <c r="BA97" i="91"/>
  <c r="AZ97" i="91"/>
  <c r="AY97" i="91"/>
  <c r="AX97" i="91"/>
  <c r="AW97" i="91"/>
  <c r="AV97" i="91"/>
  <c r="AU97" i="91"/>
  <c r="AT97" i="91"/>
  <c r="AS97" i="91"/>
  <c r="AR97" i="91"/>
  <c r="AQ97" i="91"/>
  <c r="AP97" i="91"/>
  <c r="AO97" i="91"/>
  <c r="AN97" i="91"/>
  <c r="AM97" i="91"/>
  <c r="AL97" i="91"/>
  <c r="AK97" i="91"/>
  <c r="AJ97" i="91"/>
  <c r="AI97" i="91"/>
  <c r="AH97" i="91"/>
  <c r="AG97" i="91"/>
  <c r="AF97" i="91"/>
  <c r="AE97" i="91"/>
  <c r="AD97" i="91"/>
  <c r="AC97" i="91"/>
  <c r="AB97" i="91"/>
  <c r="AA97" i="91"/>
  <c r="Z97" i="91"/>
  <c r="BT97" i="91" s="1"/>
  <c r="Y97" i="91"/>
  <c r="X97" i="91"/>
  <c r="W97" i="91"/>
  <c r="BS97" i="91" s="1"/>
  <c r="CC97" i="91" s="1"/>
  <c r="CD97" i="91" s="1"/>
  <c r="M97" i="91"/>
  <c r="L97" i="91"/>
  <c r="K97" i="91"/>
  <c r="H97" i="91"/>
  <c r="G97" i="91"/>
  <c r="F97" i="91"/>
  <c r="E97" i="91"/>
  <c r="CE96" i="91"/>
  <c r="BR96" i="91"/>
  <c r="BQ96" i="91"/>
  <c r="BP96" i="91"/>
  <c r="BO96" i="91"/>
  <c r="BN96" i="91"/>
  <c r="BM96" i="91"/>
  <c r="BL96" i="91"/>
  <c r="BK96" i="91"/>
  <c r="BJ96" i="91"/>
  <c r="BI96" i="91"/>
  <c r="BH96" i="91"/>
  <c r="BG96" i="91"/>
  <c r="BF96" i="91"/>
  <c r="BE96" i="91"/>
  <c r="BD96" i="91"/>
  <c r="BC96" i="91"/>
  <c r="BB96" i="91"/>
  <c r="BA96" i="91"/>
  <c r="AZ96" i="91"/>
  <c r="AY96" i="91"/>
  <c r="AX96" i="91"/>
  <c r="AW96" i="91"/>
  <c r="AV96" i="91"/>
  <c r="AU96" i="91"/>
  <c r="AT96" i="91"/>
  <c r="AS96" i="91"/>
  <c r="AR96" i="91"/>
  <c r="AQ96" i="91"/>
  <c r="AP96" i="91"/>
  <c r="AO96" i="91"/>
  <c r="AN96" i="91"/>
  <c r="AM96" i="91"/>
  <c r="AL96" i="91"/>
  <c r="AK96" i="91"/>
  <c r="AJ96" i="91"/>
  <c r="AI96" i="91"/>
  <c r="AH96" i="91"/>
  <c r="AG96" i="91"/>
  <c r="AF96" i="91"/>
  <c r="AE96" i="91"/>
  <c r="AD96" i="91"/>
  <c r="AC96" i="91"/>
  <c r="AB96" i="91"/>
  <c r="AA96" i="91"/>
  <c r="Z96" i="91"/>
  <c r="BT96" i="91" s="1"/>
  <c r="Y96" i="91"/>
  <c r="X96" i="91"/>
  <c r="W96" i="91"/>
  <c r="BS96" i="91" s="1"/>
  <c r="CC96" i="91" s="1"/>
  <c r="CD96" i="91" s="1"/>
  <c r="M96" i="91"/>
  <c r="L96" i="91"/>
  <c r="K96" i="91"/>
  <c r="H96" i="91"/>
  <c r="G96" i="91"/>
  <c r="F96" i="91"/>
  <c r="E96" i="91"/>
  <c r="CE95" i="91"/>
  <c r="BR95" i="91"/>
  <c r="BQ95" i="91"/>
  <c r="BP95" i="91"/>
  <c r="BO95" i="91"/>
  <c r="BN95" i="91"/>
  <c r="BM95" i="91"/>
  <c r="BL95" i="91"/>
  <c r="BK95" i="91"/>
  <c r="BJ95" i="91"/>
  <c r="BI95" i="91"/>
  <c r="BH95" i="91"/>
  <c r="BG95" i="91"/>
  <c r="BF95" i="91"/>
  <c r="BE95" i="91"/>
  <c r="BD95" i="91"/>
  <c r="BC95" i="91"/>
  <c r="BB95" i="91"/>
  <c r="BA95" i="91"/>
  <c r="AZ95" i="91"/>
  <c r="AY95" i="91"/>
  <c r="AX95" i="91"/>
  <c r="AW95" i="91"/>
  <c r="AV95" i="91"/>
  <c r="AU95" i="91"/>
  <c r="AT95" i="91"/>
  <c r="AS95" i="91"/>
  <c r="AR95" i="91"/>
  <c r="AQ95" i="91"/>
  <c r="AP95" i="91"/>
  <c r="AO95" i="91"/>
  <c r="AN95" i="91"/>
  <c r="AM95" i="91"/>
  <c r="AL95" i="91"/>
  <c r="AK95" i="91"/>
  <c r="AJ95" i="91"/>
  <c r="AI95" i="91"/>
  <c r="AH95" i="91"/>
  <c r="AG95" i="91"/>
  <c r="AF95" i="91"/>
  <c r="AE95" i="91"/>
  <c r="AD95" i="91"/>
  <c r="AC95" i="91"/>
  <c r="AB95" i="91"/>
  <c r="AA95" i="91"/>
  <c r="Z95" i="91"/>
  <c r="BT95" i="91" s="1"/>
  <c r="Y95" i="91"/>
  <c r="X95" i="91"/>
  <c r="W95" i="91"/>
  <c r="BS95" i="91" s="1"/>
  <c r="CC95" i="91" s="1"/>
  <c r="CD95" i="91" s="1"/>
  <c r="M95" i="91"/>
  <c r="L95" i="91"/>
  <c r="K95" i="91"/>
  <c r="H95" i="91"/>
  <c r="G95" i="91"/>
  <c r="F95" i="91"/>
  <c r="E95" i="91"/>
  <c r="CE94" i="91"/>
  <c r="BR94" i="91"/>
  <c r="BQ94" i="91"/>
  <c r="BP94" i="91"/>
  <c r="BO94" i="91"/>
  <c r="BN94" i="91"/>
  <c r="BM94" i="91"/>
  <c r="BL94" i="91"/>
  <c r="BK94" i="91"/>
  <c r="BJ94" i="91"/>
  <c r="BI94" i="91"/>
  <c r="BH94" i="91"/>
  <c r="BG94" i="91"/>
  <c r="BF94" i="91"/>
  <c r="BE94" i="91"/>
  <c r="BD94" i="91"/>
  <c r="BC94" i="91"/>
  <c r="BB94" i="91"/>
  <c r="BA94" i="91"/>
  <c r="AZ94" i="91"/>
  <c r="AY94" i="91"/>
  <c r="AX94" i="91"/>
  <c r="AW94" i="91"/>
  <c r="AV94" i="91"/>
  <c r="AU94" i="91"/>
  <c r="AT94" i="91"/>
  <c r="AS94" i="91"/>
  <c r="AR94" i="91"/>
  <c r="AQ94" i="91"/>
  <c r="AP94" i="91"/>
  <c r="AO94" i="91"/>
  <c r="AN94" i="91"/>
  <c r="AM94" i="91"/>
  <c r="AL94" i="91"/>
  <c r="AK94" i="91"/>
  <c r="AJ94" i="91"/>
  <c r="AI94" i="91"/>
  <c r="AH94" i="91"/>
  <c r="AG94" i="91"/>
  <c r="AF94" i="91"/>
  <c r="AE94" i="91"/>
  <c r="AD94" i="91"/>
  <c r="AC94" i="91"/>
  <c r="AB94" i="91"/>
  <c r="AA94" i="91"/>
  <c r="Z94" i="91"/>
  <c r="BT94" i="91" s="1"/>
  <c r="Y94" i="91"/>
  <c r="X94" i="91"/>
  <c r="W94" i="91"/>
  <c r="BS94" i="91" s="1"/>
  <c r="CC94" i="91" s="1"/>
  <c r="CD94" i="91" s="1"/>
  <c r="M94" i="91"/>
  <c r="L94" i="91"/>
  <c r="K94" i="91"/>
  <c r="H94" i="91"/>
  <c r="G94" i="91"/>
  <c r="F94" i="91"/>
  <c r="E94" i="91"/>
  <c r="CE93" i="91"/>
  <c r="BR93" i="91"/>
  <c r="BQ93" i="91"/>
  <c r="BP93" i="91"/>
  <c r="BO93" i="91"/>
  <c r="BN93" i="91"/>
  <c r="BM93" i="91"/>
  <c r="BL93" i="91"/>
  <c r="BK93" i="91"/>
  <c r="BJ93" i="91"/>
  <c r="BI93" i="91"/>
  <c r="BH93" i="91"/>
  <c r="BG93" i="91"/>
  <c r="BF93" i="91"/>
  <c r="BE93" i="91"/>
  <c r="BD93" i="91"/>
  <c r="BC93" i="91"/>
  <c r="BB93" i="91"/>
  <c r="BA93" i="91"/>
  <c r="AZ93" i="91"/>
  <c r="AY93" i="91"/>
  <c r="AX93" i="91"/>
  <c r="AW93" i="91"/>
  <c r="AV93" i="91"/>
  <c r="AU93" i="91"/>
  <c r="AT93" i="91"/>
  <c r="AS93" i="91"/>
  <c r="AR93" i="91"/>
  <c r="AQ93" i="91"/>
  <c r="AP93" i="91"/>
  <c r="AO93" i="91"/>
  <c r="AN93" i="91"/>
  <c r="AM93" i="91"/>
  <c r="AL93" i="91"/>
  <c r="AK93" i="91"/>
  <c r="AJ93" i="91"/>
  <c r="AI93" i="91"/>
  <c r="AH93" i="91"/>
  <c r="AG93" i="91"/>
  <c r="AF93" i="91"/>
  <c r="AE93" i="91"/>
  <c r="AD93" i="91"/>
  <c r="AC93" i="91"/>
  <c r="AB93" i="91"/>
  <c r="AA93" i="91"/>
  <c r="Z93" i="91"/>
  <c r="BT93" i="91" s="1"/>
  <c r="Y93" i="91"/>
  <c r="X93" i="91"/>
  <c r="W93" i="91"/>
  <c r="BS93" i="91" s="1"/>
  <c r="CC93" i="91" s="1"/>
  <c r="CD93" i="91" s="1"/>
  <c r="M93" i="91"/>
  <c r="L93" i="91"/>
  <c r="K93" i="91"/>
  <c r="H93" i="91"/>
  <c r="G93" i="91"/>
  <c r="F93" i="91"/>
  <c r="E93" i="91"/>
  <c r="CE92" i="91"/>
  <c r="BR92" i="91"/>
  <c r="BQ92" i="91"/>
  <c r="BP92" i="91"/>
  <c r="BO92" i="91"/>
  <c r="BN92" i="91"/>
  <c r="BM92" i="91"/>
  <c r="BL92" i="91"/>
  <c r="BK92" i="91"/>
  <c r="BJ92" i="91"/>
  <c r="BI92" i="91"/>
  <c r="BH92" i="91"/>
  <c r="BG92" i="91"/>
  <c r="BF92" i="91"/>
  <c r="BE92" i="91"/>
  <c r="BD92" i="91"/>
  <c r="BC92" i="91"/>
  <c r="BB92" i="91"/>
  <c r="BA92" i="91"/>
  <c r="AZ92" i="91"/>
  <c r="AY92" i="91"/>
  <c r="AX92" i="91"/>
  <c r="AW92" i="91"/>
  <c r="AV92" i="91"/>
  <c r="AU92" i="91"/>
  <c r="AT92" i="91"/>
  <c r="AS92" i="91"/>
  <c r="AR92" i="91"/>
  <c r="AQ92" i="91"/>
  <c r="AP92" i="91"/>
  <c r="AO92" i="91"/>
  <c r="AN92" i="91"/>
  <c r="AM92" i="91"/>
  <c r="AL92" i="91"/>
  <c r="AK92" i="91"/>
  <c r="AJ92" i="91"/>
  <c r="AI92" i="91"/>
  <c r="AH92" i="91"/>
  <c r="AG92" i="91"/>
  <c r="AF92" i="91"/>
  <c r="AE92" i="91"/>
  <c r="AD92" i="91"/>
  <c r="AC92" i="91"/>
  <c r="AB92" i="91"/>
  <c r="AA92" i="91"/>
  <c r="Z92" i="91"/>
  <c r="BT92" i="91" s="1"/>
  <c r="Y92" i="91"/>
  <c r="X92" i="91"/>
  <c r="W92" i="91"/>
  <c r="BS92" i="91" s="1"/>
  <c r="CC92" i="91" s="1"/>
  <c r="CD92" i="91" s="1"/>
  <c r="M92" i="91"/>
  <c r="L92" i="91"/>
  <c r="K92" i="91"/>
  <c r="H92" i="91"/>
  <c r="G92" i="91"/>
  <c r="F92" i="91"/>
  <c r="E92" i="91"/>
  <c r="CE91" i="91"/>
  <c r="BR91" i="91"/>
  <c r="BQ91" i="91"/>
  <c r="BP91" i="91"/>
  <c r="BO91" i="91"/>
  <c r="BN91" i="91"/>
  <c r="BM91" i="91"/>
  <c r="BL91" i="91"/>
  <c r="BK91" i="91"/>
  <c r="BJ91" i="91"/>
  <c r="BI91" i="91"/>
  <c r="BH91" i="91"/>
  <c r="BG91" i="91"/>
  <c r="BF91" i="91"/>
  <c r="BE91" i="91"/>
  <c r="BD91" i="91"/>
  <c r="BC91" i="91"/>
  <c r="BB91" i="91"/>
  <c r="BA91" i="91"/>
  <c r="AZ91" i="91"/>
  <c r="AY91" i="91"/>
  <c r="AX91" i="91"/>
  <c r="AW91" i="91"/>
  <c r="AV91" i="91"/>
  <c r="AU91" i="91"/>
  <c r="AT91" i="91"/>
  <c r="AS91" i="91"/>
  <c r="AR91" i="91"/>
  <c r="AQ91" i="91"/>
  <c r="AP91" i="91"/>
  <c r="AO91" i="91"/>
  <c r="AN91" i="91"/>
  <c r="AM91" i="91"/>
  <c r="AL91" i="91"/>
  <c r="AK91" i="91"/>
  <c r="AJ91" i="91"/>
  <c r="AI91" i="91"/>
  <c r="AH91" i="91"/>
  <c r="AG91" i="91"/>
  <c r="AF91" i="91"/>
  <c r="AE91" i="91"/>
  <c r="AD91" i="91"/>
  <c r="AC91" i="91"/>
  <c r="AB91" i="91"/>
  <c r="AA91" i="91"/>
  <c r="Z91" i="91"/>
  <c r="BT91" i="91" s="1"/>
  <c r="Y91" i="91"/>
  <c r="X91" i="91"/>
  <c r="W91" i="91"/>
  <c r="BS91" i="91" s="1"/>
  <c r="CC91" i="91" s="1"/>
  <c r="CD91" i="91" s="1"/>
  <c r="M91" i="91"/>
  <c r="L91" i="91"/>
  <c r="K91" i="91"/>
  <c r="H91" i="91"/>
  <c r="G91" i="91"/>
  <c r="F91" i="91"/>
  <c r="E91" i="91"/>
  <c r="CE90" i="91"/>
  <c r="BR90" i="91"/>
  <c r="BQ90" i="91"/>
  <c r="BP90" i="91"/>
  <c r="BO90" i="91"/>
  <c r="BN90" i="91"/>
  <c r="BM90" i="91"/>
  <c r="BL90" i="91"/>
  <c r="BK90" i="91"/>
  <c r="BJ90" i="91"/>
  <c r="BI90" i="91"/>
  <c r="BH90" i="91"/>
  <c r="BG90" i="91"/>
  <c r="BF90" i="91"/>
  <c r="BE90" i="91"/>
  <c r="BD90" i="91"/>
  <c r="BC90" i="91"/>
  <c r="BB90" i="91"/>
  <c r="BA90" i="91"/>
  <c r="AZ90" i="91"/>
  <c r="AY90" i="91"/>
  <c r="AX90" i="91"/>
  <c r="AW90" i="91"/>
  <c r="AV90" i="91"/>
  <c r="AU90" i="91"/>
  <c r="AT90" i="91"/>
  <c r="AS90" i="91"/>
  <c r="AR90" i="91"/>
  <c r="AQ90" i="91"/>
  <c r="AP90" i="91"/>
  <c r="AO90" i="91"/>
  <c r="AN90" i="91"/>
  <c r="AM90" i="91"/>
  <c r="AL90" i="91"/>
  <c r="AK90" i="91"/>
  <c r="AJ90" i="91"/>
  <c r="AI90" i="91"/>
  <c r="AH90" i="91"/>
  <c r="AG90" i="91"/>
  <c r="AF90" i="91"/>
  <c r="AE90" i="91"/>
  <c r="AD90" i="91"/>
  <c r="AC90" i="91"/>
  <c r="AB90" i="91"/>
  <c r="AA90" i="91"/>
  <c r="Z90" i="91"/>
  <c r="BT90" i="91" s="1"/>
  <c r="Y90" i="91"/>
  <c r="X90" i="91"/>
  <c r="W90" i="91"/>
  <c r="BS90" i="91" s="1"/>
  <c r="CC90" i="91" s="1"/>
  <c r="CD90" i="91" s="1"/>
  <c r="M90" i="91"/>
  <c r="L90" i="91"/>
  <c r="K90" i="91"/>
  <c r="H90" i="91"/>
  <c r="G90" i="91"/>
  <c r="F90" i="91"/>
  <c r="E90" i="91"/>
  <c r="CE89" i="91"/>
  <c r="BR89" i="91"/>
  <c r="BQ89" i="91"/>
  <c r="BP89" i="91"/>
  <c r="BO89" i="91"/>
  <c r="BN89" i="91"/>
  <c r="BM89" i="91"/>
  <c r="BL89" i="91"/>
  <c r="BK89" i="91"/>
  <c r="BJ89" i="91"/>
  <c r="BI89" i="91"/>
  <c r="BH89" i="91"/>
  <c r="BG89" i="91"/>
  <c r="BF89" i="91"/>
  <c r="BE89" i="91"/>
  <c r="BD89" i="91"/>
  <c r="BC89" i="91"/>
  <c r="BB89" i="91"/>
  <c r="BA89" i="91"/>
  <c r="AZ89" i="91"/>
  <c r="AY89" i="91"/>
  <c r="AX89" i="91"/>
  <c r="AW89" i="91"/>
  <c r="AV89" i="91"/>
  <c r="AU89" i="91"/>
  <c r="AT89" i="91"/>
  <c r="AS89" i="91"/>
  <c r="AR89" i="91"/>
  <c r="AQ89" i="91"/>
  <c r="AP89" i="91"/>
  <c r="AO89" i="91"/>
  <c r="AN89" i="91"/>
  <c r="AM89" i="91"/>
  <c r="AL89" i="91"/>
  <c r="AK89" i="91"/>
  <c r="AJ89" i="91"/>
  <c r="AI89" i="91"/>
  <c r="AH89" i="91"/>
  <c r="AG89" i="91"/>
  <c r="AF89" i="91"/>
  <c r="AE89" i="91"/>
  <c r="AD89" i="91"/>
  <c r="AC89" i="91"/>
  <c r="AB89" i="91"/>
  <c r="AA89" i="91"/>
  <c r="Z89" i="91"/>
  <c r="BT89" i="91" s="1"/>
  <c r="Y89" i="91"/>
  <c r="X89" i="91"/>
  <c r="W89" i="91"/>
  <c r="BS89" i="91" s="1"/>
  <c r="CC89" i="91" s="1"/>
  <c r="CD89" i="91" s="1"/>
  <c r="M89" i="91"/>
  <c r="L89" i="91"/>
  <c r="K89" i="91"/>
  <c r="H89" i="91"/>
  <c r="G89" i="91"/>
  <c r="F89" i="91"/>
  <c r="E89" i="91"/>
  <c r="CE88" i="91"/>
  <c r="BR88" i="91"/>
  <c r="BQ88" i="91"/>
  <c r="BP88" i="91"/>
  <c r="BO88" i="91"/>
  <c r="BN88" i="91"/>
  <c r="BM88" i="91"/>
  <c r="BL88" i="91"/>
  <c r="BK88" i="91"/>
  <c r="BJ88" i="91"/>
  <c r="BI88" i="91"/>
  <c r="BH88" i="91"/>
  <c r="BG88" i="91"/>
  <c r="BF88" i="91"/>
  <c r="BE88" i="91"/>
  <c r="BD88" i="91"/>
  <c r="BC88" i="91"/>
  <c r="BB88" i="91"/>
  <c r="BA88" i="91"/>
  <c r="AZ88" i="91"/>
  <c r="AY88" i="91"/>
  <c r="AX88" i="91"/>
  <c r="AW88" i="91"/>
  <c r="AV88" i="91"/>
  <c r="AU88" i="91"/>
  <c r="AT88" i="91"/>
  <c r="AS88" i="91"/>
  <c r="AR88" i="91"/>
  <c r="AQ88" i="91"/>
  <c r="AP88" i="91"/>
  <c r="AO88" i="91"/>
  <c r="AN88" i="91"/>
  <c r="AM88" i="91"/>
  <c r="AL88" i="91"/>
  <c r="AK88" i="91"/>
  <c r="AJ88" i="91"/>
  <c r="AI88" i="91"/>
  <c r="AH88" i="91"/>
  <c r="AG88" i="91"/>
  <c r="AF88" i="91"/>
  <c r="AE88" i="91"/>
  <c r="AD88" i="91"/>
  <c r="AC88" i="91"/>
  <c r="AB88" i="91"/>
  <c r="AA88" i="91"/>
  <c r="Z88" i="91"/>
  <c r="BT88" i="91" s="1"/>
  <c r="Y88" i="91"/>
  <c r="X88" i="91"/>
  <c r="W88" i="91"/>
  <c r="BS88" i="91" s="1"/>
  <c r="CC88" i="91" s="1"/>
  <c r="CD88" i="91" s="1"/>
  <c r="M88" i="91"/>
  <c r="L88" i="91"/>
  <c r="K88" i="91"/>
  <c r="H88" i="91"/>
  <c r="G88" i="91"/>
  <c r="F88" i="91"/>
  <c r="E88" i="91"/>
  <c r="CE87" i="91"/>
  <c r="BR87" i="91"/>
  <c r="BQ87" i="91"/>
  <c r="BP87" i="91"/>
  <c r="BO87" i="91"/>
  <c r="BN87" i="91"/>
  <c r="BM87" i="91"/>
  <c r="BL87" i="91"/>
  <c r="BK87" i="91"/>
  <c r="BJ87" i="91"/>
  <c r="BI87" i="91"/>
  <c r="BH87" i="91"/>
  <c r="BG87" i="91"/>
  <c r="BF87" i="91"/>
  <c r="BE87" i="91"/>
  <c r="BD87" i="91"/>
  <c r="BC87" i="91"/>
  <c r="BB87" i="91"/>
  <c r="BA87" i="91"/>
  <c r="AZ87" i="91"/>
  <c r="AY87" i="91"/>
  <c r="AX87" i="91"/>
  <c r="AW87" i="91"/>
  <c r="AV87" i="91"/>
  <c r="AU87" i="91"/>
  <c r="AT87" i="91"/>
  <c r="AS87" i="91"/>
  <c r="AR87" i="91"/>
  <c r="AQ87" i="91"/>
  <c r="AP87" i="91"/>
  <c r="AO87" i="91"/>
  <c r="AN87" i="91"/>
  <c r="AM87" i="91"/>
  <c r="AL87" i="91"/>
  <c r="AK87" i="91"/>
  <c r="AJ87" i="91"/>
  <c r="AI87" i="91"/>
  <c r="AH87" i="91"/>
  <c r="AG87" i="91"/>
  <c r="AF87" i="91"/>
  <c r="AE87" i="91"/>
  <c r="AD87" i="91"/>
  <c r="AC87" i="91"/>
  <c r="AB87" i="91"/>
  <c r="AA87" i="91"/>
  <c r="Z87" i="91"/>
  <c r="BT87" i="91" s="1"/>
  <c r="Y87" i="91"/>
  <c r="X87" i="91"/>
  <c r="W87" i="91"/>
  <c r="BS87" i="91" s="1"/>
  <c r="CC87" i="91" s="1"/>
  <c r="CD87" i="91" s="1"/>
  <c r="M87" i="91"/>
  <c r="L87" i="91"/>
  <c r="K87" i="91"/>
  <c r="H87" i="91"/>
  <c r="G87" i="91"/>
  <c r="F87" i="91"/>
  <c r="E87" i="91"/>
  <c r="CE86" i="91"/>
  <c r="BR86" i="91"/>
  <c r="BQ86" i="91"/>
  <c r="BP86" i="91"/>
  <c r="BO86" i="91"/>
  <c r="BN86" i="91"/>
  <c r="BM86" i="91"/>
  <c r="BL86" i="91"/>
  <c r="BK86" i="91"/>
  <c r="BJ86" i="91"/>
  <c r="BI86" i="91"/>
  <c r="BH86" i="91"/>
  <c r="BG86" i="91"/>
  <c r="BF86" i="91"/>
  <c r="BE86" i="91"/>
  <c r="BD86" i="91"/>
  <c r="BC86" i="91"/>
  <c r="BB86" i="91"/>
  <c r="BA86" i="91"/>
  <c r="AZ86" i="91"/>
  <c r="AY86" i="91"/>
  <c r="AX86" i="91"/>
  <c r="AW86" i="91"/>
  <c r="AV86" i="91"/>
  <c r="AU86" i="91"/>
  <c r="AT86" i="91"/>
  <c r="AS86" i="91"/>
  <c r="AR86" i="91"/>
  <c r="AQ86" i="91"/>
  <c r="AP86" i="91"/>
  <c r="AO86" i="91"/>
  <c r="AN86" i="91"/>
  <c r="AM86" i="91"/>
  <c r="AL86" i="91"/>
  <c r="AK86" i="91"/>
  <c r="AJ86" i="91"/>
  <c r="AI86" i="91"/>
  <c r="AH86" i="91"/>
  <c r="AG86" i="91"/>
  <c r="AF86" i="91"/>
  <c r="AE86" i="91"/>
  <c r="AD86" i="91"/>
  <c r="AC86" i="91"/>
  <c r="AB86" i="91"/>
  <c r="AA86" i="91"/>
  <c r="Z86" i="91"/>
  <c r="BT86" i="91" s="1"/>
  <c r="Y86" i="91"/>
  <c r="X86" i="91"/>
  <c r="W86" i="91"/>
  <c r="BS86" i="91" s="1"/>
  <c r="CC86" i="91" s="1"/>
  <c r="CD86" i="91" s="1"/>
  <c r="M86" i="91"/>
  <c r="L86" i="91"/>
  <c r="K86" i="91"/>
  <c r="H86" i="91"/>
  <c r="G86" i="91"/>
  <c r="F86" i="91"/>
  <c r="E86" i="91"/>
  <c r="CE85" i="91"/>
  <c r="BR85" i="91"/>
  <c r="BQ85" i="91"/>
  <c r="BP85" i="91"/>
  <c r="BO85" i="91"/>
  <c r="BN85" i="91"/>
  <c r="BM85" i="91"/>
  <c r="BL85" i="91"/>
  <c r="BK85" i="91"/>
  <c r="BJ85" i="91"/>
  <c r="BI85" i="91"/>
  <c r="BH85" i="91"/>
  <c r="BG85" i="91"/>
  <c r="BF85" i="91"/>
  <c r="BE85" i="91"/>
  <c r="BD85" i="91"/>
  <c r="BC85" i="91"/>
  <c r="BB85" i="91"/>
  <c r="BA85" i="91"/>
  <c r="AZ85" i="91"/>
  <c r="AY85" i="91"/>
  <c r="AX85" i="91"/>
  <c r="AW85" i="91"/>
  <c r="AV85" i="91"/>
  <c r="AU85" i="91"/>
  <c r="AT85" i="91"/>
  <c r="AS85" i="91"/>
  <c r="AR85" i="91"/>
  <c r="AQ85" i="91"/>
  <c r="AP85" i="91"/>
  <c r="AO85" i="91"/>
  <c r="AN85" i="91"/>
  <c r="AM85" i="91"/>
  <c r="AL85" i="91"/>
  <c r="AK85" i="91"/>
  <c r="AJ85" i="91"/>
  <c r="AI85" i="91"/>
  <c r="AH85" i="91"/>
  <c r="AG85" i="91"/>
  <c r="AF85" i="91"/>
  <c r="AE85" i="91"/>
  <c r="AD85" i="91"/>
  <c r="AC85" i="91"/>
  <c r="AB85" i="91"/>
  <c r="AA85" i="91"/>
  <c r="Z85" i="91"/>
  <c r="BT85" i="91" s="1"/>
  <c r="Y85" i="91"/>
  <c r="X85" i="91"/>
  <c r="W85" i="91"/>
  <c r="BS85" i="91" s="1"/>
  <c r="CC85" i="91" s="1"/>
  <c r="CD85" i="91" s="1"/>
  <c r="M85" i="91"/>
  <c r="L85" i="91"/>
  <c r="K85" i="91"/>
  <c r="H85" i="91"/>
  <c r="G85" i="91"/>
  <c r="F85" i="91"/>
  <c r="E85" i="91"/>
  <c r="CE84" i="91"/>
  <c r="BR84" i="91"/>
  <c r="BQ84" i="91"/>
  <c r="BP84" i="91"/>
  <c r="BO84" i="91"/>
  <c r="BN84" i="91"/>
  <c r="BM84" i="91"/>
  <c r="BL84" i="91"/>
  <c r="BK84" i="91"/>
  <c r="BJ84" i="91"/>
  <c r="BI84" i="91"/>
  <c r="BH84" i="91"/>
  <c r="BG84" i="91"/>
  <c r="BF84" i="91"/>
  <c r="BE84" i="91"/>
  <c r="BD84" i="91"/>
  <c r="BC84" i="91"/>
  <c r="BB84" i="91"/>
  <c r="BA84" i="91"/>
  <c r="AZ84" i="91"/>
  <c r="AY84" i="91"/>
  <c r="AX84" i="91"/>
  <c r="AW84" i="91"/>
  <c r="AV84" i="91"/>
  <c r="AU84" i="91"/>
  <c r="AT84" i="91"/>
  <c r="AS84" i="91"/>
  <c r="AR84" i="91"/>
  <c r="AQ84" i="91"/>
  <c r="AP84" i="91"/>
  <c r="AO84" i="91"/>
  <c r="AN84" i="91"/>
  <c r="AM84" i="91"/>
  <c r="AL84" i="91"/>
  <c r="AK84" i="91"/>
  <c r="AJ84" i="91"/>
  <c r="AI84" i="91"/>
  <c r="AH84" i="91"/>
  <c r="AG84" i="91"/>
  <c r="AF84" i="91"/>
  <c r="AE84" i="91"/>
  <c r="AD84" i="91"/>
  <c r="AC84" i="91"/>
  <c r="AB84" i="91"/>
  <c r="AA84" i="91"/>
  <c r="Z84" i="91"/>
  <c r="BT84" i="91" s="1"/>
  <c r="Y84" i="91"/>
  <c r="X84" i="91"/>
  <c r="W84" i="91"/>
  <c r="BS84" i="91" s="1"/>
  <c r="CC84" i="91" s="1"/>
  <c r="CD84" i="91" s="1"/>
  <c r="M84" i="91"/>
  <c r="L84" i="91"/>
  <c r="K84" i="91"/>
  <c r="H84" i="91"/>
  <c r="G84" i="91"/>
  <c r="F84" i="91"/>
  <c r="E84" i="91"/>
  <c r="CE83" i="91"/>
  <c r="BR83" i="91"/>
  <c r="BQ83" i="91"/>
  <c r="BP83" i="91"/>
  <c r="BO83" i="91"/>
  <c r="BN83" i="91"/>
  <c r="BM83" i="91"/>
  <c r="BL83" i="91"/>
  <c r="BK83" i="91"/>
  <c r="BJ83" i="91"/>
  <c r="BI83" i="91"/>
  <c r="BH83" i="91"/>
  <c r="BG83" i="91"/>
  <c r="BF83" i="91"/>
  <c r="BE83" i="91"/>
  <c r="BD83" i="91"/>
  <c r="BC83" i="91"/>
  <c r="BB83" i="91"/>
  <c r="BA83" i="91"/>
  <c r="AZ83" i="91"/>
  <c r="AY83" i="91"/>
  <c r="AX83" i="91"/>
  <c r="AW83" i="91"/>
  <c r="AV83" i="91"/>
  <c r="AU83" i="91"/>
  <c r="AT83" i="91"/>
  <c r="AS83" i="91"/>
  <c r="AR83" i="91"/>
  <c r="AQ83" i="91"/>
  <c r="AP83" i="91"/>
  <c r="AO83" i="91"/>
  <c r="AN83" i="91"/>
  <c r="AM83" i="91"/>
  <c r="AL83" i="91"/>
  <c r="AK83" i="91"/>
  <c r="AJ83" i="91"/>
  <c r="AI83" i="91"/>
  <c r="AH83" i="91"/>
  <c r="AG83" i="91"/>
  <c r="AF83" i="91"/>
  <c r="AE83" i="91"/>
  <c r="AD83" i="91"/>
  <c r="AC83" i="91"/>
  <c r="AB83" i="91"/>
  <c r="AA83" i="91"/>
  <c r="Z83" i="91"/>
  <c r="BT83" i="91" s="1"/>
  <c r="Y83" i="91"/>
  <c r="X83" i="91"/>
  <c r="W83" i="91"/>
  <c r="BS83" i="91" s="1"/>
  <c r="CC83" i="91" s="1"/>
  <c r="CD83" i="91" s="1"/>
  <c r="M83" i="91"/>
  <c r="L83" i="91"/>
  <c r="K83" i="91"/>
  <c r="H83" i="91"/>
  <c r="G83" i="91"/>
  <c r="F83" i="91"/>
  <c r="E83" i="91"/>
  <c r="CE82" i="91"/>
  <c r="BR82" i="91"/>
  <c r="BQ82" i="91"/>
  <c r="BP82" i="91"/>
  <c r="BO82" i="91"/>
  <c r="BN82" i="91"/>
  <c r="BM82" i="91"/>
  <c r="BL82" i="91"/>
  <c r="BK82" i="91"/>
  <c r="BJ82" i="91"/>
  <c r="BI82" i="91"/>
  <c r="BH82" i="91"/>
  <c r="BG82" i="91"/>
  <c r="BF82" i="91"/>
  <c r="BE82" i="91"/>
  <c r="BD82" i="91"/>
  <c r="BC82" i="91"/>
  <c r="BB82" i="91"/>
  <c r="BA82" i="91"/>
  <c r="AZ82" i="91"/>
  <c r="AY82" i="91"/>
  <c r="AX82" i="91"/>
  <c r="AW82" i="91"/>
  <c r="AV82" i="91"/>
  <c r="AU82" i="91"/>
  <c r="AT82" i="91"/>
  <c r="AS82" i="91"/>
  <c r="AR82" i="91"/>
  <c r="AQ82" i="91"/>
  <c r="AP82" i="91"/>
  <c r="AO82" i="91"/>
  <c r="AN82" i="91"/>
  <c r="AM82" i="91"/>
  <c r="AL82" i="91"/>
  <c r="AK82" i="91"/>
  <c r="AJ82" i="91"/>
  <c r="AI82" i="91"/>
  <c r="AH82" i="91"/>
  <c r="AG82" i="91"/>
  <c r="AF82" i="91"/>
  <c r="AE82" i="91"/>
  <c r="AD82" i="91"/>
  <c r="AC82" i="91"/>
  <c r="AB82" i="91"/>
  <c r="AA82" i="91"/>
  <c r="Z82" i="91"/>
  <c r="BT82" i="91" s="1"/>
  <c r="Y82" i="91"/>
  <c r="X82" i="91"/>
  <c r="W82" i="91"/>
  <c r="BS82" i="91" s="1"/>
  <c r="CC82" i="91" s="1"/>
  <c r="CD82" i="91" s="1"/>
  <c r="M82" i="91"/>
  <c r="L82" i="91"/>
  <c r="K82" i="91"/>
  <c r="H82" i="91"/>
  <c r="G82" i="91"/>
  <c r="F82" i="91"/>
  <c r="E82" i="91"/>
  <c r="CE81" i="91"/>
  <c r="BR81" i="91"/>
  <c r="BQ81" i="91"/>
  <c r="BP81" i="91"/>
  <c r="BO81" i="91"/>
  <c r="BN81" i="91"/>
  <c r="BM81" i="91"/>
  <c r="BL81" i="91"/>
  <c r="BK81" i="91"/>
  <c r="BJ81" i="91"/>
  <c r="BI81" i="91"/>
  <c r="BH81" i="91"/>
  <c r="BG81" i="91"/>
  <c r="BF81" i="91"/>
  <c r="BE81" i="91"/>
  <c r="BD81" i="91"/>
  <c r="BC81" i="91"/>
  <c r="BB81" i="91"/>
  <c r="BA81" i="91"/>
  <c r="AZ81" i="91"/>
  <c r="AY81" i="91"/>
  <c r="AX81" i="91"/>
  <c r="AW81" i="91"/>
  <c r="AV81" i="91"/>
  <c r="AU81" i="91"/>
  <c r="AT81" i="91"/>
  <c r="AS81" i="91"/>
  <c r="AR81" i="91"/>
  <c r="AQ81" i="91"/>
  <c r="AP81" i="91"/>
  <c r="AO81" i="91"/>
  <c r="AN81" i="91"/>
  <c r="AM81" i="91"/>
  <c r="AL81" i="91"/>
  <c r="AK81" i="91"/>
  <c r="AJ81" i="91"/>
  <c r="AI81" i="91"/>
  <c r="AH81" i="91"/>
  <c r="AG81" i="91"/>
  <c r="AF81" i="91"/>
  <c r="AE81" i="91"/>
  <c r="AD81" i="91"/>
  <c r="AC81" i="91"/>
  <c r="AB81" i="91"/>
  <c r="AA81" i="91"/>
  <c r="Z81" i="91"/>
  <c r="BT81" i="91" s="1"/>
  <c r="Y81" i="91"/>
  <c r="X81" i="91"/>
  <c r="W81" i="91"/>
  <c r="BS81" i="91" s="1"/>
  <c r="CC81" i="91" s="1"/>
  <c r="CD81" i="91" s="1"/>
  <c r="M81" i="91"/>
  <c r="L81" i="91"/>
  <c r="K81" i="91"/>
  <c r="H81" i="91"/>
  <c r="G81" i="91"/>
  <c r="F81" i="91"/>
  <c r="E81" i="91"/>
  <c r="CE80" i="91"/>
  <c r="BR80" i="91"/>
  <c r="BQ80" i="91"/>
  <c r="BP80" i="91"/>
  <c r="BO80" i="91"/>
  <c r="BN80" i="91"/>
  <c r="BM80" i="91"/>
  <c r="BL80" i="91"/>
  <c r="BK80" i="91"/>
  <c r="BJ80" i="91"/>
  <c r="BI80" i="91"/>
  <c r="BH80" i="91"/>
  <c r="BG80" i="91"/>
  <c r="BF80" i="91"/>
  <c r="BE80" i="91"/>
  <c r="BD80" i="91"/>
  <c r="BC80" i="91"/>
  <c r="BB80" i="91"/>
  <c r="BA80" i="91"/>
  <c r="AZ80" i="91"/>
  <c r="AY80" i="91"/>
  <c r="AX80" i="91"/>
  <c r="AW80" i="91"/>
  <c r="AV80" i="91"/>
  <c r="AU80" i="91"/>
  <c r="AT80" i="91"/>
  <c r="AS80" i="91"/>
  <c r="AR80" i="91"/>
  <c r="AQ80" i="91"/>
  <c r="AP80" i="91"/>
  <c r="AO80" i="91"/>
  <c r="AN80" i="91"/>
  <c r="AM80" i="91"/>
  <c r="AL80" i="91"/>
  <c r="AK80" i="91"/>
  <c r="AJ80" i="91"/>
  <c r="AI80" i="91"/>
  <c r="AH80" i="91"/>
  <c r="AG80" i="91"/>
  <c r="AF80" i="91"/>
  <c r="AE80" i="91"/>
  <c r="AD80" i="91"/>
  <c r="AC80" i="91"/>
  <c r="AB80" i="91"/>
  <c r="AA80" i="91"/>
  <c r="Z80" i="91"/>
  <c r="BT80" i="91" s="1"/>
  <c r="Y80" i="91"/>
  <c r="X80" i="91"/>
  <c r="W80" i="91"/>
  <c r="BS80" i="91" s="1"/>
  <c r="CC80" i="91" s="1"/>
  <c r="CD80" i="91" s="1"/>
  <c r="M80" i="91"/>
  <c r="L80" i="91"/>
  <c r="K80" i="91"/>
  <c r="H80" i="91"/>
  <c r="G80" i="91"/>
  <c r="F80" i="91"/>
  <c r="E80" i="91"/>
  <c r="CE79" i="91"/>
  <c r="BR79" i="91"/>
  <c r="BQ79" i="91"/>
  <c r="BP79" i="91"/>
  <c r="BO79" i="91"/>
  <c r="BN79" i="91"/>
  <c r="BM79" i="91"/>
  <c r="BL79" i="91"/>
  <c r="BK79" i="91"/>
  <c r="BJ79" i="91"/>
  <c r="BI79" i="91"/>
  <c r="BH79" i="91"/>
  <c r="BG79" i="91"/>
  <c r="BF79" i="91"/>
  <c r="BE79" i="91"/>
  <c r="BD79" i="91"/>
  <c r="BC79" i="91"/>
  <c r="BB79" i="91"/>
  <c r="BA79" i="91"/>
  <c r="AZ79" i="91"/>
  <c r="AY79" i="91"/>
  <c r="AX79" i="91"/>
  <c r="AW79" i="91"/>
  <c r="AV79" i="91"/>
  <c r="AU79" i="91"/>
  <c r="AT79" i="91"/>
  <c r="AS79" i="91"/>
  <c r="AR79" i="91"/>
  <c r="AQ79" i="91"/>
  <c r="AP79" i="91"/>
  <c r="AO79" i="91"/>
  <c r="AN79" i="91"/>
  <c r="AM79" i="91"/>
  <c r="AL79" i="91"/>
  <c r="AK79" i="91"/>
  <c r="AJ79" i="91"/>
  <c r="AI79" i="91"/>
  <c r="AH79" i="91"/>
  <c r="AG79" i="91"/>
  <c r="AF79" i="91"/>
  <c r="AE79" i="91"/>
  <c r="AD79" i="91"/>
  <c r="AC79" i="91"/>
  <c r="AB79" i="91"/>
  <c r="AA79" i="91"/>
  <c r="Z79" i="91"/>
  <c r="BT79" i="91" s="1"/>
  <c r="Y79" i="91"/>
  <c r="X79" i="91"/>
  <c r="W79" i="91"/>
  <c r="BS79" i="91" s="1"/>
  <c r="CC79" i="91" s="1"/>
  <c r="CD79" i="91" s="1"/>
  <c r="M79" i="91"/>
  <c r="L79" i="91"/>
  <c r="K79" i="91"/>
  <c r="H79" i="91"/>
  <c r="G79" i="91"/>
  <c r="F79" i="91"/>
  <c r="E79" i="91"/>
  <c r="CE78" i="91"/>
  <c r="BR78" i="91"/>
  <c r="BQ78" i="91"/>
  <c r="BP78" i="91"/>
  <c r="BO78" i="91"/>
  <c r="BN78" i="91"/>
  <c r="BM78" i="91"/>
  <c r="BL78" i="91"/>
  <c r="BK78" i="91"/>
  <c r="BJ78" i="91"/>
  <c r="BI78" i="91"/>
  <c r="BH78" i="91"/>
  <c r="BG78" i="91"/>
  <c r="BF78" i="91"/>
  <c r="BE78" i="91"/>
  <c r="BD78" i="91"/>
  <c r="BC78" i="91"/>
  <c r="BB78" i="91"/>
  <c r="BA78" i="91"/>
  <c r="AZ78" i="91"/>
  <c r="AY78" i="91"/>
  <c r="AX78" i="91"/>
  <c r="AW78" i="91"/>
  <c r="AV78" i="91"/>
  <c r="AU78" i="91"/>
  <c r="AT78" i="91"/>
  <c r="AS78" i="91"/>
  <c r="AR78" i="91"/>
  <c r="AQ78" i="91"/>
  <c r="AP78" i="91"/>
  <c r="AO78" i="91"/>
  <c r="AN78" i="91"/>
  <c r="AM78" i="91"/>
  <c r="AL78" i="91"/>
  <c r="AK78" i="91"/>
  <c r="AJ78" i="91"/>
  <c r="AI78" i="91"/>
  <c r="AH78" i="91"/>
  <c r="AG78" i="91"/>
  <c r="AF78" i="91"/>
  <c r="AE78" i="91"/>
  <c r="AD78" i="91"/>
  <c r="AC78" i="91"/>
  <c r="AB78" i="91"/>
  <c r="AA78" i="91"/>
  <c r="Z78" i="91"/>
  <c r="BT78" i="91" s="1"/>
  <c r="Y78" i="91"/>
  <c r="X78" i="91"/>
  <c r="W78" i="91"/>
  <c r="BS78" i="91" s="1"/>
  <c r="CC78" i="91" s="1"/>
  <c r="CD78" i="91" s="1"/>
  <c r="M78" i="91"/>
  <c r="L78" i="91"/>
  <c r="K78" i="91"/>
  <c r="H78" i="91"/>
  <c r="G78" i="91"/>
  <c r="F78" i="91"/>
  <c r="E78" i="91"/>
  <c r="CE77" i="91"/>
  <c r="BR77" i="91"/>
  <c r="BQ77" i="91"/>
  <c r="BP77" i="91"/>
  <c r="BO77" i="91"/>
  <c r="BN77" i="91"/>
  <c r="BM77" i="91"/>
  <c r="BL77" i="91"/>
  <c r="BK77" i="91"/>
  <c r="BJ77" i="91"/>
  <c r="BI77" i="91"/>
  <c r="BH77" i="91"/>
  <c r="BG77" i="91"/>
  <c r="BF77" i="91"/>
  <c r="BE77" i="91"/>
  <c r="BD77" i="91"/>
  <c r="BC77" i="91"/>
  <c r="BB77" i="91"/>
  <c r="BA77" i="91"/>
  <c r="AZ77" i="91"/>
  <c r="AY77" i="91"/>
  <c r="AX77" i="91"/>
  <c r="AW77" i="91"/>
  <c r="AV77" i="91"/>
  <c r="AU77" i="91"/>
  <c r="AT77" i="91"/>
  <c r="AS77" i="91"/>
  <c r="AR77" i="91"/>
  <c r="AQ77" i="91"/>
  <c r="AP77" i="91"/>
  <c r="AO77" i="91"/>
  <c r="AN77" i="91"/>
  <c r="AM77" i="91"/>
  <c r="AL77" i="91"/>
  <c r="AK77" i="91"/>
  <c r="AJ77" i="91"/>
  <c r="AI77" i="91"/>
  <c r="AH77" i="91"/>
  <c r="AG77" i="91"/>
  <c r="AF77" i="91"/>
  <c r="AE77" i="91"/>
  <c r="AD77" i="91"/>
  <c r="AC77" i="91"/>
  <c r="AB77" i="91"/>
  <c r="AA77" i="91"/>
  <c r="Z77" i="91"/>
  <c r="BT77" i="91" s="1"/>
  <c r="Y77" i="91"/>
  <c r="X77" i="91"/>
  <c r="W77" i="91"/>
  <c r="BS77" i="91" s="1"/>
  <c r="CC77" i="91" s="1"/>
  <c r="CD77" i="91" s="1"/>
  <c r="M77" i="91"/>
  <c r="L77" i="91"/>
  <c r="K77" i="91"/>
  <c r="H77" i="91"/>
  <c r="G77" i="91"/>
  <c r="F77" i="91"/>
  <c r="E77" i="91"/>
  <c r="CE76" i="91"/>
  <c r="BR76" i="91"/>
  <c r="BQ76" i="91"/>
  <c r="BP76" i="91"/>
  <c r="BO76" i="91"/>
  <c r="BN76" i="91"/>
  <c r="BM76" i="91"/>
  <c r="BL76" i="91"/>
  <c r="BK76" i="91"/>
  <c r="BJ76" i="91"/>
  <c r="BI76" i="91"/>
  <c r="BH76" i="91"/>
  <c r="BG76" i="91"/>
  <c r="BF76" i="91"/>
  <c r="BE76" i="91"/>
  <c r="BD76" i="91"/>
  <c r="BC76" i="91"/>
  <c r="BB76" i="91"/>
  <c r="BA76" i="91"/>
  <c r="AZ76" i="91"/>
  <c r="AY76" i="91"/>
  <c r="AX76" i="91"/>
  <c r="AW76" i="91"/>
  <c r="AV76" i="91"/>
  <c r="AU76" i="91"/>
  <c r="AT76" i="91"/>
  <c r="AS76" i="91"/>
  <c r="AR76" i="91"/>
  <c r="AQ76" i="91"/>
  <c r="AP76" i="91"/>
  <c r="AO76" i="91"/>
  <c r="AN76" i="91"/>
  <c r="AM76" i="91"/>
  <c r="AL76" i="91"/>
  <c r="AK76" i="91"/>
  <c r="AJ76" i="91"/>
  <c r="AI76" i="91"/>
  <c r="AH76" i="91"/>
  <c r="AG76" i="91"/>
  <c r="AF76" i="91"/>
  <c r="AE76" i="91"/>
  <c r="AD76" i="91"/>
  <c r="AC76" i="91"/>
  <c r="AB76" i="91"/>
  <c r="AA76" i="91"/>
  <c r="Z76" i="91"/>
  <c r="BT76" i="91" s="1"/>
  <c r="Y76" i="91"/>
  <c r="X76" i="91"/>
  <c r="W76" i="91"/>
  <c r="BS76" i="91" s="1"/>
  <c r="CC76" i="91" s="1"/>
  <c r="CD76" i="91" s="1"/>
  <c r="M76" i="91"/>
  <c r="L76" i="91"/>
  <c r="K76" i="91"/>
  <c r="H76" i="91"/>
  <c r="G76" i="91"/>
  <c r="F76" i="91"/>
  <c r="E76" i="91"/>
  <c r="CE75" i="91"/>
  <c r="BR75" i="91"/>
  <c r="BQ75" i="91"/>
  <c r="BP75" i="91"/>
  <c r="BO75" i="91"/>
  <c r="BN75" i="91"/>
  <c r="BM75" i="91"/>
  <c r="BL75" i="91"/>
  <c r="BK75" i="91"/>
  <c r="BJ75" i="91"/>
  <c r="BI75" i="91"/>
  <c r="BH75" i="91"/>
  <c r="BG75" i="91"/>
  <c r="BF75" i="91"/>
  <c r="BE75" i="91"/>
  <c r="BD75" i="91"/>
  <c r="BC75" i="91"/>
  <c r="BB75" i="91"/>
  <c r="BA75" i="91"/>
  <c r="AZ75" i="91"/>
  <c r="AY75" i="91"/>
  <c r="AX75" i="91"/>
  <c r="AW75" i="91"/>
  <c r="AV75" i="91"/>
  <c r="AU75" i="91"/>
  <c r="AT75" i="91"/>
  <c r="AS75" i="91"/>
  <c r="AR75" i="91"/>
  <c r="AQ75" i="91"/>
  <c r="AP75" i="91"/>
  <c r="AO75" i="91"/>
  <c r="AN75" i="91"/>
  <c r="AM75" i="91"/>
  <c r="AL75" i="91"/>
  <c r="AK75" i="91"/>
  <c r="AJ75" i="91"/>
  <c r="AI75" i="91"/>
  <c r="AH75" i="91"/>
  <c r="AG75" i="91"/>
  <c r="AF75" i="91"/>
  <c r="AE75" i="91"/>
  <c r="AD75" i="91"/>
  <c r="AC75" i="91"/>
  <c r="AB75" i="91"/>
  <c r="AA75" i="91"/>
  <c r="Z75" i="91"/>
  <c r="BT75" i="91" s="1"/>
  <c r="Y75" i="91"/>
  <c r="X75" i="91"/>
  <c r="W75" i="91"/>
  <c r="BS75" i="91" s="1"/>
  <c r="CC75" i="91" s="1"/>
  <c r="CD75" i="91" s="1"/>
  <c r="M75" i="91"/>
  <c r="L75" i="91"/>
  <c r="K75" i="91"/>
  <c r="H75" i="91"/>
  <c r="G75" i="91"/>
  <c r="F75" i="91"/>
  <c r="E75" i="91"/>
  <c r="CE74" i="91"/>
  <c r="BR74" i="91"/>
  <c r="BQ74" i="91"/>
  <c r="BP74" i="91"/>
  <c r="BO74" i="91"/>
  <c r="BN74" i="91"/>
  <c r="BM74" i="91"/>
  <c r="BL74" i="91"/>
  <c r="BK74" i="91"/>
  <c r="BJ74" i="91"/>
  <c r="BI74" i="91"/>
  <c r="BH74" i="91"/>
  <c r="BG74" i="91"/>
  <c r="BF74" i="91"/>
  <c r="BE74" i="91"/>
  <c r="BD74" i="91"/>
  <c r="BC74" i="91"/>
  <c r="BB74" i="91"/>
  <c r="BA74" i="91"/>
  <c r="AZ74" i="91"/>
  <c r="AY74" i="91"/>
  <c r="AX74" i="91"/>
  <c r="AW74" i="91"/>
  <c r="AV74" i="91"/>
  <c r="AU74" i="91"/>
  <c r="AT74" i="91"/>
  <c r="AS74" i="91"/>
  <c r="AR74" i="91"/>
  <c r="AQ74" i="91"/>
  <c r="AP74" i="91"/>
  <c r="AO74" i="91"/>
  <c r="AN74" i="91"/>
  <c r="AM74" i="91"/>
  <c r="AL74" i="91"/>
  <c r="AK74" i="91"/>
  <c r="AJ74" i="91"/>
  <c r="AI74" i="91"/>
  <c r="AH74" i="91"/>
  <c r="AG74" i="91"/>
  <c r="AF74" i="91"/>
  <c r="AE74" i="91"/>
  <c r="AD74" i="91"/>
  <c r="AC74" i="91"/>
  <c r="AB74" i="91"/>
  <c r="AA74" i="91"/>
  <c r="Z74" i="91"/>
  <c r="BT74" i="91" s="1"/>
  <c r="Y74" i="91"/>
  <c r="X74" i="91"/>
  <c r="W74" i="91"/>
  <c r="BS74" i="91" s="1"/>
  <c r="CC74" i="91" s="1"/>
  <c r="CD74" i="91" s="1"/>
  <c r="M74" i="91"/>
  <c r="L74" i="91"/>
  <c r="K74" i="91"/>
  <c r="H74" i="91"/>
  <c r="G74" i="91"/>
  <c r="F74" i="91"/>
  <c r="E74" i="91"/>
  <c r="CE73" i="91"/>
  <c r="BR73" i="91"/>
  <c r="BQ73" i="91"/>
  <c r="BP73" i="91"/>
  <c r="BO73" i="91"/>
  <c r="BN73" i="91"/>
  <c r="BM73" i="91"/>
  <c r="BL73" i="91"/>
  <c r="BK73" i="91"/>
  <c r="BJ73" i="91"/>
  <c r="BI73" i="91"/>
  <c r="BH73" i="91"/>
  <c r="BG73" i="91"/>
  <c r="BF73" i="91"/>
  <c r="BE73" i="91"/>
  <c r="BD73" i="91"/>
  <c r="BC73" i="91"/>
  <c r="BB73" i="91"/>
  <c r="BA73" i="91"/>
  <c r="AZ73" i="91"/>
  <c r="AY73" i="91"/>
  <c r="AX73" i="91"/>
  <c r="AW73" i="91"/>
  <c r="AV73" i="91"/>
  <c r="AU73" i="91"/>
  <c r="AT73" i="91"/>
  <c r="AS73" i="91"/>
  <c r="AR73" i="91"/>
  <c r="AQ73" i="91"/>
  <c r="AP73" i="91"/>
  <c r="AO73" i="91"/>
  <c r="AN73" i="91"/>
  <c r="AM73" i="91"/>
  <c r="AL73" i="91"/>
  <c r="AK73" i="91"/>
  <c r="AJ73" i="91"/>
  <c r="AI73" i="91"/>
  <c r="AH73" i="91"/>
  <c r="AG73" i="91"/>
  <c r="AF73" i="91"/>
  <c r="AE73" i="91"/>
  <c r="AD73" i="91"/>
  <c r="AC73" i="91"/>
  <c r="AB73" i="91"/>
  <c r="AA73" i="91"/>
  <c r="Z73" i="91"/>
  <c r="BT73" i="91" s="1"/>
  <c r="Y73" i="91"/>
  <c r="X73" i="91"/>
  <c r="W73" i="91"/>
  <c r="BS73" i="91" s="1"/>
  <c r="CC73" i="91" s="1"/>
  <c r="CD73" i="91" s="1"/>
  <c r="M73" i="91"/>
  <c r="L73" i="91"/>
  <c r="K73" i="91"/>
  <c r="H73" i="91"/>
  <c r="G73" i="91"/>
  <c r="F73" i="91"/>
  <c r="E73" i="91"/>
  <c r="CE72" i="91"/>
  <c r="BR72" i="91"/>
  <c r="BQ72" i="91"/>
  <c r="BP72" i="91"/>
  <c r="BO72" i="91"/>
  <c r="BN72" i="91"/>
  <c r="BM72" i="91"/>
  <c r="BL72" i="91"/>
  <c r="BK72" i="91"/>
  <c r="BJ72" i="91"/>
  <c r="BI72" i="91"/>
  <c r="BH72" i="91"/>
  <c r="BG72" i="91"/>
  <c r="BF72" i="91"/>
  <c r="BE72" i="91"/>
  <c r="BD72" i="91"/>
  <c r="BC72" i="91"/>
  <c r="BB72" i="91"/>
  <c r="BA72" i="91"/>
  <c r="AZ72" i="91"/>
  <c r="AY72" i="91"/>
  <c r="AX72" i="91"/>
  <c r="AW72" i="91"/>
  <c r="AV72" i="91"/>
  <c r="AU72" i="91"/>
  <c r="AT72" i="91"/>
  <c r="AS72" i="91"/>
  <c r="AR72" i="91"/>
  <c r="AQ72" i="91"/>
  <c r="AP72" i="91"/>
  <c r="AO72" i="91"/>
  <c r="AN72" i="91"/>
  <c r="AM72" i="91"/>
  <c r="AL72" i="91"/>
  <c r="AK72" i="91"/>
  <c r="AJ72" i="91"/>
  <c r="AI72" i="91"/>
  <c r="AH72" i="91"/>
  <c r="AG72" i="91"/>
  <c r="AF72" i="91"/>
  <c r="AE72" i="91"/>
  <c r="AD72" i="91"/>
  <c r="AC72" i="91"/>
  <c r="AB72" i="91"/>
  <c r="AA72" i="91"/>
  <c r="Z72" i="91"/>
  <c r="BT72" i="91" s="1"/>
  <c r="Y72" i="91"/>
  <c r="X72" i="91"/>
  <c r="W72" i="91"/>
  <c r="BS72" i="91" s="1"/>
  <c r="CC72" i="91" s="1"/>
  <c r="CD72" i="91" s="1"/>
  <c r="M72" i="91"/>
  <c r="L72" i="91"/>
  <c r="K72" i="91"/>
  <c r="H72" i="91"/>
  <c r="G72" i="91"/>
  <c r="F72" i="91"/>
  <c r="E72" i="91"/>
  <c r="CE71" i="91"/>
  <c r="BR71" i="91"/>
  <c r="BQ71" i="91"/>
  <c r="BP71" i="91"/>
  <c r="BO71" i="91"/>
  <c r="BN71" i="91"/>
  <c r="BM71" i="91"/>
  <c r="BL71" i="91"/>
  <c r="BK71" i="91"/>
  <c r="BJ71" i="91"/>
  <c r="BI71" i="91"/>
  <c r="BH71" i="91"/>
  <c r="BG71" i="91"/>
  <c r="BF71" i="91"/>
  <c r="BE71" i="91"/>
  <c r="BD71" i="91"/>
  <c r="BC71" i="91"/>
  <c r="BB71" i="91"/>
  <c r="BA71" i="91"/>
  <c r="AZ71" i="91"/>
  <c r="AY71" i="91"/>
  <c r="AX71" i="91"/>
  <c r="AW71" i="91"/>
  <c r="AV71" i="91"/>
  <c r="AU71" i="91"/>
  <c r="AT71" i="91"/>
  <c r="AS71" i="91"/>
  <c r="AR71" i="91"/>
  <c r="AQ71" i="91"/>
  <c r="AP71" i="91"/>
  <c r="AO71" i="91"/>
  <c r="AN71" i="91"/>
  <c r="AM71" i="91"/>
  <c r="AL71" i="91"/>
  <c r="AK71" i="91"/>
  <c r="AJ71" i="91"/>
  <c r="AI71" i="91"/>
  <c r="AH71" i="91"/>
  <c r="AG71" i="91"/>
  <c r="AF71" i="91"/>
  <c r="AE71" i="91"/>
  <c r="AD71" i="91"/>
  <c r="AC71" i="91"/>
  <c r="AB71" i="91"/>
  <c r="AA71" i="91"/>
  <c r="Z71" i="91"/>
  <c r="BT71" i="91" s="1"/>
  <c r="Y71" i="91"/>
  <c r="X71" i="91"/>
  <c r="W71" i="91"/>
  <c r="BS71" i="91" s="1"/>
  <c r="CC71" i="91" s="1"/>
  <c r="CD71" i="91" s="1"/>
  <c r="M71" i="91"/>
  <c r="L71" i="91"/>
  <c r="K71" i="91"/>
  <c r="H71" i="91"/>
  <c r="G71" i="91"/>
  <c r="F71" i="91"/>
  <c r="E71" i="91"/>
  <c r="CE70" i="91"/>
  <c r="BR70" i="91"/>
  <c r="BQ70" i="91"/>
  <c r="BP70" i="91"/>
  <c r="BO70" i="91"/>
  <c r="BN70" i="91"/>
  <c r="BM70" i="91"/>
  <c r="BL70" i="91"/>
  <c r="BK70" i="91"/>
  <c r="BJ70" i="91"/>
  <c r="BI70" i="91"/>
  <c r="BH70" i="91"/>
  <c r="BG70" i="91"/>
  <c r="BF70" i="91"/>
  <c r="BE70" i="91"/>
  <c r="BD70" i="91"/>
  <c r="BC70" i="91"/>
  <c r="BB70" i="91"/>
  <c r="BA70" i="91"/>
  <c r="AZ70" i="91"/>
  <c r="AY70" i="91"/>
  <c r="AX70" i="91"/>
  <c r="AW70" i="91"/>
  <c r="AV70" i="91"/>
  <c r="AU70" i="91"/>
  <c r="AT70" i="91"/>
  <c r="AS70" i="91"/>
  <c r="AR70" i="91"/>
  <c r="AQ70" i="91"/>
  <c r="AP70" i="91"/>
  <c r="AO70" i="91"/>
  <c r="AN70" i="91"/>
  <c r="AM70" i="91"/>
  <c r="AL70" i="91"/>
  <c r="AK70" i="91"/>
  <c r="AJ70" i="91"/>
  <c r="AI70" i="91"/>
  <c r="AH70" i="91"/>
  <c r="AG70" i="91"/>
  <c r="AF70" i="91"/>
  <c r="AE70" i="91"/>
  <c r="AD70" i="91"/>
  <c r="AC70" i="91"/>
  <c r="AB70" i="91"/>
  <c r="AA70" i="91"/>
  <c r="Z70" i="91"/>
  <c r="BT70" i="91" s="1"/>
  <c r="Y70" i="91"/>
  <c r="X70" i="91"/>
  <c r="W70" i="91"/>
  <c r="BS70" i="91" s="1"/>
  <c r="CC70" i="91" s="1"/>
  <c r="CD70" i="91" s="1"/>
  <c r="M70" i="91"/>
  <c r="L70" i="91"/>
  <c r="K70" i="91"/>
  <c r="H70" i="91"/>
  <c r="G70" i="91"/>
  <c r="F70" i="91"/>
  <c r="E70" i="91"/>
  <c r="CE69" i="91"/>
  <c r="BR69" i="91"/>
  <c r="BQ69" i="91"/>
  <c r="BP69" i="91"/>
  <c r="BO69" i="91"/>
  <c r="BN69" i="91"/>
  <c r="BM69" i="91"/>
  <c r="BL69" i="91"/>
  <c r="BK69" i="91"/>
  <c r="BJ69" i="91"/>
  <c r="BI69" i="91"/>
  <c r="BH69" i="91"/>
  <c r="BG69" i="91"/>
  <c r="BF69" i="91"/>
  <c r="BE69" i="91"/>
  <c r="BD69" i="91"/>
  <c r="BC69" i="91"/>
  <c r="BB69" i="91"/>
  <c r="BA69" i="91"/>
  <c r="AZ69" i="91"/>
  <c r="AY69" i="91"/>
  <c r="AX69" i="91"/>
  <c r="AW69" i="91"/>
  <c r="AV69" i="91"/>
  <c r="AU69" i="91"/>
  <c r="AT69" i="91"/>
  <c r="AS69" i="91"/>
  <c r="AR69" i="91"/>
  <c r="AQ69" i="91"/>
  <c r="AP69" i="91"/>
  <c r="AO69" i="91"/>
  <c r="AN69" i="91"/>
  <c r="AM69" i="91"/>
  <c r="AL69" i="91"/>
  <c r="AK69" i="91"/>
  <c r="AJ69" i="91"/>
  <c r="AI69" i="91"/>
  <c r="AH69" i="91"/>
  <c r="AG69" i="91"/>
  <c r="AF69" i="91"/>
  <c r="AE69" i="91"/>
  <c r="AD69" i="91"/>
  <c r="AC69" i="91"/>
  <c r="AB69" i="91"/>
  <c r="AA69" i="91"/>
  <c r="Z69" i="91"/>
  <c r="BT69" i="91" s="1"/>
  <c r="Y69" i="91"/>
  <c r="X69" i="91"/>
  <c r="W69" i="91"/>
  <c r="BS69" i="91" s="1"/>
  <c r="CC69" i="91" s="1"/>
  <c r="CD69" i="91" s="1"/>
  <c r="M69" i="91"/>
  <c r="L69" i="91"/>
  <c r="K69" i="91"/>
  <c r="H69" i="91"/>
  <c r="G69" i="91"/>
  <c r="F69" i="91"/>
  <c r="E69" i="91"/>
  <c r="CE68" i="91"/>
  <c r="BR68" i="91"/>
  <c r="BQ68" i="91"/>
  <c r="BP68" i="91"/>
  <c r="BO68" i="91"/>
  <c r="BN68" i="91"/>
  <c r="BM68" i="91"/>
  <c r="BL68" i="91"/>
  <c r="BK68" i="91"/>
  <c r="BJ68" i="91"/>
  <c r="BI68" i="91"/>
  <c r="BH68" i="91"/>
  <c r="BG68" i="91"/>
  <c r="BF68" i="91"/>
  <c r="BE68" i="91"/>
  <c r="BD68" i="91"/>
  <c r="BC68" i="91"/>
  <c r="BB68" i="91"/>
  <c r="BA68" i="91"/>
  <c r="AZ68" i="91"/>
  <c r="AY68" i="91"/>
  <c r="AX68" i="91"/>
  <c r="AW68" i="91"/>
  <c r="AV68" i="91"/>
  <c r="AU68" i="91"/>
  <c r="AT68" i="91"/>
  <c r="AS68" i="91"/>
  <c r="AR68" i="91"/>
  <c r="AQ68" i="91"/>
  <c r="AP68" i="91"/>
  <c r="AO68" i="91"/>
  <c r="AN68" i="91"/>
  <c r="AM68" i="91"/>
  <c r="AL68" i="91"/>
  <c r="AK68" i="91"/>
  <c r="AJ68" i="91"/>
  <c r="AI68" i="91"/>
  <c r="AH68" i="91"/>
  <c r="AG68" i="91"/>
  <c r="AF68" i="91"/>
  <c r="AE68" i="91"/>
  <c r="AD68" i="91"/>
  <c r="AC68" i="91"/>
  <c r="AB68" i="91"/>
  <c r="AA68" i="91"/>
  <c r="Z68" i="91"/>
  <c r="BT68" i="91" s="1"/>
  <c r="Y68" i="91"/>
  <c r="X68" i="91"/>
  <c r="W68" i="91"/>
  <c r="BS68" i="91" s="1"/>
  <c r="CC68" i="91" s="1"/>
  <c r="CD68" i="91" s="1"/>
  <c r="M68" i="91"/>
  <c r="L68" i="91"/>
  <c r="K68" i="91"/>
  <c r="H68" i="91"/>
  <c r="G68" i="91"/>
  <c r="F68" i="91"/>
  <c r="E68" i="91"/>
  <c r="CE67" i="91"/>
  <c r="BR67" i="91"/>
  <c r="BQ67" i="91"/>
  <c r="BP67" i="91"/>
  <c r="BO67" i="91"/>
  <c r="BN67" i="91"/>
  <c r="BM67" i="91"/>
  <c r="BL67" i="91"/>
  <c r="BK67" i="91"/>
  <c r="BJ67" i="91"/>
  <c r="BI67" i="91"/>
  <c r="BH67" i="91"/>
  <c r="BG67" i="91"/>
  <c r="BF67" i="91"/>
  <c r="BE67" i="91"/>
  <c r="BD67" i="91"/>
  <c r="BC67" i="91"/>
  <c r="BB67" i="91"/>
  <c r="BA67" i="91"/>
  <c r="AZ67" i="91"/>
  <c r="AY67" i="91"/>
  <c r="AX67" i="91"/>
  <c r="AW67" i="91"/>
  <c r="AV67" i="91"/>
  <c r="AU67" i="91"/>
  <c r="AT67" i="91"/>
  <c r="AS67" i="91"/>
  <c r="AR67" i="91"/>
  <c r="AQ67" i="91"/>
  <c r="AP67" i="91"/>
  <c r="AO67" i="91"/>
  <c r="AN67" i="91"/>
  <c r="AM67" i="91"/>
  <c r="AL67" i="91"/>
  <c r="AK67" i="91"/>
  <c r="AJ67" i="91"/>
  <c r="AI67" i="91"/>
  <c r="AH67" i="91"/>
  <c r="AG67" i="91"/>
  <c r="AF67" i="91"/>
  <c r="AE67" i="91"/>
  <c r="AD67" i="91"/>
  <c r="AC67" i="91"/>
  <c r="AB67" i="91"/>
  <c r="AA67" i="91"/>
  <c r="Z67" i="91"/>
  <c r="BT67" i="91" s="1"/>
  <c r="Y67" i="91"/>
  <c r="X67" i="91"/>
  <c r="W67" i="91"/>
  <c r="BS67" i="91" s="1"/>
  <c r="CC67" i="91" s="1"/>
  <c r="CD67" i="91" s="1"/>
  <c r="M67" i="91"/>
  <c r="L67" i="91"/>
  <c r="K67" i="91"/>
  <c r="H67" i="91"/>
  <c r="G67" i="91"/>
  <c r="F67" i="91"/>
  <c r="E67" i="91"/>
  <c r="CE66" i="91"/>
  <c r="BR66" i="91"/>
  <c r="BQ66" i="91"/>
  <c r="BP66" i="91"/>
  <c r="BO66" i="91"/>
  <c r="BN66" i="91"/>
  <c r="BM66" i="91"/>
  <c r="BL66" i="91"/>
  <c r="BK66" i="91"/>
  <c r="BJ66" i="91"/>
  <c r="BI66" i="91"/>
  <c r="BH66" i="91"/>
  <c r="BG66" i="91"/>
  <c r="BF66" i="91"/>
  <c r="BE66" i="91"/>
  <c r="BD66" i="91"/>
  <c r="BC66" i="91"/>
  <c r="BB66" i="91"/>
  <c r="BA66" i="91"/>
  <c r="AZ66" i="91"/>
  <c r="AY66" i="91"/>
  <c r="AX66" i="91"/>
  <c r="AW66" i="91"/>
  <c r="AV66" i="91"/>
  <c r="AU66" i="91"/>
  <c r="AT66" i="91"/>
  <c r="AS66" i="91"/>
  <c r="AR66" i="91"/>
  <c r="AQ66" i="91"/>
  <c r="AP66" i="91"/>
  <c r="AO66" i="91"/>
  <c r="AN66" i="91"/>
  <c r="AM66" i="91"/>
  <c r="AL66" i="91"/>
  <c r="AK66" i="91"/>
  <c r="AJ66" i="91"/>
  <c r="AI66" i="91"/>
  <c r="AH66" i="91"/>
  <c r="AG66" i="91"/>
  <c r="AF66" i="91"/>
  <c r="AE66" i="91"/>
  <c r="AD66" i="91"/>
  <c r="AC66" i="91"/>
  <c r="AB66" i="91"/>
  <c r="AA66" i="91"/>
  <c r="Z66" i="91"/>
  <c r="BT66" i="91" s="1"/>
  <c r="Y66" i="91"/>
  <c r="X66" i="91"/>
  <c r="W66" i="91"/>
  <c r="BS66" i="91" s="1"/>
  <c r="CC66" i="91" s="1"/>
  <c r="CD66" i="91" s="1"/>
  <c r="M66" i="91"/>
  <c r="L66" i="91"/>
  <c r="K66" i="91"/>
  <c r="H66" i="91"/>
  <c r="G66" i="91"/>
  <c r="F66" i="91"/>
  <c r="E66" i="91"/>
  <c r="CE65" i="91"/>
  <c r="BR65" i="91"/>
  <c r="BQ65" i="91"/>
  <c r="BP65" i="91"/>
  <c r="BO65" i="91"/>
  <c r="BN65" i="91"/>
  <c r="BM65" i="91"/>
  <c r="BL65" i="91"/>
  <c r="BK65" i="91"/>
  <c r="BJ65" i="91"/>
  <c r="BI65" i="91"/>
  <c r="BH65" i="91"/>
  <c r="BG65" i="91"/>
  <c r="BF65" i="91"/>
  <c r="BE65" i="91"/>
  <c r="BD65" i="91"/>
  <c r="BC65" i="91"/>
  <c r="BB65" i="91"/>
  <c r="BA65" i="91"/>
  <c r="AZ65" i="91"/>
  <c r="AY65" i="91"/>
  <c r="AX65" i="91"/>
  <c r="AW65" i="91"/>
  <c r="AV65" i="91"/>
  <c r="AU65" i="91"/>
  <c r="AT65" i="91"/>
  <c r="AS65" i="91"/>
  <c r="AR65" i="91"/>
  <c r="AQ65" i="91"/>
  <c r="AP65" i="91"/>
  <c r="AO65" i="91"/>
  <c r="AN65" i="91"/>
  <c r="AM65" i="91"/>
  <c r="AL65" i="91"/>
  <c r="AK65" i="91"/>
  <c r="AJ65" i="91"/>
  <c r="AI65" i="91"/>
  <c r="AH65" i="91"/>
  <c r="AG65" i="91"/>
  <c r="AF65" i="91"/>
  <c r="AE65" i="91"/>
  <c r="AD65" i="91"/>
  <c r="AC65" i="91"/>
  <c r="AB65" i="91"/>
  <c r="AA65" i="91"/>
  <c r="Z65" i="91"/>
  <c r="BT65" i="91" s="1"/>
  <c r="Y65" i="91"/>
  <c r="X65" i="91"/>
  <c r="W65" i="91"/>
  <c r="BS65" i="91" s="1"/>
  <c r="CC65" i="91" s="1"/>
  <c r="CD65" i="91" s="1"/>
  <c r="M65" i="91"/>
  <c r="L65" i="91"/>
  <c r="K65" i="91"/>
  <c r="H65" i="91"/>
  <c r="G65" i="91"/>
  <c r="F65" i="91"/>
  <c r="E65" i="91"/>
  <c r="CE64" i="91"/>
  <c r="BR64" i="91"/>
  <c r="BQ64" i="91"/>
  <c r="BP64" i="91"/>
  <c r="BO64" i="91"/>
  <c r="BN64" i="91"/>
  <c r="BM64" i="91"/>
  <c r="BL64" i="91"/>
  <c r="BK64" i="91"/>
  <c r="BJ64" i="91"/>
  <c r="BI64" i="91"/>
  <c r="BH64" i="91"/>
  <c r="BG64" i="91"/>
  <c r="BF64" i="91"/>
  <c r="BE64" i="91"/>
  <c r="BD64" i="91"/>
  <c r="BC64" i="91"/>
  <c r="BB64" i="91"/>
  <c r="BA64" i="91"/>
  <c r="AZ64" i="91"/>
  <c r="AY64" i="91"/>
  <c r="AX64" i="91"/>
  <c r="AW64" i="91"/>
  <c r="AV64" i="91"/>
  <c r="AU64" i="91"/>
  <c r="AT64" i="91"/>
  <c r="AS64" i="91"/>
  <c r="AR64" i="91"/>
  <c r="AQ64" i="91"/>
  <c r="AP64" i="91"/>
  <c r="AO64" i="91"/>
  <c r="AN64" i="91"/>
  <c r="AM64" i="91"/>
  <c r="AL64" i="91"/>
  <c r="AK64" i="91"/>
  <c r="AJ64" i="91"/>
  <c r="AI64" i="91"/>
  <c r="AH64" i="91"/>
  <c r="AG64" i="91"/>
  <c r="AF64" i="91"/>
  <c r="AE64" i="91"/>
  <c r="AD64" i="91"/>
  <c r="AC64" i="91"/>
  <c r="AB64" i="91"/>
  <c r="AA64" i="91"/>
  <c r="Z64" i="91"/>
  <c r="BT64" i="91" s="1"/>
  <c r="Y64" i="91"/>
  <c r="X64" i="91"/>
  <c r="W64" i="91"/>
  <c r="BS64" i="91" s="1"/>
  <c r="CC64" i="91" s="1"/>
  <c r="CD64" i="91" s="1"/>
  <c r="M64" i="91"/>
  <c r="L64" i="91"/>
  <c r="K64" i="91"/>
  <c r="H64" i="91"/>
  <c r="G64" i="91"/>
  <c r="F64" i="91"/>
  <c r="E64" i="91"/>
  <c r="CE63" i="91"/>
  <c r="BR63" i="91"/>
  <c r="BQ63" i="91"/>
  <c r="BP63" i="91"/>
  <c r="BO63" i="91"/>
  <c r="BN63" i="91"/>
  <c r="BM63" i="91"/>
  <c r="BL63" i="91"/>
  <c r="BK63" i="91"/>
  <c r="BJ63" i="91"/>
  <c r="BI63" i="91"/>
  <c r="BH63" i="91"/>
  <c r="BG63" i="91"/>
  <c r="BF63" i="91"/>
  <c r="BE63" i="91"/>
  <c r="BD63" i="91"/>
  <c r="BC63" i="91"/>
  <c r="BB63" i="91"/>
  <c r="BA63" i="91"/>
  <c r="AZ63" i="91"/>
  <c r="AY63" i="91"/>
  <c r="AX63" i="91"/>
  <c r="AW63" i="91"/>
  <c r="AV63" i="91"/>
  <c r="AU63" i="91"/>
  <c r="AT63" i="91"/>
  <c r="AS63" i="91"/>
  <c r="AR63" i="91"/>
  <c r="AQ63" i="91"/>
  <c r="AP63" i="91"/>
  <c r="AO63" i="91"/>
  <c r="AN63" i="91"/>
  <c r="AM63" i="91"/>
  <c r="AL63" i="91"/>
  <c r="AK63" i="91"/>
  <c r="AJ63" i="91"/>
  <c r="AI63" i="91"/>
  <c r="AH63" i="91"/>
  <c r="AG63" i="91"/>
  <c r="AF63" i="91"/>
  <c r="AE63" i="91"/>
  <c r="AD63" i="91"/>
  <c r="AC63" i="91"/>
  <c r="AB63" i="91"/>
  <c r="AA63" i="91"/>
  <c r="Z63" i="91"/>
  <c r="BT63" i="91" s="1"/>
  <c r="Y63" i="91"/>
  <c r="X63" i="91"/>
  <c r="W63" i="91"/>
  <c r="BS63" i="91" s="1"/>
  <c r="CC63" i="91" s="1"/>
  <c r="CD63" i="91" s="1"/>
  <c r="M63" i="91"/>
  <c r="L63" i="91"/>
  <c r="K63" i="91"/>
  <c r="H63" i="91"/>
  <c r="G63" i="91"/>
  <c r="F63" i="91"/>
  <c r="E63" i="91"/>
  <c r="CE62" i="91"/>
  <c r="BR62" i="91"/>
  <c r="BQ62" i="91"/>
  <c r="BP62" i="91"/>
  <c r="BO62" i="91"/>
  <c r="BN62" i="91"/>
  <c r="BM62" i="91"/>
  <c r="BL62" i="91"/>
  <c r="BK62" i="91"/>
  <c r="BJ62" i="91"/>
  <c r="BI62" i="91"/>
  <c r="BH62" i="91"/>
  <c r="BG62" i="91"/>
  <c r="BF62" i="91"/>
  <c r="BE62" i="91"/>
  <c r="BD62" i="91"/>
  <c r="BC62" i="91"/>
  <c r="BB62" i="91"/>
  <c r="BA62" i="91"/>
  <c r="AZ62" i="91"/>
  <c r="AY62" i="91"/>
  <c r="AX62" i="91"/>
  <c r="AW62" i="91"/>
  <c r="AV62" i="91"/>
  <c r="AU62" i="91"/>
  <c r="AT62" i="91"/>
  <c r="AS62" i="91"/>
  <c r="AR62" i="91"/>
  <c r="AQ62" i="91"/>
  <c r="AP62" i="91"/>
  <c r="AO62" i="91"/>
  <c r="AN62" i="91"/>
  <c r="AM62" i="91"/>
  <c r="AL62" i="91"/>
  <c r="AK62" i="91"/>
  <c r="AJ62" i="91"/>
  <c r="AI62" i="91"/>
  <c r="AH62" i="91"/>
  <c r="AG62" i="91"/>
  <c r="AF62" i="91"/>
  <c r="AE62" i="91"/>
  <c r="AD62" i="91"/>
  <c r="AC62" i="91"/>
  <c r="AB62" i="91"/>
  <c r="AA62" i="91"/>
  <c r="Z62" i="91"/>
  <c r="BT62" i="91" s="1"/>
  <c r="Y62" i="91"/>
  <c r="X62" i="91"/>
  <c r="W62" i="91"/>
  <c r="BS62" i="91" s="1"/>
  <c r="CC62" i="91" s="1"/>
  <c r="CD62" i="91" s="1"/>
  <c r="M62" i="91"/>
  <c r="L62" i="91"/>
  <c r="K62" i="91"/>
  <c r="H62" i="91"/>
  <c r="G62" i="91"/>
  <c r="F62" i="91"/>
  <c r="E62" i="91"/>
  <c r="CE61" i="91"/>
  <c r="BR61" i="91"/>
  <c r="BQ61" i="91"/>
  <c r="BP61" i="91"/>
  <c r="BO61" i="91"/>
  <c r="BN61" i="91"/>
  <c r="BM61" i="91"/>
  <c r="BL61" i="91"/>
  <c r="BK61" i="91"/>
  <c r="BJ61" i="91"/>
  <c r="BI61" i="91"/>
  <c r="BH61" i="91"/>
  <c r="BG61" i="91"/>
  <c r="BF61" i="91"/>
  <c r="BE61" i="91"/>
  <c r="BD61" i="91"/>
  <c r="BC61" i="91"/>
  <c r="BB61" i="91"/>
  <c r="BA61" i="91"/>
  <c r="AZ61" i="91"/>
  <c r="AY61" i="91"/>
  <c r="AX61" i="91"/>
  <c r="AW61" i="91"/>
  <c r="AV61" i="91"/>
  <c r="AU61" i="91"/>
  <c r="AT61" i="91"/>
  <c r="AS61" i="91"/>
  <c r="AR61" i="91"/>
  <c r="AQ61" i="91"/>
  <c r="AP61" i="91"/>
  <c r="AO61" i="91"/>
  <c r="AN61" i="91"/>
  <c r="AM61" i="91"/>
  <c r="AL61" i="91"/>
  <c r="AK61" i="91"/>
  <c r="AJ61" i="91"/>
  <c r="AI61" i="91"/>
  <c r="AH61" i="91"/>
  <c r="AG61" i="91"/>
  <c r="AF61" i="91"/>
  <c r="AE61" i="91"/>
  <c r="AD61" i="91"/>
  <c r="AC61" i="91"/>
  <c r="AB61" i="91"/>
  <c r="AA61" i="91"/>
  <c r="Z61" i="91"/>
  <c r="BT61" i="91" s="1"/>
  <c r="Y61" i="91"/>
  <c r="X61" i="91"/>
  <c r="W61" i="91"/>
  <c r="BS61" i="91" s="1"/>
  <c r="CC61" i="91" s="1"/>
  <c r="CD61" i="91" s="1"/>
  <c r="M61" i="91"/>
  <c r="L61" i="91"/>
  <c r="K61" i="91"/>
  <c r="H61" i="91"/>
  <c r="G61" i="91"/>
  <c r="F61" i="91"/>
  <c r="E61" i="91"/>
  <c r="CE60" i="91"/>
  <c r="BR60" i="91"/>
  <c r="BQ60" i="91"/>
  <c r="BP60" i="91"/>
  <c r="BO60" i="91"/>
  <c r="BN60" i="91"/>
  <c r="BM60" i="91"/>
  <c r="BL60" i="91"/>
  <c r="BK60" i="91"/>
  <c r="BJ60" i="91"/>
  <c r="BI60" i="91"/>
  <c r="BH60" i="91"/>
  <c r="BG60" i="91"/>
  <c r="BF60" i="91"/>
  <c r="BE60" i="91"/>
  <c r="BD60" i="91"/>
  <c r="BC60" i="91"/>
  <c r="BB60" i="91"/>
  <c r="BA60" i="91"/>
  <c r="AZ60" i="91"/>
  <c r="AY60" i="91"/>
  <c r="AX60" i="91"/>
  <c r="AW60" i="91"/>
  <c r="AV60" i="91"/>
  <c r="AU60" i="91"/>
  <c r="AT60" i="91"/>
  <c r="AS60" i="91"/>
  <c r="AR60" i="91"/>
  <c r="AQ60" i="91"/>
  <c r="AP60" i="91"/>
  <c r="AO60" i="91"/>
  <c r="AN60" i="91"/>
  <c r="AM60" i="91"/>
  <c r="AL60" i="91"/>
  <c r="AK60" i="91"/>
  <c r="AJ60" i="91"/>
  <c r="AI60" i="91"/>
  <c r="AH60" i="91"/>
  <c r="AG60" i="91"/>
  <c r="AF60" i="91"/>
  <c r="AE60" i="91"/>
  <c r="AD60" i="91"/>
  <c r="AC60" i="91"/>
  <c r="AB60" i="91"/>
  <c r="AA60" i="91"/>
  <c r="Z60" i="91"/>
  <c r="BT60" i="91" s="1"/>
  <c r="Y60" i="91"/>
  <c r="X60" i="91"/>
  <c r="W60" i="91"/>
  <c r="BS60" i="91" s="1"/>
  <c r="CC60" i="91" s="1"/>
  <c r="CD60" i="91" s="1"/>
  <c r="CF60" i="91" s="1"/>
  <c r="M60" i="91"/>
  <c r="L60" i="91"/>
  <c r="K60" i="91"/>
  <c r="H60" i="91"/>
  <c r="G60" i="91"/>
  <c r="F60" i="91"/>
  <c r="E60" i="91"/>
  <c r="CG59" i="91"/>
  <c r="CE59" i="91"/>
  <c r="BR59" i="91"/>
  <c r="BQ59" i="91"/>
  <c r="BP59" i="91"/>
  <c r="BO59" i="91"/>
  <c r="BN59" i="91"/>
  <c r="BM59" i="91"/>
  <c r="BL59" i="91"/>
  <c r="BK59" i="91"/>
  <c r="BJ59" i="91"/>
  <c r="BI59" i="91"/>
  <c r="BH59" i="91"/>
  <c r="BG59" i="91"/>
  <c r="BF59" i="91"/>
  <c r="BE59" i="91"/>
  <c r="BD59" i="91"/>
  <c r="BC59" i="91"/>
  <c r="BB59" i="91"/>
  <c r="BA59" i="91"/>
  <c r="AZ59" i="91"/>
  <c r="AY59" i="91"/>
  <c r="AX59" i="91"/>
  <c r="AW59" i="91"/>
  <c r="AV59" i="91"/>
  <c r="AU59" i="91"/>
  <c r="AT59" i="91"/>
  <c r="AS59" i="91"/>
  <c r="AR59" i="91"/>
  <c r="AQ59" i="91"/>
  <c r="AP59" i="91"/>
  <c r="AO59" i="91"/>
  <c r="AN59" i="91"/>
  <c r="AM59" i="91"/>
  <c r="AL59" i="91"/>
  <c r="AK59" i="91"/>
  <c r="AJ59" i="91"/>
  <c r="AI59" i="91"/>
  <c r="AH59" i="91"/>
  <c r="AG59" i="91"/>
  <c r="AF59" i="91"/>
  <c r="AE59" i="91"/>
  <c r="AD59" i="91"/>
  <c r="AC59" i="91"/>
  <c r="AB59" i="91"/>
  <c r="AA59" i="91"/>
  <c r="Z59" i="91"/>
  <c r="BT59" i="91" s="1"/>
  <c r="Y59" i="91"/>
  <c r="X59" i="91"/>
  <c r="W59" i="91"/>
  <c r="BS59" i="91" s="1"/>
  <c r="CC59" i="91" s="1"/>
  <c r="CD59" i="91" s="1"/>
  <c r="CF59" i="91" s="1"/>
  <c r="M59" i="91"/>
  <c r="L59" i="91"/>
  <c r="K59" i="91"/>
  <c r="H59" i="91"/>
  <c r="G59" i="91"/>
  <c r="F59" i="91"/>
  <c r="E59" i="91"/>
  <c r="CE58" i="91"/>
  <c r="BR58" i="91"/>
  <c r="BQ58" i="91"/>
  <c r="BP58" i="91"/>
  <c r="BO58" i="91"/>
  <c r="BN58" i="91"/>
  <c r="BM58" i="91"/>
  <c r="BL58" i="91"/>
  <c r="BK58" i="91"/>
  <c r="BJ58" i="91"/>
  <c r="BI58" i="91"/>
  <c r="BH58" i="91"/>
  <c r="BG58" i="91"/>
  <c r="BF58" i="91"/>
  <c r="BE58" i="91"/>
  <c r="BD58" i="91"/>
  <c r="BC58" i="91"/>
  <c r="BB58" i="91"/>
  <c r="BA58" i="91"/>
  <c r="AZ58" i="91"/>
  <c r="AY58" i="91"/>
  <c r="AX58" i="91"/>
  <c r="AW58" i="91"/>
  <c r="AV58" i="91"/>
  <c r="AU58" i="91"/>
  <c r="AT58" i="91"/>
  <c r="AS58" i="91"/>
  <c r="AR58" i="91"/>
  <c r="AQ58" i="91"/>
  <c r="AP58" i="91"/>
  <c r="AO58" i="91"/>
  <c r="AN58" i="91"/>
  <c r="AM58" i="91"/>
  <c r="AL58" i="91"/>
  <c r="AK58" i="91"/>
  <c r="AJ58" i="91"/>
  <c r="AI58" i="91"/>
  <c r="AH58" i="91"/>
  <c r="AG58" i="91"/>
  <c r="AF58" i="91"/>
  <c r="AE58" i="91"/>
  <c r="AD58" i="91"/>
  <c r="AC58" i="91"/>
  <c r="AB58" i="91"/>
  <c r="AA58" i="91"/>
  <c r="Z58" i="91"/>
  <c r="BT58" i="91" s="1"/>
  <c r="Y58" i="91"/>
  <c r="X58" i="91"/>
  <c r="W58" i="91"/>
  <c r="BS58" i="91" s="1"/>
  <c r="CC58" i="91" s="1"/>
  <c r="CD58" i="91" s="1"/>
  <c r="M58" i="91"/>
  <c r="L58" i="91"/>
  <c r="K58" i="91"/>
  <c r="H58" i="91"/>
  <c r="G58" i="91"/>
  <c r="F58" i="91"/>
  <c r="E58" i="91"/>
  <c r="CE57" i="91"/>
  <c r="BR57" i="91"/>
  <c r="BQ57" i="91"/>
  <c r="BP57" i="91"/>
  <c r="BO57" i="91"/>
  <c r="BN57" i="91"/>
  <c r="BM57" i="91"/>
  <c r="BL57" i="91"/>
  <c r="BK57" i="91"/>
  <c r="BJ57" i="91"/>
  <c r="BI57" i="91"/>
  <c r="BH57" i="91"/>
  <c r="BG57" i="91"/>
  <c r="BF57" i="91"/>
  <c r="BE57" i="91"/>
  <c r="BD57" i="91"/>
  <c r="BC57" i="91"/>
  <c r="BB57" i="91"/>
  <c r="BA57" i="91"/>
  <c r="AZ57" i="91"/>
  <c r="AY57" i="91"/>
  <c r="AX57" i="91"/>
  <c r="AW57" i="91"/>
  <c r="AV57" i="91"/>
  <c r="AU57" i="91"/>
  <c r="AT57" i="91"/>
  <c r="AS57" i="91"/>
  <c r="AR57" i="91"/>
  <c r="AQ57" i="91"/>
  <c r="AP57" i="91"/>
  <c r="AO57" i="91"/>
  <c r="AN57" i="91"/>
  <c r="AM57" i="91"/>
  <c r="AL57" i="91"/>
  <c r="AK57" i="91"/>
  <c r="AJ57" i="91"/>
  <c r="AI57" i="91"/>
  <c r="AH57" i="91"/>
  <c r="AG57" i="91"/>
  <c r="AF57" i="91"/>
  <c r="AE57" i="91"/>
  <c r="AD57" i="91"/>
  <c r="AC57" i="91"/>
  <c r="AB57" i="91"/>
  <c r="AA57" i="91"/>
  <c r="Z57" i="91"/>
  <c r="BT57" i="91" s="1"/>
  <c r="Y57" i="91"/>
  <c r="X57" i="91"/>
  <c r="W57" i="91"/>
  <c r="BS57" i="91" s="1"/>
  <c r="CC57" i="91" s="1"/>
  <c r="CD57" i="91" s="1"/>
  <c r="M57" i="91"/>
  <c r="L57" i="91"/>
  <c r="K57" i="91"/>
  <c r="H57" i="91"/>
  <c r="G57" i="91"/>
  <c r="F57" i="91"/>
  <c r="E57" i="91"/>
  <c r="CE56" i="91"/>
  <c r="BR56" i="91"/>
  <c r="BQ56" i="91"/>
  <c r="BP56" i="91"/>
  <c r="BO56" i="91"/>
  <c r="BN56" i="91"/>
  <c r="BM56" i="91"/>
  <c r="BL56" i="91"/>
  <c r="BK56" i="91"/>
  <c r="BJ56" i="91"/>
  <c r="BI56" i="91"/>
  <c r="BH56" i="91"/>
  <c r="BG56" i="91"/>
  <c r="BF56" i="91"/>
  <c r="BE56" i="91"/>
  <c r="BD56" i="91"/>
  <c r="BC56" i="91"/>
  <c r="BB56" i="91"/>
  <c r="BA56" i="91"/>
  <c r="AZ56" i="91"/>
  <c r="AY56" i="91"/>
  <c r="AX56" i="91"/>
  <c r="AW56" i="91"/>
  <c r="AV56" i="91"/>
  <c r="AU56" i="91"/>
  <c r="AT56" i="91"/>
  <c r="AS56" i="91"/>
  <c r="AR56" i="91"/>
  <c r="AQ56" i="91"/>
  <c r="AP56" i="91"/>
  <c r="AO56" i="91"/>
  <c r="AN56" i="91"/>
  <c r="AM56" i="91"/>
  <c r="AL56" i="91"/>
  <c r="AK56" i="91"/>
  <c r="AJ56" i="91"/>
  <c r="AI56" i="91"/>
  <c r="AH56" i="91"/>
  <c r="AG56" i="91"/>
  <c r="AF56" i="91"/>
  <c r="AE56" i="91"/>
  <c r="AD56" i="91"/>
  <c r="AC56" i="91"/>
  <c r="AB56" i="91"/>
  <c r="AA56" i="91"/>
  <c r="Z56" i="91"/>
  <c r="BT56" i="91" s="1"/>
  <c r="Y56" i="91"/>
  <c r="X56" i="91"/>
  <c r="W56" i="91"/>
  <c r="BS56" i="91" s="1"/>
  <c r="CC56" i="91" s="1"/>
  <c r="CD56" i="91" s="1"/>
  <c r="M56" i="91"/>
  <c r="L56" i="91"/>
  <c r="K56" i="91"/>
  <c r="H56" i="91"/>
  <c r="G56" i="91"/>
  <c r="F56" i="91"/>
  <c r="E56" i="91"/>
  <c r="CE55" i="91"/>
  <c r="BR55" i="91"/>
  <c r="BQ55" i="91"/>
  <c r="BP55" i="91"/>
  <c r="BO55" i="91"/>
  <c r="BN55" i="91"/>
  <c r="BM55" i="91"/>
  <c r="BL55" i="91"/>
  <c r="BK55" i="91"/>
  <c r="BJ55" i="91"/>
  <c r="BI55" i="91"/>
  <c r="BH55" i="91"/>
  <c r="BG55" i="91"/>
  <c r="BF55" i="91"/>
  <c r="BE55" i="91"/>
  <c r="BD55" i="91"/>
  <c r="BC55" i="91"/>
  <c r="BB55" i="91"/>
  <c r="BA55" i="91"/>
  <c r="AZ55" i="91"/>
  <c r="AY55" i="91"/>
  <c r="AX55" i="91"/>
  <c r="AW55" i="91"/>
  <c r="AV55" i="91"/>
  <c r="AU55" i="91"/>
  <c r="AT55" i="91"/>
  <c r="AS55" i="91"/>
  <c r="AR55" i="91"/>
  <c r="AQ55" i="91"/>
  <c r="AP55" i="91"/>
  <c r="AO55" i="91"/>
  <c r="AN55" i="91"/>
  <c r="AM55" i="91"/>
  <c r="AL55" i="91"/>
  <c r="AK55" i="91"/>
  <c r="AJ55" i="91"/>
  <c r="AI55" i="91"/>
  <c r="AH55" i="91"/>
  <c r="AG55" i="91"/>
  <c r="AF55" i="91"/>
  <c r="AE55" i="91"/>
  <c r="AD55" i="91"/>
  <c r="AC55" i="91"/>
  <c r="AB55" i="91"/>
  <c r="AA55" i="91"/>
  <c r="Z55" i="91"/>
  <c r="BT55" i="91" s="1"/>
  <c r="Y55" i="91"/>
  <c r="X55" i="91"/>
  <c r="W55" i="91"/>
  <c r="BS55" i="91" s="1"/>
  <c r="CC55" i="91" s="1"/>
  <c r="CD55" i="91" s="1"/>
  <c r="M55" i="91"/>
  <c r="L55" i="91"/>
  <c r="K55" i="91"/>
  <c r="H55" i="91"/>
  <c r="G55" i="91"/>
  <c r="F55" i="91"/>
  <c r="E55" i="91"/>
  <c r="CE54" i="91"/>
  <c r="BR54" i="91"/>
  <c r="BQ54" i="91"/>
  <c r="BP54" i="91"/>
  <c r="BO54" i="91"/>
  <c r="BN54" i="91"/>
  <c r="BM54" i="91"/>
  <c r="BL54" i="91"/>
  <c r="BK54" i="91"/>
  <c r="BJ54" i="91"/>
  <c r="BI54" i="91"/>
  <c r="BH54" i="91"/>
  <c r="BG54" i="91"/>
  <c r="BF54" i="91"/>
  <c r="BE54" i="91"/>
  <c r="BD54" i="91"/>
  <c r="BC54" i="91"/>
  <c r="BB54" i="91"/>
  <c r="BA54" i="91"/>
  <c r="AZ54" i="91"/>
  <c r="AY54" i="91"/>
  <c r="AX54" i="91"/>
  <c r="AW54" i="91"/>
  <c r="AV54" i="91"/>
  <c r="AU54" i="91"/>
  <c r="AT54" i="91"/>
  <c r="AS54" i="91"/>
  <c r="AR54" i="91"/>
  <c r="AQ54" i="91"/>
  <c r="AP54" i="91"/>
  <c r="AO54" i="91"/>
  <c r="AN54" i="91"/>
  <c r="AM54" i="91"/>
  <c r="AL54" i="91"/>
  <c r="AK54" i="91"/>
  <c r="AJ54" i="91"/>
  <c r="AI54" i="91"/>
  <c r="AH54" i="91"/>
  <c r="AG54" i="91"/>
  <c r="AF54" i="91"/>
  <c r="AE54" i="91"/>
  <c r="AD54" i="91"/>
  <c r="AC54" i="91"/>
  <c r="AB54" i="91"/>
  <c r="AA54" i="91"/>
  <c r="Z54" i="91"/>
  <c r="BT54" i="91" s="1"/>
  <c r="Y54" i="91"/>
  <c r="X54" i="91"/>
  <c r="W54" i="91"/>
  <c r="BS54" i="91" s="1"/>
  <c r="CC54" i="91" s="1"/>
  <c r="CD54" i="91" s="1"/>
  <c r="M54" i="91"/>
  <c r="L54" i="91"/>
  <c r="K54" i="91"/>
  <c r="H54" i="91"/>
  <c r="G54" i="91"/>
  <c r="F54" i="91"/>
  <c r="E54" i="91"/>
  <c r="CE53" i="91"/>
  <c r="BR53" i="91"/>
  <c r="BQ53" i="91"/>
  <c r="BP53" i="91"/>
  <c r="BO53" i="91"/>
  <c r="BN53" i="91"/>
  <c r="BM53" i="91"/>
  <c r="BL53" i="91"/>
  <c r="BK53" i="91"/>
  <c r="BJ53" i="91"/>
  <c r="BI53" i="91"/>
  <c r="BH53" i="91"/>
  <c r="BG53" i="91"/>
  <c r="BF53" i="91"/>
  <c r="BE53" i="91"/>
  <c r="BD53" i="91"/>
  <c r="BC53" i="91"/>
  <c r="BB53" i="91"/>
  <c r="BA53" i="91"/>
  <c r="AZ53" i="91"/>
  <c r="AY53" i="91"/>
  <c r="AX53" i="91"/>
  <c r="AW53" i="91"/>
  <c r="AV53" i="91"/>
  <c r="AU53" i="91"/>
  <c r="AT53" i="91"/>
  <c r="AS53" i="91"/>
  <c r="AR53" i="91"/>
  <c r="AQ53" i="91"/>
  <c r="AP53" i="91"/>
  <c r="AO53" i="91"/>
  <c r="AN53" i="91"/>
  <c r="AM53" i="91"/>
  <c r="AL53" i="91"/>
  <c r="AK53" i="91"/>
  <c r="AJ53" i="91"/>
  <c r="AI53" i="91"/>
  <c r="AH53" i="91"/>
  <c r="AG53" i="91"/>
  <c r="AF53" i="91"/>
  <c r="AE53" i="91"/>
  <c r="AD53" i="91"/>
  <c r="AC53" i="91"/>
  <c r="AB53" i="91"/>
  <c r="AA53" i="91"/>
  <c r="Z53" i="91"/>
  <c r="BT53" i="91" s="1"/>
  <c r="Y53" i="91"/>
  <c r="X53" i="91"/>
  <c r="W53" i="91"/>
  <c r="BS53" i="91" s="1"/>
  <c r="CC53" i="91" s="1"/>
  <c r="CD53" i="91" s="1"/>
  <c r="M53" i="91"/>
  <c r="L53" i="91"/>
  <c r="K53" i="91"/>
  <c r="H53" i="91"/>
  <c r="G53" i="91"/>
  <c r="F53" i="91"/>
  <c r="E53" i="91"/>
  <c r="CE52" i="91"/>
  <c r="BR52" i="91"/>
  <c r="BQ52" i="91"/>
  <c r="BP52" i="91"/>
  <c r="BO52" i="91"/>
  <c r="BN52" i="91"/>
  <c r="BM52" i="91"/>
  <c r="BL52" i="91"/>
  <c r="BK52" i="91"/>
  <c r="BJ52" i="91"/>
  <c r="BI52" i="91"/>
  <c r="BH52" i="91"/>
  <c r="BG52" i="91"/>
  <c r="BF52" i="91"/>
  <c r="BE52" i="91"/>
  <c r="BD52" i="91"/>
  <c r="BC52" i="91"/>
  <c r="BB52" i="91"/>
  <c r="BA52" i="91"/>
  <c r="AZ52" i="91"/>
  <c r="AY52" i="91"/>
  <c r="AX52" i="91"/>
  <c r="AW52" i="91"/>
  <c r="AV52" i="91"/>
  <c r="AU52" i="91"/>
  <c r="AT52" i="91"/>
  <c r="AS52" i="91"/>
  <c r="AR52" i="91"/>
  <c r="AQ52" i="91"/>
  <c r="AP52" i="91"/>
  <c r="AO52" i="91"/>
  <c r="AN52" i="91"/>
  <c r="AM52" i="91"/>
  <c r="AL52" i="91"/>
  <c r="AK52" i="91"/>
  <c r="AJ52" i="91"/>
  <c r="AI52" i="91"/>
  <c r="AH52" i="91"/>
  <c r="AG52" i="91"/>
  <c r="AF52" i="91"/>
  <c r="AE52" i="91"/>
  <c r="AD52" i="91"/>
  <c r="AC52" i="91"/>
  <c r="AB52" i="91"/>
  <c r="AA52" i="91"/>
  <c r="Z52" i="91"/>
  <c r="BT52" i="91" s="1"/>
  <c r="Y52" i="91"/>
  <c r="X52" i="91"/>
  <c r="W52" i="91"/>
  <c r="BS52" i="91" s="1"/>
  <c r="CC52" i="91" s="1"/>
  <c r="CD52" i="91" s="1"/>
  <c r="CF52" i="91" s="1"/>
  <c r="M52" i="91"/>
  <c r="L52" i="91"/>
  <c r="K52" i="91"/>
  <c r="H52" i="91"/>
  <c r="G52" i="91"/>
  <c r="F52" i="91"/>
  <c r="E52" i="91"/>
  <c r="CE51" i="91"/>
  <c r="BR51" i="91"/>
  <c r="BQ51" i="91"/>
  <c r="BP51" i="91"/>
  <c r="BO51" i="91"/>
  <c r="BN51" i="91"/>
  <c r="BM51" i="91"/>
  <c r="BL51" i="91"/>
  <c r="BK51" i="91"/>
  <c r="BJ51" i="91"/>
  <c r="BI51" i="91"/>
  <c r="BH51" i="91"/>
  <c r="BG51" i="91"/>
  <c r="BF51" i="91"/>
  <c r="BE51" i="91"/>
  <c r="BD51" i="91"/>
  <c r="BC51" i="91"/>
  <c r="BB51" i="91"/>
  <c r="BA51" i="91"/>
  <c r="AZ51" i="91"/>
  <c r="AY51" i="91"/>
  <c r="AX51" i="91"/>
  <c r="AW51" i="91"/>
  <c r="AV51" i="91"/>
  <c r="AU51" i="91"/>
  <c r="AT51" i="91"/>
  <c r="AS51" i="91"/>
  <c r="AR51" i="91"/>
  <c r="AQ51" i="91"/>
  <c r="AP51" i="91"/>
  <c r="AO51" i="91"/>
  <c r="AN51" i="91"/>
  <c r="AM51" i="91"/>
  <c r="AL51" i="91"/>
  <c r="AK51" i="91"/>
  <c r="AJ51" i="91"/>
  <c r="AI51" i="91"/>
  <c r="AH51" i="91"/>
  <c r="AG51" i="91"/>
  <c r="AF51" i="91"/>
  <c r="AE51" i="91"/>
  <c r="AD51" i="91"/>
  <c r="AC51" i="91"/>
  <c r="AB51" i="91"/>
  <c r="AA51" i="91"/>
  <c r="Z51" i="91"/>
  <c r="BT51" i="91" s="1"/>
  <c r="Y51" i="91"/>
  <c r="X51" i="91"/>
  <c r="W51" i="91"/>
  <c r="BS51" i="91" s="1"/>
  <c r="CC51" i="91" s="1"/>
  <c r="CD51" i="91" s="1"/>
  <c r="M51" i="91"/>
  <c r="L51" i="91"/>
  <c r="K51" i="91"/>
  <c r="H51" i="91"/>
  <c r="G51" i="91"/>
  <c r="F51" i="91"/>
  <c r="E51" i="91"/>
  <c r="CE50" i="91"/>
  <c r="BR50" i="91"/>
  <c r="BQ50" i="91"/>
  <c r="BP50" i="91"/>
  <c r="BO50" i="91"/>
  <c r="BN50" i="91"/>
  <c r="BM50" i="91"/>
  <c r="BL50" i="91"/>
  <c r="BK50" i="91"/>
  <c r="BJ50" i="91"/>
  <c r="BI50" i="91"/>
  <c r="BH50" i="91"/>
  <c r="BG50" i="91"/>
  <c r="BF50" i="91"/>
  <c r="BE50" i="91"/>
  <c r="BD50" i="91"/>
  <c r="BC50" i="91"/>
  <c r="BB50" i="91"/>
  <c r="BA50" i="91"/>
  <c r="AZ50" i="91"/>
  <c r="AY50" i="91"/>
  <c r="AX50" i="91"/>
  <c r="AW50" i="91"/>
  <c r="AV50" i="91"/>
  <c r="AU50" i="91"/>
  <c r="AT50" i="91"/>
  <c r="AS50" i="91"/>
  <c r="AR50" i="91"/>
  <c r="AQ50" i="91"/>
  <c r="AP50" i="91"/>
  <c r="AO50" i="91"/>
  <c r="AN50" i="91"/>
  <c r="AM50" i="91"/>
  <c r="AL50" i="91"/>
  <c r="AK50" i="91"/>
  <c r="AJ50" i="91"/>
  <c r="AI50" i="91"/>
  <c r="AH50" i="91"/>
  <c r="AG50" i="91"/>
  <c r="AF50" i="91"/>
  <c r="AE50" i="91"/>
  <c r="AD50" i="91"/>
  <c r="AC50" i="91"/>
  <c r="AB50" i="91"/>
  <c r="AA50" i="91"/>
  <c r="Z50" i="91"/>
  <c r="BT50" i="91" s="1"/>
  <c r="Y50" i="91"/>
  <c r="X50" i="91"/>
  <c r="W50" i="91"/>
  <c r="BS50" i="91" s="1"/>
  <c r="CC50" i="91" s="1"/>
  <c r="CD50" i="91" s="1"/>
  <c r="M50" i="91"/>
  <c r="L50" i="91"/>
  <c r="K50" i="91"/>
  <c r="H50" i="91"/>
  <c r="G50" i="91"/>
  <c r="F50" i="91"/>
  <c r="E50" i="91"/>
  <c r="CE49" i="91"/>
  <c r="BR49" i="91"/>
  <c r="BQ49" i="91"/>
  <c r="BP49" i="91"/>
  <c r="BO49" i="91"/>
  <c r="BN49" i="91"/>
  <c r="BM49" i="91"/>
  <c r="BL49" i="91"/>
  <c r="BK49" i="91"/>
  <c r="BJ49" i="91"/>
  <c r="BI49" i="91"/>
  <c r="BH49" i="91"/>
  <c r="BG49" i="91"/>
  <c r="BF49" i="91"/>
  <c r="BE49" i="91"/>
  <c r="BD49" i="91"/>
  <c r="BC49" i="91"/>
  <c r="BB49" i="91"/>
  <c r="BA49" i="91"/>
  <c r="AZ49" i="91"/>
  <c r="AY49" i="91"/>
  <c r="AX49" i="91"/>
  <c r="AW49" i="91"/>
  <c r="AV49" i="91"/>
  <c r="AU49" i="91"/>
  <c r="AT49" i="91"/>
  <c r="AS49" i="91"/>
  <c r="AR49" i="91"/>
  <c r="AQ49" i="91"/>
  <c r="AP49" i="91"/>
  <c r="AO49" i="91"/>
  <c r="AN49" i="91"/>
  <c r="AM49" i="91"/>
  <c r="AL49" i="91"/>
  <c r="AK49" i="91"/>
  <c r="AJ49" i="91"/>
  <c r="AI49" i="91"/>
  <c r="AH49" i="91"/>
  <c r="AG49" i="91"/>
  <c r="AF49" i="91"/>
  <c r="AE49" i="91"/>
  <c r="AD49" i="91"/>
  <c r="AC49" i="91"/>
  <c r="AB49" i="91"/>
  <c r="AA49" i="91"/>
  <c r="Z49" i="91"/>
  <c r="BT49" i="91" s="1"/>
  <c r="Y49" i="91"/>
  <c r="X49" i="91"/>
  <c r="W49" i="91"/>
  <c r="BS49" i="91" s="1"/>
  <c r="CC49" i="91" s="1"/>
  <c r="CD49" i="91" s="1"/>
  <c r="M49" i="91"/>
  <c r="L49" i="91"/>
  <c r="K49" i="91"/>
  <c r="H49" i="91"/>
  <c r="G49" i="91"/>
  <c r="F49" i="91"/>
  <c r="E49" i="91"/>
  <c r="CE48" i="91"/>
  <c r="BR48" i="91"/>
  <c r="BQ48" i="91"/>
  <c r="BP48" i="91"/>
  <c r="BO48" i="91"/>
  <c r="BN48" i="91"/>
  <c r="BM48" i="91"/>
  <c r="BL48" i="91"/>
  <c r="BK48" i="91"/>
  <c r="BJ48" i="91"/>
  <c r="BI48" i="91"/>
  <c r="BH48" i="91"/>
  <c r="BG48" i="91"/>
  <c r="BF48" i="91"/>
  <c r="BE48" i="91"/>
  <c r="BD48" i="91"/>
  <c r="BC48" i="91"/>
  <c r="BB48" i="91"/>
  <c r="BA48" i="91"/>
  <c r="AZ48" i="91"/>
  <c r="AY48" i="91"/>
  <c r="AX48" i="91"/>
  <c r="AW48" i="91"/>
  <c r="AV48" i="91"/>
  <c r="AU48" i="91"/>
  <c r="AT48" i="91"/>
  <c r="AS48" i="91"/>
  <c r="AR48" i="91"/>
  <c r="AQ48" i="91"/>
  <c r="AP48" i="91"/>
  <c r="AO48" i="91"/>
  <c r="AN48" i="91"/>
  <c r="AM48" i="91"/>
  <c r="AL48" i="91"/>
  <c r="AK48" i="91"/>
  <c r="AJ48" i="91"/>
  <c r="AI48" i="91"/>
  <c r="AH48" i="91"/>
  <c r="AG48" i="91"/>
  <c r="AF48" i="91"/>
  <c r="AE48" i="91"/>
  <c r="AD48" i="91"/>
  <c r="AC48" i="91"/>
  <c r="AB48" i="91"/>
  <c r="AA48" i="91"/>
  <c r="Z48" i="91"/>
  <c r="BT48" i="91" s="1"/>
  <c r="Y48" i="91"/>
  <c r="X48" i="91"/>
  <c r="W48" i="91"/>
  <c r="BS48" i="91" s="1"/>
  <c r="CC48" i="91" s="1"/>
  <c r="CD48" i="91" s="1"/>
  <c r="CF48" i="91" s="1"/>
  <c r="M48" i="91"/>
  <c r="L48" i="91"/>
  <c r="K48" i="91"/>
  <c r="H48" i="91"/>
  <c r="G48" i="91"/>
  <c r="F48" i="91"/>
  <c r="E48" i="91"/>
  <c r="CE47" i="91"/>
  <c r="BR47" i="91"/>
  <c r="BQ47" i="91"/>
  <c r="BP47" i="91"/>
  <c r="BO47" i="91"/>
  <c r="BN47" i="91"/>
  <c r="BM47" i="91"/>
  <c r="BL47" i="91"/>
  <c r="BK47" i="91"/>
  <c r="BJ47" i="91"/>
  <c r="BI47" i="91"/>
  <c r="BH47" i="91"/>
  <c r="BG47" i="91"/>
  <c r="BF47" i="91"/>
  <c r="BE47" i="91"/>
  <c r="BD47" i="91"/>
  <c r="BC47" i="91"/>
  <c r="BB47" i="91"/>
  <c r="BA47" i="91"/>
  <c r="AZ47" i="91"/>
  <c r="AY47" i="91"/>
  <c r="AX47" i="91"/>
  <c r="AW47" i="91"/>
  <c r="AV47" i="91"/>
  <c r="AU47" i="91"/>
  <c r="AT47" i="91"/>
  <c r="AS47" i="91"/>
  <c r="AR47" i="91"/>
  <c r="AQ47" i="91"/>
  <c r="AP47" i="91"/>
  <c r="AO47" i="91"/>
  <c r="AN47" i="91"/>
  <c r="AM47" i="91"/>
  <c r="AL47" i="91"/>
  <c r="AK47" i="91"/>
  <c r="AJ47" i="91"/>
  <c r="AI47" i="91"/>
  <c r="AH47" i="91"/>
  <c r="AG47" i="91"/>
  <c r="AF47" i="91"/>
  <c r="AE47" i="91"/>
  <c r="AD47" i="91"/>
  <c r="AC47" i="91"/>
  <c r="AB47" i="91"/>
  <c r="AA47" i="91"/>
  <c r="Z47" i="91"/>
  <c r="BT47" i="91" s="1"/>
  <c r="Y47" i="91"/>
  <c r="X47" i="91"/>
  <c r="W47" i="91"/>
  <c r="BS47" i="91" s="1"/>
  <c r="CC47" i="91" s="1"/>
  <c r="CD47" i="91" s="1"/>
  <c r="M47" i="91"/>
  <c r="L47" i="91"/>
  <c r="K47" i="91"/>
  <c r="H47" i="91"/>
  <c r="G47" i="91"/>
  <c r="F47" i="91"/>
  <c r="E47" i="91"/>
  <c r="CE46" i="91"/>
  <c r="BR46" i="91"/>
  <c r="BQ46" i="91"/>
  <c r="BP46" i="91"/>
  <c r="BO46" i="91"/>
  <c r="BN46" i="91"/>
  <c r="BM46" i="91"/>
  <c r="BL46" i="91"/>
  <c r="BK46" i="91"/>
  <c r="BJ46" i="91"/>
  <c r="BI46" i="91"/>
  <c r="BH46" i="91"/>
  <c r="BG46" i="91"/>
  <c r="BF46" i="91"/>
  <c r="BE46" i="91"/>
  <c r="BD46" i="91"/>
  <c r="BC46" i="91"/>
  <c r="BB46" i="91"/>
  <c r="BA46" i="91"/>
  <c r="AZ46" i="91"/>
  <c r="AY46" i="91"/>
  <c r="AX46" i="91"/>
  <c r="AW46" i="91"/>
  <c r="AV46" i="91"/>
  <c r="AU46" i="91"/>
  <c r="AT46" i="91"/>
  <c r="AS46" i="91"/>
  <c r="AR46" i="91"/>
  <c r="AQ46" i="91"/>
  <c r="AP46" i="91"/>
  <c r="AO46" i="91"/>
  <c r="AN46" i="91"/>
  <c r="AM46" i="91"/>
  <c r="AL46" i="91"/>
  <c r="AK46" i="91"/>
  <c r="AJ46" i="91"/>
  <c r="AI46" i="91"/>
  <c r="AH46" i="91"/>
  <c r="AG46" i="91"/>
  <c r="AF46" i="91"/>
  <c r="AE46" i="91"/>
  <c r="AD46" i="91"/>
  <c r="AC46" i="91"/>
  <c r="AB46" i="91"/>
  <c r="AA46" i="91"/>
  <c r="Z46" i="91"/>
  <c r="BT46" i="91" s="1"/>
  <c r="Y46" i="91"/>
  <c r="X46" i="91"/>
  <c r="W46" i="91"/>
  <c r="BS46" i="91" s="1"/>
  <c r="CC46" i="91" s="1"/>
  <c r="CD46" i="91" s="1"/>
  <c r="M46" i="91"/>
  <c r="L46" i="91"/>
  <c r="K46" i="91"/>
  <c r="H46" i="91"/>
  <c r="G46" i="91"/>
  <c r="F46" i="91"/>
  <c r="E46" i="91"/>
  <c r="CE45" i="91"/>
  <c r="BR45" i="91"/>
  <c r="BQ45" i="91"/>
  <c r="BP45" i="91"/>
  <c r="BO45" i="91"/>
  <c r="BN45" i="91"/>
  <c r="BM45" i="91"/>
  <c r="BL45" i="91"/>
  <c r="BK45" i="91"/>
  <c r="BJ45" i="91"/>
  <c r="BI45" i="91"/>
  <c r="BH45" i="91"/>
  <c r="BG45" i="91"/>
  <c r="BF45" i="91"/>
  <c r="BE45" i="91"/>
  <c r="BD45" i="91"/>
  <c r="BC45" i="91"/>
  <c r="BB45" i="91"/>
  <c r="BA45" i="91"/>
  <c r="AZ45" i="91"/>
  <c r="AY45" i="91"/>
  <c r="AX45" i="91"/>
  <c r="AW45" i="91"/>
  <c r="AV45" i="91"/>
  <c r="AU45" i="91"/>
  <c r="AT45" i="91"/>
  <c r="AS45" i="91"/>
  <c r="AR45" i="91"/>
  <c r="AQ45" i="91"/>
  <c r="AP45" i="91"/>
  <c r="AO45" i="91"/>
  <c r="AN45" i="91"/>
  <c r="AM45" i="91"/>
  <c r="AL45" i="91"/>
  <c r="AK45" i="91"/>
  <c r="AJ45" i="91"/>
  <c r="AI45" i="91"/>
  <c r="AH45" i="91"/>
  <c r="AG45" i="91"/>
  <c r="AF45" i="91"/>
  <c r="AE45" i="91"/>
  <c r="AD45" i="91"/>
  <c r="AC45" i="91"/>
  <c r="AB45" i="91"/>
  <c r="AA45" i="91"/>
  <c r="Z45" i="91"/>
  <c r="BT45" i="91" s="1"/>
  <c r="Y45" i="91"/>
  <c r="X45" i="91"/>
  <c r="W45" i="91"/>
  <c r="BS45" i="91" s="1"/>
  <c r="CC45" i="91" s="1"/>
  <c r="CD45" i="91" s="1"/>
  <c r="M45" i="91"/>
  <c r="L45" i="91"/>
  <c r="K45" i="91"/>
  <c r="H45" i="91"/>
  <c r="G45" i="91"/>
  <c r="F45" i="91"/>
  <c r="E45" i="91"/>
  <c r="CE44" i="91"/>
  <c r="BR44" i="91"/>
  <c r="BQ44" i="91"/>
  <c r="BP44" i="91"/>
  <c r="BO44" i="91"/>
  <c r="BN44" i="91"/>
  <c r="BM44" i="91"/>
  <c r="BL44" i="91"/>
  <c r="BK44" i="91"/>
  <c r="BJ44" i="91"/>
  <c r="BI44" i="91"/>
  <c r="BH44" i="91"/>
  <c r="BG44" i="91"/>
  <c r="BF44" i="91"/>
  <c r="BE44" i="91"/>
  <c r="BD44" i="91"/>
  <c r="BC44" i="91"/>
  <c r="BB44" i="91"/>
  <c r="BA44" i="91"/>
  <c r="AZ44" i="91"/>
  <c r="AY44" i="91"/>
  <c r="AX44" i="91"/>
  <c r="AW44" i="91"/>
  <c r="AV44" i="91"/>
  <c r="AU44" i="91"/>
  <c r="AT44" i="91"/>
  <c r="AS44" i="91"/>
  <c r="AR44" i="91"/>
  <c r="AQ44" i="91"/>
  <c r="AP44" i="91"/>
  <c r="AO44" i="91"/>
  <c r="AN44" i="91"/>
  <c r="AM44" i="91"/>
  <c r="AL44" i="91"/>
  <c r="AK44" i="91"/>
  <c r="AJ44" i="91"/>
  <c r="AI44" i="91"/>
  <c r="AH44" i="91"/>
  <c r="AG44" i="91"/>
  <c r="AF44" i="91"/>
  <c r="AE44" i="91"/>
  <c r="AD44" i="91"/>
  <c r="AC44" i="91"/>
  <c r="AB44" i="91"/>
  <c r="AA44" i="91"/>
  <c r="Z44" i="91"/>
  <c r="BT44" i="91" s="1"/>
  <c r="Y44" i="91"/>
  <c r="X44" i="91"/>
  <c r="W44" i="91"/>
  <c r="BS44" i="91" s="1"/>
  <c r="CC44" i="91" s="1"/>
  <c r="CD44" i="91" s="1"/>
  <c r="CF44" i="91" s="1"/>
  <c r="M44" i="91"/>
  <c r="L44" i="91"/>
  <c r="K44" i="91"/>
  <c r="H44" i="91"/>
  <c r="G44" i="91"/>
  <c r="F44" i="91"/>
  <c r="E44" i="91"/>
  <c r="CE43" i="91"/>
  <c r="BR43" i="91"/>
  <c r="BQ43" i="91"/>
  <c r="BP43" i="91"/>
  <c r="BO43" i="91"/>
  <c r="BN43" i="91"/>
  <c r="BM43" i="91"/>
  <c r="BL43" i="91"/>
  <c r="BK43" i="91"/>
  <c r="BJ43" i="91"/>
  <c r="BI43" i="91"/>
  <c r="BH43" i="91"/>
  <c r="BG43" i="91"/>
  <c r="BF43" i="91"/>
  <c r="BE43" i="91"/>
  <c r="BD43" i="91"/>
  <c r="BC43" i="91"/>
  <c r="BB43" i="91"/>
  <c r="BA43" i="91"/>
  <c r="AZ43" i="91"/>
  <c r="AY43" i="91"/>
  <c r="AX43" i="91"/>
  <c r="AW43" i="91"/>
  <c r="AV43" i="91"/>
  <c r="AU43" i="91"/>
  <c r="AT43" i="91"/>
  <c r="AS43" i="91"/>
  <c r="AR43" i="91"/>
  <c r="AQ43" i="91"/>
  <c r="AP43" i="91"/>
  <c r="AO43" i="91"/>
  <c r="AN43" i="91"/>
  <c r="AM43" i="91"/>
  <c r="AL43" i="91"/>
  <c r="AK43" i="91"/>
  <c r="AJ43" i="91"/>
  <c r="AI43" i="91"/>
  <c r="AH43" i="91"/>
  <c r="AG43" i="91"/>
  <c r="AF43" i="91"/>
  <c r="AE43" i="91"/>
  <c r="AD43" i="91"/>
  <c r="AC43" i="91"/>
  <c r="AB43" i="91"/>
  <c r="AA43" i="91"/>
  <c r="Z43" i="91"/>
  <c r="BT43" i="91" s="1"/>
  <c r="Y43" i="91"/>
  <c r="X43" i="91"/>
  <c r="W43" i="91"/>
  <c r="BS43" i="91" s="1"/>
  <c r="CC43" i="91" s="1"/>
  <c r="CD43" i="91" s="1"/>
  <c r="M43" i="91"/>
  <c r="L43" i="91"/>
  <c r="K43" i="91"/>
  <c r="H43" i="91"/>
  <c r="G43" i="91"/>
  <c r="F43" i="91"/>
  <c r="E43" i="91"/>
  <c r="CE42" i="91"/>
  <c r="BR42" i="91"/>
  <c r="BQ42" i="91"/>
  <c r="BP42" i="91"/>
  <c r="BO42" i="91"/>
  <c r="BN42" i="91"/>
  <c r="BM42" i="91"/>
  <c r="BL42" i="91"/>
  <c r="BK42" i="91"/>
  <c r="BJ42" i="91"/>
  <c r="BI42" i="91"/>
  <c r="BH42" i="91"/>
  <c r="BG42" i="91"/>
  <c r="BF42" i="91"/>
  <c r="BE42" i="91"/>
  <c r="BD42" i="91"/>
  <c r="BC42" i="91"/>
  <c r="BB42" i="91"/>
  <c r="BA42" i="91"/>
  <c r="AZ42" i="91"/>
  <c r="AY42" i="91"/>
  <c r="AX42" i="91"/>
  <c r="AW42" i="91"/>
  <c r="AV42" i="91"/>
  <c r="AU42" i="91"/>
  <c r="AT42" i="91"/>
  <c r="AS42" i="91"/>
  <c r="AR42" i="91"/>
  <c r="AQ42" i="91"/>
  <c r="AP42" i="91"/>
  <c r="AO42" i="91"/>
  <c r="AN42" i="91"/>
  <c r="AM42" i="91"/>
  <c r="AL42" i="91"/>
  <c r="AK42" i="91"/>
  <c r="AJ42" i="91"/>
  <c r="AI42" i="91"/>
  <c r="AH42" i="91"/>
  <c r="AG42" i="91"/>
  <c r="AF42" i="91"/>
  <c r="AE42" i="91"/>
  <c r="AD42" i="91"/>
  <c r="AC42" i="91"/>
  <c r="AB42" i="91"/>
  <c r="AA42" i="91"/>
  <c r="Z42" i="91"/>
  <c r="BT42" i="91" s="1"/>
  <c r="Y42" i="91"/>
  <c r="X42" i="91"/>
  <c r="W42" i="91"/>
  <c r="BS42" i="91" s="1"/>
  <c r="CC42" i="91" s="1"/>
  <c r="CD42" i="91" s="1"/>
  <c r="M42" i="91"/>
  <c r="L42" i="91"/>
  <c r="K42" i="91"/>
  <c r="H42" i="91"/>
  <c r="G42" i="91"/>
  <c r="F42" i="91"/>
  <c r="E42" i="91"/>
  <c r="CE41" i="91"/>
  <c r="BR41" i="91"/>
  <c r="BQ41" i="91"/>
  <c r="BP41" i="91"/>
  <c r="BO41" i="91"/>
  <c r="BN41" i="91"/>
  <c r="BM41" i="91"/>
  <c r="BL41" i="91"/>
  <c r="BK41" i="91"/>
  <c r="BJ41" i="91"/>
  <c r="BI41" i="91"/>
  <c r="BH41" i="91"/>
  <c r="BG41" i="91"/>
  <c r="BF41" i="91"/>
  <c r="BE41" i="91"/>
  <c r="BD41" i="91"/>
  <c r="BC41" i="91"/>
  <c r="BB41" i="91"/>
  <c r="BA41" i="91"/>
  <c r="AZ41" i="91"/>
  <c r="AY41" i="91"/>
  <c r="AX41" i="91"/>
  <c r="AW41" i="91"/>
  <c r="AV41" i="91"/>
  <c r="AU41" i="91"/>
  <c r="AT41" i="91"/>
  <c r="AS41" i="91"/>
  <c r="AR41" i="91"/>
  <c r="AQ41" i="91"/>
  <c r="AP41" i="91"/>
  <c r="AO41" i="91"/>
  <c r="AN41" i="91"/>
  <c r="AM41" i="91"/>
  <c r="AL41" i="91"/>
  <c r="AK41" i="91"/>
  <c r="AJ41" i="91"/>
  <c r="AI41" i="91"/>
  <c r="AH41" i="91"/>
  <c r="AG41" i="91"/>
  <c r="AF41" i="91"/>
  <c r="AE41" i="91"/>
  <c r="AD41" i="91"/>
  <c r="AC41" i="91"/>
  <c r="AB41" i="91"/>
  <c r="AA41" i="91"/>
  <c r="Z41" i="91"/>
  <c r="BT41" i="91" s="1"/>
  <c r="Y41" i="91"/>
  <c r="X41" i="91"/>
  <c r="W41" i="91"/>
  <c r="BS41" i="91" s="1"/>
  <c r="CC41" i="91" s="1"/>
  <c r="CD41" i="91" s="1"/>
  <c r="M41" i="91"/>
  <c r="L41" i="91"/>
  <c r="K41" i="91"/>
  <c r="H41" i="91"/>
  <c r="G41" i="91"/>
  <c r="F41" i="91"/>
  <c r="E41" i="91"/>
  <c r="CE40" i="91"/>
  <c r="BR40" i="91"/>
  <c r="BQ40" i="91"/>
  <c r="BP40" i="91"/>
  <c r="BO40" i="91"/>
  <c r="BN40" i="91"/>
  <c r="BM40" i="91"/>
  <c r="BL40" i="91"/>
  <c r="BK40" i="91"/>
  <c r="BJ40" i="91"/>
  <c r="BI40" i="91"/>
  <c r="BH40" i="91"/>
  <c r="BG40" i="91"/>
  <c r="BF40" i="91"/>
  <c r="BE40" i="91"/>
  <c r="BD40" i="91"/>
  <c r="BC40" i="91"/>
  <c r="BB40" i="91"/>
  <c r="BA40" i="91"/>
  <c r="AZ40" i="91"/>
  <c r="AY40" i="91"/>
  <c r="AX40" i="91"/>
  <c r="AW40" i="91"/>
  <c r="AV40" i="91"/>
  <c r="AU40" i="91"/>
  <c r="AT40" i="91"/>
  <c r="AS40" i="91"/>
  <c r="AR40" i="91"/>
  <c r="AQ40" i="91"/>
  <c r="AP40" i="91"/>
  <c r="AO40" i="91"/>
  <c r="AN40" i="91"/>
  <c r="AM40" i="91"/>
  <c r="AL40" i="91"/>
  <c r="AK40" i="91"/>
  <c r="AJ40" i="91"/>
  <c r="AI40" i="91"/>
  <c r="AH40" i="91"/>
  <c r="AG40" i="91"/>
  <c r="AF40" i="91"/>
  <c r="AE40" i="91"/>
  <c r="AD40" i="91"/>
  <c r="AC40" i="91"/>
  <c r="AB40" i="91"/>
  <c r="AA40" i="91"/>
  <c r="Z40" i="91"/>
  <c r="BT40" i="91" s="1"/>
  <c r="Y40" i="91"/>
  <c r="X40" i="91"/>
  <c r="W40" i="91"/>
  <c r="BS40" i="91" s="1"/>
  <c r="CC40" i="91" s="1"/>
  <c r="CD40" i="91" s="1"/>
  <c r="CF40" i="91" s="1"/>
  <c r="M40" i="91"/>
  <c r="L40" i="91"/>
  <c r="K40" i="91"/>
  <c r="H40" i="91"/>
  <c r="G40" i="91"/>
  <c r="F40" i="91"/>
  <c r="E40" i="91"/>
  <c r="CE39" i="91"/>
  <c r="BR39" i="91"/>
  <c r="BQ39" i="91"/>
  <c r="BP39" i="91"/>
  <c r="BO39" i="91"/>
  <c r="BN39" i="91"/>
  <c r="BM39" i="91"/>
  <c r="BL39" i="91"/>
  <c r="BK39" i="91"/>
  <c r="BJ39" i="91"/>
  <c r="BI39" i="91"/>
  <c r="BH39" i="91"/>
  <c r="BG39" i="91"/>
  <c r="BF39" i="91"/>
  <c r="BE39" i="91"/>
  <c r="BD39" i="91"/>
  <c r="BC39" i="91"/>
  <c r="BB39" i="91"/>
  <c r="BA39" i="91"/>
  <c r="AZ39" i="91"/>
  <c r="AY39" i="91"/>
  <c r="AX39" i="91"/>
  <c r="AW39" i="91"/>
  <c r="AV39" i="91"/>
  <c r="AU39" i="91"/>
  <c r="AT39" i="91"/>
  <c r="AS39" i="91"/>
  <c r="AR39" i="91"/>
  <c r="AQ39" i="91"/>
  <c r="AP39" i="91"/>
  <c r="AO39" i="91"/>
  <c r="AN39" i="91"/>
  <c r="AM39" i="91"/>
  <c r="AL39" i="91"/>
  <c r="AK39" i="91"/>
  <c r="AJ39" i="91"/>
  <c r="AI39" i="91"/>
  <c r="AH39" i="91"/>
  <c r="AG39" i="91"/>
  <c r="AF39" i="91"/>
  <c r="AE39" i="91"/>
  <c r="AD39" i="91"/>
  <c r="AC39" i="91"/>
  <c r="AB39" i="91"/>
  <c r="AA39" i="91"/>
  <c r="Z39" i="91"/>
  <c r="BT39" i="91" s="1"/>
  <c r="Y39" i="91"/>
  <c r="X39" i="91"/>
  <c r="W39" i="91"/>
  <c r="BS39" i="91" s="1"/>
  <c r="CC39" i="91" s="1"/>
  <c r="CD39" i="91" s="1"/>
  <c r="M39" i="91"/>
  <c r="L39" i="91"/>
  <c r="K39" i="91"/>
  <c r="H39" i="91"/>
  <c r="G39" i="91"/>
  <c r="F39" i="91"/>
  <c r="E39" i="91"/>
  <c r="CE38" i="91"/>
  <c r="BR38" i="91"/>
  <c r="BQ38" i="91"/>
  <c r="BP38" i="91"/>
  <c r="BO38" i="91"/>
  <c r="BN38" i="91"/>
  <c r="BM38" i="91"/>
  <c r="BL38" i="91"/>
  <c r="BK38" i="91"/>
  <c r="BJ38" i="91"/>
  <c r="BI38" i="91"/>
  <c r="BH38" i="91"/>
  <c r="BG38" i="91"/>
  <c r="BF38" i="91"/>
  <c r="BE38" i="91"/>
  <c r="BD38" i="91"/>
  <c r="BC38" i="91"/>
  <c r="BB38" i="91"/>
  <c r="BA38" i="91"/>
  <c r="AZ38" i="91"/>
  <c r="AY38" i="91"/>
  <c r="AX38" i="91"/>
  <c r="AW38" i="91"/>
  <c r="AV38" i="91"/>
  <c r="AU38" i="91"/>
  <c r="AT38" i="91"/>
  <c r="AS38" i="91"/>
  <c r="AR38" i="91"/>
  <c r="AQ38" i="91"/>
  <c r="AP38" i="91"/>
  <c r="AO38" i="91"/>
  <c r="AN38" i="91"/>
  <c r="AM38" i="91"/>
  <c r="AL38" i="91"/>
  <c r="AK38" i="91"/>
  <c r="AJ38" i="91"/>
  <c r="AI38" i="91"/>
  <c r="AH38" i="91"/>
  <c r="AG38" i="91"/>
  <c r="AF38" i="91"/>
  <c r="AE38" i="91"/>
  <c r="AD38" i="91"/>
  <c r="AC38" i="91"/>
  <c r="AB38" i="91"/>
  <c r="AA38" i="91"/>
  <c r="Z38" i="91"/>
  <c r="BT38" i="91" s="1"/>
  <c r="Y38" i="91"/>
  <c r="X38" i="91"/>
  <c r="W38" i="91"/>
  <c r="BS38" i="91" s="1"/>
  <c r="CC38" i="91" s="1"/>
  <c r="CD38" i="91" s="1"/>
  <c r="M38" i="91"/>
  <c r="L38" i="91"/>
  <c r="K38" i="91"/>
  <c r="H38" i="91"/>
  <c r="G38" i="91"/>
  <c r="F38" i="91"/>
  <c r="E38" i="91"/>
  <c r="CE37" i="91"/>
  <c r="BR37" i="91"/>
  <c r="BQ37" i="91"/>
  <c r="BP37" i="91"/>
  <c r="BO37" i="91"/>
  <c r="BN37" i="91"/>
  <c r="BM37" i="91"/>
  <c r="BL37" i="91"/>
  <c r="BK37" i="91"/>
  <c r="BJ37" i="91"/>
  <c r="BI37" i="91"/>
  <c r="BH37" i="91"/>
  <c r="BG37" i="91"/>
  <c r="BF37" i="91"/>
  <c r="BE37" i="91"/>
  <c r="BD37" i="91"/>
  <c r="BC37" i="91"/>
  <c r="BB37"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BT37" i="91" s="1"/>
  <c r="Y37" i="91"/>
  <c r="X37" i="91"/>
  <c r="W37" i="91"/>
  <c r="BS37" i="91" s="1"/>
  <c r="CC37" i="91" s="1"/>
  <c r="CD37" i="91" s="1"/>
  <c r="M37" i="91"/>
  <c r="L37" i="91"/>
  <c r="K37" i="91"/>
  <c r="H37" i="91"/>
  <c r="G37" i="91"/>
  <c r="F37" i="91"/>
  <c r="E37" i="91"/>
  <c r="CG36" i="91"/>
  <c r="CE36" i="91"/>
  <c r="BR36" i="91"/>
  <c r="BQ36" i="91"/>
  <c r="BP36" i="91"/>
  <c r="BO36" i="91"/>
  <c r="BN36" i="91"/>
  <c r="BM36" i="91"/>
  <c r="BL36" i="91"/>
  <c r="BK36" i="91"/>
  <c r="BJ36" i="91"/>
  <c r="BI36" i="91"/>
  <c r="BH36" i="91"/>
  <c r="BG36" i="91"/>
  <c r="BF36" i="91"/>
  <c r="BE36" i="91"/>
  <c r="BD36" i="91"/>
  <c r="BC36" i="91"/>
  <c r="BB36" i="91"/>
  <c r="BA36" i="91"/>
  <c r="AZ36" i="91"/>
  <c r="AY36" i="91"/>
  <c r="AX36" i="91"/>
  <c r="AW36" i="91"/>
  <c r="AV36" i="91"/>
  <c r="AU36" i="91"/>
  <c r="AT36" i="91"/>
  <c r="AS36" i="91"/>
  <c r="AR36" i="91"/>
  <c r="AQ36" i="91"/>
  <c r="AP36" i="91"/>
  <c r="AO36" i="91"/>
  <c r="AN36" i="91"/>
  <c r="AM36" i="91"/>
  <c r="AL36" i="91"/>
  <c r="AK36" i="91"/>
  <c r="AJ36" i="91"/>
  <c r="AI36" i="91"/>
  <c r="AH36" i="91"/>
  <c r="AG36" i="91"/>
  <c r="AF36" i="91"/>
  <c r="AE36" i="91"/>
  <c r="AD36" i="91"/>
  <c r="AC36" i="91"/>
  <c r="AB36" i="91"/>
  <c r="AA36" i="91"/>
  <c r="Z36" i="91"/>
  <c r="BT36" i="91" s="1"/>
  <c r="Y36" i="91"/>
  <c r="X36" i="91"/>
  <c r="W36" i="91"/>
  <c r="BS36" i="91" s="1"/>
  <c r="CC36" i="91" s="1"/>
  <c r="CD36" i="91" s="1"/>
  <c r="CF36" i="91" s="1"/>
  <c r="M36" i="91"/>
  <c r="L36" i="91"/>
  <c r="K36" i="91"/>
  <c r="H36" i="91"/>
  <c r="G36" i="91"/>
  <c r="F36" i="91"/>
  <c r="E36" i="91"/>
  <c r="CE35" i="91"/>
  <c r="BR35" i="91"/>
  <c r="BQ35" i="91"/>
  <c r="BP35" i="91"/>
  <c r="BO35" i="91"/>
  <c r="BN35" i="91"/>
  <c r="BM35" i="91"/>
  <c r="BL35" i="91"/>
  <c r="BK35" i="91"/>
  <c r="BJ35" i="91"/>
  <c r="BI35" i="91"/>
  <c r="BH35" i="91"/>
  <c r="BG35" i="91"/>
  <c r="BF35" i="91"/>
  <c r="BE35" i="91"/>
  <c r="BD35" i="91"/>
  <c r="BC35" i="91"/>
  <c r="BB35" i="91"/>
  <c r="BA35" i="91"/>
  <c r="AZ35" i="91"/>
  <c r="AY35" i="91"/>
  <c r="AX35" i="91"/>
  <c r="AW35" i="91"/>
  <c r="AV35" i="91"/>
  <c r="AU35" i="91"/>
  <c r="AT35" i="91"/>
  <c r="AS35" i="91"/>
  <c r="AR35" i="91"/>
  <c r="AQ35" i="91"/>
  <c r="AP35" i="91"/>
  <c r="AO35" i="91"/>
  <c r="AN35" i="91"/>
  <c r="AM35" i="91"/>
  <c r="AL35" i="91"/>
  <c r="AK35" i="91"/>
  <c r="AJ35" i="91"/>
  <c r="AI35" i="91"/>
  <c r="AH35" i="91"/>
  <c r="AG35" i="91"/>
  <c r="AF35" i="91"/>
  <c r="AE35" i="91"/>
  <c r="AD35" i="91"/>
  <c r="AC35" i="91"/>
  <c r="AB35" i="91"/>
  <c r="AA35" i="91"/>
  <c r="Z35" i="91"/>
  <c r="BT35" i="91" s="1"/>
  <c r="Y35" i="91"/>
  <c r="X35" i="91"/>
  <c r="W35" i="91"/>
  <c r="BS35" i="91" s="1"/>
  <c r="CC35" i="91" s="1"/>
  <c r="CD35" i="91" s="1"/>
  <c r="M35" i="91"/>
  <c r="L35" i="91"/>
  <c r="K35" i="91"/>
  <c r="H35" i="91"/>
  <c r="G35" i="91"/>
  <c r="F35" i="91"/>
  <c r="E35" i="91"/>
  <c r="CE34" i="91"/>
  <c r="BR34" i="91"/>
  <c r="BQ34" i="91"/>
  <c r="BP34" i="91"/>
  <c r="BO34" i="91"/>
  <c r="BN34" i="91"/>
  <c r="BM34" i="91"/>
  <c r="BL34" i="91"/>
  <c r="BK34" i="91"/>
  <c r="BJ34" i="91"/>
  <c r="BI34" i="91"/>
  <c r="BH34" i="91"/>
  <c r="BG34" i="91"/>
  <c r="BF34" i="91"/>
  <c r="BE34" i="91"/>
  <c r="BD34" i="91"/>
  <c r="BC34" i="91"/>
  <c r="BB34"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BT34" i="91" s="1"/>
  <c r="Y34" i="91"/>
  <c r="X34" i="91"/>
  <c r="W34" i="91"/>
  <c r="BS34" i="91" s="1"/>
  <c r="CC34" i="91" s="1"/>
  <c r="CD34" i="91" s="1"/>
  <c r="M34" i="91"/>
  <c r="L34" i="91"/>
  <c r="K34" i="91"/>
  <c r="H34" i="91"/>
  <c r="G34" i="91"/>
  <c r="F34" i="91"/>
  <c r="E34" i="91"/>
  <c r="CE33" i="91"/>
  <c r="BR33" i="91"/>
  <c r="BQ33" i="91"/>
  <c r="BP33" i="91"/>
  <c r="BO33" i="91"/>
  <c r="BN33" i="91"/>
  <c r="BM33" i="91"/>
  <c r="BL33" i="91"/>
  <c r="BK33" i="91"/>
  <c r="BJ33" i="91"/>
  <c r="BI33" i="91"/>
  <c r="BH33" i="91"/>
  <c r="BG33" i="91"/>
  <c r="BF33" i="91"/>
  <c r="BE33" i="91"/>
  <c r="BD33" i="91"/>
  <c r="BC33" i="91"/>
  <c r="BB33" i="91"/>
  <c r="BA33" i="91"/>
  <c r="AZ33" i="91"/>
  <c r="AY33" i="91"/>
  <c r="AX33" i="91"/>
  <c r="AW33" i="91"/>
  <c r="AV33" i="91"/>
  <c r="AU33" i="91"/>
  <c r="AT33" i="91"/>
  <c r="AS33" i="91"/>
  <c r="AR33" i="91"/>
  <c r="AQ33" i="91"/>
  <c r="AP33" i="91"/>
  <c r="AO33" i="91"/>
  <c r="AN33" i="91"/>
  <c r="AM33" i="91"/>
  <c r="AL33" i="91"/>
  <c r="AK33" i="91"/>
  <c r="AJ33" i="91"/>
  <c r="AI33" i="91"/>
  <c r="AH33" i="91"/>
  <c r="AG33" i="91"/>
  <c r="AF33" i="91"/>
  <c r="AE33" i="91"/>
  <c r="AD33" i="91"/>
  <c r="AC33" i="91"/>
  <c r="AB33" i="91"/>
  <c r="AA33" i="91"/>
  <c r="Z33" i="91"/>
  <c r="BT33" i="91" s="1"/>
  <c r="Y33" i="91"/>
  <c r="X33" i="91"/>
  <c r="W33" i="91"/>
  <c r="BS33" i="91" s="1"/>
  <c r="CC33" i="91" s="1"/>
  <c r="CD33" i="91" s="1"/>
  <c r="M33" i="91"/>
  <c r="L33" i="91"/>
  <c r="K33" i="91"/>
  <c r="H33" i="91"/>
  <c r="G33" i="91"/>
  <c r="F33" i="91"/>
  <c r="E33" i="91"/>
  <c r="CE32" i="91"/>
  <c r="BR32" i="91"/>
  <c r="BQ32" i="91"/>
  <c r="BP32" i="91"/>
  <c r="BO32" i="91"/>
  <c r="BN32" i="91"/>
  <c r="BM32" i="91"/>
  <c r="BL32" i="91"/>
  <c r="BK32" i="91"/>
  <c r="BJ32" i="91"/>
  <c r="BI32" i="91"/>
  <c r="BH32" i="91"/>
  <c r="BG32" i="91"/>
  <c r="BF32" i="91"/>
  <c r="BE32" i="91"/>
  <c r="BD32" i="91"/>
  <c r="BC32" i="91"/>
  <c r="BB32" i="91"/>
  <c r="BA32" i="91"/>
  <c r="AZ32" i="91"/>
  <c r="AY32" i="91"/>
  <c r="AX32" i="91"/>
  <c r="AW32" i="91"/>
  <c r="AV32" i="91"/>
  <c r="AU32" i="91"/>
  <c r="AT32" i="91"/>
  <c r="AS32" i="91"/>
  <c r="AR32" i="91"/>
  <c r="AQ32" i="91"/>
  <c r="AP32" i="91"/>
  <c r="AO32" i="91"/>
  <c r="AN32" i="91"/>
  <c r="AM32" i="91"/>
  <c r="AL32" i="91"/>
  <c r="AK32" i="91"/>
  <c r="AJ32" i="91"/>
  <c r="AI32" i="91"/>
  <c r="AH32" i="91"/>
  <c r="AG32" i="91"/>
  <c r="AF32" i="91"/>
  <c r="AE32" i="91"/>
  <c r="AD32" i="91"/>
  <c r="AC32" i="91"/>
  <c r="AB32" i="91"/>
  <c r="AA32" i="91"/>
  <c r="Z32" i="91"/>
  <c r="BT32" i="91" s="1"/>
  <c r="Y32" i="91"/>
  <c r="X32" i="91"/>
  <c r="W32" i="91"/>
  <c r="BS32" i="91" s="1"/>
  <c r="CC32" i="91" s="1"/>
  <c r="CD32" i="91" s="1"/>
  <c r="CF32" i="91" s="1"/>
  <c r="M32" i="91"/>
  <c r="L32" i="91"/>
  <c r="K32" i="91"/>
  <c r="H32" i="91"/>
  <c r="G32" i="91"/>
  <c r="F32" i="91"/>
  <c r="E32" i="91"/>
  <c r="CE31" i="91"/>
  <c r="BR31" i="91"/>
  <c r="BQ31" i="91"/>
  <c r="BP31" i="91"/>
  <c r="BO31" i="91"/>
  <c r="BN31" i="91"/>
  <c r="BM31" i="91"/>
  <c r="BL31" i="91"/>
  <c r="BK31" i="91"/>
  <c r="BJ31" i="91"/>
  <c r="BI31" i="91"/>
  <c r="BH31" i="91"/>
  <c r="BG31" i="91"/>
  <c r="BF31" i="91"/>
  <c r="BE31" i="91"/>
  <c r="BD31" i="91"/>
  <c r="BC31" i="91"/>
  <c r="BB31"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BT31" i="91" s="1"/>
  <c r="Y31" i="91"/>
  <c r="X31" i="91"/>
  <c r="W31" i="91"/>
  <c r="BS31" i="91" s="1"/>
  <c r="CC31" i="91" s="1"/>
  <c r="CD31" i="91" s="1"/>
  <c r="M31" i="91"/>
  <c r="L31" i="91"/>
  <c r="K31" i="91"/>
  <c r="H31" i="91"/>
  <c r="G31" i="91"/>
  <c r="F31" i="91"/>
  <c r="E31" i="91"/>
  <c r="CG30" i="91"/>
  <c r="CE30" i="91"/>
  <c r="BR30" i="91"/>
  <c r="BQ30" i="91"/>
  <c r="BP30" i="91"/>
  <c r="BO30" i="91"/>
  <c r="BN30" i="91"/>
  <c r="BM30" i="91"/>
  <c r="BL30" i="91"/>
  <c r="BK30" i="91"/>
  <c r="BJ30" i="91"/>
  <c r="BI30" i="91"/>
  <c r="BH30" i="91"/>
  <c r="BG30" i="91"/>
  <c r="BF30" i="91"/>
  <c r="BE30" i="91"/>
  <c r="BD30" i="91"/>
  <c r="BC30" i="91"/>
  <c r="BB30" i="91"/>
  <c r="BA30" i="91"/>
  <c r="AZ30" i="91"/>
  <c r="AY30" i="91"/>
  <c r="AX30" i="91"/>
  <c r="AW30" i="91"/>
  <c r="AV30" i="91"/>
  <c r="AU30" i="91"/>
  <c r="AT30" i="91"/>
  <c r="AS30" i="91"/>
  <c r="AR30" i="91"/>
  <c r="AQ30" i="91"/>
  <c r="AP30" i="91"/>
  <c r="AO30" i="91"/>
  <c r="AN30" i="91"/>
  <c r="AM30" i="91"/>
  <c r="AL30" i="91"/>
  <c r="AK30" i="91"/>
  <c r="AJ30" i="91"/>
  <c r="AI30" i="91"/>
  <c r="AH30" i="91"/>
  <c r="AG30" i="91"/>
  <c r="AF30" i="91"/>
  <c r="AE30" i="91"/>
  <c r="AD30" i="91"/>
  <c r="AC30" i="91"/>
  <c r="AB30" i="91"/>
  <c r="AA30" i="91"/>
  <c r="Z30" i="91"/>
  <c r="Y30" i="91"/>
  <c r="X30" i="91"/>
  <c r="W30" i="91"/>
  <c r="BS30" i="91" s="1"/>
  <c r="CC30" i="91" s="1"/>
  <c r="CD30" i="91" s="1"/>
  <c r="CF30" i="91" s="1"/>
  <c r="M30" i="91"/>
  <c r="L30" i="91"/>
  <c r="K30" i="91"/>
  <c r="H30" i="91"/>
  <c r="G30" i="91"/>
  <c r="F30" i="91"/>
  <c r="E30" i="91"/>
  <c r="CE29" i="91"/>
  <c r="BR29" i="91"/>
  <c r="BQ29" i="91"/>
  <c r="BP29" i="91"/>
  <c r="BO29" i="91"/>
  <c r="BN29" i="91"/>
  <c r="BM29" i="91"/>
  <c r="BL29" i="91"/>
  <c r="BK29" i="91"/>
  <c r="BJ29" i="91"/>
  <c r="BI29" i="91"/>
  <c r="BH29" i="91"/>
  <c r="BG29" i="91"/>
  <c r="BF29" i="91"/>
  <c r="BE29" i="91"/>
  <c r="BD29" i="91"/>
  <c r="BC29" i="91"/>
  <c r="BB29" i="91"/>
  <c r="BA29" i="91"/>
  <c r="AZ29" i="91"/>
  <c r="AY29" i="91"/>
  <c r="AX29" i="91"/>
  <c r="AW29" i="91"/>
  <c r="AV29" i="91"/>
  <c r="AU29" i="91"/>
  <c r="AT29" i="91"/>
  <c r="AS29" i="91"/>
  <c r="AR29" i="91"/>
  <c r="AQ29" i="91"/>
  <c r="AP29" i="91"/>
  <c r="AO29" i="91"/>
  <c r="AN29" i="91"/>
  <c r="AM29" i="91"/>
  <c r="AL29" i="91"/>
  <c r="AK29" i="91"/>
  <c r="AJ29" i="91"/>
  <c r="AI29" i="91"/>
  <c r="AH29" i="91"/>
  <c r="AG29" i="91"/>
  <c r="AF29" i="91"/>
  <c r="AE29" i="91"/>
  <c r="AD29" i="91"/>
  <c r="AC29" i="91"/>
  <c r="AB29" i="91"/>
  <c r="AA29" i="91"/>
  <c r="Z29" i="91"/>
  <c r="BT29" i="91" s="1"/>
  <c r="Y29" i="91"/>
  <c r="X29" i="91"/>
  <c r="W29" i="91"/>
  <c r="BS29" i="91" s="1"/>
  <c r="CC29" i="91" s="1"/>
  <c r="CD29" i="91" s="1"/>
  <c r="CF29" i="91" s="1"/>
  <c r="M29" i="91"/>
  <c r="L29" i="91"/>
  <c r="K29" i="91"/>
  <c r="H29" i="91"/>
  <c r="G29" i="91"/>
  <c r="F29" i="91"/>
  <c r="E29" i="91"/>
  <c r="CE28" i="91"/>
  <c r="BR28" i="91"/>
  <c r="BQ28" i="91"/>
  <c r="BP28" i="91"/>
  <c r="BO28" i="91"/>
  <c r="BN28" i="91"/>
  <c r="BM28" i="91"/>
  <c r="BL28" i="91"/>
  <c r="BK28" i="91"/>
  <c r="BJ28" i="91"/>
  <c r="BI28" i="91"/>
  <c r="BH28" i="91"/>
  <c r="BG28" i="91"/>
  <c r="BF28" i="91"/>
  <c r="BE28" i="91"/>
  <c r="BD28" i="91"/>
  <c r="BC28" i="91"/>
  <c r="BB28"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BT28" i="91" s="1"/>
  <c r="Y28" i="91"/>
  <c r="X28" i="91"/>
  <c r="W28" i="91"/>
  <c r="BS28" i="91" s="1"/>
  <c r="CC28" i="91" s="1"/>
  <c r="CD28" i="91" s="1"/>
  <c r="CF28" i="91" s="1"/>
  <c r="M28" i="91"/>
  <c r="L28" i="91"/>
  <c r="K28" i="91"/>
  <c r="H28" i="91"/>
  <c r="G28" i="91"/>
  <c r="F28" i="91"/>
  <c r="E28" i="91"/>
  <c r="CE27" i="91"/>
  <c r="BR27" i="91"/>
  <c r="BQ27" i="91"/>
  <c r="BP27" i="91"/>
  <c r="BO27" i="91"/>
  <c r="BN27" i="91"/>
  <c r="BM27" i="91"/>
  <c r="BL27" i="91"/>
  <c r="BK27" i="91"/>
  <c r="BJ27" i="91"/>
  <c r="BI27" i="91"/>
  <c r="BH27" i="91"/>
  <c r="BG27" i="91"/>
  <c r="BF27" i="91"/>
  <c r="BE27" i="91"/>
  <c r="BD27" i="91"/>
  <c r="BC27" i="91"/>
  <c r="BB27" i="91"/>
  <c r="BA27" i="91"/>
  <c r="AZ27" i="91"/>
  <c r="AY27" i="91"/>
  <c r="AX27" i="91"/>
  <c r="AW27" i="91"/>
  <c r="AV27" i="91"/>
  <c r="AU27" i="91"/>
  <c r="AT27" i="91"/>
  <c r="AS27" i="91"/>
  <c r="AR27" i="91"/>
  <c r="AQ27" i="91"/>
  <c r="AP27" i="91"/>
  <c r="AO27" i="91"/>
  <c r="AN27" i="91"/>
  <c r="AM27" i="91"/>
  <c r="AL27" i="91"/>
  <c r="AK27" i="91"/>
  <c r="AJ27" i="91"/>
  <c r="AI27" i="91"/>
  <c r="AH27" i="91"/>
  <c r="AG27" i="91"/>
  <c r="AF27" i="91"/>
  <c r="AE27" i="91"/>
  <c r="AD27" i="91"/>
  <c r="AC27" i="91"/>
  <c r="AB27" i="91"/>
  <c r="AA27" i="91"/>
  <c r="Z27" i="91"/>
  <c r="BT27" i="91" s="1"/>
  <c r="Y27" i="91"/>
  <c r="X27" i="91"/>
  <c r="W27" i="91"/>
  <c r="BS27" i="91" s="1"/>
  <c r="CC27" i="91" s="1"/>
  <c r="CD27" i="91" s="1"/>
  <c r="CF27" i="91" s="1"/>
  <c r="M27" i="91"/>
  <c r="L27" i="91"/>
  <c r="K27" i="91"/>
  <c r="H27" i="91"/>
  <c r="G27" i="91"/>
  <c r="F27" i="91"/>
  <c r="E27" i="91"/>
  <c r="CG26" i="91"/>
  <c r="CE26" i="91"/>
  <c r="BR26" i="91"/>
  <c r="BQ26" i="91"/>
  <c r="BP26" i="91"/>
  <c r="BO26" i="91"/>
  <c r="BN26" i="91"/>
  <c r="BM26" i="91"/>
  <c r="BL26" i="91"/>
  <c r="BK26" i="91"/>
  <c r="BJ26" i="91"/>
  <c r="BI26" i="91"/>
  <c r="BH26" i="91"/>
  <c r="BG26" i="91"/>
  <c r="BF26" i="91"/>
  <c r="BE26" i="91"/>
  <c r="BD26" i="91"/>
  <c r="BC26" i="91"/>
  <c r="BB26" i="91"/>
  <c r="BA26" i="91"/>
  <c r="AZ26" i="91"/>
  <c r="AY26" i="91"/>
  <c r="AX26" i="91"/>
  <c r="AW26" i="91"/>
  <c r="AV26" i="91"/>
  <c r="AU26" i="91"/>
  <c r="AT26" i="91"/>
  <c r="AS26" i="91"/>
  <c r="AR26" i="91"/>
  <c r="AQ26" i="91"/>
  <c r="AP26" i="91"/>
  <c r="AO26" i="91"/>
  <c r="AN26" i="91"/>
  <c r="AM26" i="91"/>
  <c r="AL26" i="91"/>
  <c r="AK26" i="91"/>
  <c r="AJ26" i="91"/>
  <c r="AI26" i="91"/>
  <c r="AH26" i="91"/>
  <c r="AG26" i="91"/>
  <c r="AF26" i="91"/>
  <c r="AE26" i="91"/>
  <c r="AD26" i="91"/>
  <c r="AC26" i="91"/>
  <c r="AB26" i="91"/>
  <c r="AA26" i="91"/>
  <c r="Z26" i="91"/>
  <c r="BT26" i="91" s="1"/>
  <c r="Y26" i="91"/>
  <c r="X26" i="91"/>
  <c r="W26" i="91"/>
  <c r="BS26" i="91" s="1"/>
  <c r="CC26" i="91" s="1"/>
  <c r="CD26" i="91" s="1"/>
  <c r="CF26" i="91" s="1"/>
  <c r="M26" i="91"/>
  <c r="L26" i="91"/>
  <c r="K26" i="91"/>
  <c r="H26" i="91"/>
  <c r="G26" i="91"/>
  <c r="F26" i="91"/>
  <c r="E26" i="91"/>
  <c r="CE25" i="91"/>
  <c r="BR25" i="91"/>
  <c r="BQ25" i="91"/>
  <c r="BP25" i="91"/>
  <c r="BO25" i="91"/>
  <c r="BN25" i="91"/>
  <c r="BM25" i="91"/>
  <c r="BL25" i="91"/>
  <c r="BK25" i="91"/>
  <c r="BJ25" i="91"/>
  <c r="BI25" i="91"/>
  <c r="BH25" i="91"/>
  <c r="BG25" i="91"/>
  <c r="BF25" i="91"/>
  <c r="BE25" i="91"/>
  <c r="BD25" i="91"/>
  <c r="BC25" i="91"/>
  <c r="BB25"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BT25" i="91" s="1"/>
  <c r="Y25" i="91"/>
  <c r="X25" i="91"/>
  <c r="W25" i="91"/>
  <c r="BS25" i="91" s="1"/>
  <c r="CC25" i="91" s="1"/>
  <c r="CD25" i="91" s="1"/>
  <c r="CF25" i="91" s="1"/>
  <c r="M25" i="91"/>
  <c r="L25" i="91"/>
  <c r="K25" i="91"/>
  <c r="H25" i="91"/>
  <c r="G25" i="91"/>
  <c r="F25" i="91"/>
  <c r="E25" i="91"/>
  <c r="CE24" i="91"/>
  <c r="BR24" i="91"/>
  <c r="BQ24" i="91"/>
  <c r="BP24" i="91"/>
  <c r="BO24" i="91"/>
  <c r="BN24" i="91"/>
  <c r="BM24" i="91"/>
  <c r="BL24" i="91"/>
  <c r="BK24" i="91"/>
  <c r="BJ24" i="91"/>
  <c r="BI24" i="91"/>
  <c r="BH24" i="91"/>
  <c r="BG24" i="91"/>
  <c r="BF24" i="91"/>
  <c r="BE24" i="91"/>
  <c r="BD24" i="91"/>
  <c r="BC24" i="91"/>
  <c r="BB24" i="91"/>
  <c r="BA24" i="91"/>
  <c r="AZ24" i="91"/>
  <c r="AY24" i="91"/>
  <c r="AX24" i="91"/>
  <c r="AW24" i="91"/>
  <c r="AV24" i="91"/>
  <c r="AU24" i="91"/>
  <c r="AT24" i="91"/>
  <c r="AS24" i="91"/>
  <c r="AR24" i="91"/>
  <c r="AQ24" i="91"/>
  <c r="AP24" i="91"/>
  <c r="AO24" i="91"/>
  <c r="AN24" i="91"/>
  <c r="AM24" i="91"/>
  <c r="AL24" i="91"/>
  <c r="AK24" i="91"/>
  <c r="AJ24" i="91"/>
  <c r="AI24" i="91"/>
  <c r="AH24" i="91"/>
  <c r="AG24" i="91"/>
  <c r="AF24" i="91"/>
  <c r="AE24" i="91"/>
  <c r="AD24" i="91"/>
  <c r="AC24" i="91"/>
  <c r="AB24" i="91"/>
  <c r="AA24" i="91"/>
  <c r="Z24" i="91"/>
  <c r="BT24" i="91" s="1"/>
  <c r="Y24" i="91"/>
  <c r="X24" i="91"/>
  <c r="W24" i="91"/>
  <c r="BS24" i="91" s="1"/>
  <c r="CC24" i="91" s="1"/>
  <c r="CD24" i="91" s="1"/>
  <c r="CF24" i="91" s="1"/>
  <c r="M24" i="91"/>
  <c r="L24" i="91"/>
  <c r="K24" i="91"/>
  <c r="H24" i="91"/>
  <c r="G24" i="91"/>
  <c r="F24" i="91"/>
  <c r="E24" i="91"/>
  <c r="CG23" i="91"/>
  <c r="CE23" i="91"/>
  <c r="BR23" i="91"/>
  <c r="BQ23" i="91"/>
  <c r="BP23" i="91"/>
  <c r="BO23" i="91"/>
  <c r="BN23" i="91"/>
  <c r="BM23" i="91"/>
  <c r="BL23" i="91"/>
  <c r="BK23" i="91"/>
  <c r="BJ23" i="91"/>
  <c r="BI23" i="91"/>
  <c r="BH23" i="91"/>
  <c r="BG23" i="91"/>
  <c r="BF23" i="91"/>
  <c r="BE23" i="91"/>
  <c r="BD23" i="91"/>
  <c r="BC23" i="91"/>
  <c r="BB23" i="91"/>
  <c r="BA23" i="91"/>
  <c r="AZ23" i="91"/>
  <c r="AY23" i="91"/>
  <c r="AX23" i="91"/>
  <c r="AW23" i="91"/>
  <c r="AV23" i="91"/>
  <c r="AU23" i="91"/>
  <c r="AT23" i="91"/>
  <c r="AS23" i="91"/>
  <c r="AR23" i="91"/>
  <c r="AQ23" i="91"/>
  <c r="AP23" i="91"/>
  <c r="AO23" i="91"/>
  <c r="AN23" i="91"/>
  <c r="AM23" i="91"/>
  <c r="AL23" i="91"/>
  <c r="AK23" i="91"/>
  <c r="AJ23" i="91"/>
  <c r="AI23" i="91"/>
  <c r="AH23" i="91"/>
  <c r="AG23" i="91"/>
  <c r="AF23" i="91"/>
  <c r="AE23" i="91"/>
  <c r="AD23" i="91"/>
  <c r="AC23" i="91"/>
  <c r="AB23" i="91"/>
  <c r="AA23" i="91"/>
  <c r="Z23" i="91"/>
  <c r="BT23" i="91" s="1"/>
  <c r="Y23" i="91"/>
  <c r="X23" i="91"/>
  <c r="W23" i="91"/>
  <c r="BS23" i="91" s="1"/>
  <c r="CC23" i="91" s="1"/>
  <c r="CD23" i="91" s="1"/>
  <c r="CF23" i="91" s="1"/>
  <c r="M23" i="91"/>
  <c r="L23" i="91"/>
  <c r="K23" i="91"/>
  <c r="H23" i="91"/>
  <c r="G23" i="91"/>
  <c r="F23" i="91"/>
  <c r="E23" i="91"/>
  <c r="CG22" i="91"/>
  <c r="CE22" i="91"/>
  <c r="BR22" i="91"/>
  <c r="BQ22" i="91"/>
  <c r="BP22" i="91"/>
  <c r="BO22" i="91"/>
  <c r="BN22" i="91"/>
  <c r="BM22" i="91"/>
  <c r="BL22" i="91"/>
  <c r="BK22" i="91"/>
  <c r="BJ22" i="91"/>
  <c r="BI22" i="91"/>
  <c r="BH22" i="91"/>
  <c r="BG22" i="91"/>
  <c r="BF22" i="91"/>
  <c r="BE22" i="91"/>
  <c r="BD22" i="91"/>
  <c r="BC22" i="91"/>
  <c r="BB22" i="91"/>
  <c r="BA22" i="91"/>
  <c r="AZ22" i="91"/>
  <c r="AY22" i="91"/>
  <c r="AX22" i="91"/>
  <c r="AW22" i="91"/>
  <c r="AV22" i="91"/>
  <c r="AU22" i="91"/>
  <c r="AT22" i="91"/>
  <c r="AS22" i="91"/>
  <c r="AR22" i="91"/>
  <c r="AQ22" i="91"/>
  <c r="AP22" i="91"/>
  <c r="AO22" i="91"/>
  <c r="AN22" i="91"/>
  <c r="AM22" i="91"/>
  <c r="AL22" i="91"/>
  <c r="AK22" i="91"/>
  <c r="AJ22" i="91"/>
  <c r="AI22" i="91"/>
  <c r="AH22" i="91"/>
  <c r="AG22" i="91"/>
  <c r="AF22" i="91"/>
  <c r="AE22" i="91"/>
  <c r="AD22" i="91"/>
  <c r="AC22" i="91"/>
  <c r="AB22" i="91"/>
  <c r="AA22" i="91"/>
  <c r="Z22" i="91"/>
  <c r="BT22" i="91" s="1"/>
  <c r="Y22" i="91"/>
  <c r="X22" i="91"/>
  <c r="W22" i="91"/>
  <c r="BS22" i="91" s="1"/>
  <c r="CC22" i="91" s="1"/>
  <c r="CD22" i="91" s="1"/>
  <c r="CF22" i="91" s="1"/>
  <c r="M22" i="91"/>
  <c r="L22" i="91"/>
  <c r="K22" i="91"/>
  <c r="H22" i="91"/>
  <c r="G22" i="91"/>
  <c r="F22" i="91"/>
  <c r="E22" i="91"/>
  <c r="CE21" i="91"/>
  <c r="BR21" i="91"/>
  <c r="BQ21" i="91"/>
  <c r="BP21" i="91"/>
  <c r="BO21" i="91"/>
  <c r="BN21" i="91"/>
  <c r="BM21" i="91"/>
  <c r="BL21" i="91"/>
  <c r="BK21" i="91"/>
  <c r="BJ21" i="91"/>
  <c r="BI21" i="91"/>
  <c r="BH21" i="91"/>
  <c r="BG21" i="91"/>
  <c r="BF21" i="91"/>
  <c r="BE21" i="91"/>
  <c r="BD21" i="91"/>
  <c r="BC21" i="91"/>
  <c r="BB21" i="91"/>
  <c r="BA21" i="91"/>
  <c r="AZ21" i="91"/>
  <c r="AY21" i="91"/>
  <c r="AX21" i="91"/>
  <c r="AW21" i="91"/>
  <c r="AV21" i="91"/>
  <c r="AU21" i="91"/>
  <c r="AT21" i="91"/>
  <c r="AS21" i="91"/>
  <c r="AR21" i="91"/>
  <c r="AQ21" i="91"/>
  <c r="AP21" i="91"/>
  <c r="AO21" i="91"/>
  <c r="AN21" i="91"/>
  <c r="AM21" i="91"/>
  <c r="AL21" i="91"/>
  <c r="AK21" i="91"/>
  <c r="AJ21" i="91"/>
  <c r="AI21" i="91"/>
  <c r="AH21" i="91"/>
  <c r="AG21" i="91"/>
  <c r="AF21" i="91"/>
  <c r="AE21" i="91"/>
  <c r="AD21" i="91"/>
  <c r="AC21" i="91"/>
  <c r="AB21" i="91"/>
  <c r="AA21" i="91"/>
  <c r="Z21" i="91"/>
  <c r="BT21" i="91" s="1"/>
  <c r="Y21" i="91"/>
  <c r="X21" i="91"/>
  <c r="W21" i="91"/>
  <c r="BS21" i="91" s="1"/>
  <c r="CC21" i="91" s="1"/>
  <c r="CD21" i="91" s="1"/>
  <c r="CF21" i="91" s="1"/>
  <c r="M21" i="91"/>
  <c r="L21" i="91"/>
  <c r="K21" i="91"/>
  <c r="H21" i="91"/>
  <c r="G21" i="91"/>
  <c r="F21" i="91"/>
  <c r="E21" i="91"/>
  <c r="CE20" i="91"/>
  <c r="BR20" i="91"/>
  <c r="BQ20" i="91"/>
  <c r="BP20" i="91"/>
  <c r="BO20" i="91"/>
  <c r="BN20" i="91"/>
  <c r="BM20" i="91"/>
  <c r="BL20" i="91"/>
  <c r="BK20" i="91"/>
  <c r="BJ20" i="91"/>
  <c r="BI20" i="91"/>
  <c r="BH20" i="91"/>
  <c r="BG20" i="91"/>
  <c r="BF20" i="91"/>
  <c r="BE20" i="91"/>
  <c r="BD20" i="91"/>
  <c r="BC20" i="91"/>
  <c r="BB20"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BT20" i="91" s="1"/>
  <c r="Y20" i="91"/>
  <c r="X20" i="91"/>
  <c r="W20" i="91"/>
  <c r="BS20" i="91" s="1"/>
  <c r="CC20" i="91" s="1"/>
  <c r="CD20" i="91" s="1"/>
  <c r="CF20" i="91" s="1"/>
  <c r="M20" i="91"/>
  <c r="L20" i="91"/>
  <c r="K20" i="91"/>
  <c r="H20" i="91"/>
  <c r="G20" i="91"/>
  <c r="F20" i="91"/>
  <c r="E20" i="91"/>
  <c r="CE19" i="91"/>
  <c r="BR19" i="91"/>
  <c r="BQ19" i="91"/>
  <c r="BP19" i="91"/>
  <c r="BO19" i="91"/>
  <c r="BN19" i="91"/>
  <c r="BM19" i="91"/>
  <c r="BL19" i="91"/>
  <c r="BK19" i="91"/>
  <c r="BJ19" i="91"/>
  <c r="BI19" i="91"/>
  <c r="BH19" i="91"/>
  <c r="BG19" i="91"/>
  <c r="BF19" i="91"/>
  <c r="BE19" i="91"/>
  <c r="BD19" i="91"/>
  <c r="BC19" i="91"/>
  <c r="BB19" i="91"/>
  <c r="BA19" i="91"/>
  <c r="AZ19" i="91"/>
  <c r="AY19" i="91"/>
  <c r="AX19" i="91"/>
  <c r="AW19" i="91"/>
  <c r="AV19" i="91"/>
  <c r="AU19" i="91"/>
  <c r="AT19" i="91"/>
  <c r="AS19" i="91"/>
  <c r="AR19" i="91"/>
  <c r="AQ19" i="91"/>
  <c r="AP19" i="91"/>
  <c r="AO19" i="91"/>
  <c r="AN19" i="91"/>
  <c r="AM19" i="91"/>
  <c r="AL19" i="91"/>
  <c r="AK19" i="91"/>
  <c r="AJ19" i="91"/>
  <c r="AI19" i="91"/>
  <c r="AH19" i="91"/>
  <c r="AG19" i="91"/>
  <c r="AF19" i="91"/>
  <c r="AE19" i="91"/>
  <c r="AD19" i="91"/>
  <c r="AC19" i="91"/>
  <c r="AB19" i="91"/>
  <c r="AA19" i="91"/>
  <c r="Z19" i="91"/>
  <c r="BT19" i="91" s="1"/>
  <c r="Y19" i="91"/>
  <c r="X19" i="91"/>
  <c r="W19" i="91"/>
  <c r="BS19" i="91" s="1"/>
  <c r="CC19" i="91" s="1"/>
  <c r="CD19" i="91" s="1"/>
  <c r="CF19" i="91" s="1"/>
  <c r="M19" i="91"/>
  <c r="L19" i="91"/>
  <c r="K19" i="91"/>
  <c r="H19" i="91"/>
  <c r="G19" i="91"/>
  <c r="F19" i="91"/>
  <c r="E19" i="91"/>
  <c r="CE18" i="91"/>
  <c r="CC18" i="91"/>
  <c r="CD18" i="91" s="1"/>
  <c r="CG18" i="91" s="1"/>
  <c r="BT18" i="91"/>
  <c r="BR18" i="91"/>
  <c r="BQ18" i="91"/>
  <c r="BP18" i="91"/>
  <c r="BO18" i="91"/>
  <c r="BN18" i="91"/>
  <c r="BM18" i="91"/>
  <c r="BL18" i="91"/>
  <c r="BK18" i="91"/>
  <c r="BJ18" i="91"/>
  <c r="BI18" i="91"/>
  <c r="BH18" i="91"/>
  <c r="BG18" i="91"/>
  <c r="BF18" i="91"/>
  <c r="BE18" i="91"/>
  <c r="BD18" i="91"/>
  <c r="BC18" i="91"/>
  <c r="BB18" i="91"/>
  <c r="BA18" i="91"/>
  <c r="AZ18" i="91"/>
  <c r="AY18" i="91"/>
  <c r="AX18" i="91"/>
  <c r="AW18" i="91"/>
  <c r="AV18" i="91"/>
  <c r="AU18" i="91"/>
  <c r="AT18" i="91"/>
  <c r="AS18" i="91"/>
  <c r="AR18" i="91"/>
  <c r="AQ18" i="91"/>
  <c r="AP18" i="91"/>
  <c r="AO18" i="91"/>
  <c r="AN18" i="91"/>
  <c r="AM18" i="91"/>
  <c r="AL18" i="91"/>
  <c r="AK18" i="91"/>
  <c r="AJ18" i="91"/>
  <c r="AI18" i="91"/>
  <c r="AH18" i="91"/>
  <c r="AG18" i="91"/>
  <c r="AF18" i="91"/>
  <c r="AE18" i="91"/>
  <c r="AD18" i="91"/>
  <c r="AC18" i="91"/>
  <c r="AB18" i="91"/>
  <c r="AA18" i="91"/>
  <c r="Z18" i="91"/>
  <c r="Y18" i="91"/>
  <c r="X18" i="91"/>
  <c r="W18" i="91"/>
  <c r="BS18" i="91" s="1"/>
  <c r="M18" i="91"/>
  <c r="L18" i="91"/>
  <c r="K18" i="91"/>
  <c r="H18" i="91"/>
  <c r="G18" i="91"/>
  <c r="F18" i="91"/>
  <c r="E18" i="91"/>
  <c r="CE17" i="91"/>
  <c r="AB17" i="91"/>
  <c r="M17" i="91"/>
  <c r="L17" i="91"/>
  <c r="K17" i="91"/>
  <c r="H17" i="91"/>
  <c r="F17" i="91"/>
  <c r="G17" i="91" s="1"/>
  <c r="E17" i="91"/>
  <c r="CE16" i="91"/>
  <c r="L16" i="91"/>
  <c r="K16" i="91"/>
  <c r="H16" i="91"/>
  <c r="F16" i="91"/>
  <c r="G16" i="91" s="1"/>
  <c r="E16" i="91"/>
  <c r="M16" i="91" s="1"/>
  <c r="CE15" i="91"/>
  <c r="BH15" i="91"/>
  <c r="M15" i="91"/>
  <c r="L15" i="91"/>
  <c r="K15" i="91"/>
  <c r="H15" i="91"/>
  <c r="F15" i="91"/>
  <c r="G15" i="91" s="1"/>
  <c r="E15" i="91"/>
  <c r="CE14" i="91"/>
  <c r="CB14" i="91"/>
  <c r="BA14" i="91"/>
  <c r="M14" i="91"/>
  <c r="L14" i="91"/>
  <c r="K14" i="91"/>
  <c r="H14" i="91"/>
  <c r="F14" i="91"/>
  <c r="G14" i="91" s="1"/>
  <c r="E14" i="91"/>
  <c r="CE13" i="91"/>
  <c r="CB13" i="91"/>
  <c r="L13" i="91"/>
  <c r="K13" i="91"/>
  <c r="H13" i="91"/>
  <c r="G13" i="91"/>
  <c r="F13" i="91"/>
  <c r="E13" i="91"/>
  <c r="M13" i="91" s="1"/>
  <c r="CE12" i="91"/>
  <c r="CB12" i="91"/>
  <c r="AR12" i="91"/>
  <c r="L12" i="91"/>
  <c r="K12" i="91"/>
  <c r="H12" i="91"/>
  <c r="F12" i="91"/>
  <c r="G12" i="91" s="1"/>
  <c r="E12" i="91"/>
  <c r="M12" i="91" s="1"/>
  <c r="CE11" i="91"/>
  <c r="CB11" i="91"/>
  <c r="AS11" i="91"/>
  <c r="L11" i="91"/>
  <c r="K11" i="91"/>
  <c r="H11" i="91"/>
  <c r="F11" i="91"/>
  <c r="G11" i="91" s="1"/>
  <c r="E11" i="91"/>
  <c r="M11" i="91" s="1"/>
  <c r="CE10" i="91"/>
  <c r="CB10" i="91"/>
  <c r="BH10" i="91"/>
  <c r="AR10" i="91"/>
  <c r="AB10" i="91"/>
  <c r="L10" i="91"/>
  <c r="K10" i="91"/>
  <c r="H10" i="91"/>
  <c r="F10" i="91"/>
  <c r="G10" i="91" s="1"/>
  <c r="E10" i="91"/>
  <c r="M10" i="91" s="1"/>
  <c r="CE9" i="91"/>
  <c r="CB9" i="91"/>
  <c r="M9" i="91"/>
  <c r="L9" i="91"/>
  <c r="K9" i="91"/>
  <c r="H9" i="91"/>
  <c r="G9" i="91"/>
  <c r="F9" i="91"/>
  <c r="E9" i="91"/>
  <c r="CE8" i="91"/>
  <c r="CB8" i="91"/>
  <c r="AY8" i="91"/>
  <c r="L8" i="91"/>
  <c r="K8" i="91"/>
  <c r="H8" i="91"/>
  <c r="G8" i="91"/>
  <c r="F8" i="91"/>
  <c r="E8" i="91"/>
  <c r="M8" i="91" s="1"/>
  <c r="CE7" i="91"/>
  <c r="CB7" i="91"/>
  <c r="BI7" i="91"/>
  <c r="BH7" i="91"/>
  <c r="AS7" i="91"/>
  <c r="AR7" i="91"/>
  <c r="AC7" i="91"/>
  <c r="AB7" i="91"/>
  <c r="L7" i="91"/>
  <c r="K7" i="91"/>
  <c r="H7" i="91"/>
  <c r="F7" i="91"/>
  <c r="G7" i="91" s="1"/>
  <c r="E7" i="91"/>
  <c r="M7" i="91" s="1"/>
  <c r="CE6" i="91"/>
  <c r="CB6" i="91"/>
  <c r="AS6" i="91"/>
  <c r="AK6" i="91"/>
  <c r="AC6" i="91"/>
  <c r="M6" i="91"/>
  <c r="L6" i="91"/>
  <c r="K6" i="91"/>
  <c r="H6" i="91"/>
  <c r="F6" i="91"/>
  <c r="G6" i="91" s="1"/>
  <c r="E6" i="91"/>
  <c r="A6" i="91"/>
  <c r="A7" i="91" s="1"/>
  <c r="A8" i="91" s="1"/>
  <c r="A9" i="91" s="1"/>
  <c r="A10" i="91" s="1"/>
  <c r="A11" i="91" s="1"/>
  <c r="A12" i="91" s="1"/>
  <c r="A13" i="91" s="1"/>
  <c r="A14" i="91" s="1"/>
  <c r="A15" i="91" s="1"/>
  <c r="A16" i="91" s="1"/>
  <c r="A17" i="91" s="1"/>
  <c r="A18" i="91" s="1"/>
  <c r="A19" i="91" s="1"/>
  <c r="A20" i="91" s="1"/>
  <c r="A21" i="91" s="1"/>
  <c r="A22" i="91" s="1"/>
  <c r="A23" i="91" s="1"/>
  <c r="A24" i="91" s="1"/>
  <c r="A25" i="91" s="1"/>
  <c r="A26" i="91" s="1"/>
  <c r="A27" i="91" s="1"/>
  <c r="A28" i="91" s="1"/>
  <c r="A29" i="91" s="1"/>
  <c r="A30" i="91" s="1"/>
  <c r="A31" i="91" s="1"/>
  <c r="A32" i="91" s="1"/>
  <c r="A33" i="91" s="1"/>
  <c r="A34" i="91" s="1"/>
  <c r="A35" i="91" s="1"/>
  <c r="A36" i="91" s="1"/>
  <c r="A37" i="91" s="1"/>
  <c r="A38" i="91" s="1"/>
  <c r="A39" i="91" s="1"/>
  <c r="A40" i="91" s="1"/>
  <c r="A41" i="91" s="1"/>
  <c r="A42" i="91" s="1"/>
  <c r="A43" i="91" s="1"/>
  <c r="A44" i="91" s="1"/>
  <c r="A45" i="91" s="1"/>
  <c r="A46" i="91" s="1"/>
  <c r="A47" i="91" s="1"/>
  <c r="A48" i="91" s="1"/>
  <c r="A49" i="91" s="1"/>
  <c r="A50" i="91" s="1"/>
  <c r="A51" i="91" s="1"/>
  <c r="A52" i="91" s="1"/>
  <c r="A53" i="91" s="1"/>
  <c r="A54" i="91" s="1"/>
  <c r="A55" i="91" s="1"/>
  <c r="A56" i="91" s="1"/>
  <c r="A57" i="91" s="1"/>
  <c r="A58" i="91" s="1"/>
  <c r="A59" i="91" s="1"/>
  <c r="A60" i="91" s="1"/>
  <c r="A61" i="91" s="1"/>
  <c r="A62" i="91" s="1"/>
  <c r="A63" i="91" s="1"/>
  <c r="A64" i="91" s="1"/>
  <c r="A65" i="91" s="1"/>
  <c r="A66" i="91" s="1"/>
  <c r="A67" i="91" s="1"/>
  <c r="A68" i="91" s="1"/>
  <c r="A69" i="91" s="1"/>
  <c r="A70" i="91" s="1"/>
  <c r="A71" i="91" s="1"/>
  <c r="A72" i="91" s="1"/>
  <c r="A73" i="91" s="1"/>
  <c r="A74" i="91" s="1"/>
  <c r="A75" i="91" s="1"/>
  <c r="A76" i="91" s="1"/>
  <c r="A77" i="91" s="1"/>
  <c r="A78" i="91" s="1"/>
  <c r="A79" i="91" s="1"/>
  <c r="A80" i="91" s="1"/>
  <c r="A81" i="91" s="1"/>
  <c r="A82" i="91" s="1"/>
  <c r="A83" i="91" s="1"/>
  <c r="A84" i="91" s="1"/>
  <c r="A85" i="91" s="1"/>
  <c r="A86" i="91" s="1"/>
  <c r="A87" i="91" s="1"/>
  <c r="A88" i="91" s="1"/>
  <c r="A89" i="91" s="1"/>
  <c r="A90" i="91" s="1"/>
  <c r="A91" i="91" s="1"/>
  <c r="A92" i="91" s="1"/>
  <c r="A93" i="91" s="1"/>
  <c r="A94" i="91" s="1"/>
  <c r="A95" i="91" s="1"/>
  <c r="A96" i="91" s="1"/>
  <c r="A97" i="91" s="1"/>
  <c r="A98" i="91" s="1"/>
  <c r="A99" i="91" s="1"/>
  <c r="A100" i="91" s="1"/>
  <c r="A101" i="91" s="1"/>
  <c r="A102" i="91" s="1"/>
  <c r="A103" i="91" s="1"/>
  <c r="A104" i="91" s="1"/>
  <c r="CE5" i="91"/>
  <c r="CB5" i="91"/>
  <c r="BG5" i="91"/>
  <c r="AQ5" i="91"/>
  <c r="AA5" i="91"/>
  <c r="M5" i="91"/>
  <c r="L5" i="91"/>
  <c r="K5" i="91"/>
  <c r="H5" i="91"/>
  <c r="G5" i="91"/>
  <c r="F5" i="91"/>
  <c r="E5" i="91"/>
  <c r="BI4" i="91"/>
  <c r="AS4" i="91"/>
  <c r="AC4" i="91"/>
  <c r="BO3" i="91"/>
  <c r="BO8" i="91" s="1"/>
  <c r="BK3" i="91"/>
  <c r="BG3" i="91"/>
  <c r="BH12" i="91" s="1"/>
  <c r="BC3" i="91"/>
  <c r="BD12" i="91" s="1"/>
  <c r="AY3" i="91"/>
  <c r="BA15" i="91" s="1"/>
  <c r="AU3" i="91"/>
  <c r="AW15" i="91" s="1"/>
  <c r="AQ3" i="91"/>
  <c r="AR17" i="91" s="1"/>
  <c r="AM3" i="91"/>
  <c r="AO10" i="91" s="1"/>
  <c r="AI3" i="91"/>
  <c r="AI14" i="91" s="1"/>
  <c r="AE3" i="91"/>
  <c r="AF15" i="91" s="1"/>
  <c r="AA3" i="91"/>
  <c r="AB12" i="91" s="1"/>
  <c r="W3" i="91"/>
  <c r="Y14" i="91" s="1"/>
  <c r="I3" i="91"/>
  <c r="BT109" i="90"/>
  <c r="BS109" i="90"/>
  <c r="BT106" i="90"/>
  <c r="BN106" i="90"/>
  <c r="BJ106" i="90"/>
  <c r="BF106" i="90"/>
  <c r="BB106" i="90"/>
  <c r="AX106" i="90"/>
  <c r="AT106" i="90"/>
  <c r="AP106" i="90"/>
  <c r="AL106" i="90"/>
  <c r="AH106" i="90"/>
  <c r="AD106" i="90"/>
  <c r="Z106" i="90"/>
  <c r="V106" i="90"/>
  <c r="CA105" i="90"/>
  <c r="BZ105" i="90"/>
  <c r="V105" i="90"/>
  <c r="U105" i="90"/>
  <c r="T105" i="90"/>
  <c r="R105" i="90"/>
  <c r="Q105" i="90"/>
  <c r="N105" i="90"/>
  <c r="CE104" i="90"/>
  <c r="BR104" i="90"/>
  <c r="BQ104" i="90"/>
  <c r="BP104" i="90"/>
  <c r="BO104" i="90"/>
  <c r="BN104" i="90"/>
  <c r="BM104" i="90"/>
  <c r="BL104" i="90"/>
  <c r="BK104" i="90"/>
  <c r="BJ104" i="90"/>
  <c r="BI104" i="90"/>
  <c r="BH104" i="90"/>
  <c r="BG104" i="90"/>
  <c r="BF104" i="90"/>
  <c r="BE104" i="90"/>
  <c r="BD104" i="90"/>
  <c r="BC104" i="90"/>
  <c r="BB104" i="90"/>
  <c r="BA104" i="90"/>
  <c r="AZ104" i="90"/>
  <c r="AY104" i="90"/>
  <c r="AX104" i="90"/>
  <c r="AW104" i="90"/>
  <c r="AV104" i="90"/>
  <c r="AU104" i="90"/>
  <c r="AT104" i="90"/>
  <c r="AS104" i="90"/>
  <c r="AR104" i="90"/>
  <c r="AQ104" i="90"/>
  <c r="AP104" i="90"/>
  <c r="AO104" i="90"/>
  <c r="AN104" i="90"/>
  <c r="AM104" i="90"/>
  <c r="AL104" i="90"/>
  <c r="AK104" i="90"/>
  <c r="AJ104" i="90"/>
  <c r="AI104" i="90"/>
  <c r="AH104" i="90"/>
  <c r="AG104" i="90"/>
  <c r="AF104" i="90"/>
  <c r="AE104" i="90"/>
  <c r="AD104" i="90"/>
  <c r="AC104" i="90"/>
  <c r="AB104" i="90"/>
  <c r="AA104" i="90"/>
  <c r="Z104" i="90"/>
  <c r="BT104" i="90" s="1"/>
  <c r="Y104" i="90"/>
  <c r="X104" i="90"/>
  <c r="W104" i="90"/>
  <c r="BS104" i="90" s="1"/>
  <c r="CC104" i="90" s="1"/>
  <c r="CD104" i="90" s="1"/>
  <c r="M104" i="90"/>
  <c r="L104" i="90"/>
  <c r="K104" i="90"/>
  <c r="H104" i="90"/>
  <c r="G104" i="90"/>
  <c r="F104" i="90"/>
  <c r="E104" i="90"/>
  <c r="CE103" i="90"/>
  <c r="BT103" i="90"/>
  <c r="BR103" i="90"/>
  <c r="BQ103" i="90"/>
  <c r="BP103" i="90"/>
  <c r="BO103" i="90"/>
  <c r="BN103" i="90"/>
  <c r="BM103" i="90"/>
  <c r="BL103" i="90"/>
  <c r="BK103" i="90"/>
  <c r="BJ103" i="90"/>
  <c r="BI103" i="90"/>
  <c r="BH103" i="90"/>
  <c r="BG103" i="90"/>
  <c r="BF103" i="90"/>
  <c r="BE103" i="90"/>
  <c r="BD103" i="90"/>
  <c r="BC103" i="90"/>
  <c r="BB103" i="90"/>
  <c r="BA103" i="90"/>
  <c r="AZ103" i="90"/>
  <c r="AY103" i="90"/>
  <c r="AX103" i="90"/>
  <c r="AW103" i="90"/>
  <c r="AV103" i="90"/>
  <c r="AU103" i="90"/>
  <c r="AT103" i="90"/>
  <c r="AS103" i="90"/>
  <c r="AR103" i="90"/>
  <c r="AQ103" i="90"/>
  <c r="AP103" i="90"/>
  <c r="AO103" i="90"/>
  <c r="AN103" i="90"/>
  <c r="AM103" i="90"/>
  <c r="AL103" i="90"/>
  <c r="AK103" i="90"/>
  <c r="AJ103" i="90"/>
  <c r="AI103" i="90"/>
  <c r="AH103" i="90"/>
  <c r="AG103" i="90"/>
  <c r="AF103" i="90"/>
  <c r="AE103" i="90"/>
  <c r="AD103" i="90"/>
  <c r="AC103" i="90"/>
  <c r="AB103" i="90"/>
  <c r="AA103" i="90"/>
  <c r="Z103" i="90"/>
  <c r="Y103" i="90"/>
  <c r="X103" i="90"/>
  <c r="W103" i="90"/>
  <c r="BS103" i="90" s="1"/>
  <c r="CC103" i="90" s="1"/>
  <c r="CD103" i="90" s="1"/>
  <c r="M103" i="90"/>
  <c r="L103" i="90"/>
  <c r="K103" i="90"/>
  <c r="H103" i="90"/>
  <c r="G103" i="90"/>
  <c r="F103" i="90"/>
  <c r="E103" i="90"/>
  <c r="CE102" i="90"/>
  <c r="BR102" i="90"/>
  <c r="BQ102" i="90"/>
  <c r="BP102" i="90"/>
  <c r="BO102" i="90"/>
  <c r="BN102" i="90"/>
  <c r="BM102" i="90"/>
  <c r="BL102" i="90"/>
  <c r="BK102" i="90"/>
  <c r="BJ102" i="90"/>
  <c r="BI102" i="90"/>
  <c r="BH102" i="90"/>
  <c r="BG102" i="90"/>
  <c r="BF102" i="90"/>
  <c r="BE102" i="90"/>
  <c r="BD102" i="90"/>
  <c r="BC102" i="90"/>
  <c r="BB102" i="90"/>
  <c r="BA102" i="90"/>
  <c r="AZ102" i="90"/>
  <c r="AY102" i="90"/>
  <c r="AX102" i="90"/>
  <c r="AW102" i="90"/>
  <c r="AV102" i="90"/>
  <c r="AU102" i="90"/>
  <c r="AT102" i="90"/>
  <c r="AS102" i="90"/>
  <c r="AR102" i="90"/>
  <c r="AQ102" i="90"/>
  <c r="AP102" i="90"/>
  <c r="AO102" i="90"/>
  <c r="AN102" i="90"/>
  <c r="AM102" i="90"/>
  <c r="AL102" i="90"/>
  <c r="AK102" i="90"/>
  <c r="AJ102" i="90"/>
  <c r="AI102" i="90"/>
  <c r="AH102" i="90"/>
  <c r="AG102" i="90"/>
  <c r="AF102" i="90"/>
  <c r="AE102" i="90"/>
  <c r="AD102" i="90"/>
  <c r="AC102" i="90"/>
  <c r="AB102" i="90"/>
  <c r="AA102" i="90"/>
  <c r="Z102" i="90"/>
  <c r="BT102" i="90" s="1"/>
  <c r="Y102" i="90"/>
  <c r="X102" i="90"/>
  <c r="W102" i="90"/>
  <c r="BS102" i="90" s="1"/>
  <c r="CC102" i="90" s="1"/>
  <c r="CD102" i="90" s="1"/>
  <c r="M102" i="90"/>
  <c r="L102" i="90"/>
  <c r="K102" i="90"/>
  <c r="H102" i="90"/>
  <c r="G102" i="90"/>
  <c r="F102" i="90"/>
  <c r="E102" i="90"/>
  <c r="CE101" i="90"/>
  <c r="BT101" i="90"/>
  <c r="BR101" i="90"/>
  <c r="BQ101" i="90"/>
  <c r="BP101" i="90"/>
  <c r="BO101" i="90"/>
  <c r="BN101" i="90"/>
  <c r="BM101" i="90"/>
  <c r="BL101" i="90"/>
  <c r="BK101" i="90"/>
  <c r="BJ101" i="90"/>
  <c r="BI101" i="90"/>
  <c r="BH101" i="90"/>
  <c r="BG101" i="90"/>
  <c r="BF101" i="90"/>
  <c r="BE101" i="90"/>
  <c r="BD101" i="90"/>
  <c r="BC101" i="90"/>
  <c r="BB101" i="90"/>
  <c r="BA101" i="90"/>
  <c r="AZ101" i="90"/>
  <c r="AY101" i="90"/>
  <c r="AX101" i="90"/>
  <c r="AW101" i="90"/>
  <c r="AV101" i="90"/>
  <c r="AU101" i="90"/>
  <c r="AT101" i="90"/>
  <c r="AS101" i="90"/>
  <c r="AR101" i="90"/>
  <c r="AQ101" i="90"/>
  <c r="AP101" i="90"/>
  <c r="AO101" i="90"/>
  <c r="AN101" i="90"/>
  <c r="AM101" i="90"/>
  <c r="AL101" i="90"/>
  <c r="AK101" i="90"/>
  <c r="AJ101" i="90"/>
  <c r="AI101" i="90"/>
  <c r="AH101" i="90"/>
  <c r="AG101" i="90"/>
  <c r="AF101" i="90"/>
  <c r="AE101" i="90"/>
  <c r="AD101" i="90"/>
  <c r="AC101" i="90"/>
  <c r="AB101" i="90"/>
  <c r="AA101" i="90"/>
  <c r="Z101" i="90"/>
  <c r="Y101" i="90"/>
  <c r="X101" i="90"/>
  <c r="W101" i="90"/>
  <c r="BS101" i="90" s="1"/>
  <c r="CC101" i="90" s="1"/>
  <c r="CD101" i="90" s="1"/>
  <c r="M101" i="90"/>
  <c r="L101" i="90"/>
  <c r="K101" i="90"/>
  <c r="H101" i="90"/>
  <c r="G101" i="90"/>
  <c r="F101" i="90"/>
  <c r="E101" i="90"/>
  <c r="CE100" i="90"/>
  <c r="BR100" i="90"/>
  <c r="BQ100" i="90"/>
  <c r="BP100" i="90"/>
  <c r="BO100" i="90"/>
  <c r="BN100" i="90"/>
  <c r="BM100" i="90"/>
  <c r="BL100" i="90"/>
  <c r="BK100" i="90"/>
  <c r="BJ100" i="90"/>
  <c r="BI100" i="90"/>
  <c r="BH100" i="90"/>
  <c r="BG100" i="90"/>
  <c r="BF100" i="90"/>
  <c r="BE100" i="90"/>
  <c r="BD100" i="90"/>
  <c r="BC100" i="90"/>
  <c r="BB100" i="90"/>
  <c r="BA100" i="90"/>
  <c r="AZ100" i="90"/>
  <c r="AY100" i="90"/>
  <c r="AX100" i="90"/>
  <c r="AW100" i="90"/>
  <c r="AV100" i="90"/>
  <c r="AU100" i="90"/>
  <c r="AT100" i="90"/>
  <c r="AS100" i="90"/>
  <c r="AR100" i="90"/>
  <c r="AQ100" i="90"/>
  <c r="AP100" i="90"/>
  <c r="AO100" i="90"/>
  <c r="AN100" i="90"/>
  <c r="AM100" i="90"/>
  <c r="AL100" i="90"/>
  <c r="AK100" i="90"/>
  <c r="AJ100" i="90"/>
  <c r="AI100" i="90"/>
  <c r="AH100" i="90"/>
  <c r="AG100" i="90"/>
  <c r="AF100" i="90"/>
  <c r="AE100" i="90"/>
  <c r="AD100" i="90"/>
  <c r="AC100" i="90"/>
  <c r="AB100" i="90"/>
  <c r="AA100" i="90"/>
  <c r="Z100" i="90"/>
  <c r="BT100" i="90" s="1"/>
  <c r="Y100" i="90"/>
  <c r="X100" i="90"/>
  <c r="W100" i="90"/>
  <c r="BS100" i="90" s="1"/>
  <c r="CC100" i="90" s="1"/>
  <c r="CD100" i="90" s="1"/>
  <c r="M100" i="90"/>
  <c r="L100" i="90"/>
  <c r="K100" i="90"/>
  <c r="H100" i="90"/>
  <c r="G100" i="90"/>
  <c r="F100" i="90"/>
  <c r="E100" i="90"/>
  <c r="CE99" i="90"/>
  <c r="BR99" i="90"/>
  <c r="BQ99" i="90"/>
  <c r="BP99" i="90"/>
  <c r="BO99" i="90"/>
  <c r="BN99" i="90"/>
  <c r="BM99" i="90"/>
  <c r="BL99" i="90"/>
  <c r="BK99" i="90"/>
  <c r="BJ99" i="90"/>
  <c r="BI99" i="90"/>
  <c r="BH99" i="90"/>
  <c r="BG99" i="90"/>
  <c r="BF99" i="90"/>
  <c r="BE99" i="90"/>
  <c r="BD99" i="90"/>
  <c r="BC99" i="90"/>
  <c r="BB99" i="90"/>
  <c r="BA99" i="90"/>
  <c r="AZ99" i="90"/>
  <c r="AY99" i="90"/>
  <c r="AX99" i="90"/>
  <c r="AW99" i="90"/>
  <c r="AV99" i="90"/>
  <c r="AU99" i="90"/>
  <c r="AT99" i="90"/>
  <c r="AS99" i="90"/>
  <c r="AR99" i="90"/>
  <c r="AQ99" i="90"/>
  <c r="AP99" i="90"/>
  <c r="AO99" i="90"/>
  <c r="AN99" i="90"/>
  <c r="AM99" i="90"/>
  <c r="AL99" i="90"/>
  <c r="AK99" i="90"/>
  <c r="AJ99" i="90"/>
  <c r="AI99" i="90"/>
  <c r="AH99" i="90"/>
  <c r="AG99" i="90"/>
  <c r="AF99" i="90"/>
  <c r="AE99" i="90"/>
  <c r="AD99" i="90"/>
  <c r="AC99" i="90"/>
  <c r="AB99" i="90"/>
  <c r="AA99" i="90"/>
  <c r="Z99" i="90"/>
  <c r="BT99" i="90" s="1"/>
  <c r="Y99" i="90"/>
  <c r="X99" i="90"/>
  <c r="W99" i="90"/>
  <c r="BS99" i="90" s="1"/>
  <c r="CC99" i="90" s="1"/>
  <c r="CD99" i="90" s="1"/>
  <c r="M99" i="90"/>
  <c r="L99" i="90"/>
  <c r="K99" i="90"/>
  <c r="H99" i="90"/>
  <c r="G99" i="90"/>
  <c r="F99" i="90"/>
  <c r="E99" i="90"/>
  <c r="CE98" i="90"/>
  <c r="BR98" i="90"/>
  <c r="BQ98" i="90"/>
  <c r="BP98" i="90"/>
  <c r="BO98" i="90"/>
  <c r="BN98" i="90"/>
  <c r="BM98" i="90"/>
  <c r="BL98" i="90"/>
  <c r="BK98" i="90"/>
  <c r="BJ98" i="90"/>
  <c r="BI98" i="90"/>
  <c r="BH98" i="90"/>
  <c r="BG98" i="90"/>
  <c r="BF98" i="90"/>
  <c r="BE98" i="90"/>
  <c r="BD98" i="90"/>
  <c r="BC98" i="90"/>
  <c r="BB98" i="90"/>
  <c r="BA98" i="90"/>
  <c r="AZ98" i="90"/>
  <c r="AY98" i="90"/>
  <c r="AX98" i="90"/>
  <c r="AW98" i="90"/>
  <c r="AV98" i="90"/>
  <c r="AU98" i="90"/>
  <c r="AT98" i="90"/>
  <c r="AS98" i="90"/>
  <c r="AR98" i="90"/>
  <c r="AQ98" i="90"/>
  <c r="AP98" i="90"/>
  <c r="AO98" i="90"/>
  <c r="AN98" i="90"/>
  <c r="AM98" i="90"/>
  <c r="AL98" i="90"/>
  <c r="AK98" i="90"/>
  <c r="AJ98" i="90"/>
  <c r="AI98" i="90"/>
  <c r="AH98" i="90"/>
  <c r="AG98" i="90"/>
  <c r="AF98" i="90"/>
  <c r="AE98" i="90"/>
  <c r="AD98" i="90"/>
  <c r="AC98" i="90"/>
  <c r="AB98" i="90"/>
  <c r="AA98" i="90"/>
  <c r="Z98" i="90"/>
  <c r="BT98" i="90" s="1"/>
  <c r="Y98" i="90"/>
  <c r="X98" i="90"/>
  <c r="W98" i="90"/>
  <c r="M98" i="90"/>
  <c r="L98" i="90"/>
  <c r="K98" i="90"/>
  <c r="H98" i="90"/>
  <c r="G98" i="90"/>
  <c r="F98" i="90"/>
  <c r="E98" i="90"/>
  <c r="CE97" i="90"/>
  <c r="BT97" i="90"/>
  <c r="BR97" i="90"/>
  <c r="BQ97" i="90"/>
  <c r="BP97" i="90"/>
  <c r="BO97" i="90"/>
  <c r="BN97" i="90"/>
  <c r="BM97" i="90"/>
  <c r="BL97" i="90"/>
  <c r="BK97" i="90"/>
  <c r="BJ97" i="90"/>
  <c r="BI97" i="90"/>
  <c r="BH97" i="90"/>
  <c r="BG97" i="90"/>
  <c r="BF97" i="90"/>
  <c r="BE97" i="90"/>
  <c r="BD97" i="90"/>
  <c r="BC97" i="90"/>
  <c r="BB97" i="90"/>
  <c r="BA97" i="90"/>
  <c r="AZ97" i="90"/>
  <c r="AY97" i="90"/>
  <c r="AX97" i="90"/>
  <c r="AW97" i="90"/>
  <c r="AV97" i="90"/>
  <c r="AU97" i="90"/>
  <c r="AT97" i="90"/>
  <c r="AS97" i="90"/>
  <c r="AR97" i="90"/>
  <c r="AQ97" i="90"/>
  <c r="AP97" i="90"/>
  <c r="AO97" i="90"/>
  <c r="AN97" i="90"/>
  <c r="AM97" i="90"/>
  <c r="AL97" i="90"/>
  <c r="AK97" i="90"/>
  <c r="AJ97" i="90"/>
  <c r="AI97" i="90"/>
  <c r="AH97" i="90"/>
  <c r="AG97" i="90"/>
  <c r="AF97" i="90"/>
  <c r="AE97" i="90"/>
  <c r="AD97" i="90"/>
  <c r="AC97" i="90"/>
  <c r="AB97" i="90"/>
  <c r="AA97" i="90"/>
  <c r="Z97" i="90"/>
  <c r="Y97" i="90"/>
  <c r="X97" i="90"/>
  <c r="W97" i="90"/>
  <c r="BS97" i="90" s="1"/>
  <c r="CC97" i="90" s="1"/>
  <c r="CD97" i="90" s="1"/>
  <c r="M97" i="90"/>
  <c r="L97" i="90"/>
  <c r="K97" i="90"/>
  <c r="H97" i="90"/>
  <c r="G97" i="90"/>
  <c r="F97" i="90"/>
  <c r="E97" i="90"/>
  <c r="CE96" i="90"/>
  <c r="BR96" i="90"/>
  <c r="BQ96" i="90"/>
  <c r="BP96" i="90"/>
  <c r="BO96" i="90"/>
  <c r="BN96" i="90"/>
  <c r="BM96" i="90"/>
  <c r="BL96" i="90"/>
  <c r="BK96" i="90"/>
  <c r="BJ96" i="90"/>
  <c r="BI96" i="90"/>
  <c r="BH96" i="90"/>
  <c r="BG96" i="90"/>
  <c r="BF96" i="90"/>
  <c r="BE96" i="90"/>
  <c r="BD96" i="90"/>
  <c r="BC96" i="90"/>
  <c r="BB96" i="90"/>
  <c r="BA96" i="90"/>
  <c r="AZ96" i="90"/>
  <c r="AY96" i="90"/>
  <c r="AX96" i="90"/>
  <c r="AW96" i="90"/>
  <c r="AV96" i="90"/>
  <c r="AU96" i="90"/>
  <c r="AT96" i="90"/>
  <c r="AS96" i="90"/>
  <c r="AR96" i="90"/>
  <c r="AQ96" i="90"/>
  <c r="AP96" i="90"/>
  <c r="AO96" i="90"/>
  <c r="AN96" i="90"/>
  <c r="AM96" i="90"/>
  <c r="AL96" i="90"/>
  <c r="AK96" i="90"/>
  <c r="AJ96" i="90"/>
  <c r="AI96" i="90"/>
  <c r="AH96" i="90"/>
  <c r="AG96" i="90"/>
  <c r="AF96" i="90"/>
  <c r="AE96" i="90"/>
  <c r="AD96" i="90"/>
  <c r="AC96" i="90"/>
  <c r="AB96" i="90"/>
  <c r="AA96" i="90"/>
  <c r="Z96" i="90"/>
  <c r="BT96" i="90" s="1"/>
  <c r="Y96" i="90"/>
  <c r="X96" i="90"/>
  <c r="W96" i="90"/>
  <c r="BS96" i="90" s="1"/>
  <c r="CC96" i="90" s="1"/>
  <c r="CD96" i="90" s="1"/>
  <c r="M96" i="90"/>
  <c r="L96" i="90"/>
  <c r="K96" i="90"/>
  <c r="H96" i="90"/>
  <c r="G96" i="90"/>
  <c r="F96" i="90"/>
  <c r="E96" i="90"/>
  <c r="CE95" i="90"/>
  <c r="BR95" i="90"/>
  <c r="BQ95" i="90"/>
  <c r="BP95" i="90"/>
  <c r="BO95" i="90"/>
  <c r="BN95" i="90"/>
  <c r="BM95" i="90"/>
  <c r="BL95" i="90"/>
  <c r="BK95" i="90"/>
  <c r="BJ95" i="90"/>
  <c r="BI95" i="90"/>
  <c r="BH95" i="90"/>
  <c r="BG95" i="90"/>
  <c r="BF95" i="90"/>
  <c r="BE95" i="90"/>
  <c r="BD95" i="90"/>
  <c r="BC95" i="90"/>
  <c r="BB95" i="90"/>
  <c r="BA95" i="90"/>
  <c r="AZ95" i="90"/>
  <c r="AY95" i="90"/>
  <c r="AX95" i="90"/>
  <c r="AW95" i="90"/>
  <c r="AV95" i="90"/>
  <c r="AU95" i="90"/>
  <c r="AT95" i="90"/>
  <c r="AS95" i="90"/>
  <c r="AR95" i="90"/>
  <c r="AQ95" i="90"/>
  <c r="AP95" i="90"/>
  <c r="AO95" i="90"/>
  <c r="AN95" i="90"/>
  <c r="AM95" i="90"/>
  <c r="AL95" i="90"/>
  <c r="AK95" i="90"/>
  <c r="AJ95" i="90"/>
  <c r="AI95" i="90"/>
  <c r="AH95" i="90"/>
  <c r="AG95" i="90"/>
  <c r="AF95" i="90"/>
  <c r="AE95" i="90"/>
  <c r="AD95" i="90"/>
  <c r="AC95" i="90"/>
  <c r="AB95" i="90"/>
  <c r="AA95" i="90"/>
  <c r="Z95" i="90"/>
  <c r="BT95" i="90" s="1"/>
  <c r="Y95" i="90"/>
  <c r="X95" i="90"/>
  <c r="W95" i="90"/>
  <c r="BS95" i="90" s="1"/>
  <c r="CC95" i="90" s="1"/>
  <c r="CD95" i="90" s="1"/>
  <c r="M95" i="90"/>
  <c r="L95" i="90"/>
  <c r="K95" i="90"/>
  <c r="H95" i="90"/>
  <c r="G95" i="90"/>
  <c r="F95" i="90"/>
  <c r="E95" i="90"/>
  <c r="CE94" i="90"/>
  <c r="BR94" i="90"/>
  <c r="BQ94" i="90"/>
  <c r="BP94" i="90"/>
  <c r="BO94" i="90"/>
  <c r="BN94" i="90"/>
  <c r="BM94" i="90"/>
  <c r="BL94" i="90"/>
  <c r="BK94" i="90"/>
  <c r="BJ94" i="90"/>
  <c r="BI94" i="90"/>
  <c r="BH94" i="90"/>
  <c r="BG94" i="90"/>
  <c r="BF94" i="90"/>
  <c r="BE94" i="90"/>
  <c r="BD94" i="90"/>
  <c r="BC94" i="90"/>
  <c r="BB94" i="90"/>
  <c r="BA94" i="90"/>
  <c r="AZ94" i="90"/>
  <c r="AY94" i="90"/>
  <c r="AX94" i="90"/>
  <c r="AW94" i="90"/>
  <c r="AV94" i="90"/>
  <c r="AU94" i="90"/>
  <c r="AT94" i="90"/>
  <c r="AS94" i="90"/>
  <c r="AR94" i="90"/>
  <c r="AQ94" i="90"/>
  <c r="AP94" i="90"/>
  <c r="AO94" i="90"/>
  <c r="AN94" i="90"/>
  <c r="AM94" i="90"/>
  <c r="AL94" i="90"/>
  <c r="AK94" i="90"/>
  <c r="AJ94" i="90"/>
  <c r="AI94" i="90"/>
  <c r="AH94" i="90"/>
  <c r="AG94" i="90"/>
  <c r="AF94" i="90"/>
  <c r="AE94" i="90"/>
  <c r="AD94" i="90"/>
  <c r="AC94" i="90"/>
  <c r="AB94" i="90"/>
  <c r="AA94" i="90"/>
  <c r="Z94" i="90"/>
  <c r="BT94" i="90" s="1"/>
  <c r="Y94" i="90"/>
  <c r="X94" i="90"/>
  <c r="W94" i="90"/>
  <c r="BS94" i="90" s="1"/>
  <c r="CC94" i="90" s="1"/>
  <c r="CD94" i="90" s="1"/>
  <c r="M94" i="90"/>
  <c r="L94" i="90"/>
  <c r="K94" i="90"/>
  <c r="H94" i="90"/>
  <c r="G94" i="90"/>
  <c r="F94" i="90"/>
  <c r="E94" i="90"/>
  <c r="CE93" i="90"/>
  <c r="BT93" i="90"/>
  <c r="BR93" i="90"/>
  <c r="BQ93" i="90"/>
  <c r="BP93" i="90"/>
  <c r="BO93" i="90"/>
  <c r="BN93" i="90"/>
  <c r="BM93" i="90"/>
  <c r="BL93" i="90"/>
  <c r="BK93" i="90"/>
  <c r="BJ93" i="90"/>
  <c r="BI93" i="90"/>
  <c r="BH93" i="90"/>
  <c r="BG93" i="90"/>
  <c r="BF93" i="90"/>
  <c r="BE93" i="90"/>
  <c r="BD93" i="90"/>
  <c r="BC93" i="90"/>
  <c r="BB93" i="90"/>
  <c r="BA93" i="90"/>
  <c r="AZ93" i="90"/>
  <c r="AY93" i="90"/>
  <c r="AX93" i="90"/>
  <c r="AW93" i="90"/>
  <c r="AV93" i="90"/>
  <c r="AU93" i="90"/>
  <c r="AT93" i="90"/>
  <c r="AS93" i="90"/>
  <c r="AR93" i="90"/>
  <c r="AQ93" i="90"/>
  <c r="AP93" i="90"/>
  <c r="AO93" i="90"/>
  <c r="AN93" i="90"/>
  <c r="AM93" i="90"/>
  <c r="AL93" i="90"/>
  <c r="AK93" i="90"/>
  <c r="AJ93" i="90"/>
  <c r="AI93" i="90"/>
  <c r="AH93" i="90"/>
  <c r="AG93" i="90"/>
  <c r="AF93" i="90"/>
  <c r="AE93" i="90"/>
  <c r="AD93" i="90"/>
  <c r="AC93" i="90"/>
  <c r="AB93" i="90"/>
  <c r="AA93" i="90"/>
  <c r="Z93" i="90"/>
  <c r="Y93" i="90"/>
  <c r="X93" i="90"/>
  <c r="W93" i="90"/>
  <c r="BS93" i="90" s="1"/>
  <c r="CC93" i="90" s="1"/>
  <c r="CD93" i="90" s="1"/>
  <c r="M93" i="90"/>
  <c r="L93" i="90"/>
  <c r="K93" i="90"/>
  <c r="H93" i="90"/>
  <c r="G93" i="90"/>
  <c r="F93" i="90"/>
  <c r="E93" i="90"/>
  <c r="CE92" i="90"/>
  <c r="BR92" i="90"/>
  <c r="BQ92" i="90"/>
  <c r="BP92" i="90"/>
  <c r="BO92" i="90"/>
  <c r="BN92" i="90"/>
  <c r="BM92" i="90"/>
  <c r="BL92" i="90"/>
  <c r="BK92" i="90"/>
  <c r="BJ92" i="90"/>
  <c r="BI92" i="90"/>
  <c r="BH92" i="90"/>
  <c r="BG92" i="90"/>
  <c r="BF92" i="90"/>
  <c r="BE92" i="90"/>
  <c r="BD92" i="90"/>
  <c r="BC92" i="90"/>
  <c r="BB92" i="90"/>
  <c r="BA92" i="90"/>
  <c r="AZ92" i="90"/>
  <c r="AY92" i="90"/>
  <c r="AX92" i="90"/>
  <c r="AW92" i="90"/>
  <c r="AV92" i="90"/>
  <c r="AU92" i="90"/>
  <c r="AT92" i="90"/>
  <c r="AS92" i="90"/>
  <c r="AR92" i="90"/>
  <c r="AQ92" i="90"/>
  <c r="AP92" i="90"/>
  <c r="AO92" i="90"/>
  <c r="AN92" i="90"/>
  <c r="AM92" i="90"/>
  <c r="AL92" i="90"/>
  <c r="AK92" i="90"/>
  <c r="AJ92" i="90"/>
  <c r="AI92" i="90"/>
  <c r="AH92" i="90"/>
  <c r="AG92" i="90"/>
  <c r="AF92" i="90"/>
  <c r="AE92" i="90"/>
  <c r="AD92" i="90"/>
  <c r="AC92" i="90"/>
  <c r="AB92" i="90"/>
  <c r="AA92" i="90"/>
  <c r="Z92" i="90"/>
  <c r="BT92" i="90" s="1"/>
  <c r="Y92" i="90"/>
  <c r="X92" i="90"/>
  <c r="W92" i="90"/>
  <c r="BS92" i="90" s="1"/>
  <c r="CC92" i="90" s="1"/>
  <c r="CD92" i="90" s="1"/>
  <c r="M92" i="90"/>
  <c r="L92" i="90"/>
  <c r="K92" i="90"/>
  <c r="H92" i="90"/>
  <c r="G92" i="90"/>
  <c r="F92" i="90"/>
  <c r="E92" i="90"/>
  <c r="CE91" i="90"/>
  <c r="BR91" i="90"/>
  <c r="BQ91" i="90"/>
  <c r="BP91" i="90"/>
  <c r="BO91" i="90"/>
  <c r="BN91" i="90"/>
  <c r="BM91" i="90"/>
  <c r="BL91" i="90"/>
  <c r="BK91" i="90"/>
  <c r="BJ91" i="90"/>
  <c r="BI91" i="90"/>
  <c r="BH91" i="90"/>
  <c r="BG91" i="90"/>
  <c r="BF91" i="90"/>
  <c r="BE91" i="90"/>
  <c r="BD91" i="90"/>
  <c r="BC91" i="90"/>
  <c r="BB91" i="90"/>
  <c r="BA91" i="90"/>
  <c r="AZ91" i="90"/>
  <c r="AY91" i="90"/>
  <c r="AX91" i="90"/>
  <c r="AW91" i="90"/>
  <c r="AV91" i="90"/>
  <c r="AU91" i="90"/>
  <c r="AT91" i="90"/>
  <c r="AS91" i="90"/>
  <c r="AR91" i="90"/>
  <c r="AQ91" i="90"/>
  <c r="AP91" i="90"/>
  <c r="AO91" i="90"/>
  <c r="AN91" i="90"/>
  <c r="AM91" i="90"/>
  <c r="AL91" i="90"/>
  <c r="AK91" i="90"/>
  <c r="AJ91" i="90"/>
  <c r="AI91" i="90"/>
  <c r="AH91" i="90"/>
  <c r="AG91" i="90"/>
  <c r="AF91" i="90"/>
  <c r="AE91" i="90"/>
  <c r="AD91" i="90"/>
  <c r="AC91" i="90"/>
  <c r="AB91" i="90"/>
  <c r="AA91" i="90"/>
  <c r="Z91" i="90"/>
  <c r="BT91" i="90" s="1"/>
  <c r="Y91" i="90"/>
  <c r="X91" i="90"/>
  <c r="W91" i="90"/>
  <c r="BS91" i="90" s="1"/>
  <c r="CC91" i="90" s="1"/>
  <c r="CD91" i="90" s="1"/>
  <c r="M91" i="90"/>
  <c r="L91" i="90"/>
  <c r="K91" i="90"/>
  <c r="H91" i="90"/>
  <c r="G91" i="90"/>
  <c r="F91" i="90"/>
  <c r="E91" i="90"/>
  <c r="CE90" i="90"/>
  <c r="BR90" i="90"/>
  <c r="BQ90" i="90"/>
  <c r="BP90" i="90"/>
  <c r="BO90" i="90"/>
  <c r="BN90" i="90"/>
  <c r="BM90" i="90"/>
  <c r="BL90" i="90"/>
  <c r="BK90" i="90"/>
  <c r="BJ90" i="90"/>
  <c r="BI90" i="90"/>
  <c r="BH90" i="90"/>
  <c r="BG90" i="90"/>
  <c r="BF90" i="90"/>
  <c r="BE90" i="90"/>
  <c r="BD90" i="90"/>
  <c r="BC90" i="90"/>
  <c r="BB90" i="90"/>
  <c r="BA90" i="90"/>
  <c r="AZ90" i="90"/>
  <c r="AY90" i="90"/>
  <c r="AX90" i="90"/>
  <c r="AW90" i="90"/>
  <c r="AV90" i="90"/>
  <c r="AU90" i="90"/>
  <c r="AT90" i="90"/>
  <c r="AS90" i="90"/>
  <c r="AR90" i="90"/>
  <c r="AQ90" i="90"/>
  <c r="AP90" i="90"/>
  <c r="AO90" i="90"/>
  <c r="AN90" i="90"/>
  <c r="AM90" i="90"/>
  <c r="AL90" i="90"/>
  <c r="AK90" i="90"/>
  <c r="AJ90" i="90"/>
  <c r="AI90" i="90"/>
  <c r="AH90" i="90"/>
  <c r="AG90" i="90"/>
  <c r="AF90" i="90"/>
  <c r="AE90" i="90"/>
  <c r="AD90" i="90"/>
  <c r="AC90" i="90"/>
  <c r="AB90" i="90"/>
  <c r="AA90" i="90"/>
  <c r="Z90" i="90"/>
  <c r="BT90" i="90" s="1"/>
  <c r="Y90" i="90"/>
  <c r="X90" i="90"/>
  <c r="W90" i="90"/>
  <c r="BS90" i="90" s="1"/>
  <c r="CC90" i="90" s="1"/>
  <c r="CD90" i="90" s="1"/>
  <c r="M90" i="90"/>
  <c r="L90" i="90"/>
  <c r="K90" i="90"/>
  <c r="H90" i="90"/>
  <c r="G90" i="90"/>
  <c r="F90" i="90"/>
  <c r="E90" i="90"/>
  <c r="CE89" i="90"/>
  <c r="BT89" i="90"/>
  <c r="BR89" i="90"/>
  <c r="BQ89" i="90"/>
  <c r="BP89" i="90"/>
  <c r="BO89" i="90"/>
  <c r="BN89" i="90"/>
  <c r="BM89" i="90"/>
  <c r="BL89" i="90"/>
  <c r="BK89" i="90"/>
  <c r="BJ89" i="90"/>
  <c r="BI89" i="90"/>
  <c r="BH89" i="90"/>
  <c r="BG89" i="90"/>
  <c r="BF89" i="90"/>
  <c r="BE89" i="90"/>
  <c r="BD89" i="90"/>
  <c r="BC89" i="90"/>
  <c r="BB89" i="90"/>
  <c r="BA89" i="90"/>
  <c r="AZ89" i="90"/>
  <c r="AY89" i="90"/>
  <c r="AX89" i="90"/>
  <c r="AW89" i="90"/>
  <c r="AV89" i="90"/>
  <c r="AU89" i="90"/>
  <c r="AT89" i="90"/>
  <c r="AS89" i="90"/>
  <c r="AR89" i="90"/>
  <c r="AQ89" i="90"/>
  <c r="AP89" i="90"/>
  <c r="AO89" i="90"/>
  <c r="AN89" i="90"/>
  <c r="AM89" i="90"/>
  <c r="AL89" i="90"/>
  <c r="AK89" i="90"/>
  <c r="AJ89" i="90"/>
  <c r="AI89" i="90"/>
  <c r="AH89" i="90"/>
  <c r="AG89" i="90"/>
  <c r="AF89" i="90"/>
  <c r="AE89" i="90"/>
  <c r="AD89" i="90"/>
  <c r="AC89" i="90"/>
  <c r="AB89" i="90"/>
  <c r="AA89" i="90"/>
  <c r="Z89" i="90"/>
  <c r="Y89" i="90"/>
  <c r="X89" i="90"/>
  <c r="W89" i="90"/>
  <c r="BS89" i="90" s="1"/>
  <c r="CC89" i="90" s="1"/>
  <c r="CD89" i="90" s="1"/>
  <c r="M89" i="90"/>
  <c r="L89" i="90"/>
  <c r="K89" i="90"/>
  <c r="H89" i="90"/>
  <c r="G89" i="90"/>
  <c r="F89" i="90"/>
  <c r="E89" i="90"/>
  <c r="CE88" i="90"/>
  <c r="BR88" i="90"/>
  <c r="BQ88" i="90"/>
  <c r="BP88" i="90"/>
  <c r="BO88" i="90"/>
  <c r="BN88" i="90"/>
  <c r="BM88" i="90"/>
  <c r="BL88" i="90"/>
  <c r="BK88" i="90"/>
  <c r="BJ88" i="90"/>
  <c r="BI88" i="90"/>
  <c r="BH88" i="90"/>
  <c r="BG88" i="90"/>
  <c r="BF88" i="90"/>
  <c r="BE88" i="90"/>
  <c r="BD88" i="90"/>
  <c r="BC88" i="90"/>
  <c r="BB88" i="90"/>
  <c r="BA88" i="90"/>
  <c r="AZ88" i="90"/>
  <c r="AY88" i="90"/>
  <c r="AX88" i="90"/>
  <c r="AW88" i="90"/>
  <c r="AV88" i="90"/>
  <c r="AU88" i="90"/>
  <c r="AT88" i="90"/>
  <c r="AS88" i="90"/>
  <c r="AR88" i="90"/>
  <c r="AQ88" i="90"/>
  <c r="AP88" i="90"/>
  <c r="AO88" i="90"/>
  <c r="AN88" i="90"/>
  <c r="AM88" i="90"/>
  <c r="AL88" i="90"/>
  <c r="AK88" i="90"/>
  <c r="AJ88" i="90"/>
  <c r="AI88" i="90"/>
  <c r="AH88" i="90"/>
  <c r="AG88" i="90"/>
  <c r="AF88" i="90"/>
  <c r="AE88" i="90"/>
  <c r="AD88" i="90"/>
  <c r="AC88" i="90"/>
  <c r="AB88" i="90"/>
  <c r="AA88" i="90"/>
  <c r="Z88" i="90"/>
  <c r="BT88" i="90" s="1"/>
  <c r="Y88" i="90"/>
  <c r="X88" i="90"/>
  <c r="W88" i="90"/>
  <c r="BS88" i="90" s="1"/>
  <c r="CC88" i="90" s="1"/>
  <c r="CD88" i="90" s="1"/>
  <c r="M88" i="90"/>
  <c r="L88" i="90"/>
  <c r="K88" i="90"/>
  <c r="H88" i="90"/>
  <c r="G88" i="90"/>
  <c r="F88" i="90"/>
  <c r="E88" i="90"/>
  <c r="CE87" i="90"/>
  <c r="BR87" i="90"/>
  <c r="BQ87" i="90"/>
  <c r="BP87" i="90"/>
  <c r="BO87" i="90"/>
  <c r="BN87" i="90"/>
  <c r="BM87" i="90"/>
  <c r="BL87" i="90"/>
  <c r="BK87" i="90"/>
  <c r="BJ87" i="90"/>
  <c r="BI87" i="90"/>
  <c r="BH87" i="90"/>
  <c r="BG87" i="90"/>
  <c r="BF87" i="90"/>
  <c r="BE87" i="90"/>
  <c r="BD87" i="90"/>
  <c r="BC87" i="90"/>
  <c r="BB87" i="90"/>
  <c r="BA87" i="90"/>
  <c r="AZ87" i="90"/>
  <c r="AY87" i="90"/>
  <c r="AX87" i="90"/>
  <c r="AW87" i="90"/>
  <c r="AV87" i="90"/>
  <c r="AU87" i="90"/>
  <c r="AT87" i="90"/>
  <c r="AS87" i="90"/>
  <c r="AR87" i="90"/>
  <c r="AQ87" i="90"/>
  <c r="AP87" i="90"/>
  <c r="AO87" i="90"/>
  <c r="AN87" i="90"/>
  <c r="AM87" i="90"/>
  <c r="AL87" i="90"/>
  <c r="AK87" i="90"/>
  <c r="AJ87" i="90"/>
  <c r="AI87" i="90"/>
  <c r="AH87" i="90"/>
  <c r="AG87" i="90"/>
  <c r="AF87" i="90"/>
  <c r="AE87" i="90"/>
  <c r="AD87" i="90"/>
  <c r="AC87" i="90"/>
  <c r="AB87" i="90"/>
  <c r="AA87" i="90"/>
  <c r="Z87" i="90"/>
  <c r="BT87" i="90" s="1"/>
  <c r="Y87" i="90"/>
  <c r="X87" i="90"/>
  <c r="W87" i="90"/>
  <c r="BS87" i="90" s="1"/>
  <c r="CC87" i="90" s="1"/>
  <c r="CD87" i="90" s="1"/>
  <c r="M87" i="90"/>
  <c r="L87" i="90"/>
  <c r="K87" i="90"/>
  <c r="H87" i="90"/>
  <c r="G87" i="90"/>
  <c r="F87" i="90"/>
  <c r="E87" i="90"/>
  <c r="CE86" i="90"/>
  <c r="BR86" i="90"/>
  <c r="BQ86" i="90"/>
  <c r="BP86" i="90"/>
  <c r="BO86" i="90"/>
  <c r="BN86" i="90"/>
  <c r="BM86" i="90"/>
  <c r="BL86" i="90"/>
  <c r="BK86" i="90"/>
  <c r="BJ86" i="90"/>
  <c r="BI86" i="90"/>
  <c r="BH86" i="90"/>
  <c r="BG86" i="90"/>
  <c r="BF86" i="90"/>
  <c r="BE86" i="90"/>
  <c r="BD86" i="90"/>
  <c r="BC86" i="90"/>
  <c r="BB86" i="90"/>
  <c r="BA86" i="90"/>
  <c r="AZ86" i="90"/>
  <c r="AY86" i="90"/>
  <c r="AX86" i="90"/>
  <c r="AW86" i="90"/>
  <c r="AV86" i="90"/>
  <c r="AU86" i="90"/>
  <c r="AT86" i="90"/>
  <c r="AS86" i="90"/>
  <c r="AR86" i="90"/>
  <c r="AQ86" i="90"/>
  <c r="AP86" i="90"/>
  <c r="AO86" i="90"/>
  <c r="AN86" i="90"/>
  <c r="AM86" i="90"/>
  <c r="AL86" i="90"/>
  <c r="AK86" i="90"/>
  <c r="AJ86" i="90"/>
  <c r="AI86" i="90"/>
  <c r="AH86" i="90"/>
  <c r="AG86" i="90"/>
  <c r="AF86" i="90"/>
  <c r="AE86" i="90"/>
  <c r="AD86" i="90"/>
  <c r="AC86" i="90"/>
  <c r="AB86" i="90"/>
  <c r="AA86" i="90"/>
  <c r="Z86" i="90"/>
  <c r="BT86" i="90" s="1"/>
  <c r="Y86" i="90"/>
  <c r="X86" i="90"/>
  <c r="W86" i="90"/>
  <c r="BS86" i="90" s="1"/>
  <c r="CC86" i="90" s="1"/>
  <c r="CD86" i="90" s="1"/>
  <c r="M86" i="90"/>
  <c r="L86" i="90"/>
  <c r="K86" i="90"/>
  <c r="H86" i="90"/>
  <c r="G86" i="90"/>
  <c r="F86" i="90"/>
  <c r="E86" i="90"/>
  <c r="CE85" i="90"/>
  <c r="BT85" i="90"/>
  <c r="BR85" i="90"/>
  <c r="BQ85" i="90"/>
  <c r="BP85" i="90"/>
  <c r="BO85" i="90"/>
  <c r="BN85" i="90"/>
  <c r="BM85" i="90"/>
  <c r="BL85" i="90"/>
  <c r="BK85" i="90"/>
  <c r="BJ85" i="90"/>
  <c r="BI85" i="90"/>
  <c r="BH85" i="90"/>
  <c r="BG85" i="90"/>
  <c r="BF85" i="90"/>
  <c r="BE85" i="90"/>
  <c r="BD85" i="90"/>
  <c r="BC85" i="90"/>
  <c r="BB85" i="90"/>
  <c r="BA85" i="90"/>
  <c r="AZ85" i="90"/>
  <c r="AY85" i="90"/>
  <c r="AX85" i="90"/>
  <c r="AW85" i="90"/>
  <c r="AV85" i="90"/>
  <c r="AU85" i="90"/>
  <c r="AT85" i="90"/>
  <c r="AS85" i="90"/>
  <c r="AR85" i="90"/>
  <c r="AQ85" i="90"/>
  <c r="AP85" i="90"/>
  <c r="AO85" i="90"/>
  <c r="AN85" i="90"/>
  <c r="AM85" i="90"/>
  <c r="AL85" i="90"/>
  <c r="AK85" i="90"/>
  <c r="AJ85" i="90"/>
  <c r="AI85" i="90"/>
  <c r="AH85" i="90"/>
  <c r="AG85" i="90"/>
  <c r="AF85" i="90"/>
  <c r="AE85" i="90"/>
  <c r="AD85" i="90"/>
  <c r="AC85" i="90"/>
  <c r="AB85" i="90"/>
  <c r="AA85" i="90"/>
  <c r="Z85" i="90"/>
  <c r="Y85" i="90"/>
  <c r="X85" i="90"/>
  <c r="W85" i="90"/>
  <c r="M85" i="90"/>
  <c r="L85" i="90"/>
  <c r="K85" i="90"/>
  <c r="H85" i="90"/>
  <c r="G85" i="90"/>
  <c r="F85" i="90"/>
  <c r="E85" i="90"/>
  <c r="CE84" i="90"/>
  <c r="BR84" i="90"/>
  <c r="BQ84" i="90"/>
  <c r="BP84" i="90"/>
  <c r="BO84" i="90"/>
  <c r="BN84" i="90"/>
  <c r="BM84" i="90"/>
  <c r="BL84" i="90"/>
  <c r="BK84" i="90"/>
  <c r="BJ84" i="90"/>
  <c r="BI84" i="90"/>
  <c r="BH84" i="90"/>
  <c r="BG84" i="90"/>
  <c r="BF84" i="90"/>
  <c r="BE84" i="90"/>
  <c r="BD84" i="90"/>
  <c r="BC84" i="90"/>
  <c r="BB84" i="90"/>
  <c r="BA84" i="90"/>
  <c r="AZ84" i="90"/>
  <c r="AY84" i="90"/>
  <c r="AX84" i="90"/>
  <c r="AW84" i="90"/>
  <c r="AV84" i="90"/>
  <c r="AU84" i="90"/>
  <c r="AT84" i="90"/>
  <c r="AS84" i="90"/>
  <c r="AR84" i="90"/>
  <c r="AQ84" i="90"/>
  <c r="AP84" i="90"/>
  <c r="AO84" i="90"/>
  <c r="AN84" i="90"/>
  <c r="AM84" i="90"/>
  <c r="AL84" i="90"/>
  <c r="AK84" i="90"/>
  <c r="AJ84" i="90"/>
  <c r="AI84" i="90"/>
  <c r="AH84" i="90"/>
  <c r="AG84" i="90"/>
  <c r="AF84" i="90"/>
  <c r="AE84" i="90"/>
  <c r="AD84" i="90"/>
  <c r="AC84" i="90"/>
  <c r="AB84" i="90"/>
  <c r="AA84" i="90"/>
  <c r="Z84" i="90"/>
  <c r="BT84" i="90" s="1"/>
  <c r="Y84" i="90"/>
  <c r="X84" i="90"/>
  <c r="W84" i="90"/>
  <c r="BS84" i="90" s="1"/>
  <c r="CC84" i="90" s="1"/>
  <c r="CD84" i="90" s="1"/>
  <c r="M84" i="90"/>
  <c r="L84" i="90"/>
  <c r="K84" i="90"/>
  <c r="H84" i="90"/>
  <c r="G84" i="90"/>
  <c r="F84" i="90"/>
  <c r="E84" i="90"/>
  <c r="CE83" i="90"/>
  <c r="BR83" i="90"/>
  <c r="BQ83" i="90"/>
  <c r="BP83" i="90"/>
  <c r="BO83" i="90"/>
  <c r="BN83" i="90"/>
  <c r="BM83" i="90"/>
  <c r="BL83" i="90"/>
  <c r="BK83" i="90"/>
  <c r="BJ83" i="90"/>
  <c r="BI83" i="90"/>
  <c r="BH83" i="90"/>
  <c r="BG83" i="90"/>
  <c r="BF83" i="90"/>
  <c r="BE83" i="90"/>
  <c r="BD83" i="90"/>
  <c r="BC83" i="90"/>
  <c r="BB83" i="90"/>
  <c r="BA83" i="90"/>
  <c r="AZ83" i="90"/>
  <c r="AY83" i="90"/>
  <c r="AX83" i="90"/>
  <c r="AW83" i="90"/>
  <c r="AV83" i="90"/>
  <c r="AU83" i="90"/>
  <c r="AT83" i="90"/>
  <c r="AS83" i="90"/>
  <c r="AR83" i="90"/>
  <c r="AQ83" i="90"/>
  <c r="AP83" i="90"/>
  <c r="AO83" i="90"/>
  <c r="AN83" i="90"/>
  <c r="AM83" i="90"/>
  <c r="AL83" i="90"/>
  <c r="AK83" i="90"/>
  <c r="AJ83" i="90"/>
  <c r="AI83" i="90"/>
  <c r="AH83" i="90"/>
  <c r="AG83" i="90"/>
  <c r="AF83" i="90"/>
  <c r="AE83" i="90"/>
  <c r="AD83" i="90"/>
  <c r="AC83" i="90"/>
  <c r="AB83" i="90"/>
  <c r="AA83" i="90"/>
  <c r="Z83" i="90"/>
  <c r="BT83" i="90" s="1"/>
  <c r="Y83" i="90"/>
  <c r="X83" i="90"/>
  <c r="W83" i="90"/>
  <c r="BS83" i="90" s="1"/>
  <c r="CC83" i="90" s="1"/>
  <c r="CD83" i="90" s="1"/>
  <c r="M83" i="90"/>
  <c r="L83" i="90"/>
  <c r="K83" i="90"/>
  <c r="H83" i="90"/>
  <c r="G83" i="90"/>
  <c r="F83" i="90"/>
  <c r="E83" i="90"/>
  <c r="CE82" i="90"/>
  <c r="BR82" i="90"/>
  <c r="BQ82" i="90"/>
  <c r="BP82" i="90"/>
  <c r="BO82" i="90"/>
  <c r="BN82" i="90"/>
  <c r="BM82" i="90"/>
  <c r="BL82" i="90"/>
  <c r="BK82" i="90"/>
  <c r="BJ82" i="90"/>
  <c r="BI82" i="90"/>
  <c r="BH82" i="90"/>
  <c r="BG82" i="90"/>
  <c r="BF82" i="90"/>
  <c r="BE82" i="90"/>
  <c r="BD82" i="90"/>
  <c r="BC82" i="90"/>
  <c r="BB82" i="90"/>
  <c r="BA82" i="90"/>
  <c r="AZ82" i="90"/>
  <c r="AY82" i="90"/>
  <c r="AX82" i="90"/>
  <c r="AW82" i="90"/>
  <c r="AV82" i="90"/>
  <c r="AU82" i="90"/>
  <c r="AT82" i="90"/>
  <c r="AS82" i="90"/>
  <c r="AR82" i="90"/>
  <c r="AQ82" i="90"/>
  <c r="AP82" i="90"/>
  <c r="AO82" i="90"/>
  <c r="AN82" i="90"/>
  <c r="AM82" i="90"/>
  <c r="AL82" i="90"/>
  <c r="AK82" i="90"/>
  <c r="AJ82" i="90"/>
  <c r="AI82" i="90"/>
  <c r="AH82" i="90"/>
  <c r="AG82" i="90"/>
  <c r="AF82" i="90"/>
  <c r="AE82" i="90"/>
  <c r="AD82" i="90"/>
  <c r="AC82" i="90"/>
  <c r="AB82" i="90"/>
  <c r="AA82" i="90"/>
  <c r="Z82" i="90"/>
  <c r="BT82" i="90" s="1"/>
  <c r="Y82" i="90"/>
  <c r="X82" i="90"/>
  <c r="W82" i="90"/>
  <c r="BS82" i="90" s="1"/>
  <c r="CC82" i="90" s="1"/>
  <c r="CD82" i="90" s="1"/>
  <c r="M82" i="90"/>
  <c r="L82" i="90"/>
  <c r="K82" i="90"/>
  <c r="H82" i="90"/>
  <c r="G82" i="90"/>
  <c r="F82" i="90"/>
  <c r="E82" i="90"/>
  <c r="CE81" i="90"/>
  <c r="BT81" i="90"/>
  <c r="BR81" i="90"/>
  <c r="BQ81" i="90"/>
  <c r="BP81" i="90"/>
  <c r="BO81" i="90"/>
  <c r="BN81" i="90"/>
  <c r="BM81" i="90"/>
  <c r="BL81" i="90"/>
  <c r="BK81" i="90"/>
  <c r="BJ81" i="90"/>
  <c r="BI81" i="90"/>
  <c r="BH81" i="90"/>
  <c r="BG81" i="90"/>
  <c r="BF81" i="90"/>
  <c r="BE81" i="90"/>
  <c r="BD81" i="90"/>
  <c r="BC81" i="90"/>
  <c r="BB81" i="90"/>
  <c r="BA81" i="90"/>
  <c r="AZ81" i="90"/>
  <c r="AY81" i="90"/>
  <c r="AX81" i="90"/>
  <c r="AW81" i="90"/>
  <c r="AV81" i="90"/>
  <c r="AU81" i="90"/>
  <c r="AT81" i="90"/>
  <c r="AS81" i="90"/>
  <c r="AR81" i="90"/>
  <c r="AQ81" i="90"/>
  <c r="AP81" i="90"/>
  <c r="AO81" i="90"/>
  <c r="AN81" i="90"/>
  <c r="AM81" i="90"/>
  <c r="AL81" i="90"/>
  <c r="AK81" i="90"/>
  <c r="AJ81" i="90"/>
  <c r="AI81" i="90"/>
  <c r="AH81" i="90"/>
  <c r="AG81" i="90"/>
  <c r="AF81" i="90"/>
  <c r="AE81" i="90"/>
  <c r="AD81" i="90"/>
  <c r="AC81" i="90"/>
  <c r="AB81" i="90"/>
  <c r="AA81" i="90"/>
  <c r="Z81" i="90"/>
  <c r="Y81" i="90"/>
  <c r="X81" i="90"/>
  <c r="W81" i="90"/>
  <c r="BS81" i="90" s="1"/>
  <c r="CC81" i="90" s="1"/>
  <c r="CD81" i="90" s="1"/>
  <c r="M81" i="90"/>
  <c r="L81" i="90"/>
  <c r="K81" i="90"/>
  <c r="H81" i="90"/>
  <c r="G81" i="90"/>
  <c r="F81" i="90"/>
  <c r="E81" i="90"/>
  <c r="CE80" i="90"/>
  <c r="BR80" i="90"/>
  <c r="BQ80" i="90"/>
  <c r="BP80" i="90"/>
  <c r="BO80" i="90"/>
  <c r="BN80" i="90"/>
  <c r="BM80" i="90"/>
  <c r="BL80" i="90"/>
  <c r="BK80" i="90"/>
  <c r="BJ80" i="90"/>
  <c r="BI80" i="90"/>
  <c r="BH80" i="90"/>
  <c r="BG80" i="90"/>
  <c r="BF80" i="90"/>
  <c r="BE80" i="90"/>
  <c r="BD80" i="90"/>
  <c r="BC80" i="90"/>
  <c r="BB80" i="90"/>
  <c r="BA80" i="90"/>
  <c r="AZ80" i="90"/>
  <c r="AY80" i="90"/>
  <c r="AX80" i="90"/>
  <c r="AW80" i="90"/>
  <c r="AV80" i="90"/>
  <c r="AU80" i="90"/>
  <c r="AT80" i="90"/>
  <c r="AS80" i="90"/>
  <c r="AR80" i="90"/>
  <c r="AQ80" i="90"/>
  <c r="AP80" i="90"/>
  <c r="AO80" i="90"/>
  <c r="AN80" i="90"/>
  <c r="AM80" i="90"/>
  <c r="AL80" i="90"/>
  <c r="AK80" i="90"/>
  <c r="AJ80" i="90"/>
  <c r="AI80" i="90"/>
  <c r="AH80" i="90"/>
  <c r="AG80" i="90"/>
  <c r="AF80" i="90"/>
  <c r="AE80" i="90"/>
  <c r="AD80" i="90"/>
  <c r="AC80" i="90"/>
  <c r="AB80" i="90"/>
  <c r="AA80" i="90"/>
  <c r="Z80" i="90"/>
  <c r="BT80" i="90" s="1"/>
  <c r="Y80" i="90"/>
  <c r="X80" i="90"/>
  <c r="W80" i="90"/>
  <c r="BS80" i="90" s="1"/>
  <c r="CC80" i="90" s="1"/>
  <c r="CD80" i="90" s="1"/>
  <c r="M80" i="90"/>
  <c r="L80" i="90"/>
  <c r="K80" i="90"/>
  <c r="H80" i="90"/>
  <c r="G80" i="90"/>
  <c r="F80" i="90"/>
  <c r="E80" i="90"/>
  <c r="CE79" i="90"/>
  <c r="BR79" i="90"/>
  <c r="BQ79" i="90"/>
  <c r="BP79" i="90"/>
  <c r="BO79" i="90"/>
  <c r="BN79" i="90"/>
  <c r="BM79" i="90"/>
  <c r="BL79" i="90"/>
  <c r="BK79" i="90"/>
  <c r="BJ79" i="90"/>
  <c r="BI79" i="90"/>
  <c r="BH79" i="90"/>
  <c r="BG79" i="90"/>
  <c r="BF79" i="90"/>
  <c r="BE79" i="90"/>
  <c r="BD79" i="90"/>
  <c r="BC79" i="90"/>
  <c r="BB79" i="90"/>
  <c r="BA79" i="90"/>
  <c r="AZ79" i="90"/>
  <c r="AY79" i="90"/>
  <c r="AX79" i="90"/>
  <c r="AW79" i="90"/>
  <c r="AV79" i="90"/>
  <c r="AU79" i="90"/>
  <c r="AT79" i="90"/>
  <c r="AS79" i="90"/>
  <c r="AR79" i="90"/>
  <c r="AQ79" i="90"/>
  <c r="AP79" i="90"/>
  <c r="AO79" i="90"/>
  <c r="AN79" i="90"/>
  <c r="AM79" i="90"/>
  <c r="AL79" i="90"/>
  <c r="AK79" i="90"/>
  <c r="AJ79" i="90"/>
  <c r="AI79" i="90"/>
  <c r="AH79" i="90"/>
  <c r="AG79" i="90"/>
  <c r="AF79" i="90"/>
  <c r="AE79" i="90"/>
  <c r="AD79" i="90"/>
  <c r="AC79" i="90"/>
  <c r="AB79" i="90"/>
  <c r="AA79" i="90"/>
  <c r="Z79" i="90"/>
  <c r="BT79" i="90" s="1"/>
  <c r="Y79" i="90"/>
  <c r="X79" i="90"/>
  <c r="W79" i="90"/>
  <c r="BS79" i="90" s="1"/>
  <c r="CC79" i="90" s="1"/>
  <c r="CD79" i="90" s="1"/>
  <c r="M79" i="90"/>
  <c r="L79" i="90"/>
  <c r="K79" i="90"/>
  <c r="H79" i="90"/>
  <c r="G79" i="90"/>
  <c r="F79" i="90"/>
  <c r="E79" i="90"/>
  <c r="CE78" i="90"/>
  <c r="BR78" i="90"/>
  <c r="BQ78" i="90"/>
  <c r="BP78" i="90"/>
  <c r="BO78" i="90"/>
  <c r="BN78" i="90"/>
  <c r="BM78" i="90"/>
  <c r="BL78" i="90"/>
  <c r="BK78" i="90"/>
  <c r="BJ78" i="90"/>
  <c r="BI78" i="90"/>
  <c r="BH78" i="90"/>
  <c r="BG78" i="90"/>
  <c r="BF78" i="90"/>
  <c r="BE78" i="90"/>
  <c r="BD78" i="90"/>
  <c r="BC78" i="90"/>
  <c r="BB78" i="90"/>
  <c r="BA78" i="90"/>
  <c r="AZ78" i="90"/>
  <c r="AY78" i="90"/>
  <c r="AX78" i="90"/>
  <c r="AW78" i="90"/>
  <c r="AV78" i="90"/>
  <c r="AU78" i="90"/>
  <c r="AT78" i="90"/>
  <c r="AS78" i="90"/>
  <c r="AR78" i="90"/>
  <c r="AQ78" i="90"/>
  <c r="AP78" i="90"/>
  <c r="AO78" i="90"/>
  <c r="AN78" i="90"/>
  <c r="AM78" i="90"/>
  <c r="AL78" i="90"/>
  <c r="AK78" i="90"/>
  <c r="AJ78" i="90"/>
  <c r="AI78" i="90"/>
  <c r="AH78" i="90"/>
  <c r="AG78" i="90"/>
  <c r="AF78" i="90"/>
  <c r="AE78" i="90"/>
  <c r="AD78" i="90"/>
  <c r="AC78" i="90"/>
  <c r="AB78" i="90"/>
  <c r="AA78" i="90"/>
  <c r="Z78" i="90"/>
  <c r="BT78" i="90" s="1"/>
  <c r="Y78" i="90"/>
  <c r="X78" i="90"/>
  <c r="W78" i="90"/>
  <c r="BS78" i="90" s="1"/>
  <c r="CC78" i="90" s="1"/>
  <c r="CD78" i="90" s="1"/>
  <c r="M78" i="90"/>
  <c r="L78" i="90"/>
  <c r="K78" i="90"/>
  <c r="H78" i="90"/>
  <c r="G78" i="90"/>
  <c r="F78" i="90"/>
  <c r="E78" i="90"/>
  <c r="CE77" i="90"/>
  <c r="BT77" i="90"/>
  <c r="BR77" i="90"/>
  <c r="BQ77" i="90"/>
  <c r="BP77" i="90"/>
  <c r="BO77" i="90"/>
  <c r="BN77" i="90"/>
  <c r="BM77" i="90"/>
  <c r="BL77" i="90"/>
  <c r="BK77" i="90"/>
  <c r="BJ77" i="90"/>
  <c r="BI77" i="90"/>
  <c r="BH77" i="90"/>
  <c r="BG77" i="90"/>
  <c r="BF77" i="90"/>
  <c r="BE77" i="90"/>
  <c r="BD77" i="90"/>
  <c r="BC77" i="90"/>
  <c r="BB77" i="90"/>
  <c r="BA77" i="90"/>
  <c r="AZ77" i="90"/>
  <c r="AY77" i="90"/>
  <c r="AX77" i="90"/>
  <c r="AW77" i="90"/>
  <c r="AV77" i="90"/>
  <c r="AU77" i="90"/>
  <c r="AT77" i="90"/>
  <c r="AS77" i="90"/>
  <c r="AR77" i="90"/>
  <c r="AQ77" i="90"/>
  <c r="AP77" i="90"/>
  <c r="AO77" i="90"/>
  <c r="AN77" i="90"/>
  <c r="AM77" i="90"/>
  <c r="AL77" i="90"/>
  <c r="AK77" i="90"/>
  <c r="AJ77" i="90"/>
  <c r="AI77" i="90"/>
  <c r="AH77" i="90"/>
  <c r="AG77" i="90"/>
  <c r="AF77" i="90"/>
  <c r="AE77" i="90"/>
  <c r="AD77" i="90"/>
  <c r="AC77" i="90"/>
  <c r="AB77" i="90"/>
  <c r="AA77" i="90"/>
  <c r="Z77" i="90"/>
  <c r="Y77" i="90"/>
  <c r="X77" i="90"/>
  <c r="W77" i="90"/>
  <c r="BS77" i="90" s="1"/>
  <c r="CC77" i="90" s="1"/>
  <c r="CD77" i="90" s="1"/>
  <c r="M77" i="90"/>
  <c r="L77" i="90"/>
  <c r="K77" i="90"/>
  <c r="H77" i="90"/>
  <c r="G77" i="90"/>
  <c r="F77" i="90"/>
  <c r="E77" i="90"/>
  <c r="CE76" i="90"/>
  <c r="BR76" i="90"/>
  <c r="BQ76" i="90"/>
  <c r="BP76" i="90"/>
  <c r="BO76" i="90"/>
  <c r="BN76" i="90"/>
  <c r="BM76" i="90"/>
  <c r="BL76" i="90"/>
  <c r="BK76" i="90"/>
  <c r="BJ76" i="90"/>
  <c r="BI76" i="90"/>
  <c r="BH76" i="90"/>
  <c r="BG76" i="90"/>
  <c r="BF76" i="90"/>
  <c r="BE76" i="90"/>
  <c r="BD76" i="90"/>
  <c r="BC76" i="90"/>
  <c r="BB76" i="90"/>
  <c r="BA76" i="90"/>
  <c r="AZ76" i="90"/>
  <c r="AY76" i="90"/>
  <c r="AX76" i="90"/>
  <c r="AW76" i="90"/>
  <c r="AV76" i="90"/>
  <c r="AU76" i="90"/>
  <c r="AT76" i="90"/>
  <c r="AS76" i="90"/>
  <c r="AR76" i="90"/>
  <c r="AQ76" i="90"/>
  <c r="AP76" i="90"/>
  <c r="AO76" i="90"/>
  <c r="AN76" i="90"/>
  <c r="AM76" i="90"/>
  <c r="AL76" i="90"/>
  <c r="AK76" i="90"/>
  <c r="AJ76" i="90"/>
  <c r="AI76" i="90"/>
  <c r="AH76" i="90"/>
  <c r="AG76" i="90"/>
  <c r="AF76" i="90"/>
  <c r="AE76" i="90"/>
  <c r="AD76" i="90"/>
  <c r="AC76" i="90"/>
  <c r="AB76" i="90"/>
  <c r="AA76" i="90"/>
  <c r="Z76" i="90"/>
  <c r="BT76" i="90" s="1"/>
  <c r="Y76" i="90"/>
  <c r="X76" i="90"/>
  <c r="W76" i="90"/>
  <c r="BS76" i="90" s="1"/>
  <c r="CC76" i="90" s="1"/>
  <c r="CD76" i="90" s="1"/>
  <c r="M76" i="90"/>
  <c r="L76" i="90"/>
  <c r="K76" i="90"/>
  <c r="H76" i="90"/>
  <c r="G76" i="90"/>
  <c r="F76" i="90"/>
  <c r="E76" i="90"/>
  <c r="CE75" i="90"/>
  <c r="BR75" i="90"/>
  <c r="BQ75" i="90"/>
  <c r="BP75" i="90"/>
  <c r="BO75" i="90"/>
  <c r="BN75" i="90"/>
  <c r="BM75" i="90"/>
  <c r="BL75" i="90"/>
  <c r="BK75" i="90"/>
  <c r="BJ75" i="90"/>
  <c r="BI75" i="90"/>
  <c r="BH75" i="90"/>
  <c r="BG75" i="90"/>
  <c r="BF75" i="90"/>
  <c r="BE75" i="90"/>
  <c r="BD75" i="90"/>
  <c r="BC75" i="90"/>
  <c r="BB75" i="90"/>
  <c r="BA75" i="90"/>
  <c r="AZ75" i="90"/>
  <c r="AY75" i="90"/>
  <c r="AX75" i="90"/>
  <c r="AW75" i="90"/>
  <c r="AV75" i="90"/>
  <c r="AU75" i="90"/>
  <c r="AT75" i="90"/>
  <c r="AS75" i="90"/>
  <c r="AR75" i="90"/>
  <c r="AQ75" i="90"/>
  <c r="AP75" i="90"/>
  <c r="AO75" i="90"/>
  <c r="AN75" i="90"/>
  <c r="AM75" i="90"/>
  <c r="AL75" i="90"/>
  <c r="AK75" i="90"/>
  <c r="AJ75" i="90"/>
  <c r="AI75" i="90"/>
  <c r="AH75" i="90"/>
  <c r="AG75" i="90"/>
  <c r="AF75" i="90"/>
  <c r="AE75" i="90"/>
  <c r="AD75" i="90"/>
  <c r="AC75" i="90"/>
  <c r="AB75" i="90"/>
  <c r="AA75" i="90"/>
  <c r="Z75" i="90"/>
  <c r="BT75" i="90" s="1"/>
  <c r="Y75" i="90"/>
  <c r="X75" i="90"/>
  <c r="W75" i="90"/>
  <c r="BS75" i="90" s="1"/>
  <c r="CC75" i="90" s="1"/>
  <c r="CD75" i="90" s="1"/>
  <c r="CF75" i="90" s="1"/>
  <c r="M75" i="90"/>
  <c r="L75" i="90"/>
  <c r="K75" i="90"/>
  <c r="H75" i="90"/>
  <c r="G75" i="90"/>
  <c r="F75" i="90"/>
  <c r="E75" i="90"/>
  <c r="CE74" i="90"/>
  <c r="BT74" i="90"/>
  <c r="BR74" i="90"/>
  <c r="BQ74" i="90"/>
  <c r="BP74" i="90"/>
  <c r="BO74" i="90"/>
  <c r="BN74" i="90"/>
  <c r="BM74" i="90"/>
  <c r="BL74" i="90"/>
  <c r="BK74" i="90"/>
  <c r="BJ74" i="90"/>
  <c r="BI74" i="90"/>
  <c r="BH74" i="90"/>
  <c r="BG74" i="90"/>
  <c r="BF74" i="90"/>
  <c r="BE74" i="90"/>
  <c r="BD74" i="90"/>
  <c r="BC74" i="90"/>
  <c r="BB74" i="90"/>
  <c r="BA74" i="90"/>
  <c r="AZ74" i="90"/>
  <c r="AY74" i="90"/>
  <c r="AX74" i="90"/>
  <c r="AW74" i="90"/>
  <c r="AV74" i="90"/>
  <c r="AU74" i="90"/>
  <c r="AT74" i="90"/>
  <c r="AS74" i="90"/>
  <c r="AR74" i="90"/>
  <c r="AQ74" i="90"/>
  <c r="AP74" i="90"/>
  <c r="AO74" i="90"/>
  <c r="AN74" i="90"/>
  <c r="AM74" i="90"/>
  <c r="AL74" i="90"/>
  <c r="AK74" i="90"/>
  <c r="AJ74" i="90"/>
  <c r="AI74" i="90"/>
  <c r="AH74" i="90"/>
  <c r="AG74" i="90"/>
  <c r="AF74" i="90"/>
  <c r="AE74" i="90"/>
  <c r="AD74" i="90"/>
  <c r="AC74" i="90"/>
  <c r="AB74" i="90"/>
  <c r="AA74" i="90"/>
  <c r="Z74" i="90"/>
  <c r="Y74" i="90"/>
  <c r="X74" i="90"/>
  <c r="W74" i="90"/>
  <c r="BS74" i="90" s="1"/>
  <c r="CC74" i="90" s="1"/>
  <c r="CD74" i="90" s="1"/>
  <c r="M74" i="90"/>
  <c r="L74" i="90"/>
  <c r="K74" i="90"/>
  <c r="H74" i="90"/>
  <c r="G74" i="90"/>
  <c r="F74" i="90"/>
  <c r="E74" i="90"/>
  <c r="CE73" i="90"/>
  <c r="BR73" i="90"/>
  <c r="BQ73" i="90"/>
  <c r="BP73" i="90"/>
  <c r="BO73" i="90"/>
  <c r="BN73" i="90"/>
  <c r="BM73" i="90"/>
  <c r="BL73" i="90"/>
  <c r="BK73" i="90"/>
  <c r="BJ73" i="90"/>
  <c r="BI73" i="90"/>
  <c r="BH73" i="90"/>
  <c r="BG73" i="90"/>
  <c r="BF73" i="90"/>
  <c r="BE73" i="90"/>
  <c r="BD73" i="90"/>
  <c r="BC73" i="90"/>
  <c r="BB73" i="90"/>
  <c r="BA73" i="90"/>
  <c r="AZ73" i="90"/>
  <c r="AY73" i="90"/>
  <c r="AX73" i="90"/>
  <c r="AW73" i="90"/>
  <c r="AV73" i="90"/>
  <c r="AU73" i="90"/>
  <c r="AT73" i="90"/>
  <c r="AS73" i="90"/>
  <c r="AR73" i="90"/>
  <c r="AQ73" i="90"/>
  <c r="AP73" i="90"/>
  <c r="AO73" i="90"/>
  <c r="AN73" i="90"/>
  <c r="AM73" i="90"/>
  <c r="AL73" i="90"/>
  <c r="AK73" i="90"/>
  <c r="AJ73" i="90"/>
  <c r="AI73" i="90"/>
  <c r="AH73" i="90"/>
  <c r="AG73" i="90"/>
  <c r="AF73" i="90"/>
  <c r="AE73" i="90"/>
  <c r="AD73" i="90"/>
  <c r="AC73" i="90"/>
  <c r="AB73" i="90"/>
  <c r="AA73" i="90"/>
  <c r="Z73" i="90"/>
  <c r="BT73" i="90" s="1"/>
  <c r="Y73" i="90"/>
  <c r="X73" i="90"/>
  <c r="W73" i="90"/>
  <c r="BS73" i="90" s="1"/>
  <c r="CC73" i="90" s="1"/>
  <c r="CD73" i="90" s="1"/>
  <c r="CF73" i="90" s="1"/>
  <c r="M73" i="90"/>
  <c r="L73" i="90"/>
  <c r="K73" i="90"/>
  <c r="H73" i="90"/>
  <c r="G73" i="90"/>
  <c r="F73" i="90"/>
  <c r="E73" i="90"/>
  <c r="CE72" i="90"/>
  <c r="BR72" i="90"/>
  <c r="BQ72" i="90"/>
  <c r="BP72" i="90"/>
  <c r="BO72" i="90"/>
  <c r="BN72" i="90"/>
  <c r="BM72" i="90"/>
  <c r="BL72" i="90"/>
  <c r="BK72" i="90"/>
  <c r="BJ72" i="90"/>
  <c r="BI72" i="90"/>
  <c r="BH72" i="90"/>
  <c r="BG72" i="90"/>
  <c r="BF72" i="90"/>
  <c r="BE72" i="90"/>
  <c r="BD72" i="90"/>
  <c r="BC72" i="90"/>
  <c r="BB72" i="90"/>
  <c r="BA72" i="90"/>
  <c r="AZ72" i="90"/>
  <c r="AY72" i="90"/>
  <c r="AX72" i="90"/>
  <c r="AW72" i="90"/>
  <c r="AV72" i="90"/>
  <c r="AU72" i="90"/>
  <c r="AT72" i="90"/>
  <c r="AS72" i="90"/>
  <c r="AR72" i="90"/>
  <c r="AQ72" i="90"/>
  <c r="AP72" i="90"/>
  <c r="AO72" i="90"/>
  <c r="AN72" i="90"/>
  <c r="AM72" i="90"/>
  <c r="AL72" i="90"/>
  <c r="AK72" i="90"/>
  <c r="AJ72" i="90"/>
  <c r="AI72" i="90"/>
  <c r="AH72" i="90"/>
  <c r="AG72" i="90"/>
  <c r="AF72" i="90"/>
  <c r="AE72" i="90"/>
  <c r="AD72" i="90"/>
  <c r="AC72" i="90"/>
  <c r="AB72" i="90"/>
  <c r="AA72" i="90"/>
  <c r="Z72" i="90"/>
  <c r="BT72" i="90" s="1"/>
  <c r="Y72" i="90"/>
  <c r="X72" i="90"/>
  <c r="W72" i="90"/>
  <c r="BS72" i="90" s="1"/>
  <c r="CC72" i="90" s="1"/>
  <c r="CD72" i="90" s="1"/>
  <c r="M72" i="90"/>
  <c r="L72" i="90"/>
  <c r="K72" i="90"/>
  <c r="H72" i="90"/>
  <c r="G72" i="90"/>
  <c r="F72" i="90"/>
  <c r="E72" i="90"/>
  <c r="CE71" i="90"/>
  <c r="BR71" i="90"/>
  <c r="BQ71" i="90"/>
  <c r="BP71" i="90"/>
  <c r="BO71" i="90"/>
  <c r="BN71" i="90"/>
  <c r="BM71" i="90"/>
  <c r="BL71" i="90"/>
  <c r="BK71" i="90"/>
  <c r="BJ71" i="90"/>
  <c r="BI71" i="90"/>
  <c r="BH71" i="90"/>
  <c r="BG71" i="90"/>
  <c r="BF71" i="90"/>
  <c r="BE71" i="90"/>
  <c r="BD71" i="90"/>
  <c r="BC71" i="90"/>
  <c r="BB71" i="90"/>
  <c r="BA71" i="90"/>
  <c r="AZ71" i="90"/>
  <c r="AY71" i="90"/>
  <c r="AX71" i="90"/>
  <c r="AW71" i="90"/>
  <c r="AV71" i="90"/>
  <c r="AU71" i="90"/>
  <c r="AT71" i="90"/>
  <c r="AS71" i="90"/>
  <c r="AR71" i="90"/>
  <c r="AQ71" i="90"/>
  <c r="AP71" i="90"/>
  <c r="AO71" i="90"/>
  <c r="AN71" i="90"/>
  <c r="AM71" i="90"/>
  <c r="AL71" i="90"/>
  <c r="AK71" i="90"/>
  <c r="AJ71" i="90"/>
  <c r="AI71" i="90"/>
  <c r="AH71" i="90"/>
  <c r="AG71" i="90"/>
  <c r="AF71" i="90"/>
  <c r="AE71" i="90"/>
  <c r="AD71" i="90"/>
  <c r="AC71" i="90"/>
  <c r="AB71" i="90"/>
  <c r="AA71" i="90"/>
  <c r="Z71" i="90"/>
  <c r="BT71" i="90" s="1"/>
  <c r="Y71" i="90"/>
  <c r="X71" i="90"/>
  <c r="W71" i="90"/>
  <c r="BS71" i="90" s="1"/>
  <c r="CC71" i="90" s="1"/>
  <c r="CD71" i="90" s="1"/>
  <c r="CF71" i="90" s="1"/>
  <c r="M71" i="90"/>
  <c r="L71" i="90"/>
  <c r="K71" i="90"/>
  <c r="H71" i="90"/>
  <c r="G71" i="90"/>
  <c r="F71" i="90"/>
  <c r="E71" i="90"/>
  <c r="CE70" i="90"/>
  <c r="BT70" i="90"/>
  <c r="BR70" i="90"/>
  <c r="BQ70" i="90"/>
  <c r="BP70" i="90"/>
  <c r="BO70" i="90"/>
  <c r="BN70" i="90"/>
  <c r="BM70" i="90"/>
  <c r="BL70" i="90"/>
  <c r="BK70" i="90"/>
  <c r="BJ70" i="90"/>
  <c r="BI70" i="90"/>
  <c r="BH70" i="90"/>
  <c r="BG70" i="90"/>
  <c r="BF70" i="90"/>
  <c r="BE70" i="90"/>
  <c r="BD70" i="90"/>
  <c r="BC70" i="90"/>
  <c r="BB70" i="90"/>
  <c r="BA70" i="90"/>
  <c r="AZ70" i="90"/>
  <c r="AY70" i="90"/>
  <c r="AX70" i="90"/>
  <c r="AW70" i="90"/>
  <c r="AV70" i="90"/>
  <c r="AU70" i="90"/>
  <c r="AT70" i="90"/>
  <c r="AS70" i="90"/>
  <c r="AR70" i="90"/>
  <c r="AQ70" i="90"/>
  <c r="AP70" i="90"/>
  <c r="AO70" i="90"/>
  <c r="AN70" i="90"/>
  <c r="AM70" i="90"/>
  <c r="AL70" i="90"/>
  <c r="AK70" i="90"/>
  <c r="AJ70" i="90"/>
  <c r="AI70" i="90"/>
  <c r="AH70" i="90"/>
  <c r="AG70" i="90"/>
  <c r="AF70" i="90"/>
  <c r="AE70" i="90"/>
  <c r="AD70" i="90"/>
  <c r="AC70" i="90"/>
  <c r="AB70" i="90"/>
  <c r="AA70" i="90"/>
  <c r="Z70" i="90"/>
  <c r="Y70" i="90"/>
  <c r="X70" i="90"/>
  <c r="W70" i="90"/>
  <c r="BS70" i="90" s="1"/>
  <c r="CC70" i="90" s="1"/>
  <c r="CD70" i="90" s="1"/>
  <c r="M70" i="90"/>
  <c r="L70" i="90"/>
  <c r="K70" i="90"/>
  <c r="H70" i="90"/>
  <c r="G70" i="90"/>
  <c r="F70" i="90"/>
  <c r="E70" i="90"/>
  <c r="CG69" i="90"/>
  <c r="CE69" i="90"/>
  <c r="BR69" i="90"/>
  <c r="BQ69" i="90"/>
  <c r="BP69" i="90"/>
  <c r="BO69" i="90"/>
  <c r="BN69" i="90"/>
  <c r="BM69" i="90"/>
  <c r="BL69" i="90"/>
  <c r="BK69" i="90"/>
  <c r="BJ69" i="90"/>
  <c r="BI69" i="90"/>
  <c r="BH69" i="90"/>
  <c r="BG69" i="90"/>
  <c r="BF69" i="90"/>
  <c r="BE69" i="90"/>
  <c r="BD69" i="90"/>
  <c r="BC69" i="90"/>
  <c r="BB69" i="90"/>
  <c r="BA69" i="90"/>
  <c r="AZ69" i="90"/>
  <c r="AY69" i="90"/>
  <c r="AX69" i="90"/>
  <c r="AW69" i="90"/>
  <c r="AV69" i="90"/>
  <c r="AU69" i="90"/>
  <c r="AT69" i="90"/>
  <c r="AS69" i="90"/>
  <c r="AR69" i="90"/>
  <c r="AQ69" i="90"/>
  <c r="AP69" i="90"/>
  <c r="AO69" i="90"/>
  <c r="AN69" i="90"/>
  <c r="AM69" i="90"/>
  <c r="AL69" i="90"/>
  <c r="AK69" i="90"/>
  <c r="AJ69" i="90"/>
  <c r="AI69" i="90"/>
  <c r="AH69" i="90"/>
  <c r="AG69" i="90"/>
  <c r="AF69" i="90"/>
  <c r="AE69" i="90"/>
  <c r="AD69" i="90"/>
  <c r="AC69" i="90"/>
  <c r="AB69" i="90"/>
  <c r="AA69" i="90"/>
  <c r="Z69" i="90"/>
  <c r="BT69" i="90" s="1"/>
  <c r="Y69" i="90"/>
  <c r="X69" i="90"/>
  <c r="W69" i="90"/>
  <c r="BS69" i="90" s="1"/>
  <c r="CC69" i="90" s="1"/>
  <c r="CD69" i="90" s="1"/>
  <c r="CF69" i="90" s="1"/>
  <c r="M69" i="90"/>
  <c r="L69" i="90"/>
  <c r="K69" i="90"/>
  <c r="H69" i="90"/>
  <c r="G69" i="90"/>
  <c r="F69" i="90"/>
  <c r="E69" i="90"/>
  <c r="CE68" i="90"/>
  <c r="BR68" i="90"/>
  <c r="BQ68" i="90"/>
  <c r="BP68" i="90"/>
  <c r="BO68" i="90"/>
  <c r="BN68" i="90"/>
  <c r="BM68" i="90"/>
  <c r="BL68" i="90"/>
  <c r="BK68" i="90"/>
  <c r="BJ68" i="90"/>
  <c r="BI68" i="90"/>
  <c r="BH68" i="90"/>
  <c r="BG68" i="90"/>
  <c r="BF68" i="90"/>
  <c r="BE68" i="90"/>
  <c r="BD68" i="90"/>
  <c r="BC68" i="90"/>
  <c r="BB68" i="90"/>
  <c r="BA68" i="90"/>
  <c r="AZ68" i="90"/>
  <c r="AY68" i="90"/>
  <c r="AX68" i="90"/>
  <c r="AW68" i="90"/>
  <c r="AV68" i="90"/>
  <c r="AU68" i="90"/>
  <c r="AT68" i="90"/>
  <c r="AS68" i="90"/>
  <c r="AR68" i="90"/>
  <c r="AQ68" i="90"/>
  <c r="AP68" i="90"/>
  <c r="AO68" i="90"/>
  <c r="AN68" i="90"/>
  <c r="AM68" i="90"/>
  <c r="AL68" i="90"/>
  <c r="AK68" i="90"/>
  <c r="AJ68" i="90"/>
  <c r="AI68" i="90"/>
  <c r="AH68" i="90"/>
  <c r="AG68" i="90"/>
  <c r="AF68" i="90"/>
  <c r="AE68" i="90"/>
  <c r="AD68" i="90"/>
  <c r="AC68" i="90"/>
  <c r="AB68" i="90"/>
  <c r="AA68" i="90"/>
  <c r="Z68" i="90"/>
  <c r="BT68" i="90" s="1"/>
  <c r="Y68" i="90"/>
  <c r="X68" i="90"/>
  <c r="W68" i="90"/>
  <c r="BS68" i="90" s="1"/>
  <c r="CC68" i="90" s="1"/>
  <c r="CD68" i="90" s="1"/>
  <c r="M68" i="90"/>
  <c r="L68" i="90"/>
  <c r="K68" i="90"/>
  <c r="H68" i="90"/>
  <c r="G68" i="90"/>
  <c r="F68" i="90"/>
  <c r="E68" i="90"/>
  <c r="CE67" i="90"/>
  <c r="BT67" i="90"/>
  <c r="BR67" i="90"/>
  <c r="BQ67" i="90"/>
  <c r="BP67" i="90"/>
  <c r="BO67" i="90"/>
  <c r="BN67" i="90"/>
  <c r="BM67" i="90"/>
  <c r="BL67" i="90"/>
  <c r="BK67" i="90"/>
  <c r="BJ67" i="90"/>
  <c r="BI67" i="90"/>
  <c r="BH67" i="90"/>
  <c r="BG67" i="90"/>
  <c r="BF67" i="90"/>
  <c r="BE67" i="90"/>
  <c r="BD67" i="90"/>
  <c r="BC67" i="90"/>
  <c r="BB67" i="90"/>
  <c r="BA67" i="90"/>
  <c r="AZ67" i="90"/>
  <c r="AY67" i="90"/>
  <c r="AX67" i="90"/>
  <c r="AW67" i="90"/>
  <c r="AV67" i="90"/>
  <c r="AU67" i="90"/>
  <c r="AT67" i="90"/>
  <c r="AS67" i="90"/>
  <c r="AR67" i="90"/>
  <c r="AQ67" i="90"/>
  <c r="AP67" i="90"/>
  <c r="AO67" i="90"/>
  <c r="AN67" i="90"/>
  <c r="AM67" i="90"/>
  <c r="AL67" i="90"/>
  <c r="AK67" i="90"/>
  <c r="AJ67" i="90"/>
  <c r="AI67" i="90"/>
  <c r="AH67" i="90"/>
  <c r="AG67" i="90"/>
  <c r="AF67" i="90"/>
  <c r="AE67" i="90"/>
  <c r="AD67" i="90"/>
  <c r="AC67" i="90"/>
  <c r="AB67" i="90"/>
  <c r="AA67" i="90"/>
  <c r="Z67" i="90"/>
  <c r="Y67" i="90"/>
  <c r="X67" i="90"/>
  <c r="W67" i="90"/>
  <c r="BS67" i="90" s="1"/>
  <c r="CC67" i="90" s="1"/>
  <c r="CD67" i="90" s="1"/>
  <c r="M67" i="90"/>
  <c r="L67" i="90"/>
  <c r="K67" i="90"/>
  <c r="H67" i="90"/>
  <c r="G67" i="90"/>
  <c r="F67" i="90"/>
  <c r="E67" i="90"/>
  <c r="CE66" i="90"/>
  <c r="BR66" i="90"/>
  <c r="BQ66" i="90"/>
  <c r="BP66" i="90"/>
  <c r="BO66" i="90"/>
  <c r="BN66" i="90"/>
  <c r="BM66" i="90"/>
  <c r="BL66" i="90"/>
  <c r="BK66" i="90"/>
  <c r="BJ66" i="90"/>
  <c r="BI66" i="90"/>
  <c r="BH66" i="90"/>
  <c r="BG66" i="90"/>
  <c r="BF66" i="90"/>
  <c r="BE66" i="90"/>
  <c r="BD66" i="90"/>
  <c r="BC66" i="90"/>
  <c r="BB66" i="90"/>
  <c r="BA66" i="90"/>
  <c r="AZ66" i="90"/>
  <c r="AY66" i="90"/>
  <c r="AX66" i="90"/>
  <c r="AW66" i="90"/>
  <c r="AV66" i="90"/>
  <c r="AU66" i="90"/>
  <c r="AT66" i="90"/>
  <c r="AS66" i="90"/>
  <c r="AR66" i="90"/>
  <c r="AQ66" i="90"/>
  <c r="AP66" i="90"/>
  <c r="AO66" i="90"/>
  <c r="AN66" i="90"/>
  <c r="AM66" i="90"/>
  <c r="AL66" i="90"/>
  <c r="AK66" i="90"/>
  <c r="AJ66" i="90"/>
  <c r="AI66" i="90"/>
  <c r="AH66" i="90"/>
  <c r="AG66" i="90"/>
  <c r="AF66" i="90"/>
  <c r="AE66" i="90"/>
  <c r="AD66" i="90"/>
  <c r="AC66" i="90"/>
  <c r="AB66" i="90"/>
  <c r="AA66" i="90"/>
  <c r="Z66" i="90"/>
  <c r="BT66" i="90" s="1"/>
  <c r="Y66" i="90"/>
  <c r="X66" i="90"/>
  <c r="W66" i="90"/>
  <c r="BS66" i="90" s="1"/>
  <c r="CC66" i="90" s="1"/>
  <c r="CD66" i="90" s="1"/>
  <c r="M66" i="90"/>
  <c r="L66" i="90"/>
  <c r="K66" i="90"/>
  <c r="H66" i="90"/>
  <c r="G66" i="90"/>
  <c r="F66" i="90"/>
  <c r="E66" i="90"/>
  <c r="CE65" i="90"/>
  <c r="BR65" i="90"/>
  <c r="BQ65" i="90"/>
  <c r="BP65" i="90"/>
  <c r="BO65" i="90"/>
  <c r="BN65" i="90"/>
  <c r="BM65" i="90"/>
  <c r="BL65" i="90"/>
  <c r="BK65" i="90"/>
  <c r="BJ65" i="90"/>
  <c r="BI65" i="90"/>
  <c r="BH65" i="90"/>
  <c r="BG65" i="90"/>
  <c r="BF65" i="90"/>
  <c r="BE65" i="90"/>
  <c r="BD65" i="90"/>
  <c r="BC65" i="90"/>
  <c r="BB65" i="90"/>
  <c r="BA65" i="90"/>
  <c r="AZ65" i="90"/>
  <c r="AY65" i="90"/>
  <c r="AX65" i="90"/>
  <c r="AW65" i="90"/>
  <c r="AV65" i="90"/>
  <c r="AU65" i="90"/>
  <c r="AT65" i="90"/>
  <c r="AS65" i="90"/>
  <c r="AR65" i="90"/>
  <c r="AQ65" i="90"/>
  <c r="AP65" i="90"/>
  <c r="AO65" i="90"/>
  <c r="AN65" i="90"/>
  <c r="AM65" i="90"/>
  <c r="AL65" i="90"/>
  <c r="AK65" i="90"/>
  <c r="AJ65" i="90"/>
  <c r="AI65" i="90"/>
  <c r="AH65" i="90"/>
  <c r="AG65" i="90"/>
  <c r="AF65" i="90"/>
  <c r="AE65" i="90"/>
  <c r="AD65" i="90"/>
  <c r="AC65" i="90"/>
  <c r="AB65" i="90"/>
  <c r="AA65" i="90"/>
  <c r="Z65" i="90"/>
  <c r="BT65" i="90" s="1"/>
  <c r="Y65" i="90"/>
  <c r="X65" i="90"/>
  <c r="W65" i="90"/>
  <c r="BS65" i="90" s="1"/>
  <c r="CC65" i="90" s="1"/>
  <c r="CD65" i="90" s="1"/>
  <c r="M65" i="90"/>
  <c r="L65" i="90"/>
  <c r="K65" i="90"/>
  <c r="H65" i="90"/>
  <c r="G65" i="90"/>
  <c r="F65" i="90"/>
  <c r="E65" i="90"/>
  <c r="CE64" i="90"/>
  <c r="BR64" i="90"/>
  <c r="BQ64" i="90"/>
  <c r="BP64" i="90"/>
  <c r="BO64" i="90"/>
  <c r="BN64" i="90"/>
  <c r="BM64" i="90"/>
  <c r="BL64" i="90"/>
  <c r="BK64" i="90"/>
  <c r="BJ64" i="90"/>
  <c r="BI64" i="90"/>
  <c r="BH64" i="90"/>
  <c r="BG64" i="90"/>
  <c r="BF64" i="90"/>
  <c r="BE64" i="90"/>
  <c r="BD64" i="90"/>
  <c r="BC64" i="90"/>
  <c r="BB64" i="90"/>
  <c r="BA64" i="90"/>
  <c r="AZ64" i="90"/>
  <c r="AY64" i="90"/>
  <c r="AX64" i="90"/>
  <c r="AW64" i="90"/>
  <c r="AV64" i="90"/>
  <c r="AU64" i="90"/>
  <c r="AT64" i="90"/>
  <c r="AS64" i="90"/>
  <c r="AR64" i="90"/>
  <c r="AQ64" i="90"/>
  <c r="AP64" i="90"/>
  <c r="AO64" i="90"/>
  <c r="AN64" i="90"/>
  <c r="AM64" i="90"/>
  <c r="AL64" i="90"/>
  <c r="AK64" i="90"/>
  <c r="AJ64" i="90"/>
  <c r="AI64" i="90"/>
  <c r="AH64" i="90"/>
  <c r="AG64" i="90"/>
  <c r="AF64" i="90"/>
  <c r="AE64" i="90"/>
  <c r="AD64" i="90"/>
  <c r="AC64" i="90"/>
  <c r="AB64" i="90"/>
  <c r="AA64" i="90"/>
  <c r="Z64" i="90"/>
  <c r="BT64" i="90" s="1"/>
  <c r="Y64" i="90"/>
  <c r="X64" i="90"/>
  <c r="W64" i="90"/>
  <c r="BS64" i="90" s="1"/>
  <c r="CC64" i="90" s="1"/>
  <c r="CD64" i="90" s="1"/>
  <c r="M64" i="90"/>
  <c r="L64" i="90"/>
  <c r="K64" i="90"/>
  <c r="H64" i="90"/>
  <c r="G64" i="90"/>
  <c r="F64" i="90"/>
  <c r="E64" i="90"/>
  <c r="CE63" i="90"/>
  <c r="BT63" i="90"/>
  <c r="BR63" i="90"/>
  <c r="BQ63" i="90"/>
  <c r="BP63" i="90"/>
  <c r="BO63" i="90"/>
  <c r="BN63" i="90"/>
  <c r="BM63" i="90"/>
  <c r="BL63" i="90"/>
  <c r="BK63" i="90"/>
  <c r="BJ63" i="90"/>
  <c r="BI63" i="90"/>
  <c r="BH63" i="90"/>
  <c r="BG63" i="90"/>
  <c r="BF63" i="90"/>
  <c r="BE63" i="90"/>
  <c r="BD63" i="90"/>
  <c r="BC63" i="90"/>
  <c r="BB63" i="90"/>
  <c r="BA63" i="90"/>
  <c r="AZ63" i="90"/>
  <c r="AY63" i="90"/>
  <c r="AX63" i="90"/>
  <c r="AW63" i="90"/>
  <c r="AV63" i="90"/>
  <c r="AU63" i="90"/>
  <c r="AT63" i="90"/>
  <c r="AS63" i="90"/>
  <c r="AR63" i="90"/>
  <c r="AQ63" i="90"/>
  <c r="AP63" i="90"/>
  <c r="AO63" i="90"/>
  <c r="AN63" i="90"/>
  <c r="AM63" i="90"/>
  <c r="AL63" i="90"/>
  <c r="AK63" i="90"/>
  <c r="AJ63" i="90"/>
  <c r="AI63" i="90"/>
  <c r="AH63" i="90"/>
  <c r="AG63" i="90"/>
  <c r="AF63" i="90"/>
  <c r="AE63" i="90"/>
  <c r="AD63" i="90"/>
  <c r="AC63" i="90"/>
  <c r="AB63" i="90"/>
  <c r="AA63" i="90"/>
  <c r="Z63" i="90"/>
  <c r="Y63" i="90"/>
  <c r="X63" i="90"/>
  <c r="W63" i="90"/>
  <c r="BS63" i="90" s="1"/>
  <c r="CC63" i="90" s="1"/>
  <c r="CD63" i="90" s="1"/>
  <c r="M63" i="90"/>
  <c r="L63" i="90"/>
  <c r="K63" i="90"/>
  <c r="H63" i="90"/>
  <c r="G63" i="90"/>
  <c r="F63" i="90"/>
  <c r="E63" i="90"/>
  <c r="CE62" i="90"/>
  <c r="BR62" i="90"/>
  <c r="BQ62" i="90"/>
  <c r="BP62" i="90"/>
  <c r="BO62" i="90"/>
  <c r="BN62" i="90"/>
  <c r="BM62" i="90"/>
  <c r="BL62" i="90"/>
  <c r="BK62" i="90"/>
  <c r="BJ62" i="90"/>
  <c r="BI62" i="90"/>
  <c r="BH62" i="90"/>
  <c r="BG62" i="90"/>
  <c r="BF62" i="90"/>
  <c r="BE62" i="90"/>
  <c r="BD62" i="90"/>
  <c r="BC62" i="90"/>
  <c r="BB62" i="90"/>
  <c r="BA62" i="90"/>
  <c r="AZ62" i="90"/>
  <c r="AY62" i="90"/>
  <c r="AX62" i="90"/>
  <c r="AW62" i="90"/>
  <c r="AV62" i="90"/>
  <c r="AU62" i="90"/>
  <c r="AT62" i="90"/>
  <c r="AS62" i="90"/>
  <c r="AR62" i="90"/>
  <c r="AQ62" i="90"/>
  <c r="AP62" i="90"/>
  <c r="AO62" i="90"/>
  <c r="AN62" i="90"/>
  <c r="AM62" i="90"/>
  <c r="AL62" i="90"/>
  <c r="AK62" i="90"/>
  <c r="AJ62" i="90"/>
  <c r="AI62" i="90"/>
  <c r="AH62" i="90"/>
  <c r="AG62" i="90"/>
  <c r="AF62" i="90"/>
  <c r="AE62" i="90"/>
  <c r="AD62" i="90"/>
  <c r="AC62" i="90"/>
  <c r="AB62" i="90"/>
  <c r="AA62" i="90"/>
  <c r="Z62" i="90"/>
  <c r="BT62" i="90" s="1"/>
  <c r="Y62" i="90"/>
  <c r="X62" i="90"/>
  <c r="W62" i="90"/>
  <c r="BS62" i="90" s="1"/>
  <c r="CC62" i="90" s="1"/>
  <c r="CD62" i="90" s="1"/>
  <c r="M62" i="90"/>
  <c r="L62" i="90"/>
  <c r="K62" i="90"/>
  <c r="H62" i="90"/>
  <c r="G62" i="90"/>
  <c r="F62" i="90"/>
  <c r="E62" i="90"/>
  <c r="CE61" i="90"/>
  <c r="BR61" i="90"/>
  <c r="BQ61" i="90"/>
  <c r="BP61" i="90"/>
  <c r="BO61" i="90"/>
  <c r="BN61" i="90"/>
  <c r="BM61" i="90"/>
  <c r="BL61" i="90"/>
  <c r="BK61" i="90"/>
  <c r="BJ61" i="90"/>
  <c r="BI61" i="90"/>
  <c r="BH61" i="90"/>
  <c r="BG61" i="90"/>
  <c r="BF61" i="90"/>
  <c r="BE61" i="90"/>
  <c r="BD61" i="90"/>
  <c r="BC61" i="90"/>
  <c r="BB61" i="90"/>
  <c r="BA61" i="90"/>
  <c r="AZ61" i="90"/>
  <c r="AY61" i="90"/>
  <c r="AX61" i="90"/>
  <c r="AW61" i="90"/>
  <c r="AV61" i="90"/>
  <c r="AU61" i="90"/>
  <c r="AT61" i="90"/>
  <c r="AS61" i="90"/>
  <c r="AR61" i="90"/>
  <c r="AQ61" i="90"/>
  <c r="AP61" i="90"/>
  <c r="AO61" i="90"/>
  <c r="AN61" i="90"/>
  <c r="AM61" i="90"/>
  <c r="AL61" i="90"/>
  <c r="AK61" i="90"/>
  <c r="AJ61" i="90"/>
  <c r="AI61" i="90"/>
  <c r="AH61" i="90"/>
  <c r="AG61" i="90"/>
  <c r="AF61" i="90"/>
  <c r="AE61" i="90"/>
  <c r="AD61" i="90"/>
  <c r="AC61" i="90"/>
  <c r="AB61" i="90"/>
  <c r="AA61" i="90"/>
  <c r="Z61" i="90"/>
  <c r="BT61" i="90" s="1"/>
  <c r="Y61" i="90"/>
  <c r="X61" i="90"/>
  <c r="W61" i="90"/>
  <c r="BS61" i="90" s="1"/>
  <c r="CC61" i="90" s="1"/>
  <c r="CD61" i="90" s="1"/>
  <c r="M61" i="90"/>
  <c r="L61" i="90"/>
  <c r="K61" i="90"/>
  <c r="H61" i="90"/>
  <c r="G61" i="90"/>
  <c r="F61" i="90"/>
  <c r="E61" i="90"/>
  <c r="CE60" i="90"/>
  <c r="BR60" i="90"/>
  <c r="BQ60" i="90"/>
  <c r="BP60" i="90"/>
  <c r="BO60" i="90"/>
  <c r="BN60" i="90"/>
  <c r="BM60" i="90"/>
  <c r="BL60" i="90"/>
  <c r="BK60" i="90"/>
  <c r="BJ60" i="90"/>
  <c r="BI60" i="90"/>
  <c r="BH60" i="90"/>
  <c r="BG60" i="90"/>
  <c r="BF60" i="90"/>
  <c r="BE60" i="90"/>
  <c r="BD60" i="90"/>
  <c r="BC60" i="90"/>
  <c r="BB60" i="90"/>
  <c r="BA60" i="90"/>
  <c r="AZ60" i="90"/>
  <c r="AY60" i="90"/>
  <c r="AX60" i="90"/>
  <c r="AW60" i="90"/>
  <c r="AV60" i="90"/>
  <c r="AU60" i="90"/>
  <c r="AT60" i="90"/>
  <c r="AS60" i="90"/>
  <c r="AR60" i="90"/>
  <c r="AQ60" i="90"/>
  <c r="AP60" i="90"/>
  <c r="AO60" i="90"/>
  <c r="AN60" i="90"/>
  <c r="AM60" i="90"/>
  <c r="AL60" i="90"/>
  <c r="AK60" i="90"/>
  <c r="AJ60" i="90"/>
  <c r="AI60" i="90"/>
  <c r="AH60" i="90"/>
  <c r="AG60" i="90"/>
  <c r="AF60" i="90"/>
  <c r="AE60" i="90"/>
  <c r="AD60" i="90"/>
  <c r="AC60" i="90"/>
  <c r="AB60" i="90"/>
  <c r="AA60" i="90"/>
  <c r="Z60" i="90"/>
  <c r="BT60" i="90" s="1"/>
  <c r="Y60" i="90"/>
  <c r="X60" i="90"/>
  <c r="W60" i="90"/>
  <c r="BS60" i="90" s="1"/>
  <c r="CC60" i="90" s="1"/>
  <c r="CD60" i="90" s="1"/>
  <c r="M60" i="90"/>
  <c r="L60" i="90"/>
  <c r="K60" i="90"/>
  <c r="H60" i="90"/>
  <c r="G60" i="90"/>
  <c r="F60" i="90"/>
  <c r="E60" i="90"/>
  <c r="CE59" i="90"/>
  <c r="BT59" i="90"/>
  <c r="BR59" i="90"/>
  <c r="BQ59" i="90"/>
  <c r="BP59" i="90"/>
  <c r="BO59" i="90"/>
  <c r="BN59" i="90"/>
  <c r="BM59" i="90"/>
  <c r="BL59" i="90"/>
  <c r="BK59" i="90"/>
  <c r="BJ59" i="90"/>
  <c r="BI59" i="90"/>
  <c r="BH59" i="90"/>
  <c r="BG59" i="90"/>
  <c r="BF59" i="90"/>
  <c r="BE59" i="90"/>
  <c r="BD59" i="90"/>
  <c r="BC59" i="90"/>
  <c r="BB59" i="90"/>
  <c r="BA59" i="90"/>
  <c r="AZ59" i="90"/>
  <c r="AY59" i="90"/>
  <c r="AX59" i="90"/>
  <c r="AW59" i="90"/>
  <c r="AV59" i="90"/>
  <c r="AU59" i="90"/>
  <c r="AT59" i="90"/>
  <c r="AS59" i="90"/>
  <c r="AR59" i="90"/>
  <c r="AQ59" i="90"/>
  <c r="AP59" i="90"/>
  <c r="AO59" i="90"/>
  <c r="AN59" i="90"/>
  <c r="AM59" i="90"/>
  <c r="AL59" i="90"/>
  <c r="AK59" i="90"/>
  <c r="AJ59" i="90"/>
  <c r="AI59" i="90"/>
  <c r="AH59" i="90"/>
  <c r="AG59" i="90"/>
  <c r="AF59" i="90"/>
  <c r="AE59" i="90"/>
  <c r="AD59" i="90"/>
  <c r="AC59" i="90"/>
  <c r="AB59" i="90"/>
  <c r="AA59" i="90"/>
  <c r="Z59" i="90"/>
  <c r="Y59" i="90"/>
  <c r="X59" i="90"/>
  <c r="W59" i="90"/>
  <c r="BS59" i="90" s="1"/>
  <c r="CC59" i="90" s="1"/>
  <c r="CD59" i="90" s="1"/>
  <c r="CG59" i="90" s="1"/>
  <c r="M59" i="90"/>
  <c r="L59" i="90"/>
  <c r="K59" i="90"/>
  <c r="H59" i="90"/>
  <c r="G59" i="90"/>
  <c r="F59" i="90"/>
  <c r="E59" i="90"/>
  <c r="CE58" i="90"/>
  <c r="BR58" i="90"/>
  <c r="BQ58" i="90"/>
  <c r="BP58" i="90"/>
  <c r="BO58" i="90"/>
  <c r="BN58" i="90"/>
  <c r="BM58" i="90"/>
  <c r="BL58" i="90"/>
  <c r="BK58" i="90"/>
  <c r="BJ58" i="90"/>
  <c r="BI58" i="90"/>
  <c r="BH58" i="90"/>
  <c r="BG58" i="90"/>
  <c r="BF58" i="90"/>
  <c r="BE58" i="90"/>
  <c r="BD58" i="90"/>
  <c r="BC58" i="90"/>
  <c r="BB58" i="90"/>
  <c r="BA58" i="90"/>
  <c r="AZ58" i="90"/>
  <c r="AY58" i="90"/>
  <c r="AX58" i="90"/>
  <c r="AW58" i="90"/>
  <c r="AV58" i="90"/>
  <c r="AU58" i="90"/>
  <c r="AT58" i="90"/>
  <c r="AS58" i="90"/>
  <c r="AR58" i="90"/>
  <c r="AQ58" i="90"/>
  <c r="AP58" i="90"/>
  <c r="AO58" i="90"/>
  <c r="AN58" i="90"/>
  <c r="AM58" i="90"/>
  <c r="AL58" i="90"/>
  <c r="AK58" i="90"/>
  <c r="AJ58" i="90"/>
  <c r="AI58" i="90"/>
  <c r="AH58" i="90"/>
  <c r="AG58" i="90"/>
  <c r="AF58" i="90"/>
  <c r="AE58" i="90"/>
  <c r="AD58" i="90"/>
  <c r="AC58" i="90"/>
  <c r="AB58" i="90"/>
  <c r="AA58" i="90"/>
  <c r="Z58" i="90"/>
  <c r="BT58" i="90" s="1"/>
  <c r="Y58" i="90"/>
  <c r="X58" i="90"/>
  <c r="W58" i="90"/>
  <c r="BS58" i="90" s="1"/>
  <c r="CC58" i="90" s="1"/>
  <c r="CD58" i="90" s="1"/>
  <c r="M58" i="90"/>
  <c r="L58" i="90"/>
  <c r="K58" i="90"/>
  <c r="H58" i="90"/>
  <c r="G58" i="90"/>
  <c r="F58" i="90"/>
  <c r="E58" i="90"/>
  <c r="CE57" i="90"/>
  <c r="BR57" i="90"/>
  <c r="BQ57" i="90"/>
  <c r="BP57" i="90"/>
  <c r="BO57" i="90"/>
  <c r="BN57" i="90"/>
  <c r="BM57" i="90"/>
  <c r="BL57" i="90"/>
  <c r="BK57" i="90"/>
  <c r="BJ57" i="90"/>
  <c r="BI57" i="90"/>
  <c r="BH57" i="90"/>
  <c r="BG57" i="90"/>
  <c r="BF57" i="90"/>
  <c r="BE57" i="90"/>
  <c r="BD57" i="90"/>
  <c r="BC57" i="90"/>
  <c r="BB57" i="90"/>
  <c r="BA57" i="90"/>
  <c r="AZ57" i="90"/>
  <c r="AY57" i="90"/>
  <c r="AX57" i="90"/>
  <c r="AW57" i="90"/>
  <c r="AV57" i="90"/>
  <c r="AU57" i="90"/>
  <c r="AT57" i="90"/>
  <c r="AS57" i="90"/>
  <c r="AR57" i="90"/>
  <c r="AQ57" i="90"/>
  <c r="AP57" i="90"/>
  <c r="AO57" i="90"/>
  <c r="AN57" i="90"/>
  <c r="AM57" i="90"/>
  <c r="AL57" i="90"/>
  <c r="AK57" i="90"/>
  <c r="AJ57" i="90"/>
  <c r="AI57" i="90"/>
  <c r="AH57" i="90"/>
  <c r="AG57" i="90"/>
  <c r="AF57" i="90"/>
  <c r="AE57" i="90"/>
  <c r="AD57" i="90"/>
  <c r="AC57" i="90"/>
  <c r="AB57" i="90"/>
  <c r="AA57" i="90"/>
  <c r="Z57" i="90"/>
  <c r="BT57" i="90" s="1"/>
  <c r="Y57" i="90"/>
  <c r="X57" i="90"/>
  <c r="W57" i="90"/>
  <c r="BS57" i="90" s="1"/>
  <c r="CC57" i="90" s="1"/>
  <c r="CD57" i="90" s="1"/>
  <c r="M57" i="90"/>
  <c r="L57" i="90"/>
  <c r="K57" i="90"/>
  <c r="H57" i="90"/>
  <c r="G57" i="90"/>
  <c r="F57" i="90"/>
  <c r="E57" i="90"/>
  <c r="CE56" i="90"/>
  <c r="BR56" i="90"/>
  <c r="BQ56" i="90"/>
  <c r="BP56" i="90"/>
  <c r="BO56" i="90"/>
  <c r="BN56" i="90"/>
  <c r="BM56" i="90"/>
  <c r="BL56" i="90"/>
  <c r="BK56" i="90"/>
  <c r="BJ56" i="90"/>
  <c r="BI56" i="90"/>
  <c r="BH56" i="90"/>
  <c r="BG56" i="90"/>
  <c r="BF56" i="90"/>
  <c r="BE56" i="90"/>
  <c r="BD56" i="90"/>
  <c r="BC56" i="90"/>
  <c r="BB56" i="90"/>
  <c r="BA56" i="90"/>
  <c r="AZ56" i="90"/>
  <c r="AY56" i="90"/>
  <c r="AX56" i="90"/>
  <c r="AW56" i="90"/>
  <c r="AV56" i="90"/>
  <c r="AU56" i="90"/>
  <c r="AT56" i="90"/>
  <c r="AS56" i="90"/>
  <c r="AR56" i="90"/>
  <c r="AQ56" i="90"/>
  <c r="AP56" i="90"/>
  <c r="AO56" i="90"/>
  <c r="AN56" i="90"/>
  <c r="AM56" i="90"/>
  <c r="AL56" i="90"/>
  <c r="AK56" i="90"/>
  <c r="AJ56" i="90"/>
  <c r="AI56" i="90"/>
  <c r="AH56" i="90"/>
  <c r="AG56" i="90"/>
  <c r="AF56" i="90"/>
  <c r="AE56" i="90"/>
  <c r="AD56" i="90"/>
  <c r="AC56" i="90"/>
  <c r="AB56" i="90"/>
  <c r="AA56" i="90"/>
  <c r="Z56" i="90"/>
  <c r="BT56" i="90" s="1"/>
  <c r="Y56" i="90"/>
  <c r="X56" i="90"/>
  <c r="W56" i="90"/>
  <c r="BS56" i="90" s="1"/>
  <c r="CC56" i="90" s="1"/>
  <c r="CD56" i="90" s="1"/>
  <c r="M56" i="90"/>
  <c r="L56" i="90"/>
  <c r="K56" i="90"/>
  <c r="H56" i="90"/>
  <c r="G56" i="90"/>
  <c r="F56" i="90"/>
  <c r="E56" i="90"/>
  <c r="CF55" i="90"/>
  <c r="CH55" i="90" s="1"/>
  <c r="CE55" i="90"/>
  <c r="BR55" i="90"/>
  <c r="BQ55" i="90"/>
  <c r="BP55" i="90"/>
  <c r="BO55" i="90"/>
  <c r="BN55" i="90"/>
  <c r="BM55" i="90"/>
  <c r="BL55" i="90"/>
  <c r="BK55" i="90"/>
  <c r="BJ55" i="90"/>
  <c r="BI55" i="90"/>
  <c r="BH55" i="90"/>
  <c r="BG55" i="90"/>
  <c r="BF55" i="90"/>
  <c r="BE55" i="90"/>
  <c r="BD55" i="90"/>
  <c r="BC55" i="90"/>
  <c r="BB55" i="90"/>
  <c r="BA55" i="90"/>
  <c r="AZ55" i="90"/>
  <c r="AY55" i="90"/>
  <c r="AX55" i="90"/>
  <c r="AW55" i="90"/>
  <c r="AV55" i="90"/>
  <c r="AU55" i="90"/>
  <c r="AT55" i="90"/>
  <c r="AS55" i="90"/>
  <c r="AR55" i="90"/>
  <c r="AQ55" i="90"/>
  <c r="AP55" i="90"/>
  <c r="AO55" i="90"/>
  <c r="AN55" i="90"/>
  <c r="AM55" i="90"/>
  <c r="AL55" i="90"/>
  <c r="AK55" i="90"/>
  <c r="AJ55" i="90"/>
  <c r="AI55" i="90"/>
  <c r="AH55" i="90"/>
  <c r="AG55" i="90"/>
  <c r="AF55" i="90"/>
  <c r="AE55" i="90"/>
  <c r="AD55" i="90"/>
  <c r="AC55" i="90"/>
  <c r="AB55" i="90"/>
  <c r="AA55" i="90"/>
  <c r="Z55" i="90"/>
  <c r="BT55" i="90" s="1"/>
  <c r="Y55" i="90"/>
  <c r="X55" i="90"/>
  <c r="W55" i="90"/>
  <c r="BS55" i="90" s="1"/>
  <c r="CC55" i="90" s="1"/>
  <c r="CD55" i="90" s="1"/>
  <c r="CG55" i="90" s="1"/>
  <c r="M55" i="90"/>
  <c r="L55" i="90"/>
  <c r="K55" i="90"/>
  <c r="H55" i="90"/>
  <c r="G55" i="90"/>
  <c r="F55" i="90"/>
  <c r="E55" i="90"/>
  <c r="CE54" i="90"/>
  <c r="BR54" i="90"/>
  <c r="BQ54" i="90"/>
  <c r="BP54" i="90"/>
  <c r="BO54" i="90"/>
  <c r="BN54" i="90"/>
  <c r="BM54" i="90"/>
  <c r="BL54" i="90"/>
  <c r="BK54" i="90"/>
  <c r="BJ54" i="90"/>
  <c r="BI54" i="90"/>
  <c r="BH54" i="90"/>
  <c r="BG54" i="90"/>
  <c r="BF54" i="90"/>
  <c r="BE54" i="90"/>
  <c r="BD54" i="90"/>
  <c r="BC54" i="90"/>
  <c r="BB54" i="90"/>
  <c r="BA54" i="90"/>
  <c r="AZ54" i="90"/>
  <c r="AY54" i="90"/>
  <c r="AX54" i="90"/>
  <c r="AW54" i="90"/>
  <c r="AV54" i="90"/>
  <c r="AU54" i="90"/>
  <c r="AT54" i="90"/>
  <c r="AS54" i="90"/>
  <c r="AR54" i="90"/>
  <c r="AQ54" i="90"/>
  <c r="AP54" i="90"/>
  <c r="AO54" i="90"/>
  <c r="AN54" i="90"/>
  <c r="AM54" i="90"/>
  <c r="AL54" i="90"/>
  <c r="AK54" i="90"/>
  <c r="AJ54" i="90"/>
  <c r="AI54" i="90"/>
  <c r="AH54" i="90"/>
  <c r="AG54" i="90"/>
  <c r="AF54" i="90"/>
  <c r="AE54" i="90"/>
  <c r="AD54" i="90"/>
  <c r="AC54" i="90"/>
  <c r="AB54" i="90"/>
  <c r="AA54" i="90"/>
  <c r="Z54" i="90"/>
  <c r="BT54" i="90" s="1"/>
  <c r="Y54" i="90"/>
  <c r="X54" i="90"/>
  <c r="W54" i="90"/>
  <c r="BS54" i="90" s="1"/>
  <c r="CC54" i="90" s="1"/>
  <c r="CD54" i="90" s="1"/>
  <c r="M54" i="90"/>
  <c r="L54" i="90"/>
  <c r="K54" i="90"/>
  <c r="H54" i="90"/>
  <c r="G54" i="90"/>
  <c r="F54" i="90"/>
  <c r="E54" i="90"/>
  <c r="CE53" i="90"/>
  <c r="BT53" i="90"/>
  <c r="BR53" i="90"/>
  <c r="BQ53" i="90"/>
  <c r="BP53" i="90"/>
  <c r="BO53" i="90"/>
  <c r="BN53" i="90"/>
  <c r="BM53" i="90"/>
  <c r="BL53" i="90"/>
  <c r="BK53" i="90"/>
  <c r="BJ53" i="90"/>
  <c r="BI53" i="90"/>
  <c r="BH53" i="90"/>
  <c r="BG53" i="90"/>
  <c r="BF53" i="90"/>
  <c r="BE53" i="90"/>
  <c r="BD53" i="90"/>
  <c r="BC53" i="90"/>
  <c r="BB53" i="90"/>
  <c r="BA53" i="90"/>
  <c r="AZ53" i="90"/>
  <c r="AY53" i="90"/>
  <c r="AX53" i="90"/>
  <c r="AW53" i="90"/>
  <c r="AV53" i="90"/>
  <c r="AU53" i="90"/>
  <c r="AT53" i="90"/>
  <c r="AS53" i="90"/>
  <c r="AR53" i="90"/>
  <c r="AQ53" i="90"/>
  <c r="AP53" i="90"/>
  <c r="AO53" i="90"/>
  <c r="AN53" i="90"/>
  <c r="AM53" i="90"/>
  <c r="AL53" i="90"/>
  <c r="AK53" i="90"/>
  <c r="AJ53" i="90"/>
  <c r="AI53" i="90"/>
  <c r="AH53" i="90"/>
  <c r="AG53" i="90"/>
  <c r="AF53" i="90"/>
  <c r="AE53" i="90"/>
  <c r="AD53" i="90"/>
  <c r="AC53" i="90"/>
  <c r="AB53" i="90"/>
  <c r="AA53" i="90"/>
  <c r="Z53" i="90"/>
  <c r="Y53" i="90"/>
  <c r="X53" i="90"/>
  <c r="W53" i="90"/>
  <c r="BS53" i="90" s="1"/>
  <c r="CC53" i="90" s="1"/>
  <c r="CD53" i="90" s="1"/>
  <c r="CG53" i="90" s="1"/>
  <c r="M53" i="90"/>
  <c r="L53" i="90"/>
  <c r="K53" i="90"/>
  <c r="H53" i="90"/>
  <c r="G53" i="90"/>
  <c r="F53" i="90"/>
  <c r="E53" i="90"/>
  <c r="CE52" i="90"/>
  <c r="BR52" i="90"/>
  <c r="BQ52" i="90"/>
  <c r="BP52" i="90"/>
  <c r="BO52" i="90"/>
  <c r="BN52" i="90"/>
  <c r="BM52" i="90"/>
  <c r="BL52" i="90"/>
  <c r="BK52" i="90"/>
  <c r="BJ52" i="90"/>
  <c r="BI52" i="90"/>
  <c r="BH52" i="90"/>
  <c r="BG52" i="90"/>
  <c r="BF52" i="90"/>
  <c r="BE52" i="90"/>
  <c r="BD52" i="90"/>
  <c r="BC52" i="90"/>
  <c r="BB52" i="90"/>
  <c r="BA52" i="90"/>
  <c r="AZ52" i="90"/>
  <c r="AY52" i="90"/>
  <c r="AX52" i="90"/>
  <c r="AW52" i="90"/>
  <c r="AV52" i="90"/>
  <c r="AU52" i="90"/>
  <c r="AT52" i="90"/>
  <c r="AS52" i="90"/>
  <c r="AR52" i="90"/>
  <c r="AQ52" i="90"/>
  <c r="AP52" i="90"/>
  <c r="AO52" i="90"/>
  <c r="AN52" i="90"/>
  <c r="AM52" i="90"/>
  <c r="AL52" i="90"/>
  <c r="AK52" i="90"/>
  <c r="AJ52" i="90"/>
  <c r="AI52" i="90"/>
  <c r="AH52" i="90"/>
  <c r="AG52" i="90"/>
  <c r="AF52" i="90"/>
  <c r="AE52" i="90"/>
  <c r="AD52" i="90"/>
  <c r="AC52" i="90"/>
  <c r="AB52" i="90"/>
  <c r="AA52" i="90"/>
  <c r="Z52" i="90"/>
  <c r="BT52" i="90" s="1"/>
  <c r="Y52" i="90"/>
  <c r="X52" i="90"/>
  <c r="W52" i="90"/>
  <c r="BS52" i="90" s="1"/>
  <c r="CC52" i="90" s="1"/>
  <c r="CD52" i="90" s="1"/>
  <c r="M52" i="90"/>
  <c r="L52" i="90"/>
  <c r="K52" i="90"/>
  <c r="H52" i="90"/>
  <c r="G52" i="90"/>
  <c r="F52" i="90"/>
  <c r="E52" i="90"/>
  <c r="CE51" i="90"/>
  <c r="BR51" i="90"/>
  <c r="BQ51" i="90"/>
  <c r="BP51" i="90"/>
  <c r="BO51" i="90"/>
  <c r="BN51" i="90"/>
  <c r="BM51" i="90"/>
  <c r="BL51" i="90"/>
  <c r="BK51" i="90"/>
  <c r="BJ51" i="90"/>
  <c r="BI51" i="90"/>
  <c r="BH51" i="90"/>
  <c r="BG51" i="90"/>
  <c r="BF51" i="90"/>
  <c r="BE51" i="90"/>
  <c r="BD51" i="90"/>
  <c r="BC51" i="90"/>
  <c r="BB51" i="90"/>
  <c r="BA51" i="90"/>
  <c r="AZ51" i="90"/>
  <c r="AY51" i="90"/>
  <c r="AX51" i="90"/>
  <c r="AW51" i="90"/>
  <c r="AV51" i="90"/>
  <c r="AU51" i="90"/>
  <c r="AT51" i="90"/>
  <c r="AS51" i="90"/>
  <c r="AR51" i="90"/>
  <c r="AQ51" i="90"/>
  <c r="AP51" i="90"/>
  <c r="AO51" i="90"/>
  <c r="AN51" i="90"/>
  <c r="AM51" i="90"/>
  <c r="AL51" i="90"/>
  <c r="AK51" i="90"/>
  <c r="AJ51" i="90"/>
  <c r="AI51" i="90"/>
  <c r="AH51" i="90"/>
  <c r="AG51" i="90"/>
  <c r="AF51" i="90"/>
  <c r="AE51" i="90"/>
  <c r="AD51" i="90"/>
  <c r="AC51" i="90"/>
  <c r="AB51" i="90"/>
  <c r="AA51" i="90"/>
  <c r="Z51" i="90"/>
  <c r="BT51" i="90" s="1"/>
  <c r="Y51" i="90"/>
  <c r="X51" i="90"/>
  <c r="W51" i="90"/>
  <c r="BS51" i="90" s="1"/>
  <c r="CC51" i="90" s="1"/>
  <c r="CD51" i="90" s="1"/>
  <c r="CG51" i="90" s="1"/>
  <c r="M51" i="90"/>
  <c r="L51" i="90"/>
  <c r="K51" i="90"/>
  <c r="H51" i="90"/>
  <c r="G51" i="90"/>
  <c r="F51" i="90"/>
  <c r="E51" i="90"/>
  <c r="CE50" i="90"/>
  <c r="BT50" i="90"/>
  <c r="BR50" i="90"/>
  <c r="BQ50" i="90"/>
  <c r="BP50" i="90"/>
  <c r="BO50" i="90"/>
  <c r="BN50" i="90"/>
  <c r="BM50" i="90"/>
  <c r="BL50" i="90"/>
  <c r="BK50" i="90"/>
  <c r="BJ50" i="90"/>
  <c r="BI50" i="90"/>
  <c r="BH50" i="90"/>
  <c r="BG50" i="90"/>
  <c r="BF50" i="90"/>
  <c r="BE50" i="90"/>
  <c r="BD50" i="90"/>
  <c r="BC50" i="90"/>
  <c r="BB50" i="90"/>
  <c r="BA50" i="90"/>
  <c r="AZ50" i="90"/>
  <c r="AY50" i="90"/>
  <c r="AX50" i="90"/>
  <c r="AW50" i="90"/>
  <c r="AV50" i="90"/>
  <c r="AU50" i="90"/>
  <c r="AT50" i="90"/>
  <c r="AS50" i="90"/>
  <c r="AR50" i="90"/>
  <c r="AQ50" i="90"/>
  <c r="AP50" i="90"/>
  <c r="AO50" i="90"/>
  <c r="AN50" i="90"/>
  <c r="AM50" i="90"/>
  <c r="AL50" i="90"/>
  <c r="AK50" i="90"/>
  <c r="AJ50" i="90"/>
  <c r="AI50" i="90"/>
  <c r="AH50" i="90"/>
  <c r="AG50" i="90"/>
  <c r="AF50" i="90"/>
  <c r="AE50" i="90"/>
  <c r="AD50" i="90"/>
  <c r="AC50" i="90"/>
  <c r="AB50" i="90"/>
  <c r="AA50" i="90"/>
  <c r="Z50" i="90"/>
  <c r="Y50" i="90"/>
  <c r="X50" i="90"/>
  <c r="W50" i="90"/>
  <c r="BS50" i="90" s="1"/>
  <c r="CC50" i="90" s="1"/>
  <c r="CD50" i="90" s="1"/>
  <c r="M50" i="90"/>
  <c r="L50" i="90"/>
  <c r="K50" i="90"/>
  <c r="H50" i="90"/>
  <c r="G50" i="90"/>
  <c r="F50" i="90"/>
  <c r="E50" i="90"/>
  <c r="CE49" i="90"/>
  <c r="BR49" i="90"/>
  <c r="BQ49" i="90"/>
  <c r="BP49" i="90"/>
  <c r="BO49" i="90"/>
  <c r="BN49" i="90"/>
  <c r="BM49" i="90"/>
  <c r="BL49" i="90"/>
  <c r="BK49" i="90"/>
  <c r="BJ49" i="90"/>
  <c r="BI49" i="90"/>
  <c r="BH49" i="90"/>
  <c r="BG49" i="90"/>
  <c r="BF49" i="90"/>
  <c r="BE49" i="90"/>
  <c r="BD49" i="90"/>
  <c r="BC49" i="90"/>
  <c r="BB49" i="90"/>
  <c r="BA49" i="90"/>
  <c r="AZ49" i="90"/>
  <c r="AY49" i="90"/>
  <c r="AX49" i="90"/>
  <c r="AW49" i="90"/>
  <c r="AV49" i="90"/>
  <c r="AU49" i="90"/>
  <c r="AT49" i="90"/>
  <c r="AS49" i="90"/>
  <c r="AR49" i="90"/>
  <c r="AQ49" i="90"/>
  <c r="AP49" i="90"/>
  <c r="AO49" i="90"/>
  <c r="AN49" i="90"/>
  <c r="AM49" i="90"/>
  <c r="AL49" i="90"/>
  <c r="AK49" i="90"/>
  <c r="AJ49" i="90"/>
  <c r="AI49" i="90"/>
  <c r="AH49" i="90"/>
  <c r="AG49" i="90"/>
  <c r="AF49" i="90"/>
  <c r="AE49" i="90"/>
  <c r="AD49" i="90"/>
  <c r="AC49" i="90"/>
  <c r="AB49" i="90"/>
  <c r="AA49" i="90"/>
  <c r="Z49" i="90"/>
  <c r="BT49" i="90" s="1"/>
  <c r="Y49" i="90"/>
  <c r="X49" i="90"/>
  <c r="W49" i="90"/>
  <c r="BS49" i="90" s="1"/>
  <c r="CC49" i="90" s="1"/>
  <c r="CD49" i="90" s="1"/>
  <c r="M49" i="90"/>
  <c r="L49" i="90"/>
  <c r="K49" i="90"/>
  <c r="H49" i="90"/>
  <c r="G49" i="90"/>
  <c r="F49" i="90"/>
  <c r="E49" i="90"/>
  <c r="CE48" i="90"/>
  <c r="BR48" i="90"/>
  <c r="BQ48" i="90"/>
  <c r="BP48" i="90"/>
  <c r="BO48" i="90"/>
  <c r="BN48" i="90"/>
  <c r="BM48" i="90"/>
  <c r="BL48" i="90"/>
  <c r="BK48" i="90"/>
  <c r="BJ48" i="90"/>
  <c r="BI48" i="90"/>
  <c r="BH48" i="90"/>
  <c r="BG48" i="90"/>
  <c r="BF48" i="90"/>
  <c r="BE48" i="90"/>
  <c r="BD48" i="90"/>
  <c r="BC48" i="90"/>
  <c r="BB48" i="90"/>
  <c r="BA48" i="90"/>
  <c r="AZ48" i="90"/>
  <c r="AY48" i="90"/>
  <c r="AX48" i="90"/>
  <c r="AW48" i="90"/>
  <c r="AV48" i="90"/>
  <c r="AU48" i="90"/>
  <c r="AT48" i="90"/>
  <c r="AS48" i="90"/>
  <c r="AR48" i="90"/>
  <c r="AQ48" i="90"/>
  <c r="AP48" i="90"/>
  <c r="AO48" i="90"/>
  <c r="AN48" i="90"/>
  <c r="AM48" i="90"/>
  <c r="AL48" i="90"/>
  <c r="AK48" i="90"/>
  <c r="AJ48" i="90"/>
  <c r="AI48" i="90"/>
  <c r="AH48" i="90"/>
  <c r="AG48" i="90"/>
  <c r="AF48" i="90"/>
  <c r="AE48" i="90"/>
  <c r="AD48" i="90"/>
  <c r="AC48" i="90"/>
  <c r="AB48" i="90"/>
  <c r="AA48" i="90"/>
  <c r="Z48" i="90"/>
  <c r="BT48" i="90" s="1"/>
  <c r="Y48" i="90"/>
  <c r="X48" i="90"/>
  <c r="W48" i="90"/>
  <c r="BS48" i="90" s="1"/>
  <c r="CC48" i="90" s="1"/>
  <c r="CD48" i="90" s="1"/>
  <c r="M48" i="90"/>
  <c r="L48" i="90"/>
  <c r="K48" i="90"/>
  <c r="H48" i="90"/>
  <c r="G48" i="90"/>
  <c r="F48" i="90"/>
  <c r="E48" i="90"/>
  <c r="CE47" i="90"/>
  <c r="BT47" i="90"/>
  <c r="BR47" i="90"/>
  <c r="BQ47" i="90"/>
  <c r="BP47" i="90"/>
  <c r="BO47" i="90"/>
  <c r="BN47" i="90"/>
  <c r="BM47" i="90"/>
  <c r="BL47" i="90"/>
  <c r="BK47" i="90"/>
  <c r="BJ47" i="90"/>
  <c r="BI47" i="90"/>
  <c r="BH47" i="90"/>
  <c r="BG47" i="90"/>
  <c r="BF47" i="90"/>
  <c r="BE47" i="90"/>
  <c r="BD47" i="90"/>
  <c r="BC47" i="90"/>
  <c r="BB47" i="90"/>
  <c r="BA47" i="90"/>
  <c r="AZ47" i="90"/>
  <c r="AY47" i="90"/>
  <c r="AX47" i="90"/>
  <c r="AW47" i="90"/>
  <c r="AV47" i="90"/>
  <c r="AU47" i="90"/>
  <c r="AT47" i="90"/>
  <c r="AS47" i="90"/>
  <c r="AR47" i="90"/>
  <c r="AQ47" i="90"/>
  <c r="AP47" i="90"/>
  <c r="AO47" i="90"/>
  <c r="AN47" i="90"/>
  <c r="AM47" i="90"/>
  <c r="AL47" i="90"/>
  <c r="AK47" i="90"/>
  <c r="AJ47" i="90"/>
  <c r="AI47" i="90"/>
  <c r="AH47" i="90"/>
  <c r="AG47" i="90"/>
  <c r="AF47" i="90"/>
  <c r="AE47" i="90"/>
  <c r="AD47" i="90"/>
  <c r="AC47" i="90"/>
  <c r="AB47" i="90"/>
  <c r="AA47" i="90"/>
  <c r="Z47" i="90"/>
  <c r="Y47" i="90"/>
  <c r="X47" i="90"/>
  <c r="W47" i="90"/>
  <c r="BS47" i="90" s="1"/>
  <c r="CC47" i="90" s="1"/>
  <c r="CD47" i="90" s="1"/>
  <c r="CG47" i="90" s="1"/>
  <c r="M47" i="90"/>
  <c r="L47" i="90"/>
  <c r="K47" i="90"/>
  <c r="H47" i="90"/>
  <c r="G47" i="90"/>
  <c r="F47" i="90"/>
  <c r="E47" i="90"/>
  <c r="CE46" i="90"/>
  <c r="BR46" i="90"/>
  <c r="BQ46" i="90"/>
  <c r="BP46" i="90"/>
  <c r="BO46" i="90"/>
  <c r="BN46" i="90"/>
  <c r="BM46" i="90"/>
  <c r="BL46" i="90"/>
  <c r="BK46" i="90"/>
  <c r="BJ46" i="90"/>
  <c r="BI46" i="90"/>
  <c r="BH46" i="90"/>
  <c r="BG46" i="90"/>
  <c r="BF46" i="90"/>
  <c r="BE46" i="90"/>
  <c r="BD46" i="90"/>
  <c r="BC46" i="90"/>
  <c r="BB46" i="90"/>
  <c r="BA46" i="90"/>
  <c r="AZ46" i="90"/>
  <c r="AY46" i="90"/>
  <c r="AX46" i="90"/>
  <c r="AW46" i="90"/>
  <c r="AV46" i="90"/>
  <c r="AU46" i="90"/>
  <c r="AT46" i="90"/>
  <c r="AS46" i="90"/>
  <c r="AR46" i="90"/>
  <c r="AQ46" i="90"/>
  <c r="AP46" i="90"/>
  <c r="AO46" i="90"/>
  <c r="AN46" i="90"/>
  <c r="AM46" i="90"/>
  <c r="AL46" i="90"/>
  <c r="AK46" i="90"/>
  <c r="AJ46" i="90"/>
  <c r="AI46" i="90"/>
  <c r="AH46" i="90"/>
  <c r="AG46" i="90"/>
  <c r="AF46" i="90"/>
  <c r="AE46" i="90"/>
  <c r="AD46" i="90"/>
  <c r="AC46" i="90"/>
  <c r="AB46" i="90"/>
  <c r="AA46" i="90"/>
  <c r="Z46" i="90"/>
  <c r="BT46" i="90" s="1"/>
  <c r="Y46" i="90"/>
  <c r="X46" i="90"/>
  <c r="W46" i="90"/>
  <c r="BS46" i="90" s="1"/>
  <c r="CC46" i="90" s="1"/>
  <c r="CD46" i="90" s="1"/>
  <c r="M46" i="90"/>
  <c r="L46" i="90"/>
  <c r="K46" i="90"/>
  <c r="H46" i="90"/>
  <c r="G46" i="90"/>
  <c r="F46" i="90"/>
  <c r="E46" i="90"/>
  <c r="CE45" i="90"/>
  <c r="BR45" i="90"/>
  <c r="BQ45" i="90"/>
  <c r="BP45" i="90"/>
  <c r="BO45" i="90"/>
  <c r="BN45" i="90"/>
  <c r="BM45" i="90"/>
  <c r="BL45" i="90"/>
  <c r="BK45" i="90"/>
  <c r="BJ45" i="90"/>
  <c r="BI45" i="90"/>
  <c r="BH45" i="90"/>
  <c r="BG45" i="90"/>
  <c r="BF45" i="90"/>
  <c r="BE45" i="90"/>
  <c r="BD45" i="90"/>
  <c r="BC45" i="90"/>
  <c r="BB45" i="90"/>
  <c r="BA45" i="90"/>
  <c r="AZ45" i="90"/>
  <c r="AY45" i="90"/>
  <c r="AX45" i="90"/>
  <c r="AW45" i="90"/>
  <c r="AV45" i="90"/>
  <c r="AU45" i="90"/>
  <c r="AT45" i="90"/>
  <c r="AS45" i="90"/>
  <c r="AR45" i="90"/>
  <c r="AQ45" i="90"/>
  <c r="AP45" i="90"/>
  <c r="AO45" i="90"/>
  <c r="AN45" i="90"/>
  <c r="AM45" i="90"/>
  <c r="AL45" i="90"/>
  <c r="AK45" i="90"/>
  <c r="AJ45" i="90"/>
  <c r="AI45" i="90"/>
  <c r="AH45" i="90"/>
  <c r="AG45" i="90"/>
  <c r="AF45" i="90"/>
  <c r="AE45" i="90"/>
  <c r="AD45" i="90"/>
  <c r="AC45" i="90"/>
  <c r="AB45" i="90"/>
  <c r="AA45" i="90"/>
  <c r="Z45" i="90"/>
  <c r="BT45" i="90" s="1"/>
  <c r="Y45" i="90"/>
  <c r="X45" i="90"/>
  <c r="W45" i="90"/>
  <c r="BS45" i="90" s="1"/>
  <c r="CC45" i="90" s="1"/>
  <c r="CD45" i="90" s="1"/>
  <c r="CG45" i="90" s="1"/>
  <c r="M45" i="90"/>
  <c r="L45" i="90"/>
  <c r="K45" i="90"/>
  <c r="H45" i="90"/>
  <c r="G45" i="90"/>
  <c r="F45" i="90"/>
  <c r="E45" i="90"/>
  <c r="CE44" i="90"/>
  <c r="CD44" i="90"/>
  <c r="BR44" i="90"/>
  <c r="BQ44" i="90"/>
  <c r="BP44" i="90"/>
  <c r="BO44" i="90"/>
  <c r="BN44" i="90"/>
  <c r="BM44" i="90"/>
  <c r="BL44" i="90"/>
  <c r="BK44" i="90"/>
  <c r="BJ44" i="90"/>
  <c r="BI44" i="90"/>
  <c r="BH44" i="90"/>
  <c r="BG44" i="90"/>
  <c r="BF44" i="90"/>
  <c r="BE44" i="90"/>
  <c r="BD44" i="90"/>
  <c r="BC44" i="90"/>
  <c r="BB44" i="90"/>
  <c r="BA44" i="90"/>
  <c r="AZ44" i="90"/>
  <c r="AY44" i="90"/>
  <c r="AX44" i="90"/>
  <c r="AW44" i="90"/>
  <c r="AV44" i="90"/>
  <c r="AU44" i="90"/>
  <c r="AT44" i="90"/>
  <c r="AS44" i="90"/>
  <c r="AR44" i="90"/>
  <c r="AQ44" i="90"/>
  <c r="AP44" i="90"/>
  <c r="AO44" i="90"/>
  <c r="AN44" i="90"/>
  <c r="AM44" i="90"/>
  <c r="AL44" i="90"/>
  <c r="AK44" i="90"/>
  <c r="AJ44" i="90"/>
  <c r="AI44" i="90"/>
  <c r="AH44" i="90"/>
  <c r="AG44" i="90"/>
  <c r="AF44" i="90"/>
  <c r="AE44" i="90"/>
  <c r="AD44" i="90"/>
  <c r="AC44" i="90"/>
  <c r="AB44" i="90"/>
  <c r="AA44" i="90"/>
  <c r="Z44" i="90"/>
  <c r="BT44" i="90" s="1"/>
  <c r="Y44" i="90"/>
  <c r="X44" i="90"/>
  <c r="W44" i="90"/>
  <c r="BS44" i="90" s="1"/>
  <c r="CC44" i="90" s="1"/>
  <c r="M44" i="90"/>
  <c r="L44" i="90"/>
  <c r="K44" i="90"/>
  <c r="H44" i="90"/>
  <c r="G44" i="90"/>
  <c r="F44" i="90"/>
  <c r="E44" i="90"/>
  <c r="CE43" i="90"/>
  <c r="BR43" i="90"/>
  <c r="BQ43" i="90"/>
  <c r="BP43" i="90"/>
  <c r="BO43" i="90"/>
  <c r="BN43" i="90"/>
  <c r="BM43" i="90"/>
  <c r="BL43" i="90"/>
  <c r="BK43" i="90"/>
  <c r="BJ43" i="90"/>
  <c r="BI43" i="90"/>
  <c r="BH43" i="90"/>
  <c r="BG43" i="90"/>
  <c r="BF43" i="90"/>
  <c r="BE43" i="90"/>
  <c r="BD43" i="90"/>
  <c r="BC43" i="90"/>
  <c r="BB43" i="90"/>
  <c r="BA43" i="90"/>
  <c r="AZ43" i="90"/>
  <c r="AY43" i="90"/>
  <c r="AX43" i="90"/>
  <c r="AW43" i="90"/>
  <c r="AV43" i="90"/>
  <c r="AU43" i="90"/>
  <c r="AT43" i="90"/>
  <c r="AS43" i="90"/>
  <c r="AR43" i="90"/>
  <c r="AQ43" i="90"/>
  <c r="AP43" i="90"/>
  <c r="AO43" i="90"/>
  <c r="AN43" i="90"/>
  <c r="AM43" i="90"/>
  <c r="AL43" i="90"/>
  <c r="AK43" i="90"/>
  <c r="AJ43" i="90"/>
  <c r="AI43" i="90"/>
  <c r="AH43" i="90"/>
  <c r="AG43" i="90"/>
  <c r="AF43" i="90"/>
  <c r="AE43" i="90"/>
  <c r="AD43" i="90"/>
  <c r="AC43" i="90"/>
  <c r="AB43" i="90"/>
  <c r="AA43" i="90"/>
  <c r="Z43" i="90"/>
  <c r="BT43" i="90" s="1"/>
  <c r="Y43" i="90"/>
  <c r="X43" i="90"/>
  <c r="W43" i="90"/>
  <c r="BS43" i="90" s="1"/>
  <c r="CC43" i="90" s="1"/>
  <c r="CD43" i="90" s="1"/>
  <c r="CG43" i="90" s="1"/>
  <c r="M43" i="90"/>
  <c r="L43" i="90"/>
  <c r="K43" i="90"/>
  <c r="H43" i="90"/>
  <c r="G43" i="90"/>
  <c r="F43" i="90"/>
  <c r="E43" i="90"/>
  <c r="CE42" i="90"/>
  <c r="BR42" i="90"/>
  <c r="BQ42" i="90"/>
  <c r="BP42" i="90"/>
  <c r="BO42" i="90"/>
  <c r="BN42" i="90"/>
  <c r="BM42" i="90"/>
  <c r="BL42" i="90"/>
  <c r="BK42" i="90"/>
  <c r="BJ42" i="90"/>
  <c r="BI42" i="90"/>
  <c r="BH42" i="90"/>
  <c r="BG42" i="90"/>
  <c r="BF42" i="90"/>
  <c r="BE42" i="90"/>
  <c r="BD42" i="90"/>
  <c r="BC42" i="90"/>
  <c r="BB42" i="90"/>
  <c r="BA42" i="90"/>
  <c r="AZ42" i="90"/>
  <c r="AY42" i="90"/>
  <c r="AX42" i="90"/>
  <c r="AW42" i="90"/>
  <c r="AV42" i="90"/>
  <c r="AU42" i="90"/>
  <c r="AT42" i="90"/>
  <c r="AS42" i="90"/>
  <c r="AR42" i="90"/>
  <c r="AQ42" i="90"/>
  <c r="AP42" i="90"/>
  <c r="AO42" i="90"/>
  <c r="AN42" i="90"/>
  <c r="AM42" i="90"/>
  <c r="AL42" i="90"/>
  <c r="AK42" i="90"/>
  <c r="AJ42" i="90"/>
  <c r="AI42" i="90"/>
  <c r="AH42" i="90"/>
  <c r="AG42" i="90"/>
  <c r="AF42" i="90"/>
  <c r="AE42" i="90"/>
  <c r="AD42" i="90"/>
  <c r="AC42" i="90"/>
  <c r="AB42" i="90"/>
  <c r="AA42" i="90"/>
  <c r="Z42" i="90"/>
  <c r="BT42" i="90" s="1"/>
  <c r="Y42" i="90"/>
  <c r="X42" i="90"/>
  <c r="W42" i="90"/>
  <c r="BS42" i="90" s="1"/>
  <c r="CC42" i="90" s="1"/>
  <c r="CD42" i="90" s="1"/>
  <c r="M42" i="90"/>
  <c r="L42" i="90"/>
  <c r="K42" i="90"/>
  <c r="H42" i="90"/>
  <c r="G42" i="90"/>
  <c r="F42" i="90"/>
  <c r="E42" i="90"/>
  <c r="CE41" i="90"/>
  <c r="BT41" i="90"/>
  <c r="BR41" i="90"/>
  <c r="BQ41" i="90"/>
  <c r="BP41" i="90"/>
  <c r="BO41" i="90"/>
  <c r="BN41" i="90"/>
  <c r="BM41" i="90"/>
  <c r="BL41" i="90"/>
  <c r="BK41" i="90"/>
  <c r="BJ41" i="90"/>
  <c r="BI41" i="90"/>
  <c r="BH41" i="90"/>
  <c r="BG41" i="90"/>
  <c r="BF41" i="90"/>
  <c r="BE41" i="90"/>
  <c r="BD41" i="90"/>
  <c r="BC41" i="90"/>
  <c r="BB41" i="90"/>
  <c r="BA41" i="90"/>
  <c r="AZ41" i="90"/>
  <c r="AY41" i="90"/>
  <c r="AX41" i="90"/>
  <c r="AW41" i="90"/>
  <c r="AV41" i="90"/>
  <c r="AU41" i="90"/>
  <c r="AT41" i="90"/>
  <c r="AS41" i="90"/>
  <c r="AR41" i="90"/>
  <c r="AQ41" i="90"/>
  <c r="AP41" i="90"/>
  <c r="AO41" i="90"/>
  <c r="AN41" i="90"/>
  <c r="AM41" i="90"/>
  <c r="AL41" i="90"/>
  <c r="AK41" i="90"/>
  <c r="AJ41" i="90"/>
  <c r="AI41" i="90"/>
  <c r="AH41" i="90"/>
  <c r="AG41" i="90"/>
  <c r="AF41" i="90"/>
  <c r="AE41" i="90"/>
  <c r="AD41" i="90"/>
  <c r="AC41" i="90"/>
  <c r="AB41" i="90"/>
  <c r="AA41" i="90"/>
  <c r="Z41" i="90"/>
  <c r="Y41" i="90"/>
  <c r="X41" i="90"/>
  <c r="W41" i="90"/>
  <c r="BS41" i="90" s="1"/>
  <c r="CC41" i="90" s="1"/>
  <c r="CD41" i="90" s="1"/>
  <c r="M41" i="90"/>
  <c r="L41" i="90"/>
  <c r="K41" i="90"/>
  <c r="H41" i="90"/>
  <c r="G41" i="90"/>
  <c r="F41" i="90"/>
  <c r="E41" i="90"/>
  <c r="CE40" i="90"/>
  <c r="BR40" i="90"/>
  <c r="BQ40" i="90"/>
  <c r="BP40" i="90"/>
  <c r="BO40" i="90"/>
  <c r="BN40" i="90"/>
  <c r="BM40" i="90"/>
  <c r="BL40" i="90"/>
  <c r="BK40" i="90"/>
  <c r="BJ40" i="90"/>
  <c r="BI40" i="90"/>
  <c r="BH40" i="90"/>
  <c r="BG40" i="90"/>
  <c r="BF40" i="90"/>
  <c r="BE40" i="90"/>
  <c r="BD40" i="90"/>
  <c r="BC40" i="90"/>
  <c r="BB40" i="90"/>
  <c r="BA40" i="90"/>
  <c r="AZ40" i="90"/>
  <c r="AY40" i="90"/>
  <c r="AX40" i="90"/>
  <c r="AW40" i="90"/>
  <c r="AV40" i="90"/>
  <c r="AU40" i="90"/>
  <c r="AT40" i="90"/>
  <c r="AS40" i="90"/>
  <c r="AR40" i="90"/>
  <c r="AQ40" i="90"/>
  <c r="AP40" i="90"/>
  <c r="AO40" i="90"/>
  <c r="AN40" i="90"/>
  <c r="AM40" i="90"/>
  <c r="AL40" i="90"/>
  <c r="AK40" i="90"/>
  <c r="AJ40" i="90"/>
  <c r="AI40" i="90"/>
  <c r="AH40" i="90"/>
  <c r="AG40" i="90"/>
  <c r="AF40" i="90"/>
  <c r="AE40" i="90"/>
  <c r="AD40" i="90"/>
  <c r="AC40" i="90"/>
  <c r="AB40" i="90"/>
  <c r="AA40" i="90"/>
  <c r="Z40" i="90"/>
  <c r="BT40" i="90" s="1"/>
  <c r="Y40" i="90"/>
  <c r="X40" i="90"/>
  <c r="W40" i="90"/>
  <c r="BS40" i="90" s="1"/>
  <c r="CC40" i="90" s="1"/>
  <c r="CD40" i="90" s="1"/>
  <c r="M40" i="90"/>
  <c r="L40" i="90"/>
  <c r="K40" i="90"/>
  <c r="H40" i="90"/>
  <c r="G40" i="90"/>
  <c r="F40" i="90"/>
  <c r="E40" i="90"/>
  <c r="CE39" i="90"/>
  <c r="BR39" i="90"/>
  <c r="BQ39" i="90"/>
  <c r="BP39" i="90"/>
  <c r="BO39" i="90"/>
  <c r="BN39" i="90"/>
  <c r="BM39" i="90"/>
  <c r="BL39" i="90"/>
  <c r="BK39" i="90"/>
  <c r="BJ39" i="90"/>
  <c r="BI39" i="90"/>
  <c r="BH39" i="90"/>
  <c r="BG39" i="90"/>
  <c r="BF39" i="90"/>
  <c r="BE39" i="90"/>
  <c r="BD39" i="90"/>
  <c r="BC39" i="90"/>
  <c r="BB39" i="90"/>
  <c r="BA39" i="90"/>
  <c r="AZ39" i="90"/>
  <c r="AY39" i="90"/>
  <c r="AX39" i="90"/>
  <c r="AW39" i="90"/>
  <c r="AV39" i="90"/>
  <c r="AU39" i="90"/>
  <c r="AT39" i="90"/>
  <c r="AS39" i="90"/>
  <c r="AR39" i="90"/>
  <c r="AQ39" i="90"/>
  <c r="AP39" i="90"/>
  <c r="AO39" i="90"/>
  <c r="AN39" i="90"/>
  <c r="AM39" i="90"/>
  <c r="AL39" i="90"/>
  <c r="AK39" i="90"/>
  <c r="AJ39" i="90"/>
  <c r="AI39" i="90"/>
  <c r="AH39" i="90"/>
  <c r="AG39" i="90"/>
  <c r="AF39" i="90"/>
  <c r="AE39" i="90"/>
  <c r="AD39" i="90"/>
  <c r="AC39" i="90"/>
  <c r="AB39" i="90"/>
  <c r="AA39" i="90"/>
  <c r="Z39" i="90"/>
  <c r="BT39" i="90" s="1"/>
  <c r="Y39" i="90"/>
  <c r="X39" i="90"/>
  <c r="W39" i="90"/>
  <c r="BS39" i="90" s="1"/>
  <c r="CC39" i="90" s="1"/>
  <c r="CD39" i="90" s="1"/>
  <c r="M39" i="90"/>
  <c r="L39" i="90"/>
  <c r="K39" i="90"/>
  <c r="H39" i="90"/>
  <c r="G39" i="90"/>
  <c r="F39" i="90"/>
  <c r="E39" i="90"/>
  <c r="CE38" i="90"/>
  <c r="BR38" i="90"/>
  <c r="BQ38" i="90"/>
  <c r="BP38" i="90"/>
  <c r="BO38" i="90"/>
  <c r="BN38" i="90"/>
  <c r="BM38" i="90"/>
  <c r="BL38" i="90"/>
  <c r="BK38" i="90"/>
  <c r="BJ38" i="90"/>
  <c r="BI38" i="90"/>
  <c r="BH38" i="90"/>
  <c r="BG38" i="90"/>
  <c r="BF38" i="90"/>
  <c r="BE38" i="90"/>
  <c r="BD38" i="90"/>
  <c r="BC38" i="90"/>
  <c r="BB38" i="90"/>
  <c r="BA38" i="90"/>
  <c r="AZ38" i="90"/>
  <c r="AY38" i="90"/>
  <c r="AX38" i="90"/>
  <c r="AW38" i="90"/>
  <c r="AV38" i="90"/>
  <c r="AU38" i="90"/>
  <c r="AT38" i="90"/>
  <c r="AS38" i="90"/>
  <c r="AR38" i="90"/>
  <c r="AQ38" i="90"/>
  <c r="AP38" i="90"/>
  <c r="AO38" i="90"/>
  <c r="AN38" i="90"/>
  <c r="AM38" i="90"/>
  <c r="AL38" i="90"/>
  <c r="AK38" i="90"/>
  <c r="AJ38" i="90"/>
  <c r="AI38" i="90"/>
  <c r="AH38" i="90"/>
  <c r="AG38" i="90"/>
  <c r="AF38" i="90"/>
  <c r="AE38" i="90"/>
  <c r="AD38" i="90"/>
  <c r="AC38" i="90"/>
  <c r="AB38" i="90"/>
  <c r="AA38" i="90"/>
  <c r="Z38" i="90"/>
  <c r="BT38" i="90" s="1"/>
  <c r="Y38" i="90"/>
  <c r="X38" i="90"/>
  <c r="W38" i="90"/>
  <c r="BS38" i="90" s="1"/>
  <c r="CC38" i="90" s="1"/>
  <c r="CD38" i="90" s="1"/>
  <c r="M38" i="90"/>
  <c r="L38" i="90"/>
  <c r="K38" i="90"/>
  <c r="H38" i="90"/>
  <c r="G38" i="90"/>
  <c r="F38" i="90"/>
  <c r="E38" i="90"/>
  <c r="CE37" i="90"/>
  <c r="BT37" i="90"/>
  <c r="BR37" i="90"/>
  <c r="BQ37" i="90"/>
  <c r="BP37" i="90"/>
  <c r="BO37" i="90"/>
  <c r="BN37" i="90"/>
  <c r="BM37" i="90"/>
  <c r="BL37" i="90"/>
  <c r="BK37" i="90"/>
  <c r="BJ37" i="90"/>
  <c r="BI37" i="90"/>
  <c r="BH37" i="90"/>
  <c r="BG37" i="90"/>
  <c r="BF37" i="90"/>
  <c r="BE37" i="90"/>
  <c r="BD37" i="90"/>
  <c r="BC37" i="90"/>
  <c r="BB37" i="90"/>
  <c r="BA37" i="90"/>
  <c r="AZ37" i="90"/>
  <c r="AY37" i="90"/>
  <c r="AX37" i="90"/>
  <c r="AW37" i="90"/>
  <c r="AV37" i="90"/>
  <c r="AU37"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BS37" i="90" s="1"/>
  <c r="CC37" i="90" s="1"/>
  <c r="CD37" i="90" s="1"/>
  <c r="M37" i="90"/>
  <c r="L37" i="90"/>
  <c r="K37" i="90"/>
  <c r="H37" i="90"/>
  <c r="G37" i="90"/>
  <c r="F37" i="90"/>
  <c r="E37" i="90"/>
  <c r="CE36" i="90"/>
  <c r="BR36" i="90"/>
  <c r="BQ36" i="90"/>
  <c r="BP36" i="90"/>
  <c r="BO36" i="90"/>
  <c r="BN36" i="90"/>
  <c r="BM36" i="90"/>
  <c r="BL36" i="90"/>
  <c r="BK36" i="90"/>
  <c r="BJ36" i="90"/>
  <c r="BI36" i="90"/>
  <c r="BH36" i="90"/>
  <c r="BG36" i="90"/>
  <c r="BF36" i="90"/>
  <c r="BE36" i="90"/>
  <c r="BD36" i="90"/>
  <c r="BC36" i="90"/>
  <c r="BB36" i="90"/>
  <c r="BA36" i="90"/>
  <c r="AZ36" i="90"/>
  <c r="AY36" i="90"/>
  <c r="AX36" i="90"/>
  <c r="AW36" i="90"/>
  <c r="AV36" i="90"/>
  <c r="AU36" i="90"/>
  <c r="AT36" i="90"/>
  <c r="AS36" i="90"/>
  <c r="AR36" i="90"/>
  <c r="AQ36" i="90"/>
  <c r="AP36" i="90"/>
  <c r="AO36" i="90"/>
  <c r="AN36" i="90"/>
  <c r="AM36" i="90"/>
  <c r="AL36" i="90"/>
  <c r="AK36" i="90"/>
  <c r="AJ36" i="90"/>
  <c r="AI36" i="90"/>
  <c r="AH36" i="90"/>
  <c r="AG36" i="90"/>
  <c r="AF36" i="90"/>
  <c r="AE36" i="90"/>
  <c r="AD36" i="90"/>
  <c r="AC36" i="90"/>
  <c r="AB36" i="90"/>
  <c r="AA36" i="90"/>
  <c r="Z36" i="90"/>
  <c r="BT36" i="90" s="1"/>
  <c r="Y36" i="90"/>
  <c r="X36" i="90"/>
  <c r="W36" i="90"/>
  <c r="BS36" i="90" s="1"/>
  <c r="CC36" i="90" s="1"/>
  <c r="CD36" i="90" s="1"/>
  <c r="M36" i="90"/>
  <c r="L36" i="90"/>
  <c r="K36" i="90"/>
  <c r="H36" i="90"/>
  <c r="G36" i="90"/>
  <c r="F36" i="90"/>
  <c r="E36" i="90"/>
  <c r="CE35" i="90"/>
  <c r="BR35" i="90"/>
  <c r="BQ35" i="90"/>
  <c r="BP35" i="90"/>
  <c r="BO35" i="90"/>
  <c r="BN35" i="90"/>
  <c r="BM35" i="90"/>
  <c r="BL35" i="90"/>
  <c r="BK35" i="90"/>
  <c r="BJ35" i="90"/>
  <c r="BI35" i="90"/>
  <c r="BH35" i="90"/>
  <c r="BG35" i="90"/>
  <c r="BF35" i="90"/>
  <c r="BE35" i="90"/>
  <c r="BD35" i="90"/>
  <c r="BC35" i="90"/>
  <c r="BB35" i="90"/>
  <c r="BA35" i="90"/>
  <c r="AZ35" i="90"/>
  <c r="AY35" i="90"/>
  <c r="AX35" i="90"/>
  <c r="AW35" i="90"/>
  <c r="AV35" i="90"/>
  <c r="AU35" i="90"/>
  <c r="AT35" i="90"/>
  <c r="AS35" i="90"/>
  <c r="AR35" i="90"/>
  <c r="AQ35" i="90"/>
  <c r="AP35" i="90"/>
  <c r="AO35" i="90"/>
  <c r="AN35" i="90"/>
  <c r="AM35" i="90"/>
  <c r="AL35" i="90"/>
  <c r="AK35" i="90"/>
  <c r="AJ35" i="90"/>
  <c r="AI35" i="90"/>
  <c r="AH35" i="90"/>
  <c r="AG35" i="90"/>
  <c r="AF35" i="90"/>
  <c r="AE35" i="90"/>
  <c r="AD35" i="90"/>
  <c r="AC35" i="90"/>
  <c r="AB35" i="90"/>
  <c r="AA35" i="90"/>
  <c r="Z35" i="90"/>
  <c r="BT35" i="90" s="1"/>
  <c r="Y35" i="90"/>
  <c r="X35" i="90"/>
  <c r="W35" i="90"/>
  <c r="BS35" i="90" s="1"/>
  <c r="CC35" i="90" s="1"/>
  <c r="CD35" i="90" s="1"/>
  <c r="M35" i="90"/>
  <c r="L35" i="90"/>
  <c r="K35" i="90"/>
  <c r="H35" i="90"/>
  <c r="G35" i="90"/>
  <c r="F35" i="90"/>
  <c r="E35" i="90"/>
  <c r="CE34" i="90"/>
  <c r="BR34" i="90"/>
  <c r="BQ34" i="90"/>
  <c r="BP34" i="90"/>
  <c r="BO34" i="90"/>
  <c r="BN34" i="90"/>
  <c r="BM34" i="90"/>
  <c r="BL34" i="90"/>
  <c r="BK34" i="90"/>
  <c r="BJ34" i="90"/>
  <c r="BI34" i="90"/>
  <c r="BH34" i="90"/>
  <c r="BG34" i="90"/>
  <c r="BF34" i="90"/>
  <c r="BE34" i="90"/>
  <c r="BD34" i="90"/>
  <c r="BC34" i="90"/>
  <c r="BB34" i="90"/>
  <c r="BA34" i="90"/>
  <c r="AZ34" i="90"/>
  <c r="AY34" i="90"/>
  <c r="AX34" i="90"/>
  <c r="AW34" i="90"/>
  <c r="AV34" i="90"/>
  <c r="AU34" i="90"/>
  <c r="AT34" i="90"/>
  <c r="AS34" i="90"/>
  <c r="AR34" i="90"/>
  <c r="AQ34" i="90"/>
  <c r="AP34" i="90"/>
  <c r="AO34" i="90"/>
  <c r="AN34" i="90"/>
  <c r="AM34" i="90"/>
  <c r="AL34" i="90"/>
  <c r="AK34" i="90"/>
  <c r="AJ34" i="90"/>
  <c r="AI34" i="90"/>
  <c r="AH34" i="90"/>
  <c r="AG34" i="90"/>
  <c r="AF34" i="90"/>
  <c r="AE34" i="90"/>
  <c r="AD34" i="90"/>
  <c r="AC34" i="90"/>
  <c r="AB34" i="90"/>
  <c r="AA34" i="90"/>
  <c r="Z34" i="90"/>
  <c r="BT34" i="90" s="1"/>
  <c r="Y34" i="90"/>
  <c r="X34" i="90"/>
  <c r="W34" i="90"/>
  <c r="BS34" i="90" s="1"/>
  <c r="CC34" i="90" s="1"/>
  <c r="CD34" i="90" s="1"/>
  <c r="M34" i="90"/>
  <c r="L34" i="90"/>
  <c r="K34" i="90"/>
  <c r="H34" i="90"/>
  <c r="G34" i="90"/>
  <c r="F34" i="90"/>
  <c r="E34" i="90"/>
  <c r="CE33" i="90"/>
  <c r="BT33" i="90"/>
  <c r="BR33" i="90"/>
  <c r="BQ33" i="90"/>
  <c r="BP33" i="90"/>
  <c r="BO33" i="90"/>
  <c r="BN33" i="90"/>
  <c r="BM33" i="90"/>
  <c r="BL33" i="90"/>
  <c r="BK33" i="90"/>
  <c r="BJ33" i="90"/>
  <c r="BI33" i="90"/>
  <c r="BH33" i="90"/>
  <c r="BG33" i="90"/>
  <c r="BF33" i="90"/>
  <c r="BE33" i="90"/>
  <c r="BD33" i="90"/>
  <c r="BC33" i="90"/>
  <c r="BB33" i="90"/>
  <c r="BA33" i="90"/>
  <c r="AZ33" i="90"/>
  <c r="AY33" i="90"/>
  <c r="AX33" i="90"/>
  <c r="AW33" i="90"/>
  <c r="AV33" i="90"/>
  <c r="AU33"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BS33" i="90" s="1"/>
  <c r="CC33" i="90" s="1"/>
  <c r="CD33" i="90" s="1"/>
  <c r="M33" i="90"/>
  <c r="L33" i="90"/>
  <c r="K33" i="90"/>
  <c r="H33" i="90"/>
  <c r="G33" i="90"/>
  <c r="F33" i="90"/>
  <c r="E33" i="90"/>
  <c r="CE32" i="90"/>
  <c r="BR32" i="90"/>
  <c r="BQ32" i="90"/>
  <c r="BP32" i="90"/>
  <c r="BO32" i="90"/>
  <c r="BN32" i="90"/>
  <c r="BM32" i="90"/>
  <c r="BL32" i="90"/>
  <c r="BK32" i="90"/>
  <c r="BJ32" i="90"/>
  <c r="BI32" i="90"/>
  <c r="BH32" i="90"/>
  <c r="BG32" i="90"/>
  <c r="BF32" i="90"/>
  <c r="BE32" i="90"/>
  <c r="BD32" i="90"/>
  <c r="BC32" i="90"/>
  <c r="BB32" i="90"/>
  <c r="BA32" i="90"/>
  <c r="AZ32" i="90"/>
  <c r="AY32" i="90"/>
  <c r="AX32" i="90"/>
  <c r="AW32" i="90"/>
  <c r="AV32" i="90"/>
  <c r="AU32" i="90"/>
  <c r="AT32" i="90"/>
  <c r="AS32" i="90"/>
  <c r="AR32" i="90"/>
  <c r="AQ32" i="90"/>
  <c r="AP32" i="90"/>
  <c r="AO32" i="90"/>
  <c r="AN32" i="90"/>
  <c r="AM32" i="90"/>
  <c r="AL32" i="90"/>
  <c r="AK32" i="90"/>
  <c r="AJ32" i="90"/>
  <c r="AI32" i="90"/>
  <c r="AH32" i="90"/>
  <c r="AG32" i="90"/>
  <c r="AF32" i="90"/>
  <c r="AE32" i="90"/>
  <c r="AD32" i="90"/>
  <c r="AC32" i="90"/>
  <c r="AB32" i="90"/>
  <c r="AA32" i="90"/>
  <c r="Z32" i="90"/>
  <c r="BT32" i="90" s="1"/>
  <c r="Y32" i="90"/>
  <c r="X32" i="90"/>
  <c r="W32" i="90"/>
  <c r="BS32" i="90" s="1"/>
  <c r="CC32" i="90" s="1"/>
  <c r="CD32" i="90" s="1"/>
  <c r="M32" i="90"/>
  <c r="L32" i="90"/>
  <c r="K32" i="90"/>
  <c r="H32" i="90"/>
  <c r="G32" i="90"/>
  <c r="F32" i="90"/>
  <c r="E32" i="90"/>
  <c r="CE31" i="90"/>
  <c r="BR31" i="90"/>
  <c r="BQ31" i="90"/>
  <c r="BP31" i="90"/>
  <c r="BO31" i="90"/>
  <c r="BN31" i="90"/>
  <c r="BM31" i="90"/>
  <c r="BL31" i="90"/>
  <c r="BK31" i="90"/>
  <c r="BJ31" i="90"/>
  <c r="BI31" i="90"/>
  <c r="BH31" i="90"/>
  <c r="BG31" i="90"/>
  <c r="BF31" i="90"/>
  <c r="BE31" i="90"/>
  <c r="BD31" i="90"/>
  <c r="BC31" i="90"/>
  <c r="BB31" i="90"/>
  <c r="BA31" i="90"/>
  <c r="AZ31" i="90"/>
  <c r="AY31" i="90"/>
  <c r="AX31" i="90"/>
  <c r="AW31" i="90"/>
  <c r="AV31" i="90"/>
  <c r="AU31" i="90"/>
  <c r="AT31" i="90"/>
  <c r="AS31" i="90"/>
  <c r="AR31" i="90"/>
  <c r="AQ31" i="90"/>
  <c r="AP31" i="90"/>
  <c r="AO31" i="90"/>
  <c r="AN31" i="90"/>
  <c r="AM31" i="90"/>
  <c r="AL31" i="90"/>
  <c r="AK31" i="90"/>
  <c r="AJ31" i="90"/>
  <c r="AI31" i="90"/>
  <c r="AH31" i="90"/>
  <c r="AG31" i="90"/>
  <c r="AF31" i="90"/>
  <c r="AE31" i="90"/>
  <c r="AD31" i="90"/>
  <c r="AC31" i="90"/>
  <c r="AB31" i="90"/>
  <c r="AA31" i="90"/>
  <c r="Z31" i="90"/>
  <c r="BT31" i="90" s="1"/>
  <c r="Y31" i="90"/>
  <c r="X31" i="90"/>
  <c r="W31" i="90"/>
  <c r="BS31" i="90" s="1"/>
  <c r="CC31" i="90" s="1"/>
  <c r="CD31" i="90" s="1"/>
  <c r="M31" i="90"/>
  <c r="L31" i="90"/>
  <c r="K31" i="90"/>
  <c r="H31" i="90"/>
  <c r="G31" i="90"/>
  <c r="F31" i="90"/>
  <c r="E31" i="90"/>
  <c r="CE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BT30" i="90" s="1"/>
  <c r="Y30" i="90"/>
  <c r="X30" i="90"/>
  <c r="W30" i="90"/>
  <c r="BS30" i="90" s="1"/>
  <c r="CC30" i="90" s="1"/>
  <c r="CD30" i="90" s="1"/>
  <c r="M30" i="90"/>
  <c r="L30" i="90"/>
  <c r="K30" i="90"/>
  <c r="H30" i="90"/>
  <c r="G30" i="90"/>
  <c r="F30" i="90"/>
  <c r="E30" i="90"/>
  <c r="CE29" i="90"/>
  <c r="BT29" i="90"/>
  <c r="BR29" i="90"/>
  <c r="BQ29" i="90"/>
  <c r="BP29" i="90"/>
  <c r="BO29" i="90"/>
  <c r="BN29" i="90"/>
  <c r="BM29" i="90"/>
  <c r="BL29" i="90"/>
  <c r="BK29" i="90"/>
  <c r="BJ29" i="90"/>
  <c r="BI29" i="90"/>
  <c r="BH29" i="90"/>
  <c r="BG29" i="90"/>
  <c r="BF29" i="90"/>
  <c r="BE29" i="90"/>
  <c r="BD29" i="90"/>
  <c r="BC29" i="90"/>
  <c r="BB29" i="90"/>
  <c r="BA29" i="90"/>
  <c r="AZ29" i="90"/>
  <c r="AY29" i="90"/>
  <c r="AX29" i="90"/>
  <c r="AW29" i="90"/>
  <c r="AV29" i="90"/>
  <c r="AU29" i="90"/>
  <c r="AT29" i="90"/>
  <c r="AS29" i="90"/>
  <c r="AR29" i="90"/>
  <c r="AQ29" i="90"/>
  <c r="AP29" i="90"/>
  <c r="AO29" i="90"/>
  <c r="AN29" i="90"/>
  <c r="AM29" i="90"/>
  <c r="AL29" i="90"/>
  <c r="AK29" i="90"/>
  <c r="AJ29" i="90"/>
  <c r="AI29" i="90"/>
  <c r="AH29" i="90"/>
  <c r="AG29" i="90"/>
  <c r="AF29" i="90"/>
  <c r="AE29" i="90"/>
  <c r="AD29" i="90"/>
  <c r="AC29" i="90"/>
  <c r="AB29" i="90"/>
  <c r="AA29" i="90"/>
  <c r="Z29" i="90"/>
  <c r="Y29" i="90"/>
  <c r="X29" i="90"/>
  <c r="W29" i="90"/>
  <c r="BS29" i="90" s="1"/>
  <c r="CC29" i="90" s="1"/>
  <c r="CD29" i="90" s="1"/>
  <c r="M29" i="90"/>
  <c r="L29" i="90"/>
  <c r="K29" i="90"/>
  <c r="H29" i="90"/>
  <c r="G29" i="90"/>
  <c r="F29" i="90"/>
  <c r="E29" i="90"/>
  <c r="CE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BT28" i="90" s="1"/>
  <c r="Y28" i="90"/>
  <c r="X28" i="90"/>
  <c r="W28" i="90"/>
  <c r="BS28" i="90" s="1"/>
  <c r="CC28" i="90" s="1"/>
  <c r="CD28" i="90" s="1"/>
  <c r="M28" i="90"/>
  <c r="L28" i="90"/>
  <c r="K28" i="90"/>
  <c r="H28" i="90"/>
  <c r="G28" i="90"/>
  <c r="F28" i="90"/>
  <c r="E28" i="90"/>
  <c r="CE27" i="90"/>
  <c r="BR27" i="90"/>
  <c r="BQ27" i="90"/>
  <c r="BP27" i="90"/>
  <c r="BO27" i="90"/>
  <c r="BN27" i="90"/>
  <c r="BM27" i="90"/>
  <c r="BL27" i="90"/>
  <c r="BK27" i="90"/>
  <c r="BJ27" i="90"/>
  <c r="BI27" i="90"/>
  <c r="BH27" i="90"/>
  <c r="BG27" i="90"/>
  <c r="BF27" i="90"/>
  <c r="BE27" i="90"/>
  <c r="BD27" i="90"/>
  <c r="BC27" i="90"/>
  <c r="BB27" i="90"/>
  <c r="BA27" i="90"/>
  <c r="AZ27" i="90"/>
  <c r="AY27" i="90"/>
  <c r="AX27" i="90"/>
  <c r="AW27" i="90"/>
  <c r="AV27" i="90"/>
  <c r="AU27" i="90"/>
  <c r="AT27" i="90"/>
  <c r="AS27" i="90"/>
  <c r="AR27" i="90"/>
  <c r="AQ27" i="90"/>
  <c r="AP27" i="90"/>
  <c r="AO27" i="90"/>
  <c r="AN27" i="90"/>
  <c r="AM27" i="90"/>
  <c r="AL27" i="90"/>
  <c r="AK27" i="90"/>
  <c r="AJ27" i="90"/>
  <c r="AI27" i="90"/>
  <c r="AH27" i="90"/>
  <c r="AG27" i="90"/>
  <c r="AF27" i="90"/>
  <c r="AE27" i="90"/>
  <c r="AD27" i="90"/>
  <c r="AC27" i="90"/>
  <c r="AB27" i="90"/>
  <c r="AA27" i="90"/>
  <c r="Z27" i="90"/>
  <c r="BT27" i="90" s="1"/>
  <c r="Y27" i="90"/>
  <c r="X27" i="90"/>
  <c r="W27" i="90"/>
  <c r="BS27" i="90" s="1"/>
  <c r="CC27" i="90" s="1"/>
  <c r="CD27" i="90" s="1"/>
  <c r="M27" i="90"/>
  <c r="L27" i="90"/>
  <c r="K27" i="90"/>
  <c r="H27" i="90"/>
  <c r="G27" i="90"/>
  <c r="F27" i="90"/>
  <c r="E27" i="90"/>
  <c r="CE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BT26" i="90" s="1"/>
  <c r="Y26" i="90"/>
  <c r="X26" i="90"/>
  <c r="W26" i="90"/>
  <c r="BS26" i="90" s="1"/>
  <c r="CC26" i="90" s="1"/>
  <c r="CD26" i="90" s="1"/>
  <c r="M26" i="90"/>
  <c r="L26" i="90"/>
  <c r="K26" i="90"/>
  <c r="H26" i="90"/>
  <c r="G26" i="90"/>
  <c r="F26" i="90"/>
  <c r="E26" i="90"/>
  <c r="CE25" i="90"/>
  <c r="CC25" i="90"/>
  <c r="CD25" i="90" s="1"/>
  <c r="BR25" i="90"/>
  <c r="BQ25" i="90"/>
  <c r="BP25" i="90"/>
  <c r="BO25" i="90"/>
  <c r="BN25" i="90"/>
  <c r="BM25" i="90"/>
  <c r="BL25" i="90"/>
  <c r="BK25" i="90"/>
  <c r="BJ25" i="90"/>
  <c r="BI25" i="90"/>
  <c r="BH25" i="90"/>
  <c r="BG25" i="90"/>
  <c r="BF25" i="90"/>
  <c r="BE25" i="90"/>
  <c r="BD25" i="90"/>
  <c r="BC25" i="90"/>
  <c r="BB25" i="90"/>
  <c r="BA25" i="90"/>
  <c r="AZ25" i="90"/>
  <c r="AY25" i="90"/>
  <c r="AX25" i="90"/>
  <c r="AW25" i="90"/>
  <c r="AV25" i="90"/>
  <c r="AU25" i="90"/>
  <c r="AT25" i="90"/>
  <c r="AS25" i="90"/>
  <c r="AR25" i="90"/>
  <c r="AQ25" i="90"/>
  <c r="AP25" i="90"/>
  <c r="AO25" i="90"/>
  <c r="AN25" i="90"/>
  <c r="AM25" i="90"/>
  <c r="AL25" i="90"/>
  <c r="AK25" i="90"/>
  <c r="AJ25" i="90"/>
  <c r="AI25" i="90"/>
  <c r="AH25" i="90"/>
  <c r="AG25" i="90"/>
  <c r="AF25" i="90"/>
  <c r="AE25" i="90"/>
  <c r="AD25" i="90"/>
  <c r="AC25" i="90"/>
  <c r="AB25" i="90"/>
  <c r="AA25" i="90"/>
  <c r="Z25" i="90"/>
  <c r="BT25" i="90" s="1"/>
  <c r="Y25" i="90"/>
  <c r="X25" i="90"/>
  <c r="W25" i="90"/>
  <c r="BS25" i="90" s="1"/>
  <c r="M25" i="90"/>
  <c r="L25" i="90"/>
  <c r="K25" i="90"/>
  <c r="H25" i="90"/>
  <c r="G25" i="90"/>
  <c r="F25" i="90"/>
  <c r="E25" i="90"/>
  <c r="CE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BT24" i="90" s="1"/>
  <c r="Y24" i="90"/>
  <c r="X24" i="90"/>
  <c r="W24" i="90"/>
  <c r="BS24" i="90" s="1"/>
  <c r="CC24" i="90" s="1"/>
  <c r="CD24" i="90" s="1"/>
  <c r="M24" i="90"/>
  <c r="L24" i="90"/>
  <c r="K24" i="90"/>
  <c r="H24" i="90"/>
  <c r="G24" i="90"/>
  <c r="F24" i="90"/>
  <c r="E24" i="90"/>
  <c r="CE23" i="90"/>
  <c r="BR23" i="90"/>
  <c r="BQ23" i="90"/>
  <c r="BP23" i="90"/>
  <c r="BO23" i="90"/>
  <c r="BN23" i="90"/>
  <c r="BM23" i="90"/>
  <c r="BL23" i="90"/>
  <c r="BK23" i="90"/>
  <c r="BJ23" i="90"/>
  <c r="BI23" i="90"/>
  <c r="BH23" i="90"/>
  <c r="BG23" i="90"/>
  <c r="BF23" i="90"/>
  <c r="BE23" i="90"/>
  <c r="BD23" i="90"/>
  <c r="BC23" i="90"/>
  <c r="BB23" i="90"/>
  <c r="BA23" i="90"/>
  <c r="AZ23" i="90"/>
  <c r="AY23" i="90"/>
  <c r="AX23" i="90"/>
  <c r="AW23" i="90"/>
  <c r="AV23" i="90"/>
  <c r="AU23" i="90"/>
  <c r="AT23" i="90"/>
  <c r="AS23" i="90"/>
  <c r="AR23" i="90"/>
  <c r="AQ23" i="90"/>
  <c r="AP23" i="90"/>
  <c r="AO23" i="90"/>
  <c r="AN23" i="90"/>
  <c r="AM23" i="90"/>
  <c r="AL23" i="90"/>
  <c r="AK23" i="90"/>
  <c r="AJ23" i="90"/>
  <c r="AI23" i="90"/>
  <c r="AH23" i="90"/>
  <c r="AG23" i="90"/>
  <c r="AF23" i="90"/>
  <c r="AE23" i="90"/>
  <c r="AD23" i="90"/>
  <c r="AC23" i="90"/>
  <c r="AB23" i="90"/>
  <c r="AA23" i="90"/>
  <c r="Z23" i="90"/>
  <c r="BT23" i="90" s="1"/>
  <c r="Y23" i="90"/>
  <c r="X23" i="90"/>
  <c r="W23" i="90"/>
  <c r="BS23" i="90" s="1"/>
  <c r="CC23" i="90" s="1"/>
  <c r="CD23" i="90" s="1"/>
  <c r="M23" i="90"/>
  <c r="L23" i="90"/>
  <c r="K23" i="90"/>
  <c r="H23" i="90"/>
  <c r="G23" i="90"/>
  <c r="F23" i="90"/>
  <c r="E23" i="90"/>
  <c r="CE22" i="90"/>
  <c r="BT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BS22" i="90" s="1"/>
  <c r="CC22" i="90" s="1"/>
  <c r="CD22" i="90" s="1"/>
  <c r="M22" i="90"/>
  <c r="L22" i="90"/>
  <c r="K22" i="90"/>
  <c r="H22" i="90"/>
  <c r="G22" i="90"/>
  <c r="F22" i="90"/>
  <c r="E22" i="90"/>
  <c r="CE21" i="90"/>
  <c r="BR21" i="90"/>
  <c r="BQ21" i="90"/>
  <c r="BP21" i="90"/>
  <c r="BO21" i="90"/>
  <c r="BN21" i="90"/>
  <c r="BM21" i="90"/>
  <c r="BL21" i="90"/>
  <c r="BK21" i="90"/>
  <c r="BJ21" i="90"/>
  <c r="BI21" i="90"/>
  <c r="BH21" i="90"/>
  <c r="BG21" i="90"/>
  <c r="BF21" i="90"/>
  <c r="BE21" i="90"/>
  <c r="BD21" i="90"/>
  <c r="BC21" i="90"/>
  <c r="BB21" i="90"/>
  <c r="BA21" i="90"/>
  <c r="AZ21" i="90"/>
  <c r="AY21" i="90"/>
  <c r="AX21" i="90"/>
  <c r="AW21" i="90"/>
  <c r="AV21" i="90"/>
  <c r="AU21" i="90"/>
  <c r="AT21" i="90"/>
  <c r="AS21" i="90"/>
  <c r="AR21" i="90"/>
  <c r="AQ21" i="90"/>
  <c r="AP21" i="90"/>
  <c r="AO21" i="90"/>
  <c r="AN21" i="90"/>
  <c r="AM21" i="90"/>
  <c r="AL21" i="90"/>
  <c r="AK21" i="90"/>
  <c r="AJ21" i="90"/>
  <c r="AI21" i="90"/>
  <c r="AH21" i="90"/>
  <c r="AG21" i="90"/>
  <c r="AF21" i="90"/>
  <c r="AE21" i="90"/>
  <c r="AD21" i="90"/>
  <c r="AC21" i="90"/>
  <c r="AB21" i="90"/>
  <c r="AA21" i="90"/>
  <c r="Z21" i="90"/>
  <c r="BT21" i="90" s="1"/>
  <c r="Y21" i="90"/>
  <c r="X21" i="90"/>
  <c r="W21" i="90"/>
  <c r="BS21" i="90" s="1"/>
  <c r="CC21" i="90" s="1"/>
  <c r="CD21" i="90" s="1"/>
  <c r="M21" i="90"/>
  <c r="L21" i="90"/>
  <c r="K21" i="90"/>
  <c r="H21" i="90"/>
  <c r="G21" i="90"/>
  <c r="F21" i="90"/>
  <c r="E21" i="90"/>
  <c r="CE20" i="90"/>
  <c r="BR20" i="90"/>
  <c r="BQ20" i="90"/>
  <c r="BP20" i="90"/>
  <c r="BO20" i="90"/>
  <c r="BN20" i="90"/>
  <c r="BM20" i="90"/>
  <c r="BL20" i="90"/>
  <c r="BK20" i="90"/>
  <c r="BJ20" i="90"/>
  <c r="BI20" i="90"/>
  <c r="BH20" i="90"/>
  <c r="BG20" i="90"/>
  <c r="BF20" i="90"/>
  <c r="BE20" i="90"/>
  <c r="BD20" i="90"/>
  <c r="BC20" i="90"/>
  <c r="BB20" i="90"/>
  <c r="BA20" i="90"/>
  <c r="AZ20" i="90"/>
  <c r="AY20" i="90"/>
  <c r="AX20" i="90"/>
  <c r="AW20" i="90"/>
  <c r="AV20" i="90"/>
  <c r="AU20" i="90"/>
  <c r="AT20" i="90"/>
  <c r="AS20" i="90"/>
  <c r="AR20" i="90"/>
  <c r="AQ20" i="90"/>
  <c r="AP20" i="90"/>
  <c r="AO20" i="90"/>
  <c r="AN20" i="90"/>
  <c r="AM20" i="90"/>
  <c r="AL20" i="90"/>
  <c r="AK20" i="90"/>
  <c r="AJ20" i="90"/>
  <c r="AI20" i="90"/>
  <c r="AH20" i="90"/>
  <c r="AG20" i="90"/>
  <c r="AF20" i="90"/>
  <c r="AE20" i="90"/>
  <c r="AD20" i="90"/>
  <c r="AC20" i="90"/>
  <c r="AB20" i="90"/>
  <c r="AA20" i="90"/>
  <c r="Z20" i="90"/>
  <c r="BT20" i="90" s="1"/>
  <c r="Y20" i="90"/>
  <c r="X20" i="90"/>
  <c r="W20" i="90"/>
  <c r="BS20" i="90" s="1"/>
  <c r="CC20" i="90" s="1"/>
  <c r="CD20" i="90" s="1"/>
  <c r="M20" i="90"/>
  <c r="L20" i="90"/>
  <c r="K20" i="90"/>
  <c r="H20" i="90"/>
  <c r="G20" i="90"/>
  <c r="F20" i="90"/>
  <c r="E20" i="90"/>
  <c r="CE19" i="90"/>
  <c r="BT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BS19" i="90" s="1"/>
  <c r="CC19" i="90" s="1"/>
  <c r="CD19" i="90" s="1"/>
  <c r="M19" i="90"/>
  <c r="L19" i="90"/>
  <c r="K19" i="90"/>
  <c r="H19" i="90"/>
  <c r="G19" i="90"/>
  <c r="F19" i="90"/>
  <c r="E19" i="90"/>
  <c r="CE18" i="90"/>
  <c r="BR18" i="90"/>
  <c r="BQ18" i="90"/>
  <c r="BP18" i="90"/>
  <c r="BO18" i="90"/>
  <c r="BN18" i="90"/>
  <c r="BM18" i="90"/>
  <c r="BL18" i="90"/>
  <c r="BK18" i="90"/>
  <c r="BJ18" i="90"/>
  <c r="BI18" i="90"/>
  <c r="BH18" i="90"/>
  <c r="BG18" i="90"/>
  <c r="BF18" i="90"/>
  <c r="BE18" i="90"/>
  <c r="BD18" i="90"/>
  <c r="BC18" i="90"/>
  <c r="BB18" i="90"/>
  <c r="BA18" i="90"/>
  <c r="AZ18" i="90"/>
  <c r="AY18" i="90"/>
  <c r="AX18" i="90"/>
  <c r="AW18" i="90"/>
  <c r="AV18" i="90"/>
  <c r="AU18" i="90"/>
  <c r="AT18" i="90"/>
  <c r="AS18" i="90"/>
  <c r="AR18" i="90"/>
  <c r="AQ18" i="90"/>
  <c r="AP18" i="90"/>
  <c r="AO18" i="90"/>
  <c r="AN18" i="90"/>
  <c r="AM18" i="90"/>
  <c r="AL18" i="90"/>
  <c r="AK18" i="90"/>
  <c r="AJ18" i="90"/>
  <c r="AI18" i="90"/>
  <c r="AH18" i="90"/>
  <c r="AG18" i="90"/>
  <c r="AF18" i="90"/>
  <c r="AE18" i="90"/>
  <c r="AD18" i="90"/>
  <c r="AC18" i="90"/>
  <c r="AB18" i="90"/>
  <c r="AA18" i="90"/>
  <c r="Z18" i="90"/>
  <c r="BT18" i="90" s="1"/>
  <c r="Y18" i="90"/>
  <c r="X18" i="90"/>
  <c r="W18" i="90"/>
  <c r="BS18" i="90" s="1"/>
  <c r="CC18" i="90" s="1"/>
  <c r="CD18" i="90" s="1"/>
  <c r="M18" i="90"/>
  <c r="L18" i="90"/>
  <c r="K18" i="90"/>
  <c r="H18" i="90"/>
  <c r="G18" i="90"/>
  <c r="F18" i="90"/>
  <c r="E18" i="90"/>
  <c r="CE17" i="90"/>
  <c r="BK17" i="90"/>
  <c r="L17" i="90"/>
  <c r="K17" i="90"/>
  <c r="H17" i="90"/>
  <c r="F17" i="90"/>
  <c r="G17" i="90" s="1"/>
  <c r="E17" i="90"/>
  <c r="M17" i="90" s="1"/>
  <c r="CE16" i="90"/>
  <c r="BK16" i="90"/>
  <c r="L16" i="90"/>
  <c r="K16" i="90"/>
  <c r="H16" i="90"/>
  <c r="F16" i="90"/>
  <c r="G16" i="90" s="1"/>
  <c r="E16" i="90"/>
  <c r="M16" i="90" s="1"/>
  <c r="CE15" i="90"/>
  <c r="BK15" i="90"/>
  <c r="L15" i="90"/>
  <c r="K15" i="90"/>
  <c r="H15" i="90"/>
  <c r="F15" i="90"/>
  <c r="G15" i="90" s="1"/>
  <c r="E15" i="90"/>
  <c r="M15" i="90" s="1"/>
  <c r="CE14" i="90"/>
  <c r="CB14" i="90"/>
  <c r="BL14" i="90"/>
  <c r="M14" i="90"/>
  <c r="L14" i="90"/>
  <c r="K14" i="90"/>
  <c r="H14" i="90"/>
  <c r="F14" i="90"/>
  <c r="G14" i="90" s="1"/>
  <c r="E14" i="90"/>
  <c r="CE13" i="90"/>
  <c r="CB13" i="90"/>
  <c r="M13" i="90"/>
  <c r="L13" i="90"/>
  <c r="K13" i="90"/>
  <c r="H13" i="90"/>
  <c r="F13" i="90"/>
  <c r="G13" i="90" s="1"/>
  <c r="E13" i="90"/>
  <c r="CE12" i="90"/>
  <c r="CB12" i="90"/>
  <c r="L12" i="90"/>
  <c r="K12" i="90"/>
  <c r="H12" i="90"/>
  <c r="F12" i="90"/>
  <c r="G12" i="90" s="1"/>
  <c r="E12" i="90"/>
  <c r="M12" i="90" s="1"/>
  <c r="CE11" i="90"/>
  <c r="CB11" i="90"/>
  <c r="BM11" i="90"/>
  <c r="BE11" i="90"/>
  <c r="AO11" i="90"/>
  <c r="Y11" i="90"/>
  <c r="M11" i="90"/>
  <c r="L11" i="90"/>
  <c r="K11" i="90"/>
  <c r="H11" i="90"/>
  <c r="G11" i="90"/>
  <c r="F11" i="90"/>
  <c r="E11" i="90"/>
  <c r="CE10" i="90"/>
  <c r="CB10" i="90"/>
  <c r="BK10" i="90"/>
  <c r="M10" i="90"/>
  <c r="L10" i="90"/>
  <c r="K10" i="90"/>
  <c r="H10" i="90"/>
  <c r="G10" i="90"/>
  <c r="F10" i="90"/>
  <c r="E10" i="90"/>
  <c r="CE9" i="90"/>
  <c r="CB9" i="90"/>
  <c r="BL9" i="90"/>
  <c r="BK9" i="90"/>
  <c r="BN9" i="90" s="1"/>
  <c r="BC9" i="90"/>
  <c r="AU9" i="90"/>
  <c r="AM9" i="90"/>
  <c r="AE9" i="90"/>
  <c r="W9" i="90"/>
  <c r="L9" i="90"/>
  <c r="K9" i="90"/>
  <c r="H9" i="90"/>
  <c r="F9" i="90"/>
  <c r="G9" i="90" s="1"/>
  <c r="E9" i="90"/>
  <c r="M9" i="90" s="1"/>
  <c r="CE8" i="90"/>
  <c r="CB8" i="90"/>
  <c r="BM8" i="90"/>
  <c r="BL8" i="90"/>
  <c r="AJ8" i="90"/>
  <c r="L8" i="90"/>
  <c r="K8" i="90"/>
  <c r="H8" i="90"/>
  <c r="F8" i="90"/>
  <c r="G8" i="90" s="1"/>
  <c r="E8" i="90"/>
  <c r="M8" i="90" s="1"/>
  <c r="CE7" i="90"/>
  <c r="CB7" i="90"/>
  <c r="BM7" i="90"/>
  <c r="BK7" i="90"/>
  <c r="BE7" i="90"/>
  <c r="AW7" i="90"/>
  <c r="AO7" i="90"/>
  <c r="AI7" i="90"/>
  <c r="AG7" i="90"/>
  <c r="Y7" i="90"/>
  <c r="M7" i="90"/>
  <c r="L7" i="90"/>
  <c r="K7" i="90"/>
  <c r="H7" i="90"/>
  <c r="G7" i="90"/>
  <c r="F7" i="90"/>
  <c r="E7" i="90"/>
  <c r="CE6" i="90"/>
  <c r="CB6" i="90"/>
  <c r="BL6" i="90"/>
  <c r="BN6" i="90" s="1"/>
  <c r="BK6" i="90"/>
  <c r="BD6" i="90"/>
  <c r="AV6" i="90"/>
  <c r="AQ6" i="90"/>
  <c r="AN6" i="90"/>
  <c r="AF6" i="90"/>
  <c r="X6" i="90"/>
  <c r="M6" i="90"/>
  <c r="L6" i="90"/>
  <c r="K6" i="90"/>
  <c r="H6" i="90"/>
  <c r="G6" i="90"/>
  <c r="F6" i="90"/>
  <c r="E6" i="90"/>
  <c r="A6" i="90"/>
  <c r="A7" i="90" s="1"/>
  <c r="A8" i="90" s="1"/>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A43" i="90" s="1"/>
  <c r="A44" i="90" s="1"/>
  <c r="A45" i="90" s="1"/>
  <c r="A46" i="90" s="1"/>
  <c r="A47" i="90" s="1"/>
  <c r="A48" i="90" s="1"/>
  <c r="A49" i="90" s="1"/>
  <c r="A50" i="90" s="1"/>
  <c r="A51" i="90" s="1"/>
  <c r="A52" i="90" s="1"/>
  <c r="A53" i="90" s="1"/>
  <c r="A54" i="90" s="1"/>
  <c r="A55" i="90" s="1"/>
  <c r="A56" i="90" s="1"/>
  <c r="A57" i="90" s="1"/>
  <c r="A58" i="90" s="1"/>
  <c r="A59" i="90" s="1"/>
  <c r="A60" i="90" s="1"/>
  <c r="A61" i="90" s="1"/>
  <c r="A62" i="90" s="1"/>
  <c r="A63" i="90" s="1"/>
  <c r="A64" i="90" s="1"/>
  <c r="A65" i="90" s="1"/>
  <c r="A66" i="90" s="1"/>
  <c r="A67" i="90" s="1"/>
  <c r="A68" i="90" s="1"/>
  <c r="A69" i="90" s="1"/>
  <c r="A70" i="90" s="1"/>
  <c r="A71" i="90" s="1"/>
  <c r="A72" i="90" s="1"/>
  <c r="A73" i="90" s="1"/>
  <c r="A74" i="90" s="1"/>
  <c r="A75" i="90" s="1"/>
  <c r="A76" i="90" s="1"/>
  <c r="A77" i="90" s="1"/>
  <c r="A78" i="90" s="1"/>
  <c r="A79" i="90" s="1"/>
  <c r="A80" i="90" s="1"/>
  <c r="A81" i="90" s="1"/>
  <c r="A82" i="90" s="1"/>
  <c r="A83" i="90" s="1"/>
  <c r="A84" i="90" s="1"/>
  <c r="A85" i="90" s="1"/>
  <c r="A86" i="90" s="1"/>
  <c r="A87" i="90" s="1"/>
  <c r="A88" i="90" s="1"/>
  <c r="A89" i="90" s="1"/>
  <c r="A90" i="90" s="1"/>
  <c r="A91" i="90" s="1"/>
  <c r="A92" i="90" s="1"/>
  <c r="A93" i="90" s="1"/>
  <c r="A94" i="90" s="1"/>
  <c r="A95" i="90" s="1"/>
  <c r="A96" i="90" s="1"/>
  <c r="A97" i="90" s="1"/>
  <c r="A98" i="90" s="1"/>
  <c r="A99" i="90" s="1"/>
  <c r="A100" i="90" s="1"/>
  <c r="A101" i="90" s="1"/>
  <c r="A102" i="90" s="1"/>
  <c r="A103" i="90" s="1"/>
  <c r="A104" i="90" s="1"/>
  <c r="CE5" i="90"/>
  <c r="CB5" i="90"/>
  <c r="CB105" i="90" s="1"/>
  <c r="BP5" i="90"/>
  <c r="BM5" i="90"/>
  <c r="BL5" i="90"/>
  <c r="BK5" i="90"/>
  <c r="BH5" i="90"/>
  <c r="BE5" i="90"/>
  <c r="BC5" i="90"/>
  <c r="AW5" i="90"/>
  <c r="AU5" i="90"/>
  <c r="AO5" i="90"/>
  <c r="AM5" i="90"/>
  <c r="AG5" i="90"/>
  <c r="AE5" i="90"/>
  <c r="AB5" i="90"/>
  <c r="Y5" i="90"/>
  <c r="W5" i="90"/>
  <c r="L5" i="90"/>
  <c r="K5" i="90"/>
  <c r="H5" i="90"/>
  <c r="F5" i="90"/>
  <c r="G5" i="90" s="1"/>
  <c r="E5" i="90"/>
  <c r="M5" i="90" s="1"/>
  <c r="BQ4" i="90"/>
  <c r="BM4" i="90"/>
  <c r="BL4" i="90"/>
  <c r="BE4" i="90"/>
  <c r="BA4" i="90"/>
  <c r="AV4" i="90"/>
  <c r="AO4" i="90"/>
  <c r="AN4" i="90"/>
  <c r="AK4" i="90"/>
  <c r="AF4" i="90"/>
  <c r="Y4" i="90"/>
  <c r="BO3" i="90"/>
  <c r="BK3" i="90"/>
  <c r="BM17" i="90" s="1"/>
  <c r="BG3" i="90"/>
  <c r="BG6" i="90" s="1"/>
  <c r="BC3" i="90"/>
  <c r="BE16" i="90" s="1"/>
  <c r="AY3" i="90"/>
  <c r="AU3" i="90"/>
  <c r="AU16" i="90" s="1"/>
  <c r="AQ3" i="90"/>
  <c r="AR5" i="90" s="1"/>
  <c r="AM3" i="90"/>
  <c r="AO15" i="90" s="1"/>
  <c r="AI3" i="90"/>
  <c r="AE3" i="90"/>
  <c r="AE15" i="90" s="1"/>
  <c r="AA3" i="90"/>
  <c r="AA6" i="90" s="1"/>
  <c r="W3" i="90"/>
  <c r="I3" i="90"/>
  <c r="A19" i="76"/>
  <c r="A18" i="76"/>
  <c r="BE6" i="91" l="1"/>
  <c r="AB4" i="91"/>
  <c r="AR4" i="91"/>
  <c r="BH4" i="91"/>
  <c r="AM5" i="91"/>
  <c r="AO6" i="91"/>
  <c r="BI6" i="91"/>
  <c r="W7" i="91"/>
  <c r="AM7" i="91"/>
  <c r="BC7" i="91"/>
  <c r="X8" i="91"/>
  <c r="BG8" i="91"/>
  <c r="BE9" i="91"/>
  <c r="Y10" i="91"/>
  <c r="BE10" i="91"/>
  <c r="BD11" i="91"/>
  <c r="AS12" i="91"/>
  <c r="AZ13" i="91"/>
  <c r="BE14" i="91"/>
  <c r="BH17" i="91"/>
  <c r="CG19" i="91"/>
  <c r="CG27" i="91"/>
  <c r="Y4" i="91"/>
  <c r="AO4" i="91"/>
  <c r="BE4" i="91"/>
  <c r="AO9" i="91"/>
  <c r="Y6" i="91"/>
  <c r="X7" i="91"/>
  <c r="AN7" i="91"/>
  <c r="BD7" i="91"/>
  <c r="AI8" i="91"/>
  <c r="X11" i="91"/>
  <c r="BE11" i="91"/>
  <c r="W12" i="91"/>
  <c r="BC12" i="91"/>
  <c r="BF12" i="91" s="1"/>
  <c r="BD13" i="91"/>
  <c r="AB15" i="91"/>
  <c r="X16" i="91"/>
  <c r="X13" i="91"/>
  <c r="BD16" i="91"/>
  <c r="AJ4" i="91"/>
  <c r="AZ4" i="91"/>
  <c r="BP4" i="91"/>
  <c r="W5" i="91"/>
  <c r="BC5" i="91"/>
  <c r="BA6" i="91"/>
  <c r="AN8" i="91"/>
  <c r="Y9" i="91"/>
  <c r="Y11" i="91"/>
  <c r="X12" i="91"/>
  <c r="AZ16" i="91"/>
  <c r="CF61" i="91"/>
  <c r="CG61" i="91"/>
  <c r="CF62" i="91"/>
  <c r="CG62" i="91"/>
  <c r="CF63" i="91"/>
  <c r="CG63" i="91"/>
  <c r="CF64" i="91"/>
  <c r="CG64" i="91"/>
  <c r="CF66" i="91"/>
  <c r="CG66" i="91"/>
  <c r="CF73" i="91"/>
  <c r="CG73" i="91"/>
  <c r="CF81" i="91"/>
  <c r="CG81" i="91"/>
  <c r="CF33" i="91"/>
  <c r="CG33" i="91"/>
  <c r="CF34" i="91"/>
  <c r="CG34" i="91"/>
  <c r="CF37" i="91"/>
  <c r="CG37" i="91"/>
  <c r="CF38" i="91"/>
  <c r="CG38" i="91"/>
  <c r="CF41" i="91"/>
  <c r="CG41" i="91"/>
  <c r="CF42" i="91"/>
  <c r="CG42" i="91"/>
  <c r="CF45" i="91"/>
  <c r="CG45" i="91"/>
  <c r="CF46" i="91"/>
  <c r="CG46" i="91"/>
  <c r="CF49" i="91"/>
  <c r="CG49" i="91"/>
  <c r="CF50" i="91"/>
  <c r="CG50" i="91"/>
  <c r="CF53" i="91"/>
  <c r="CG53" i="91"/>
  <c r="CF54" i="91"/>
  <c r="CG54" i="91"/>
  <c r="CF55" i="91"/>
  <c r="CG55" i="91"/>
  <c r="CF56" i="91"/>
  <c r="CG56" i="91"/>
  <c r="CF58" i="91"/>
  <c r="CG58" i="91"/>
  <c r="AG6" i="91"/>
  <c r="AW6" i="91"/>
  <c r="AE14" i="91"/>
  <c r="CH20" i="91"/>
  <c r="CF65" i="91"/>
  <c r="CG65" i="91"/>
  <c r="AK4" i="91"/>
  <c r="BA4" i="91"/>
  <c r="AI7" i="91"/>
  <c r="AZ8" i="91"/>
  <c r="BB8" i="91" s="1"/>
  <c r="AI12" i="91"/>
  <c r="CF85" i="91"/>
  <c r="CG85" i="91"/>
  <c r="AE17" i="91"/>
  <c r="AE16" i="91"/>
  <c r="AE15" i="91"/>
  <c r="AH15" i="91" s="1"/>
  <c r="AF14" i="91"/>
  <c r="AG13" i="91"/>
  <c r="AE11" i="91"/>
  <c r="AG16" i="91"/>
  <c r="AF12" i="91"/>
  <c r="AG11" i="91"/>
  <c r="AE10" i="91"/>
  <c r="AF9" i="91"/>
  <c r="AG8" i="91"/>
  <c r="AF16" i="91"/>
  <c r="AG14" i="91"/>
  <c r="AF13" i="91"/>
  <c r="AE12" i="91"/>
  <c r="AH12" i="91" s="1"/>
  <c r="AF11" i="91"/>
  <c r="AE9" i="91"/>
  <c r="AU17" i="91"/>
  <c r="AU16" i="91"/>
  <c r="AU15" i="91"/>
  <c r="AV14" i="91"/>
  <c r="AW13" i="91"/>
  <c r="AU11" i="91"/>
  <c r="AW16" i="91"/>
  <c r="AV12" i="91"/>
  <c r="AW11" i="91"/>
  <c r="AU10" i="91"/>
  <c r="AV9" i="91"/>
  <c r="AW8" i="91"/>
  <c r="AV16" i="91"/>
  <c r="AW14" i="91"/>
  <c r="AV13" i="91"/>
  <c r="AU12" i="91"/>
  <c r="AX12" i="91" s="1"/>
  <c r="AV11" i="91"/>
  <c r="AU9" i="91"/>
  <c r="BK17" i="91"/>
  <c r="BK16" i="91"/>
  <c r="BK15" i="91"/>
  <c r="BL14" i="91"/>
  <c r="BM13" i="91"/>
  <c r="BK11" i="91"/>
  <c r="BL10" i="91"/>
  <c r="BM16" i="91"/>
  <c r="BL12" i="91"/>
  <c r="BM11" i="91"/>
  <c r="BK10" i="91"/>
  <c r="BL9" i="91"/>
  <c r="BM8" i="91"/>
  <c r="BK6" i="91"/>
  <c r="BL16" i="91"/>
  <c r="BM14" i="91"/>
  <c r="BL13" i="91"/>
  <c r="BK12" i="91"/>
  <c r="BL11" i="91"/>
  <c r="BK9" i="91"/>
  <c r="BN9" i="91" s="1"/>
  <c r="BL8" i="91"/>
  <c r="AG7" i="91"/>
  <c r="AW10" i="91"/>
  <c r="AG12" i="91"/>
  <c r="BM12" i="91"/>
  <c r="BK13" i="91"/>
  <c r="AO16" i="91"/>
  <c r="AI17" i="91"/>
  <c r="AI16" i="91"/>
  <c r="AI15" i="91"/>
  <c r="AJ14" i="91"/>
  <c r="AL14" i="91" s="1"/>
  <c r="AK13" i="91"/>
  <c r="AI11" i="91"/>
  <c r="AJ17" i="91"/>
  <c r="AJ15" i="91"/>
  <c r="AK12" i="91"/>
  <c r="AI10" i="91"/>
  <c r="AJ9" i="91"/>
  <c r="AK8" i="91"/>
  <c r="AK16" i="91"/>
  <c r="AJ12" i="91"/>
  <c r="AK11" i="91"/>
  <c r="AI9" i="91"/>
  <c r="AY17" i="91"/>
  <c r="AY16" i="91"/>
  <c r="BB16" i="91" s="1"/>
  <c r="AY15" i="91"/>
  <c r="AZ14" i="91"/>
  <c r="BA13" i="91"/>
  <c r="AY11" i="91"/>
  <c r="AZ17" i="91"/>
  <c r="AZ15" i="91"/>
  <c r="BA12" i="91"/>
  <c r="AY10" i="91"/>
  <c r="AZ9" i="91"/>
  <c r="BA8" i="91"/>
  <c r="BA16" i="91"/>
  <c r="AZ12" i="91"/>
  <c r="BA11" i="91"/>
  <c r="AY9" i="91"/>
  <c r="BO17" i="91"/>
  <c r="BR17" i="91" s="1"/>
  <c r="BO16" i="91"/>
  <c r="BO15" i="91"/>
  <c r="BP14" i="91"/>
  <c r="BQ13" i="91"/>
  <c r="BO11" i="91"/>
  <c r="BP10" i="91"/>
  <c r="BP17" i="91"/>
  <c r="BP15" i="91"/>
  <c r="BQ12" i="91"/>
  <c r="BQ10" i="91"/>
  <c r="BP9" i="91"/>
  <c r="BQ8" i="91"/>
  <c r="BO6" i="91"/>
  <c r="BQ16" i="91"/>
  <c r="BP12" i="91"/>
  <c r="BQ11" i="91"/>
  <c r="BO10" i="91"/>
  <c r="BO9" i="91"/>
  <c r="BP8" i="91"/>
  <c r="BR8" i="91" s="1"/>
  <c r="BQ4" i="91"/>
  <c r="AE5" i="91"/>
  <c r="AI5" i="91"/>
  <c r="AU5" i="91"/>
  <c r="AY5" i="91"/>
  <c r="BK5" i="91"/>
  <c r="BO5" i="91"/>
  <c r="BP6" i="91"/>
  <c r="AY7" i="91"/>
  <c r="AJ8" i="91"/>
  <c r="AL8" i="91" s="1"/>
  <c r="AU8" i="91"/>
  <c r="BM9" i="91"/>
  <c r="AJ10" i="91"/>
  <c r="AZ10" i="91"/>
  <c r="AJ11" i="91"/>
  <c r="BP11" i="91"/>
  <c r="BO12" i="91"/>
  <c r="BR12" i="91" s="1"/>
  <c r="AI13" i="91"/>
  <c r="BO13" i="91"/>
  <c r="AS16" i="91"/>
  <c r="AF17" i="91"/>
  <c r="BA17" i="91"/>
  <c r="BL17" i="91"/>
  <c r="CG20" i="91"/>
  <c r="CG24" i="91"/>
  <c r="CH24" i="91" s="1"/>
  <c r="CG28" i="91"/>
  <c r="CH28" i="91" s="1"/>
  <c r="BT30" i="91"/>
  <c r="CG32" i="91"/>
  <c r="CH32" i="91" s="1"/>
  <c r="CF35" i="91"/>
  <c r="CH35" i="91" s="1"/>
  <c r="CG35" i="91"/>
  <c r="CG40" i="91"/>
  <c r="CH40" i="91" s="1"/>
  <c r="CF43" i="91"/>
  <c r="CG43" i="91"/>
  <c r="CG48" i="91"/>
  <c r="CG60" i="91"/>
  <c r="CH60" i="91" s="1"/>
  <c r="CF67" i="91"/>
  <c r="CG67" i="91"/>
  <c r="CF68" i="91"/>
  <c r="CG68" i="91"/>
  <c r="CF69" i="91"/>
  <c r="CG69" i="91"/>
  <c r="CF83" i="91"/>
  <c r="CG83" i="91"/>
  <c r="CF84" i="91"/>
  <c r="CG84" i="91"/>
  <c r="W17" i="91"/>
  <c r="W16" i="91"/>
  <c r="W15" i="91"/>
  <c r="X14" i="91"/>
  <c r="Y13" i="91"/>
  <c r="W11" i="91"/>
  <c r="Y17" i="91"/>
  <c r="Y15" i="91"/>
  <c r="W14" i="91"/>
  <c r="W13" i="91"/>
  <c r="W10" i="91"/>
  <c r="X9" i="91"/>
  <c r="Y8" i="91"/>
  <c r="X17" i="91"/>
  <c r="X15" i="91"/>
  <c r="Y12" i="91"/>
  <c r="W9" i="91"/>
  <c r="AM17" i="91"/>
  <c r="AP17" i="91" s="1"/>
  <c r="AM16" i="91"/>
  <c r="AM15" i="91"/>
  <c r="AN14" i="91"/>
  <c r="AO13" i="91"/>
  <c r="AM11" i="91"/>
  <c r="AO17" i="91"/>
  <c r="AO15" i="91"/>
  <c r="AM14" i="91"/>
  <c r="AP14" i="91" s="1"/>
  <c r="AM13" i="91"/>
  <c r="AM10" i="91"/>
  <c r="AN9" i="91"/>
  <c r="AO8" i="91"/>
  <c r="AN17" i="91"/>
  <c r="AN15" i="91"/>
  <c r="AO12" i="91"/>
  <c r="AM9" i="91"/>
  <c r="AP9" i="91" s="1"/>
  <c r="BC17" i="91"/>
  <c r="BC16" i="91"/>
  <c r="BC15" i="91"/>
  <c r="BD14" i="91"/>
  <c r="BE13" i="91"/>
  <c r="BC11" i="91"/>
  <c r="BE17" i="91"/>
  <c r="BE15" i="91"/>
  <c r="BC14" i="91"/>
  <c r="BC13" i="91"/>
  <c r="BC10" i="91"/>
  <c r="BD9" i="91"/>
  <c r="BE8" i="91"/>
  <c r="BD17" i="91"/>
  <c r="BD15" i="91"/>
  <c r="BE12" i="91"/>
  <c r="BC9" i="91"/>
  <c r="BD8" i="91"/>
  <c r="X4" i="91"/>
  <c r="AF4" i="91"/>
  <c r="AN4" i="91"/>
  <c r="AV4" i="91"/>
  <c r="BD4" i="91"/>
  <c r="BL4" i="91"/>
  <c r="X5" i="91"/>
  <c r="AB5" i="91"/>
  <c r="AD5" i="91" s="1"/>
  <c r="AF5" i="91"/>
  <c r="AJ5" i="91"/>
  <c r="AN5" i="91"/>
  <c r="AP5" i="91" s="1"/>
  <c r="AR5" i="91"/>
  <c r="AT5" i="91" s="1"/>
  <c r="AV5" i="91"/>
  <c r="AZ5" i="91"/>
  <c r="BD5" i="91"/>
  <c r="BF5" i="91" s="1"/>
  <c r="BH5" i="91"/>
  <c r="BJ5" i="91" s="1"/>
  <c r="BL5" i="91"/>
  <c r="BP5" i="91"/>
  <c r="W6" i="91"/>
  <c r="AA6" i="91"/>
  <c r="AE6" i="91"/>
  <c r="AI6" i="91"/>
  <c r="AM6" i="91"/>
  <c r="AQ6" i="91"/>
  <c r="AU6" i="91"/>
  <c r="AY6" i="91"/>
  <c r="BC6" i="91"/>
  <c r="BG6" i="91"/>
  <c r="BL6" i="91"/>
  <c r="BQ6" i="91"/>
  <c r="Y7" i="91"/>
  <c r="AE7" i="91"/>
  <c r="AJ7" i="91"/>
  <c r="AO7" i="91"/>
  <c r="AU7" i="91"/>
  <c r="AZ7" i="91"/>
  <c r="BE7" i="91"/>
  <c r="BK7" i="91"/>
  <c r="BN7" i="91" s="1"/>
  <c r="BP7" i="91"/>
  <c r="AA8" i="91"/>
  <c r="AF8" i="91"/>
  <c r="AQ8" i="91"/>
  <c r="AV8" i="91"/>
  <c r="AC10" i="91"/>
  <c r="AK10" i="91"/>
  <c r="AS10" i="91"/>
  <c r="BA10" i="91"/>
  <c r="BI10" i="91"/>
  <c r="AC11" i="91"/>
  <c r="AN11" i="91"/>
  <c r="BI11" i="91"/>
  <c r="AM12" i="91"/>
  <c r="AW12" i="91"/>
  <c r="AJ13" i="91"/>
  <c r="AU13" i="91"/>
  <c r="AX13" i="91" s="1"/>
  <c r="BP13" i="91"/>
  <c r="AK14" i="91"/>
  <c r="AU14" i="91"/>
  <c r="BQ14" i="91"/>
  <c r="AG15" i="91"/>
  <c r="AR15" i="91"/>
  <c r="BM15" i="91"/>
  <c r="Y16" i="91"/>
  <c r="AJ16" i="91"/>
  <c r="BE16" i="91"/>
  <c r="BP16" i="91"/>
  <c r="AG17" i="91"/>
  <c r="BM17" i="91"/>
  <c r="CF18" i="91"/>
  <c r="CH18" i="91" s="1"/>
  <c r="CG21" i="91"/>
  <c r="CH21" i="91" s="1"/>
  <c r="CH22" i="91"/>
  <c r="CG25" i="91"/>
  <c r="CH25" i="91" s="1"/>
  <c r="CH26" i="91"/>
  <c r="CG29" i="91"/>
  <c r="CH29" i="91" s="1"/>
  <c r="CH30" i="91"/>
  <c r="CH36" i="91"/>
  <c r="CF57" i="91"/>
  <c r="CG57" i="91"/>
  <c r="CG88" i="91"/>
  <c r="CF88" i="91"/>
  <c r="AW7" i="91"/>
  <c r="BM7" i="91"/>
  <c r="AG10" i="91"/>
  <c r="AE13" i="91"/>
  <c r="BK14" i="91"/>
  <c r="BN14" i="91" s="1"/>
  <c r="AW17" i="91"/>
  <c r="CH48" i="91"/>
  <c r="BO7" i="91"/>
  <c r="BR7" i="91" s="1"/>
  <c r="AE8" i="91"/>
  <c r="AH8" i="91" s="1"/>
  <c r="AG9" i="91"/>
  <c r="AW9" i="91"/>
  <c r="BO14" i="91"/>
  <c r="BR14" i="91" s="1"/>
  <c r="BL15" i="91"/>
  <c r="CF51" i="91"/>
  <c r="CG51" i="91"/>
  <c r="AA17" i="91"/>
  <c r="AD17" i="91" s="1"/>
  <c r="AA16" i="91"/>
  <c r="AD16" i="91" s="1"/>
  <c r="AA15" i="91"/>
  <c r="AD15" i="91" s="1"/>
  <c r="AB14" i="91"/>
  <c r="AC13" i="91"/>
  <c r="AA11" i="91"/>
  <c r="AD11" i="91" s="1"/>
  <c r="AB16" i="91"/>
  <c r="AC14" i="91"/>
  <c r="AB13" i="91"/>
  <c r="AA12" i="91"/>
  <c r="AD12" i="91" s="1"/>
  <c r="AB11" i="91"/>
  <c r="AA10" i="91"/>
  <c r="AD10" i="91" s="1"/>
  <c r="AB9" i="91"/>
  <c r="AC8" i="91"/>
  <c r="AC17" i="91"/>
  <c r="AC15" i="91"/>
  <c r="AA14" i="91"/>
  <c r="AA13" i="91"/>
  <c r="AD13" i="91" s="1"/>
  <c r="AA9" i="91"/>
  <c r="AQ17" i="91"/>
  <c r="AT17" i="91" s="1"/>
  <c r="AQ16" i="91"/>
  <c r="AQ15" i="91"/>
  <c r="AT15" i="91" s="1"/>
  <c r="AR14" i="91"/>
  <c r="AS13" i="91"/>
  <c r="AQ11" i="91"/>
  <c r="AR16" i="91"/>
  <c r="AS14" i="91"/>
  <c r="AR13" i="91"/>
  <c r="AQ12" i="91"/>
  <c r="AT12" i="91" s="1"/>
  <c r="AR11" i="91"/>
  <c r="AQ10" i="91"/>
  <c r="AT10" i="91" s="1"/>
  <c r="AR9" i="91"/>
  <c r="AS8" i="91"/>
  <c r="AS17" i="91"/>
  <c r="AS15" i="91"/>
  <c r="AQ14" i="91"/>
  <c r="AT14" i="91" s="1"/>
  <c r="AQ13" i="91"/>
  <c r="AQ9" i="91"/>
  <c r="AT9" i="91" s="1"/>
  <c r="BG17" i="91"/>
  <c r="BG16" i="91"/>
  <c r="BG15" i="91"/>
  <c r="BJ15" i="91" s="1"/>
  <c r="BH14" i="91"/>
  <c r="BI13" i="91"/>
  <c r="BG11" i="91"/>
  <c r="BH16" i="91"/>
  <c r="BI14" i="91"/>
  <c r="BH13" i="91"/>
  <c r="BG12" i="91"/>
  <c r="BJ12" i="91" s="1"/>
  <c r="BH11" i="91"/>
  <c r="BG10" i="91"/>
  <c r="BJ10" i="91" s="1"/>
  <c r="BH9" i="91"/>
  <c r="BI8" i="91"/>
  <c r="BI17" i="91"/>
  <c r="BI15" i="91"/>
  <c r="BG14" i="91"/>
  <c r="BG13" i="91"/>
  <c r="BJ13" i="91" s="1"/>
  <c r="BG9" i="91"/>
  <c r="BH8" i="91"/>
  <c r="BJ8" i="91" s="1"/>
  <c r="AG4" i="91"/>
  <c r="AW4" i="91"/>
  <c r="BM4" i="91"/>
  <c r="Y5" i="91"/>
  <c r="AC5" i="91"/>
  <c r="AG5" i="91"/>
  <c r="AK5" i="91"/>
  <c r="AO5" i="91"/>
  <c r="AS5" i="91"/>
  <c r="AW5" i="91"/>
  <c r="BA5" i="91"/>
  <c r="BE5" i="91"/>
  <c r="BI5" i="91"/>
  <c r="BM5" i="91"/>
  <c r="BQ5" i="91"/>
  <c r="CB105" i="91"/>
  <c r="X6" i="91"/>
  <c r="AB6" i="91"/>
  <c r="AF6" i="91"/>
  <c r="AJ6" i="91"/>
  <c r="AN6" i="91"/>
  <c r="AR6" i="91"/>
  <c r="AV6" i="91"/>
  <c r="AZ6" i="91"/>
  <c r="BD6" i="91"/>
  <c r="BH6" i="91"/>
  <c r="BM6" i="91"/>
  <c r="AA7" i="91"/>
  <c r="AD7" i="91" s="1"/>
  <c r="AF7" i="91"/>
  <c r="AK7" i="91"/>
  <c r="AQ7" i="91"/>
  <c r="AT7" i="91" s="1"/>
  <c r="AV7" i="91"/>
  <c r="BA7" i="91"/>
  <c r="BG7" i="91"/>
  <c r="BJ7" i="91" s="1"/>
  <c r="BL7" i="91"/>
  <c r="BQ7" i="91"/>
  <c r="W8" i="91"/>
  <c r="AB8" i="91"/>
  <c r="AM8" i="91"/>
  <c r="AP8" i="91" s="1"/>
  <c r="AR8" i="91"/>
  <c r="BC8" i="91"/>
  <c r="BF8" i="91" s="1"/>
  <c r="BK8" i="91"/>
  <c r="BN8" i="91" s="1"/>
  <c r="AC9" i="91"/>
  <c r="AK9" i="91"/>
  <c r="AS9" i="91"/>
  <c r="BA9" i="91"/>
  <c r="BI9" i="91"/>
  <c r="BQ9" i="91"/>
  <c r="X10" i="91"/>
  <c r="AF10" i="91"/>
  <c r="AN10" i="91"/>
  <c r="AV10" i="91"/>
  <c r="BD10" i="91"/>
  <c r="BM10" i="91"/>
  <c r="AO11" i="91"/>
  <c r="AZ11" i="91"/>
  <c r="AC12" i="91"/>
  <c r="AN12" i="91"/>
  <c r="AY12" i="91"/>
  <c r="BB12" i="91" s="1"/>
  <c r="BI12" i="91"/>
  <c r="AN13" i="91"/>
  <c r="AY13" i="91"/>
  <c r="BB13" i="91" s="1"/>
  <c r="AO14" i="91"/>
  <c r="AY14" i="91"/>
  <c r="BB14" i="91" s="1"/>
  <c r="AK15" i="91"/>
  <c r="AV15" i="91"/>
  <c r="BQ15" i="91"/>
  <c r="AC16" i="91"/>
  <c r="AN16" i="91"/>
  <c r="BI16" i="91"/>
  <c r="AK17" i="91"/>
  <c r="AV17" i="91"/>
  <c r="BQ17" i="91"/>
  <c r="CH19" i="91"/>
  <c r="CH23" i="91"/>
  <c r="CH27" i="91"/>
  <c r="CF31" i="91"/>
  <c r="CG31" i="91"/>
  <c r="CF39" i="91"/>
  <c r="CG39" i="91"/>
  <c r="CG44" i="91"/>
  <c r="CH44" i="91" s="1"/>
  <c r="CF47" i="91"/>
  <c r="CG47" i="91"/>
  <c r="CG52" i="91"/>
  <c r="CH52" i="91" s="1"/>
  <c r="CH59" i="91"/>
  <c r="CF75" i="91"/>
  <c r="CG75" i="91"/>
  <c r="CF76" i="91"/>
  <c r="CH76" i="91" s="1"/>
  <c r="CG76" i="91"/>
  <c r="CF77" i="91"/>
  <c r="CG77" i="91"/>
  <c r="CG91" i="91"/>
  <c r="CF91" i="91"/>
  <c r="CG96" i="91"/>
  <c r="CF96" i="91"/>
  <c r="CF71" i="91"/>
  <c r="CH71" i="91" s="1"/>
  <c r="CG71" i="91"/>
  <c r="CF72" i="91"/>
  <c r="CG72" i="91"/>
  <c r="CF79" i="91"/>
  <c r="CH79" i="91" s="1"/>
  <c r="CG79" i="91"/>
  <c r="CF80" i="91"/>
  <c r="CG80" i="91"/>
  <c r="CG99" i="91"/>
  <c r="CF99" i="91"/>
  <c r="CF70" i="91"/>
  <c r="CG70" i="91"/>
  <c r="CF74" i="91"/>
  <c r="CH74" i="91" s="1"/>
  <c r="CG74" i="91"/>
  <c r="CF78" i="91"/>
  <c r="CG78" i="91"/>
  <c r="CF82" i="91"/>
  <c r="CH82" i="91" s="1"/>
  <c r="CG82" i="91"/>
  <c r="CG92" i="91"/>
  <c r="CF92" i="91"/>
  <c r="CG100" i="91"/>
  <c r="CF100" i="91"/>
  <c r="CG87" i="91"/>
  <c r="CF87" i="91"/>
  <c r="CG95" i="91"/>
  <c r="CF95" i="91"/>
  <c r="CG103" i="91"/>
  <c r="CF103" i="91"/>
  <c r="CG104" i="91"/>
  <c r="CF104" i="91"/>
  <c r="CG89" i="91"/>
  <c r="CF89" i="91"/>
  <c r="CG93" i="91"/>
  <c r="CF93" i="91"/>
  <c r="CG97" i="91"/>
  <c r="CF97" i="91"/>
  <c r="CG101" i="91"/>
  <c r="CF101" i="91"/>
  <c r="CG86" i="91"/>
  <c r="CF86" i="91"/>
  <c r="CG90" i="91"/>
  <c r="CF90" i="91"/>
  <c r="CG94" i="91"/>
  <c r="CF94" i="91"/>
  <c r="CG98" i="91"/>
  <c r="CF98" i="91"/>
  <c r="CG102" i="91"/>
  <c r="CF102" i="91"/>
  <c r="BS98" i="90"/>
  <c r="CC98" i="90" s="1"/>
  <c r="CD98" i="90" s="1"/>
  <c r="CF47" i="90"/>
  <c r="CH47" i="90" s="1"/>
  <c r="CF53" i="90"/>
  <c r="CH53" i="90" s="1"/>
  <c r="BS85" i="90"/>
  <c r="CC85" i="90" s="1"/>
  <c r="CD85" i="90" s="1"/>
  <c r="CG85" i="90" s="1"/>
  <c r="CF45" i="90"/>
  <c r="CH45" i="90" s="1"/>
  <c r="CG75" i="90"/>
  <c r="AL7" i="90"/>
  <c r="CG24" i="90"/>
  <c r="CF24" i="90"/>
  <c r="AI14" i="90"/>
  <c r="AL14" i="90" s="1"/>
  <c r="AJ13" i="90"/>
  <c r="AK12" i="90"/>
  <c r="AI17" i="90"/>
  <c r="AI16" i="90"/>
  <c r="AL16" i="90" s="1"/>
  <c r="AI15" i="90"/>
  <c r="AJ14" i="90"/>
  <c r="AJ11" i="90"/>
  <c r="AK10" i="90"/>
  <c r="AI8" i="90"/>
  <c r="AL8" i="90" s="1"/>
  <c r="AJ7" i="90"/>
  <c r="AK6" i="90"/>
  <c r="AJ4" i="90"/>
  <c r="AI11" i="90"/>
  <c r="AL11" i="90" s="1"/>
  <c r="AJ10" i="90"/>
  <c r="AK9" i="90"/>
  <c r="AK17" i="90"/>
  <c r="AK16" i="90"/>
  <c r="AK15" i="90"/>
  <c r="AK13" i="90"/>
  <c r="AJ15" i="90"/>
  <c r="AI13" i="90"/>
  <c r="AL13" i="90" s="1"/>
  <c r="AJ12" i="90"/>
  <c r="AJ9" i="90"/>
  <c r="AK5" i="90"/>
  <c r="AI12" i="90"/>
  <c r="AK11" i="90"/>
  <c r="AI9" i="90"/>
  <c r="AL9" i="90" s="1"/>
  <c r="AJ17" i="90"/>
  <c r="AK14" i="90"/>
  <c r="AK8" i="90"/>
  <c r="AK7" i="90"/>
  <c r="AJ6" i="90"/>
  <c r="AI5" i="90"/>
  <c r="AJ16" i="90"/>
  <c r="AI10" i="90"/>
  <c r="AL10" i="90" s="1"/>
  <c r="AY14" i="90"/>
  <c r="BB14" i="90" s="1"/>
  <c r="AZ13" i="90"/>
  <c r="BA12" i="90"/>
  <c r="AY17" i="90"/>
  <c r="AY16" i="90"/>
  <c r="BB16" i="90" s="1"/>
  <c r="AY15" i="90"/>
  <c r="AZ14" i="90"/>
  <c r="AZ11" i="90"/>
  <c r="BA10" i="90"/>
  <c r="AY8" i="90"/>
  <c r="AZ7" i="90"/>
  <c r="BA6" i="90"/>
  <c r="AZ4" i="90"/>
  <c r="AY11" i="90"/>
  <c r="AZ10" i="90"/>
  <c r="BA9" i="90"/>
  <c r="BA17" i="90"/>
  <c r="BA16" i="90"/>
  <c r="BA15" i="90"/>
  <c r="BA13" i="90"/>
  <c r="AZ12" i="90"/>
  <c r="AZ16" i="90"/>
  <c r="AZ9" i="90"/>
  <c r="BA5" i="90"/>
  <c r="AZ15" i="90"/>
  <c r="AY13" i="90"/>
  <c r="BB13" i="90" s="1"/>
  <c r="BA11" i="90"/>
  <c r="AY9" i="90"/>
  <c r="BB9" i="90" s="1"/>
  <c r="BA8" i="90"/>
  <c r="BA7" i="90"/>
  <c r="AZ6" i="90"/>
  <c r="AY5" i="90"/>
  <c r="AZ17" i="90"/>
  <c r="BA14" i="90"/>
  <c r="AY12" i="90"/>
  <c r="AY10" i="90"/>
  <c r="BB10" i="90" s="1"/>
  <c r="BO14" i="90"/>
  <c r="BR14" i="90" s="1"/>
  <c r="BP13" i="90"/>
  <c r="BQ12" i="90"/>
  <c r="BO17" i="90"/>
  <c r="BO16" i="90"/>
  <c r="BR16" i="90" s="1"/>
  <c r="BO15" i="90"/>
  <c r="BP14" i="90"/>
  <c r="BP11" i="90"/>
  <c r="BQ10" i="90"/>
  <c r="BO8" i="90"/>
  <c r="BP7" i="90"/>
  <c r="BQ6" i="90"/>
  <c r="BP4" i="90"/>
  <c r="BO11" i="90"/>
  <c r="BP10" i="90"/>
  <c r="BQ9" i="90"/>
  <c r="BQ17" i="90"/>
  <c r="BQ16" i="90"/>
  <c r="BQ15" i="90"/>
  <c r="BQ13" i="90"/>
  <c r="BP12" i="90"/>
  <c r="BP17" i="90"/>
  <c r="BQ14" i="90"/>
  <c r="BO12" i="90"/>
  <c r="BP9" i="90"/>
  <c r="BQ5" i="90"/>
  <c r="BP16" i="90"/>
  <c r="BQ11" i="90"/>
  <c r="BO9" i="90"/>
  <c r="BP15" i="90"/>
  <c r="BO13" i="90"/>
  <c r="BR13" i="90" s="1"/>
  <c r="BQ8" i="90"/>
  <c r="BQ7" i="90"/>
  <c r="BP6" i="90"/>
  <c r="BO5" i="90"/>
  <c r="BO10" i="90"/>
  <c r="BR10" i="90" s="1"/>
  <c r="BP8" i="90"/>
  <c r="AZ5" i="90"/>
  <c r="BN5" i="90"/>
  <c r="AI6" i="90"/>
  <c r="AA7" i="90"/>
  <c r="BG7" i="90"/>
  <c r="BJ7" i="90" s="1"/>
  <c r="BO7" i="90"/>
  <c r="AR8" i="90"/>
  <c r="CG18" i="90"/>
  <c r="CF18" i="90"/>
  <c r="CH18" i="90" s="1"/>
  <c r="BF5" i="90"/>
  <c r="BO6" i="90"/>
  <c r="BR6" i="90" s="1"/>
  <c r="AY7" i="90"/>
  <c r="BB7" i="90" s="1"/>
  <c r="AZ8" i="90"/>
  <c r="CG19" i="90"/>
  <c r="CF19" i="90"/>
  <c r="CG22" i="90"/>
  <c r="CF22" i="90"/>
  <c r="CH22" i="90" s="1"/>
  <c r="CG33" i="90"/>
  <c r="CF33" i="90"/>
  <c r="CG37" i="90"/>
  <c r="CF37" i="90"/>
  <c r="CH37" i="90" s="1"/>
  <c r="AA14" i="90"/>
  <c r="AB13" i="90"/>
  <c r="AC12" i="90"/>
  <c r="AC17" i="90"/>
  <c r="AC16" i="90"/>
  <c r="AC15" i="90"/>
  <c r="AC13" i="90"/>
  <c r="AB12" i="90"/>
  <c r="AB11" i="90"/>
  <c r="AC10" i="90"/>
  <c r="AA8" i="90"/>
  <c r="AB7" i="90"/>
  <c r="AC6" i="90"/>
  <c r="AB4" i="90"/>
  <c r="AB17" i="90"/>
  <c r="AB16" i="90"/>
  <c r="AB15" i="90"/>
  <c r="AC14" i="90"/>
  <c r="AA13" i="90"/>
  <c r="AD13" i="90" s="1"/>
  <c r="AA12" i="90"/>
  <c r="AD12" i="90" s="1"/>
  <c r="AA11" i="90"/>
  <c r="AD11" i="90" s="1"/>
  <c r="AB10" i="90"/>
  <c r="AC9" i="90"/>
  <c r="AA17" i="90"/>
  <c r="AD17" i="90" s="1"/>
  <c r="AA16" i="90"/>
  <c r="AA15" i="90"/>
  <c r="AD15" i="90" s="1"/>
  <c r="AB14" i="90"/>
  <c r="AB9" i="90"/>
  <c r="AC7" i="90"/>
  <c r="AB6" i="90"/>
  <c r="AD6" i="90" s="1"/>
  <c r="AA5" i="90"/>
  <c r="AC4" i="90"/>
  <c r="AC11" i="90"/>
  <c r="AA9" i="90"/>
  <c r="AC8" i="90"/>
  <c r="AC5" i="90"/>
  <c r="AA10" i="90"/>
  <c r="AQ14" i="90"/>
  <c r="AR13" i="90"/>
  <c r="AS12" i="90"/>
  <c r="AS17" i="90"/>
  <c r="AS16" i="90"/>
  <c r="AS15" i="90"/>
  <c r="AS13" i="90"/>
  <c r="AR12" i="90"/>
  <c r="AR11" i="90"/>
  <c r="AS10" i="90"/>
  <c r="AQ8" i="90"/>
  <c r="AT8" i="90" s="1"/>
  <c r="AR7" i="90"/>
  <c r="AS6" i="90"/>
  <c r="AR4" i="90"/>
  <c r="AR17" i="90"/>
  <c r="AR16" i="90"/>
  <c r="AR15" i="90"/>
  <c r="AS14" i="90"/>
  <c r="AQ13" i="90"/>
  <c r="AT13" i="90" s="1"/>
  <c r="AQ12" i="90"/>
  <c r="AT12" i="90" s="1"/>
  <c r="AQ11" i="90"/>
  <c r="AT11" i="90" s="1"/>
  <c r="AR10" i="90"/>
  <c r="AS9" i="90"/>
  <c r="AQ17" i="90"/>
  <c r="AQ16" i="90"/>
  <c r="AT16" i="90" s="1"/>
  <c r="AQ15" i="90"/>
  <c r="AR14" i="90"/>
  <c r="AR9" i="90"/>
  <c r="AS7" i="90"/>
  <c r="AR6" i="90"/>
  <c r="AT6" i="90" s="1"/>
  <c r="AQ5" i="90"/>
  <c r="AS11" i="90"/>
  <c r="AQ9" i="90"/>
  <c r="AT9" i="90" s="1"/>
  <c r="AS8" i="90"/>
  <c r="AS5" i="90"/>
  <c r="AS4" i="90"/>
  <c r="AQ10" i="90"/>
  <c r="AT10" i="90" s="1"/>
  <c r="BG14" i="90"/>
  <c r="BJ14" i="90" s="1"/>
  <c r="BH13" i="90"/>
  <c r="BI12" i="90"/>
  <c r="BI17" i="90"/>
  <c r="BI16" i="90"/>
  <c r="BI15" i="90"/>
  <c r="BI13" i="90"/>
  <c r="BH12" i="90"/>
  <c r="BH11" i="90"/>
  <c r="BI10" i="90"/>
  <c r="BG8" i="90"/>
  <c r="BH7" i="90"/>
  <c r="BI6" i="90"/>
  <c r="BH4" i="90"/>
  <c r="BH17" i="90"/>
  <c r="BH16" i="90"/>
  <c r="BH15" i="90"/>
  <c r="BI14" i="90"/>
  <c r="BG13" i="90"/>
  <c r="BG12" i="90"/>
  <c r="BJ12" i="90" s="1"/>
  <c r="BG11" i="90"/>
  <c r="BJ11" i="90" s="1"/>
  <c r="BH10" i="90"/>
  <c r="BI9" i="90"/>
  <c r="BG17" i="90"/>
  <c r="BG16" i="90"/>
  <c r="BG15" i="90"/>
  <c r="BJ15" i="90" s="1"/>
  <c r="BH14" i="90"/>
  <c r="BH9" i="90"/>
  <c r="BI7" i="90"/>
  <c r="BH6" i="90"/>
  <c r="BJ6" i="90" s="1"/>
  <c r="BG5" i="90"/>
  <c r="BI4" i="90"/>
  <c r="BI11" i="90"/>
  <c r="BG9" i="90"/>
  <c r="BJ9" i="90" s="1"/>
  <c r="BI8" i="90"/>
  <c r="BI5" i="90"/>
  <c r="BG10" i="90"/>
  <c r="AJ5" i="90"/>
  <c r="AY6" i="90"/>
  <c r="BB6" i="90" s="1"/>
  <c r="AQ7" i="90"/>
  <c r="AT7" i="90" s="1"/>
  <c r="AB8" i="90"/>
  <c r="BH8" i="90"/>
  <c r="CG20" i="90"/>
  <c r="CF20" i="90"/>
  <c r="CG23" i="90"/>
  <c r="CF23" i="90"/>
  <c r="CH23" i="90" s="1"/>
  <c r="CG26" i="90"/>
  <c r="CF26" i="90"/>
  <c r="BF9" i="90"/>
  <c r="AG11" i="90"/>
  <c r="AW11" i="90"/>
  <c r="AN12" i="90"/>
  <c r="AO13" i="90"/>
  <c r="AF14" i="90"/>
  <c r="AE17" i="90"/>
  <c r="CG21" i="90"/>
  <c r="CF21" i="90"/>
  <c r="CH21" i="90" s="1"/>
  <c r="CG25" i="90"/>
  <c r="CF25" i="90"/>
  <c r="CH25" i="90" s="1"/>
  <c r="CG30" i="90"/>
  <c r="CF30" i="90"/>
  <c r="CH30" i="90" s="1"/>
  <c r="CG36" i="90"/>
  <c r="CF36" i="90"/>
  <c r="CH36" i="90" s="1"/>
  <c r="CG38" i="90"/>
  <c r="CF38" i="90"/>
  <c r="CH38" i="90" s="1"/>
  <c r="CG41" i="90"/>
  <c r="CF41" i="90"/>
  <c r="CH41" i="90" s="1"/>
  <c r="CG44" i="90"/>
  <c r="CF44" i="90"/>
  <c r="CH44" i="90" s="1"/>
  <c r="CG49" i="90"/>
  <c r="CF49" i="90"/>
  <c r="CH49" i="90" s="1"/>
  <c r="CG52" i="90"/>
  <c r="CF52" i="90"/>
  <c r="CH52" i="90" s="1"/>
  <c r="CG57" i="90"/>
  <c r="CF57" i="90"/>
  <c r="CH57" i="90" s="1"/>
  <c r="CG61" i="90"/>
  <c r="CF61" i="90"/>
  <c r="CH61" i="90" s="1"/>
  <c r="CG65" i="90"/>
  <c r="CF65" i="90"/>
  <c r="CH65" i="90" s="1"/>
  <c r="CF79" i="90"/>
  <c r="CG79" i="90"/>
  <c r="CF83" i="90"/>
  <c r="CG83" i="90"/>
  <c r="CF87" i="90"/>
  <c r="CG87" i="90"/>
  <c r="CF91" i="90"/>
  <c r="CG91" i="90"/>
  <c r="W14" i="90"/>
  <c r="X13" i="90"/>
  <c r="Y12" i="90"/>
  <c r="X17" i="90"/>
  <c r="X16" i="90"/>
  <c r="X15" i="90"/>
  <c r="Y14" i="90"/>
  <c r="W13" i="90"/>
  <c r="W12" i="90"/>
  <c r="X11" i="90"/>
  <c r="Y10" i="90"/>
  <c r="W8" i="90"/>
  <c r="X7" i="90"/>
  <c r="Y6" i="90"/>
  <c r="W17" i="90"/>
  <c r="W16" i="90"/>
  <c r="W15" i="90"/>
  <c r="X14" i="90"/>
  <c r="W11" i="90"/>
  <c r="X10" i="90"/>
  <c r="Y9" i="90"/>
  <c r="AM14" i="90"/>
  <c r="AN13" i="90"/>
  <c r="AO12" i="90"/>
  <c r="AN17" i="90"/>
  <c r="AN16" i="90"/>
  <c r="AN15" i="90"/>
  <c r="AO14" i="90"/>
  <c r="AM13" i="90"/>
  <c r="AM12" i="90"/>
  <c r="AN11" i="90"/>
  <c r="AO10" i="90"/>
  <c r="AM8" i="90"/>
  <c r="AN7" i="90"/>
  <c r="AO6" i="90"/>
  <c r="AM17" i="90"/>
  <c r="AM16" i="90"/>
  <c r="AP16" i="90" s="1"/>
  <c r="AM15" i="90"/>
  <c r="AN14" i="90"/>
  <c r="AM11" i="90"/>
  <c r="AN10" i="90"/>
  <c r="AO9" i="90"/>
  <c r="BC14" i="90"/>
  <c r="BF14" i="90" s="1"/>
  <c r="BD13" i="90"/>
  <c r="BE12" i="90"/>
  <c r="BD17" i="90"/>
  <c r="BD16" i="90"/>
  <c r="BD15" i="90"/>
  <c r="BE14" i="90"/>
  <c r="BC13" i="90"/>
  <c r="BF13" i="90" s="1"/>
  <c r="BC12" i="90"/>
  <c r="BF12" i="90" s="1"/>
  <c r="BD11" i="90"/>
  <c r="BE10" i="90"/>
  <c r="BC8" i="90"/>
  <c r="BD7" i="90"/>
  <c r="BE6" i="90"/>
  <c r="BC17" i="90"/>
  <c r="BC16" i="90"/>
  <c r="BC15" i="90"/>
  <c r="BF15" i="90" s="1"/>
  <c r="BD14" i="90"/>
  <c r="BC11" i="90"/>
  <c r="BF11" i="90" s="1"/>
  <c r="BD10" i="90"/>
  <c r="BE9" i="90"/>
  <c r="X4" i="90"/>
  <c r="AG4" i="90"/>
  <c r="BD4" i="90"/>
  <c r="X5" i="90"/>
  <c r="Z5" i="90" s="1"/>
  <c r="AN5" i="90"/>
  <c r="AP5" i="90" s="1"/>
  <c r="BD5" i="90"/>
  <c r="AE6" i="90"/>
  <c r="AH6" i="90" s="1"/>
  <c r="AU6" i="90"/>
  <c r="AX6" i="90" s="1"/>
  <c r="AE7" i="90"/>
  <c r="AU7" i="90"/>
  <c r="AX7" i="90" s="1"/>
  <c r="X9" i="90"/>
  <c r="Z9" i="90" s="1"/>
  <c r="AF9" i="90"/>
  <c r="AH9" i="90" s="1"/>
  <c r="AN9" i="90"/>
  <c r="AP9" i="90" s="1"/>
  <c r="AV9" i="90"/>
  <c r="AX9" i="90" s="1"/>
  <c r="BD9" i="90"/>
  <c r="AE12" i="90"/>
  <c r="AH12" i="90" s="1"/>
  <c r="BD12" i="90"/>
  <c r="Y13" i="90"/>
  <c r="Y15" i="90"/>
  <c r="AU15" i="90"/>
  <c r="AX15" i="90" s="1"/>
  <c r="AO16" i="90"/>
  <c r="BN16" i="90"/>
  <c r="BE17" i="90"/>
  <c r="CG27" i="90"/>
  <c r="CF27" i="90"/>
  <c r="CG31" i="90"/>
  <c r="CF31" i="90"/>
  <c r="CG39" i="90"/>
  <c r="CF39" i="90"/>
  <c r="CG42" i="90"/>
  <c r="CF42" i="90"/>
  <c r="CG50" i="90"/>
  <c r="CF50" i="90"/>
  <c r="CG58" i="90"/>
  <c r="CF58" i="90"/>
  <c r="X8" i="90"/>
  <c r="AF8" i="90"/>
  <c r="AN8" i="90"/>
  <c r="AV8" i="90"/>
  <c r="BD8" i="90"/>
  <c r="W10" i="90"/>
  <c r="AE10" i="90"/>
  <c r="AM10" i="90"/>
  <c r="AU10" i="90"/>
  <c r="AX10" i="90" s="1"/>
  <c r="BC10" i="90"/>
  <c r="X12" i="90"/>
  <c r="Y16" i="90"/>
  <c r="AO17" i="90"/>
  <c r="CG28" i="90"/>
  <c r="CF28" i="90"/>
  <c r="CG32" i="90"/>
  <c r="CF32" i="90"/>
  <c r="CG34" i="90"/>
  <c r="CF34" i="90"/>
  <c r="CG40" i="90"/>
  <c r="CF40" i="90"/>
  <c r="CG48" i="90"/>
  <c r="CF48" i="90"/>
  <c r="CG56" i="90"/>
  <c r="CF56" i="90"/>
  <c r="AE14" i="90"/>
  <c r="AH14" i="90" s="1"/>
  <c r="AF13" i="90"/>
  <c r="AG12" i="90"/>
  <c r="AF11" i="90"/>
  <c r="AG10" i="90"/>
  <c r="AE8" i="90"/>
  <c r="AH8" i="90" s="1"/>
  <c r="AF7" i="90"/>
  <c r="AG6" i="90"/>
  <c r="AG17" i="90"/>
  <c r="AG16" i="90"/>
  <c r="AG15" i="90"/>
  <c r="AG13" i="90"/>
  <c r="AF12" i="90"/>
  <c r="AE11" i="90"/>
  <c r="AH11" i="90" s="1"/>
  <c r="AF10" i="90"/>
  <c r="AG9" i="90"/>
  <c r="AF17" i="90"/>
  <c r="AF16" i="90"/>
  <c r="AF15" i="90"/>
  <c r="AH15" i="90" s="1"/>
  <c r="AG14" i="90"/>
  <c r="AE13" i="90"/>
  <c r="AH13" i="90" s="1"/>
  <c r="AU14" i="90"/>
  <c r="AV13" i="90"/>
  <c r="AW12" i="90"/>
  <c r="AV11" i="90"/>
  <c r="AW10" i="90"/>
  <c r="AU8" i="90"/>
  <c r="AX8" i="90" s="1"/>
  <c r="AV7" i="90"/>
  <c r="AW6" i="90"/>
  <c r="AW17" i="90"/>
  <c r="AW16" i="90"/>
  <c r="AW15" i="90"/>
  <c r="AW13" i="90"/>
  <c r="AV12" i="90"/>
  <c r="AU11" i="90"/>
  <c r="AX11" i="90" s="1"/>
  <c r="AV10" i="90"/>
  <c r="AW9" i="90"/>
  <c r="AV17" i="90"/>
  <c r="AV16" i="90"/>
  <c r="AX16" i="90" s="1"/>
  <c r="AV15" i="90"/>
  <c r="AW14" i="90"/>
  <c r="AU13" i="90"/>
  <c r="AW4" i="90"/>
  <c r="AF5" i="90"/>
  <c r="AH5" i="90" s="1"/>
  <c r="AV5" i="90"/>
  <c r="AX5" i="90" s="1"/>
  <c r="W6" i="90"/>
  <c r="AM6" i="90"/>
  <c r="AP6" i="90" s="1"/>
  <c r="BC6" i="90"/>
  <c r="BF6" i="90" s="1"/>
  <c r="W7" i="90"/>
  <c r="AM7" i="90"/>
  <c r="AP7" i="90" s="1"/>
  <c r="BC7" i="90"/>
  <c r="BF7" i="90" s="1"/>
  <c r="Y8" i="90"/>
  <c r="AG8" i="90"/>
  <c r="AO8" i="90"/>
  <c r="AW8" i="90"/>
  <c r="BE8" i="90"/>
  <c r="AU12" i="90"/>
  <c r="AX12" i="90" s="1"/>
  <c r="BE13" i="90"/>
  <c r="AV14" i="90"/>
  <c r="BE15" i="90"/>
  <c r="AE16" i="90"/>
  <c r="AH16" i="90" s="1"/>
  <c r="Y17" i="90"/>
  <c r="AU17" i="90"/>
  <c r="AX17" i="90" s="1"/>
  <c r="CG29" i="90"/>
  <c r="CF29" i="90"/>
  <c r="CH29" i="90" s="1"/>
  <c r="CG35" i="90"/>
  <c r="CF35" i="90"/>
  <c r="CH35" i="90" s="1"/>
  <c r="CG46" i="90"/>
  <c r="CF46" i="90"/>
  <c r="CH46" i="90" s="1"/>
  <c r="CG54" i="90"/>
  <c r="CF54" i="90"/>
  <c r="CH54" i="90" s="1"/>
  <c r="BK12" i="90"/>
  <c r="BK13" i="90"/>
  <c r="BN13" i="90" s="1"/>
  <c r="BM14" i="90"/>
  <c r="BL15" i="90"/>
  <c r="BN15" i="90" s="1"/>
  <c r="BL16" i="90"/>
  <c r="BL17" i="90"/>
  <c r="BN17" i="90" s="1"/>
  <c r="CG62" i="90"/>
  <c r="CF62" i="90"/>
  <c r="CH62" i="90" s="1"/>
  <c r="CG66" i="90"/>
  <c r="CF66" i="90"/>
  <c r="CH66" i="90" s="1"/>
  <c r="BM9" i="90"/>
  <c r="BL10" i="90"/>
  <c r="BN10" i="90" s="1"/>
  <c r="BK11" i="90"/>
  <c r="BL12" i="90"/>
  <c r="BM13" i="90"/>
  <c r="BM15" i="90"/>
  <c r="BM16" i="90"/>
  <c r="CG63" i="90"/>
  <c r="CF63" i="90"/>
  <c r="CF67" i="90"/>
  <c r="CG67" i="90"/>
  <c r="CF77" i="90"/>
  <c r="CG77" i="90"/>
  <c r="CF81" i="90"/>
  <c r="CG81" i="90"/>
  <c r="CF85" i="90"/>
  <c r="CF89" i="90"/>
  <c r="CG89" i="90"/>
  <c r="CF93" i="90"/>
  <c r="CG93" i="90"/>
  <c r="CG97" i="90"/>
  <c r="CF97" i="90"/>
  <c r="CG101" i="90"/>
  <c r="CF101" i="90"/>
  <c r="BK14" i="90"/>
  <c r="BN14" i="90" s="1"/>
  <c r="BL13" i="90"/>
  <c r="BM12" i="90"/>
  <c r="BM6" i="90"/>
  <c r="BL7" i="90"/>
  <c r="BN7" i="90" s="1"/>
  <c r="BK8" i="90"/>
  <c r="BN8" i="90" s="1"/>
  <c r="BM10" i="90"/>
  <c r="BL11" i="90"/>
  <c r="CF43" i="90"/>
  <c r="CH43" i="90" s="1"/>
  <c r="CF51" i="90"/>
  <c r="CH51" i="90" s="1"/>
  <c r="CF59" i="90"/>
  <c r="CH59" i="90" s="1"/>
  <c r="CG60" i="90"/>
  <c r="CF60" i="90"/>
  <c r="CH60" i="90" s="1"/>
  <c r="CG64" i="90"/>
  <c r="CF64" i="90"/>
  <c r="CH64" i="90" s="1"/>
  <c r="CG70" i="90"/>
  <c r="CF70" i="90"/>
  <c r="CH70" i="90" s="1"/>
  <c r="CF78" i="90"/>
  <c r="CG78" i="90"/>
  <c r="CF82" i="90"/>
  <c r="CG82" i="90"/>
  <c r="CF86" i="90"/>
  <c r="CG86" i="90"/>
  <c r="CF90" i="90"/>
  <c r="CG90" i="90"/>
  <c r="CG94" i="90"/>
  <c r="CF94" i="90"/>
  <c r="CH94" i="90" s="1"/>
  <c r="CG100" i="90"/>
  <c r="CF100" i="90"/>
  <c r="CG102" i="90"/>
  <c r="CF102" i="90"/>
  <c r="CH102" i="90" s="1"/>
  <c r="CG68" i="90"/>
  <c r="CF68" i="90"/>
  <c r="CF76" i="90"/>
  <c r="CG76" i="90"/>
  <c r="CF80" i="90"/>
  <c r="CG80" i="90"/>
  <c r="CF84" i="90"/>
  <c r="CG84" i="90"/>
  <c r="CF88" i="90"/>
  <c r="CG88" i="90"/>
  <c r="CF92" i="90"/>
  <c r="CG92" i="90"/>
  <c r="CG95" i="90"/>
  <c r="CF95" i="90"/>
  <c r="CH95" i="90" s="1"/>
  <c r="CG103" i="90"/>
  <c r="CF103" i="90"/>
  <c r="CH103" i="90" s="1"/>
  <c r="CH69" i="90"/>
  <c r="CG73" i="90"/>
  <c r="CH73" i="90" s="1"/>
  <c r="CG74" i="90"/>
  <c r="CF74" i="90"/>
  <c r="CH74" i="90" s="1"/>
  <c r="CG96" i="90"/>
  <c r="CF96" i="90"/>
  <c r="CH96" i="90" s="1"/>
  <c r="CG98" i="90"/>
  <c r="CF98" i="90"/>
  <c r="CH98" i="90" s="1"/>
  <c r="CG104" i="90"/>
  <c r="CF104" i="90"/>
  <c r="CH104" i="90" s="1"/>
  <c r="CG71" i="90"/>
  <c r="CH71" i="90" s="1"/>
  <c r="CG72" i="90"/>
  <c r="CF72" i="90"/>
  <c r="CH75" i="90"/>
  <c r="CG99" i="90"/>
  <c r="CF99" i="90"/>
  <c r="CH99" i="90" s="1"/>
  <c r="AN21" i="88"/>
  <c r="AM21" i="88"/>
  <c r="AO20" i="88"/>
  <c r="M23" i="88"/>
  <c r="AQ105" i="91" l="1"/>
  <c r="Z7" i="91"/>
  <c r="CH102" i="91"/>
  <c r="CH94" i="91"/>
  <c r="CH86" i="91"/>
  <c r="CH97" i="91"/>
  <c r="CH89" i="91"/>
  <c r="CH103" i="91"/>
  <c r="CH87" i="91"/>
  <c r="CH92" i="91"/>
  <c r="CH96" i="91"/>
  <c r="BJ9" i="91"/>
  <c r="AT13" i="91"/>
  <c r="AD14" i="91"/>
  <c r="AH13" i="91"/>
  <c r="AL13" i="91"/>
  <c r="BN13" i="91"/>
  <c r="BN12" i="91"/>
  <c r="BN6" i="91"/>
  <c r="BN11" i="91"/>
  <c r="BN16" i="91"/>
  <c r="AH9" i="91"/>
  <c r="AH10" i="91"/>
  <c r="AH11" i="91"/>
  <c r="AH16" i="91"/>
  <c r="AL12" i="91"/>
  <c r="AH14" i="91"/>
  <c r="BN10" i="91"/>
  <c r="BG105" i="91"/>
  <c r="AA105" i="91"/>
  <c r="BF13" i="91"/>
  <c r="BF11" i="91"/>
  <c r="BF16" i="91"/>
  <c r="BB17" i="91"/>
  <c r="AL17" i="91"/>
  <c r="CH33" i="91"/>
  <c r="CH73" i="91"/>
  <c r="CH64" i="91"/>
  <c r="CH62" i="91"/>
  <c r="Z12" i="91"/>
  <c r="BF7" i="91"/>
  <c r="BJ17" i="91"/>
  <c r="Z5" i="91"/>
  <c r="BB9" i="91"/>
  <c r="AL9" i="91"/>
  <c r="AP7" i="91"/>
  <c r="BS11" i="91"/>
  <c r="Z11" i="91"/>
  <c r="BK105" i="91"/>
  <c r="BN5" i="91"/>
  <c r="CH39" i="91"/>
  <c r="AT11" i="91"/>
  <c r="AT16" i="91"/>
  <c r="AX6" i="91"/>
  <c r="AH6" i="91"/>
  <c r="BF10" i="91"/>
  <c r="BF15" i="91"/>
  <c r="BS9" i="91"/>
  <c r="Z9" i="91"/>
  <c r="BS14" i="91"/>
  <c r="Z14" i="91"/>
  <c r="BS17" i="91"/>
  <c r="Z17" i="91"/>
  <c r="CH83" i="91"/>
  <c r="CH68" i="91"/>
  <c r="BB7" i="91"/>
  <c r="AI105" i="91"/>
  <c r="AL5" i="91"/>
  <c r="BN17" i="91"/>
  <c r="AX15" i="91"/>
  <c r="AH17" i="91"/>
  <c r="CH65" i="91"/>
  <c r="CH58" i="91"/>
  <c r="CH55" i="91"/>
  <c r="CH53" i="91"/>
  <c r="CH49" i="91"/>
  <c r="CH45" i="91"/>
  <c r="CH41" i="91"/>
  <c r="CH37" i="91"/>
  <c r="BS12" i="91"/>
  <c r="BJ11" i="91"/>
  <c r="BJ16" i="91"/>
  <c r="CH57" i="91"/>
  <c r="AP12" i="91"/>
  <c r="BT12" i="91" s="1"/>
  <c r="AD8" i="91"/>
  <c r="AH7" i="91"/>
  <c r="BJ6" i="91"/>
  <c r="AT6" i="91"/>
  <c r="AD6" i="91"/>
  <c r="AP10" i="91"/>
  <c r="AP15" i="91"/>
  <c r="AY105" i="91"/>
  <c r="BB5" i="91"/>
  <c r="AE105" i="91"/>
  <c r="AH5" i="91"/>
  <c r="BR9" i="91"/>
  <c r="BR15" i="91"/>
  <c r="BB15" i="91"/>
  <c r="AL15" i="91"/>
  <c r="AX9" i="91"/>
  <c r="AX10" i="91"/>
  <c r="AX11" i="91"/>
  <c r="AX16" i="91"/>
  <c r="AL7" i="91"/>
  <c r="BS5" i="91"/>
  <c r="CH34" i="91"/>
  <c r="CH81" i="91"/>
  <c r="CH66" i="91"/>
  <c r="CH63" i="91"/>
  <c r="CH61" i="91"/>
  <c r="BS7" i="91"/>
  <c r="AT8" i="91"/>
  <c r="AT105" i="91" s="1"/>
  <c r="BB6" i="91"/>
  <c r="AL6" i="91"/>
  <c r="BS13" i="91"/>
  <c r="CC13" i="91" s="1"/>
  <c r="CD13" i="91" s="1"/>
  <c r="Z13" i="91"/>
  <c r="BS16" i="91"/>
  <c r="Z16" i="91"/>
  <c r="AM105" i="91"/>
  <c r="CH78" i="91"/>
  <c r="CH70" i="91"/>
  <c r="CH80" i="91"/>
  <c r="CH72" i="91"/>
  <c r="CH77" i="91"/>
  <c r="CH75" i="91"/>
  <c r="CH47" i="91"/>
  <c r="CH98" i="91"/>
  <c r="CH90" i="91"/>
  <c r="CH101" i="91"/>
  <c r="CH93" i="91"/>
  <c r="CH104" i="91"/>
  <c r="CH95" i="91"/>
  <c r="CH100" i="91"/>
  <c r="CH99" i="91"/>
  <c r="CH91" i="91"/>
  <c r="CH31" i="91"/>
  <c r="BS8" i="91"/>
  <c r="Z8" i="91"/>
  <c r="BJ14" i="91"/>
  <c r="AD9" i="91"/>
  <c r="CH51" i="91"/>
  <c r="CH88" i="91"/>
  <c r="AX14" i="91"/>
  <c r="AX7" i="91"/>
  <c r="BF6" i="91"/>
  <c r="AP6" i="91"/>
  <c r="BS6" i="91"/>
  <c r="Z6" i="91"/>
  <c r="BT6" i="91" s="1"/>
  <c r="BF9" i="91"/>
  <c r="BF14" i="91"/>
  <c r="BF17" i="91"/>
  <c r="AP13" i="91"/>
  <c r="AP105" i="91" s="1"/>
  <c r="AP11" i="91"/>
  <c r="AP16" i="91"/>
  <c r="Z10" i="91"/>
  <c r="BS10" i="91"/>
  <c r="BS15" i="91"/>
  <c r="Z15" i="91"/>
  <c r="CH84" i="91"/>
  <c r="CH69" i="91"/>
  <c r="CH67" i="91"/>
  <c r="CH43" i="91"/>
  <c r="BR13" i="91"/>
  <c r="AX8" i="91"/>
  <c r="BO105" i="91"/>
  <c r="BR5" i="91"/>
  <c r="AU105" i="91"/>
  <c r="AX5" i="91"/>
  <c r="BT5" i="91" s="1"/>
  <c r="W105" i="91"/>
  <c r="BR10" i="91"/>
  <c r="BR6" i="91"/>
  <c r="BR11" i="91"/>
  <c r="BR16" i="91"/>
  <c r="BB10" i="91"/>
  <c r="BB11" i="91"/>
  <c r="AL10" i="91"/>
  <c r="AL11" i="91"/>
  <c r="AL16" i="91"/>
  <c r="BN15" i="91"/>
  <c r="AX17" i="91"/>
  <c r="CH85" i="91"/>
  <c r="BC105" i="91"/>
  <c r="CH56" i="91"/>
  <c r="CH54" i="91"/>
  <c r="CH50" i="91"/>
  <c r="CH46" i="91"/>
  <c r="CH42" i="91"/>
  <c r="CH38" i="91"/>
  <c r="CH89" i="90"/>
  <c r="CH81" i="90"/>
  <c r="CH67" i="90"/>
  <c r="AH17" i="90"/>
  <c r="CH90" i="90"/>
  <c r="CH82" i="90"/>
  <c r="CH101" i="90"/>
  <c r="CH63" i="90"/>
  <c r="BF17" i="90"/>
  <c r="CH26" i="90"/>
  <c r="CH20" i="90"/>
  <c r="BJ17" i="90"/>
  <c r="CH33" i="90"/>
  <c r="CH19" i="90"/>
  <c r="BR17" i="90"/>
  <c r="CH24" i="90"/>
  <c r="AM105" i="90"/>
  <c r="BR9" i="90"/>
  <c r="CH76" i="90"/>
  <c r="BS6" i="90"/>
  <c r="Z6" i="90"/>
  <c r="AX13" i="90"/>
  <c r="AX14" i="90"/>
  <c r="CH48" i="90"/>
  <c r="CH34" i="90"/>
  <c r="CH28" i="90"/>
  <c r="AP10" i="90"/>
  <c r="CH58" i="90"/>
  <c r="CH42" i="90"/>
  <c r="CH31" i="90"/>
  <c r="BF16" i="90"/>
  <c r="BF8" i="90"/>
  <c r="AP15" i="90"/>
  <c r="AP12" i="90"/>
  <c r="AP14" i="90"/>
  <c r="CH91" i="90"/>
  <c r="CH83" i="90"/>
  <c r="BJ10" i="90"/>
  <c r="BJ16" i="90"/>
  <c r="AT15" i="90"/>
  <c r="AA105" i="90"/>
  <c r="AD5" i="90"/>
  <c r="AD8" i="90"/>
  <c r="BC105" i="90"/>
  <c r="AD7" i="90"/>
  <c r="BR12" i="90"/>
  <c r="AY105" i="90"/>
  <c r="BB5" i="90"/>
  <c r="BB17" i="90"/>
  <c r="AL17" i="90"/>
  <c r="BK105" i="90"/>
  <c r="CH92" i="90"/>
  <c r="CH86" i="90"/>
  <c r="CH93" i="90"/>
  <c r="CH85" i="90"/>
  <c r="CH77" i="90"/>
  <c r="AH10" i="90"/>
  <c r="AP8" i="90"/>
  <c r="AP13" i="90"/>
  <c r="Z15" i="90"/>
  <c r="BS15" i="90"/>
  <c r="BS12" i="90"/>
  <c r="Z12" i="90"/>
  <c r="BS14" i="90"/>
  <c r="Z14" i="90"/>
  <c r="AT14" i="90"/>
  <c r="AD9" i="90"/>
  <c r="BT9" i="90" s="1"/>
  <c r="AL6" i="90"/>
  <c r="BO105" i="90"/>
  <c r="BR5" i="90"/>
  <c r="BB12" i="90"/>
  <c r="BS11" i="90"/>
  <c r="Z11" i="90"/>
  <c r="Z17" i="90"/>
  <c r="BS17" i="90"/>
  <c r="AQ105" i="90"/>
  <c r="AT5" i="90"/>
  <c r="CH84" i="90"/>
  <c r="CH78" i="90"/>
  <c r="BS7" i="90"/>
  <c r="Z7" i="90"/>
  <c r="CH72" i="90"/>
  <c r="CH88" i="90"/>
  <c r="CH80" i="90"/>
  <c r="CH68" i="90"/>
  <c r="CH100" i="90"/>
  <c r="CH97" i="90"/>
  <c r="BN11" i="90"/>
  <c r="BN105" i="90" s="1"/>
  <c r="BN12" i="90"/>
  <c r="CH56" i="90"/>
  <c r="CH40" i="90"/>
  <c r="CH32" i="90"/>
  <c r="BF10" i="90"/>
  <c r="Z10" i="90"/>
  <c r="BS10" i="90"/>
  <c r="CH50" i="90"/>
  <c r="CH39" i="90"/>
  <c r="CH27" i="90"/>
  <c r="AH7" i="90"/>
  <c r="AP11" i="90"/>
  <c r="AP17" i="90"/>
  <c r="Z16" i="90"/>
  <c r="BS16" i="90"/>
  <c r="BS8" i="90"/>
  <c r="Z8" i="90"/>
  <c r="BS13" i="90"/>
  <c r="CC13" i="90" s="1"/>
  <c r="CD13" i="90" s="1"/>
  <c r="Z13" i="90"/>
  <c r="CH87" i="90"/>
  <c r="CH79" i="90"/>
  <c r="BS9" i="90"/>
  <c r="AU105" i="90"/>
  <c r="BG105" i="90"/>
  <c r="BJ5" i="90"/>
  <c r="BJ13" i="90"/>
  <c r="BJ8" i="90"/>
  <c r="AT17" i="90"/>
  <c r="AD10" i="90"/>
  <c r="AD16" i="90"/>
  <c r="AD14" i="90"/>
  <c r="W105" i="90"/>
  <c r="BR7" i="90"/>
  <c r="AE105" i="90"/>
  <c r="BR11" i="90"/>
  <c r="BR8" i="90"/>
  <c r="BR15" i="90"/>
  <c r="BB11" i="90"/>
  <c r="BB8" i="90"/>
  <c r="BB15" i="90"/>
  <c r="AI105" i="90"/>
  <c r="AL5" i="90"/>
  <c r="AL12" i="90"/>
  <c r="AL15" i="90"/>
  <c r="BS5" i="90"/>
  <c r="AE12" i="88"/>
  <c r="AF19" i="88"/>
  <c r="M26" i="88"/>
  <c r="BJ105" i="91" l="1"/>
  <c r="BT7" i="91"/>
  <c r="BF105" i="91"/>
  <c r="AD105" i="91"/>
  <c r="BT10" i="91"/>
  <c r="CC10" i="91" s="1"/>
  <c r="CD10" i="91" s="1"/>
  <c r="CF13" i="91"/>
  <c r="CG13" i="91"/>
  <c r="CC7" i="91"/>
  <c r="CD7" i="91" s="1"/>
  <c r="AH105" i="91"/>
  <c r="BN105" i="91"/>
  <c r="AX105" i="91"/>
  <c r="BT17" i="91"/>
  <c r="CC17" i="91" s="1"/>
  <c r="CD17" i="91" s="1"/>
  <c r="Z105" i="91"/>
  <c r="BT15" i="91"/>
  <c r="BT8" i="91"/>
  <c r="BT16" i="91"/>
  <c r="BT14" i="91"/>
  <c r="BT13" i="91"/>
  <c r="BT9" i="91"/>
  <c r="CC9" i="91" s="1"/>
  <c r="CD9" i="91" s="1"/>
  <c r="CC6" i="91"/>
  <c r="CD6" i="91" s="1"/>
  <c r="BR105" i="91"/>
  <c r="BW105" i="91"/>
  <c r="CC15" i="91"/>
  <c r="CD15" i="91" s="1"/>
  <c r="CC16" i="91"/>
  <c r="CD16" i="91" s="1"/>
  <c r="BS105" i="91"/>
  <c r="CC5" i="91"/>
  <c r="CD5" i="91" s="1"/>
  <c r="BB105" i="91"/>
  <c r="CC12" i="91"/>
  <c r="CD12" i="91" s="1"/>
  <c r="AL105" i="91"/>
  <c r="CC14" i="91"/>
  <c r="CD14" i="91" s="1"/>
  <c r="BT11" i="91"/>
  <c r="CC11" i="91" s="1"/>
  <c r="CD11" i="91" s="1"/>
  <c r="AH105" i="90"/>
  <c r="AP105" i="90"/>
  <c r="AX105" i="90"/>
  <c r="BJ105" i="90"/>
  <c r="BF105" i="90"/>
  <c r="BT8" i="90"/>
  <c r="CC8" i="90" s="1"/>
  <c r="CD8" i="90" s="1"/>
  <c r="BT7" i="90"/>
  <c r="CC7" i="90" s="1"/>
  <c r="CD7" i="90" s="1"/>
  <c r="AT105" i="90"/>
  <c r="BT11" i="90"/>
  <c r="BT14" i="90"/>
  <c r="AD105" i="90"/>
  <c r="BW105" i="90"/>
  <c r="CC11" i="90"/>
  <c r="CD11" i="90" s="1"/>
  <c r="CC14" i="90"/>
  <c r="CD14" i="90" s="1"/>
  <c r="BT15" i="90"/>
  <c r="CC15" i="90" s="1"/>
  <c r="CD15" i="90" s="1"/>
  <c r="BT6" i="90"/>
  <c r="AL105" i="90"/>
  <c r="BT13" i="90"/>
  <c r="BT12" i="90"/>
  <c r="CC12" i="90" s="1"/>
  <c r="CD12" i="90" s="1"/>
  <c r="BB105" i="90"/>
  <c r="CC6" i="90"/>
  <c r="CD6" i="90" s="1"/>
  <c r="BT5" i="90"/>
  <c r="BS105" i="90"/>
  <c r="CC9" i="90"/>
  <c r="CD9" i="90" s="1"/>
  <c r="CG13" i="90"/>
  <c r="CF13" i="90"/>
  <c r="CH13" i="90" s="1"/>
  <c r="BT16" i="90"/>
  <c r="CC16" i="90" s="1"/>
  <c r="CD16" i="90" s="1"/>
  <c r="BT10" i="90"/>
  <c r="CC10" i="90" s="1"/>
  <c r="CD10" i="90" s="1"/>
  <c r="BT17" i="90"/>
  <c r="CC17" i="90" s="1"/>
  <c r="CD17" i="90" s="1"/>
  <c r="BR105" i="90"/>
  <c r="Z105" i="90"/>
  <c r="AD23" i="88"/>
  <c r="BT105" i="91" l="1"/>
  <c r="CH13" i="91"/>
  <c r="CG9" i="91"/>
  <c r="CF9" i="91"/>
  <c r="CH9" i="91" s="1"/>
  <c r="CG17" i="91"/>
  <c r="CF17" i="91"/>
  <c r="CH17" i="91" s="1"/>
  <c r="CG11" i="91"/>
  <c r="CF11" i="91"/>
  <c r="CH11" i="91" s="1"/>
  <c r="BT107" i="91"/>
  <c r="BT110" i="91" s="1"/>
  <c r="CG10" i="91"/>
  <c r="CF10" i="91"/>
  <c r="CH10" i="91" s="1"/>
  <c r="CF5" i="91"/>
  <c r="CG5" i="91"/>
  <c r="BS107" i="91"/>
  <c r="BS110" i="91" s="1"/>
  <c r="BW107" i="91"/>
  <c r="CG15" i="91"/>
  <c r="CF15" i="91"/>
  <c r="BX105" i="91"/>
  <c r="BX107" i="91" s="1"/>
  <c r="CG7" i="91"/>
  <c r="CF7" i="91"/>
  <c r="CG14" i="91"/>
  <c r="CF14" i="91"/>
  <c r="CG12" i="91"/>
  <c r="CF12" i="91"/>
  <c r="CH12" i="91" s="1"/>
  <c r="CG16" i="91"/>
  <c r="CF16" i="91"/>
  <c r="CC8" i="91"/>
  <c r="CD8" i="91" s="1"/>
  <c r="CG6" i="91"/>
  <c r="CF6" i="91"/>
  <c r="CF12" i="90"/>
  <c r="CG12" i="90"/>
  <c r="CG16" i="90"/>
  <c r="CF16" i="90"/>
  <c r="CH16" i="90" s="1"/>
  <c r="CG15" i="90"/>
  <c r="CF15" i="90"/>
  <c r="CH15" i="90" s="1"/>
  <c r="CG17" i="90"/>
  <c r="CF17" i="90"/>
  <c r="CH17" i="90" s="1"/>
  <c r="CF10" i="90"/>
  <c r="CG10" i="90"/>
  <c r="BS107" i="90"/>
  <c r="BS110" i="90" s="1"/>
  <c r="BS113" i="91" s="1"/>
  <c r="BS117" i="91" s="1"/>
  <c r="BW107" i="90"/>
  <c r="CG14" i="90"/>
  <c r="CF14" i="90"/>
  <c r="CH14" i="90" s="1"/>
  <c r="BT105" i="90"/>
  <c r="CF11" i="90"/>
  <c r="CH11" i="90" s="1"/>
  <c r="CG11" i="90"/>
  <c r="BX105" i="90"/>
  <c r="CF6" i="90"/>
  <c r="CG6" i="90"/>
  <c r="CF7" i="90"/>
  <c r="CG7" i="90"/>
  <c r="CG9" i="90"/>
  <c r="CF9" i="90"/>
  <c r="CH9" i="90" s="1"/>
  <c r="CC5" i="90"/>
  <c r="CD5" i="90" s="1"/>
  <c r="CG8" i="90"/>
  <c r="CF8" i="90"/>
  <c r="CH8" i="90" s="1"/>
  <c r="AN23" i="88"/>
  <c r="AD26" i="88"/>
  <c r="T27" i="88" s="1"/>
  <c r="CH6" i="91" l="1"/>
  <c r="CH15" i="91"/>
  <c r="CH7" i="91"/>
  <c r="CF105" i="91"/>
  <c r="CH5" i="91"/>
  <c r="CF8" i="91"/>
  <c r="CG8" i="91"/>
  <c r="CG105" i="91" s="1"/>
  <c r="CH16" i="91"/>
  <c r="CH14" i="91"/>
  <c r="BV110" i="91"/>
  <c r="CH6" i="90"/>
  <c r="BT107" i="90"/>
  <c r="BT110" i="90" s="1"/>
  <c r="BT113" i="91" s="1"/>
  <c r="BT117" i="91" s="1"/>
  <c r="BX107" i="90"/>
  <c r="CG5" i="90"/>
  <c r="CG105" i="90" s="1"/>
  <c r="CF5" i="90"/>
  <c r="CH7" i="90"/>
  <c r="CH10" i="90"/>
  <c r="CH12" i="90"/>
  <c r="N68" i="87"/>
  <c r="N66" i="87"/>
  <c r="W58" i="87"/>
  <c r="W57" i="87"/>
  <c r="AC54" i="87"/>
  <c r="J54" i="87"/>
  <c r="S54" i="87" s="1"/>
  <c r="W49" i="87"/>
  <c r="W48" i="87"/>
  <c r="T39" i="87"/>
  <c r="J39" i="87"/>
  <c r="P37" i="87"/>
  <c r="T36" i="87"/>
  <c r="J36" i="87"/>
  <c r="P35" i="87"/>
  <c r="P34" i="87"/>
  <c r="P32" i="87"/>
  <c r="P31" i="87"/>
  <c r="P30" i="87"/>
  <c r="P29" i="87"/>
  <c r="R14" i="87"/>
  <c r="N68" i="86"/>
  <c r="N66" i="86"/>
  <c r="W58" i="86"/>
  <c r="W57" i="86"/>
  <c r="AC54" i="86"/>
  <c r="J54" i="86"/>
  <c r="S54" i="86" s="1"/>
  <c r="W49" i="86"/>
  <c r="W48" i="86"/>
  <c r="T39" i="86"/>
  <c r="J39" i="86"/>
  <c r="P37" i="86"/>
  <c r="T36" i="86"/>
  <c r="J36" i="86"/>
  <c r="P35" i="86"/>
  <c r="P34" i="86"/>
  <c r="P32" i="86"/>
  <c r="P31" i="86"/>
  <c r="P30" i="86"/>
  <c r="P29" i="86"/>
  <c r="J26" i="86"/>
  <c r="AC23" i="86"/>
  <c r="J23" i="86"/>
  <c r="A23" i="86"/>
  <c r="S23" i="86" s="1"/>
  <c r="J31" i="86" s="1"/>
  <c r="AC22" i="86"/>
  <c r="J20" i="86"/>
  <c r="AC19" i="86" s="1"/>
  <c r="A20" i="86"/>
  <c r="A26" i="86" s="1"/>
  <c r="R14" i="86"/>
  <c r="N68" i="85"/>
  <c r="N66" i="85"/>
  <c r="W58" i="85"/>
  <c r="W57" i="85"/>
  <c r="AC54" i="85"/>
  <c r="J54" i="85"/>
  <c r="S54" i="85" s="1"/>
  <c r="W49" i="85"/>
  <c r="W48" i="85"/>
  <c r="T39" i="85"/>
  <c r="J39" i="85"/>
  <c r="P37" i="85"/>
  <c r="T36" i="85"/>
  <c r="J36" i="85"/>
  <c r="P35" i="85"/>
  <c r="P34" i="85"/>
  <c r="P32" i="85"/>
  <c r="P31" i="85"/>
  <c r="P30" i="85"/>
  <c r="P29" i="85"/>
  <c r="J26" i="85"/>
  <c r="AC23" i="85"/>
  <c r="J23" i="85"/>
  <c r="A23" i="85"/>
  <c r="S23" i="85" s="1"/>
  <c r="J31" i="85" s="1"/>
  <c r="AC22" i="85"/>
  <c r="J20" i="85"/>
  <c r="AC19" i="85" s="1"/>
  <c r="A20" i="85"/>
  <c r="A26" i="85" s="1"/>
  <c r="R14" i="85"/>
  <c r="N68" i="84"/>
  <c r="N66" i="84"/>
  <c r="W58" i="84"/>
  <c r="W57" i="84"/>
  <c r="AC54" i="84"/>
  <c r="S54" i="84"/>
  <c r="J54" i="84"/>
  <c r="W49" i="84"/>
  <c r="W48" i="84"/>
  <c r="T39" i="84"/>
  <c r="J39" i="84"/>
  <c r="P37" i="84"/>
  <c r="T36" i="84"/>
  <c r="J36" i="84"/>
  <c r="P35" i="84"/>
  <c r="P34" i="84"/>
  <c r="P32" i="84"/>
  <c r="P31" i="84"/>
  <c r="P30" i="84"/>
  <c r="P29" i="84"/>
  <c r="J26" i="84"/>
  <c r="AC23" i="84"/>
  <c r="J23" i="84"/>
  <c r="A23" i="84"/>
  <c r="S23" i="84" s="1"/>
  <c r="J31" i="84" s="1"/>
  <c r="AC22" i="84"/>
  <c r="J20" i="84"/>
  <c r="AC19" i="84" s="1"/>
  <c r="A20" i="84"/>
  <c r="A26" i="84" s="1"/>
  <c r="R14" i="84"/>
  <c r="J26" i="50"/>
  <c r="A26" i="50"/>
  <c r="BV110" i="90" l="1"/>
  <c r="CH8" i="91"/>
  <c r="CH105" i="91" s="1"/>
  <c r="CI105" i="91" s="1"/>
  <c r="CF105" i="90"/>
  <c r="CH5" i="90"/>
  <c r="CH105" i="90" s="1"/>
  <c r="CI105" i="90" s="1"/>
  <c r="T31" i="86"/>
  <c r="AC26" i="86"/>
  <c r="S26" i="86"/>
  <c r="J32" i="86" s="1"/>
  <c r="T32" i="86" s="1"/>
  <c r="A45" i="86"/>
  <c r="J45" i="86"/>
  <c r="S20" i="86"/>
  <c r="AC20" i="86"/>
  <c r="T31" i="85"/>
  <c r="AC26" i="85"/>
  <c r="S26" i="85"/>
  <c r="J32" i="85" s="1"/>
  <c r="T32" i="85" s="1"/>
  <c r="A45" i="85"/>
  <c r="S20" i="85"/>
  <c r="J45" i="85"/>
  <c r="AC20" i="85"/>
  <c r="AC26" i="84"/>
  <c r="S26" i="84"/>
  <c r="J32" i="84" s="1"/>
  <c r="T32" i="84" s="1"/>
  <c r="T31" i="84"/>
  <c r="J45" i="84"/>
  <c r="S20" i="84"/>
  <c r="A45" i="84"/>
  <c r="AC20" i="84"/>
  <c r="N18" i="76"/>
  <c r="D22" i="76" s="1"/>
  <c r="T33" i="86" l="1"/>
  <c r="W60" i="86" s="1"/>
  <c r="AE31" i="86"/>
  <c r="AE33" i="86" s="1"/>
  <c r="AE35" i="86" s="1"/>
  <c r="AE24" i="86"/>
  <c r="AC45" i="86"/>
  <c r="S45" i="86"/>
  <c r="J33" i="86"/>
  <c r="T33" i="85"/>
  <c r="W60" i="85" s="1"/>
  <c r="AE31" i="85"/>
  <c r="AE33" i="85" s="1"/>
  <c r="AE35" i="85" s="1"/>
  <c r="AE24" i="85"/>
  <c r="AC45" i="85"/>
  <c r="S45" i="85"/>
  <c r="J33" i="85"/>
  <c r="T33" i="84"/>
  <c r="W60" i="84" s="1"/>
  <c r="AE31" i="84"/>
  <c r="AE33" i="84" s="1"/>
  <c r="AE35" i="84" s="1"/>
  <c r="AE24" i="84"/>
  <c r="AC45" i="84"/>
  <c r="S45" i="84"/>
  <c r="J33" i="84"/>
  <c r="AE25" i="86" l="1"/>
  <c r="AE26" i="86" s="1"/>
  <c r="AE27" i="86" s="1"/>
  <c r="AE39" i="86"/>
  <c r="AE37" i="86"/>
  <c r="AE38" i="86"/>
  <c r="AC59" i="86"/>
  <c r="AC62" i="86"/>
  <c r="AE25" i="85"/>
  <c r="AE26" i="85" s="1"/>
  <c r="AE27" i="85" s="1"/>
  <c r="AE39" i="85"/>
  <c r="AE37" i="85"/>
  <c r="AE38" i="85"/>
  <c r="AC59" i="85"/>
  <c r="AC62" i="85"/>
  <c r="AE25" i="84"/>
  <c r="AE26" i="84" s="1"/>
  <c r="AE39" i="84"/>
  <c r="AE37" i="84"/>
  <c r="AE38" i="84"/>
  <c r="AC59" i="84"/>
  <c r="AC62" i="84"/>
  <c r="AA39" i="81"/>
  <c r="V39" i="81"/>
  <c r="J39" i="81"/>
  <c r="Q39" i="81" s="1"/>
  <c r="AA38" i="81"/>
  <c r="J38" i="81"/>
  <c r="V38" i="81" s="1"/>
  <c r="AA37" i="81"/>
  <c r="V37" i="81"/>
  <c r="Q37" i="81"/>
  <c r="J37" i="81"/>
  <c r="AF37" i="81" s="1"/>
  <c r="AP36" i="81"/>
  <c r="X25" i="81" s="1"/>
  <c r="AO36" i="81"/>
  <c r="AQ34" i="81"/>
  <c r="AN33" i="81"/>
  <c r="AN36" i="81" s="1"/>
  <c r="N25" i="81" s="1"/>
  <c r="AQ32" i="81"/>
  <c r="AQ36" i="81" s="1"/>
  <c r="J31" i="81"/>
  <c r="AM30" i="81"/>
  <c r="AM29" i="81"/>
  <c r="AM28" i="81"/>
  <c r="V28" i="81"/>
  <c r="AM27" i="81"/>
  <c r="AM36" i="81" s="1"/>
  <c r="AM26" i="81"/>
  <c r="AL25" i="81"/>
  <c r="AC25" i="81"/>
  <c r="S25" i="81"/>
  <c r="AQ24" i="81"/>
  <c r="J16" i="81" s="1"/>
  <c r="AP24" i="81"/>
  <c r="AO24" i="81"/>
  <c r="AN24" i="81"/>
  <c r="N16" i="81" s="1"/>
  <c r="AQ23" i="81"/>
  <c r="AQ22" i="81"/>
  <c r="X22" i="81"/>
  <c r="J22" i="81"/>
  <c r="AQ21" i="81"/>
  <c r="AQ20" i="81"/>
  <c r="AQ19" i="81"/>
  <c r="V19" i="81"/>
  <c r="AM18" i="81"/>
  <c r="AM24" i="81" s="1"/>
  <c r="AM17" i="81"/>
  <c r="AQ16" i="81"/>
  <c r="AC16" i="81"/>
  <c r="X16" i="81"/>
  <c r="AA16" i="81" s="1"/>
  <c r="S16" i="81"/>
  <c r="AL15" i="81"/>
  <c r="X14" i="81"/>
  <c r="AA14" i="81" s="1"/>
  <c r="Q13" i="81"/>
  <c r="J13" i="81"/>
  <c r="AA13" i="81" s="1"/>
  <c r="J12" i="81"/>
  <c r="X11" i="81"/>
  <c r="S11" i="81"/>
  <c r="N11" i="81"/>
  <c r="AC10" i="81"/>
  <c r="AF10" i="81" s="1"/>
  <c r="AA10" i="81"/>
  <c r="V10" i="81"/>
  <c r="V13" i="81" s="1"/>
  <c r="Q10" i="81"/>
  <c r="Q28" i="81" s="1"/>
  <c r="AC9" i="81"/>
  <c r="AA9" i="81"/>
  <c r="V9" i="81"/>
  <c r="Q9" i="81"/>
  <c r="Q19" i="81" s="1"/>
  <c r="H44" i="80"/>
  <c r="F44" i="80"/>
  <c r="E44" i="80"/>
  <c r="D44" i="80"/>
  <c r="G44" i="80" s="1"/>
  <c r="G42" i="80"/>
  <c r="H42" i="80" s="1"/>
  <c r="G36" i="80"/>
  <c r="H36" i="80" s="1"/>
  <c r="F36" i="80"/>
  <c r="E36" i="80"/>
  <c r="G34" i="80"/>
  <c r="H34" i="80" s="1"/>
  <c r="F29" i="80"/>
  <c r="D29" i="80"/>
  <c r="G29" i="80" s="1"/>
  <c r="H29" i="80" s="1"/>
  <c r="G27" i="80"/>
  <c r="H27" i="80" s="1"/>
  <c r="G9" i="80"/>
  <c r="H9" i="80" s="1"/>
  <c r="G7" i="80"/>
  <c r="H7" i="80" s="1"/>
  <c r="E7" i="80"/>
  <c r="E9" i="80" s="1"/>
  <c r="D7" i="80"/>
  <c r="D9" i="80" s="1"/>
  <c r="G5" i="80"/>
  <c r="H5" i="80" s="1"/>
  <c r="E22" i="76"/>
  <c r="B22" i="76" s="1"/>
  <c r="J13" i="76" s="1"/>
  <c r="N19" i="76"/>
  <c r="D23" i="76" s="1"/>
  <c r="E23" i="76" s="1"/>
  <c r="B23" i="76" s="1"/>
  <c r="J14" i="76" s="1"/>
  <c r="N8" i="76"/>
  <c r="N17" i="76" s="1"/>
  <c r="M8" i="76"/>
  <c r="M17" i="76" s="1"/>
  <c r="L8" i="76"/>
  <c r="L17" i="76" s="1"/>
  <c r="K8" i="76"/>
  <c r="K17" i="76" s="1"/>
  <c r="J8" i="76"/>
  <c r="J17" i="76" s="1"/>
  <c r="I8" i="76"/>
  <c r="I17" i="76" s="1"/>
  <c r="H8" i="76"/>
  <c r="H17" i="76" s="1"/>
  <c r="G8" i="76"/>
  <c r="G17" i="76" s="1"/>
  <c r="F8" i="76"/>
  <c r="F17" i="76" s="1"/>
  <c r="E8" i="76"/>
  <c r="E17" i="76" s="1"/>
  <c r="D8" i="76"/>
  <c r="D17" i="76" s="1"/>
  <c r="C8" i="76"/>
  <c r="C17" i="76" s="1"/>
  <c r="B8" i="76"/>
  <c r="B17" i="76" s="1"/>
  <c r="A5" i="76"/>
  <c r="Z310" i="75"/>
  <c r="AA312" i="75" s="1"/>
  <c r="L314" i="75" s="1"/>
  <c r="A9" i="76" s="1"/>
  <c r="A13" i="76" s="1"/>
  <c r="Y309" i="75"/>
  <c r="X304" i="75"/>
  <c r="W304" i="75"/>
  <c r="V304" i="75"/>
  <c r="U304" i="75"/>
  <c r="T304" i="75"/>
  <c r="S304" i="75"/>
  <c r="R304" i="75"/>
  <c r="Q304" i="75"/>
  <c r="P304" i="75"/>
  <c r="O304" i="75"/>
  <c r="N304" i="75"/>
  <c r="M304" i="75"/>
  <c r="K304" i="75"/>
  <c r="I304" i="75"/>
  <c r="X303" i="75"/>
  <c r="W303" i="75"/>
  <c r="V303" i="75"/>
  <c r="U303" i="75"/>
  <c r="T303" i="75"/>
  <c r="S303" i="75"/>
  <c r="R303" i="75"/>
  <c r="Q303" i="75"/>
  <c r="P303" i="75"/>
  <c r="O303" i="75"/>
  <c r="N303" i="75"/>
  <c r="M303" i="75"/>
  <c r="K303" i="75"/>
  <c r="I303" i="75"/>
  <c r="X302" i="75"/>
  <c r="W302" i="75"/>
  <c r="V302" i="75"/>
  <c r="U302" i="75"/>
  <c r="T302" i="75"/>
  <c r="S302" i="75"/>
  <c r="R302" i="75"/>
  <c r="Q302" i="75"/>
  <c r="P302" i="75"/>
  <c r="O302" i="75"/>
  <c r="N302" i="75"/>
  <c r="M302" i="75"/>
  <c r="K302" i="75"/>
  <c r="I302" i="75"/>
  <c r="X301" i="75"/>
  <c r="W301" i="75"/>
  <c r="V301" i="75"/>
  <c r="U301" i="75"/>
  <c r="T301" i="75"/>
  <c r="S301" i="75"/>
  <c r="R301" i="75"/>
  <c r="Q301" i="75"/>
  <c r="P301" i="75"/>
  <c r="O301" i="75"/>
  <c r="N301" i="75"/>
  <c r="M301" i="75"/>
  <c r="K301" i="75"/>
  <c r="I301" i="75"/>
  <c r="X300" i="75"/>
  <c r="W300" i="75"/>
  <c r="V300" i="75"/>
  <c r="U300" i="75"/>
  <c r="T300" i="75"/>
  <c r="S300" i="75"/>
  <c r="R300" i="75"/>
  <c r="Q300" i="75"/>
  <c r="P300" i="75"/>
  <c r="O300" i="75"/>
  <c r="N300" i="75"/>
  <c r="M300" i="75"/>
  <c r="K300" i="75"/>
  <c r="I300" i="75"/>
  <c r="X299" i="75"/>
  <c r="W299" i="75"/>
  <c r="V299" i="75"/>
  <c r="U299" i="75"/>
  <c r="T299" i="75"/>
  <c r="S299" i="75"/>
  <c r="R299" i="75"/>
  <c r="Q299" i="75"/>
  <c r="P299" i="75"/>
  <c r="O299" i="75"/>
  <c r="N299" i="75"/>
  <c r="M299" i="75"/>
  <c r="K299" i="75"/>
  <c r="I299" i="75"/>
  <c r="X298" i="75"/>
  <c r="W298" i="75"/>
  <c r="V298" i="75"/>
  <c r="U298" i="75"/>
  <c r="T298" i="75"/>
  <c r="S298" i="75"/>
  <c r="R298" i="75"/>
  <c r="Q298" i="75"/>
  <c r="P298" i="75"/>
  <c r="O298" i="75"/>
  <c r="N298" i="75"/>
  <c r="M298" i="75"/>
  <c r="K298" i="75"/>
  <c r="I298" i="75"/>
  <c r="X297" i="75"/>
  <c r="W297" i="75"/>
  <c r="V297" i="75"/>
  <c r="U297" i="75"/>
  <c r="T297" i="75"/>
  <c r="S297" i="75"/>
  <c r="R297" i="75"/>
  <c r="Q297" i="75"/>
  <c r="P297" i="75"/>
  <c r="O297" i="75"/>
  <c r="N297" i="75"/>
  <c r="M297" i="75"/>
  <c r="K297" i="75"/>
  <c r="I297" i="75"/>
  <c r="X296" i="75"/>
  <c r="W296" i="75"/>
  <c r="V296" i="75"/>
  <c r="U296" i="75"/>
  <c r="T296" i="75"/>
  <c r="S296" i="75"/>
  <c r="R296" i="75"/>
  <c r="Q296" i="75"/>
  <c r="P296" i="75"/>
  <c r="O296" i="75"/>
  <c r="N296" i="75"/>
  <c r="M296" i="75"/>
  <c r="K296" i="75"/>
  <c r="I296" i="75"/>
  <c r="X295" i="75"/>
  <c r="W295" i="75"/>
  <c r="V295" i="75"/>
  <c r="U295" i="75"/>
  <c r="T295" i="75"/>
  <c r="S295" i="75"/>
  <c r="R295" i="75"/>
  <c r="Q295" i="75"/>
  <c r="P295" i="75"/>
  <c r="O295" i="75"/>
  <c r="N295" i="75"/>
  <c r="M295" i="75"/>
  <c r="K295" i="75"/>
  <c r="I295" i="75"/>
  <c r="X294" i="75"/>
  <c r="W294" i="75"/>
  <c r="V294" i="75"/>
  <c r="U294" i="75"/>
  <c r="T294" i="75"/>
  <c r="S294" i="75"/>
  <c r="R294" i="75"/>
  <c r="Q294" i="75"/>
  <c r="P294" i="75"/>
  <c r="O294" i="75"/>
  <c r="N294" i="75"/>
  <c r="M294" i="75"/>
  <c r="K294" i="75"/>
  <c r="I294" i="75"/>
  <c r="X293" i="75"/>
  <c r="W293" i="75"/>
  <c r="V293" i="75"/>
  <c r="U293" i="75"/>
  <c r="T293" i="75"/>
  <c r="S293" i="75"/>
  <c r="R293" i="75"/>
  <c r="Q293" i="75"/>
  <c r="P293" i="75"/>
  <c r="O293" i="75"/>
  <c r="N293" i="75"/>
  <c r="M293" i="75"/>
  <c r="K293" i="75"/>
  <c r="I293" i="75"/>
  <c r="X292" i="75"/>
  <c r="W292" i="75"/>
  <c r="V292" i="75"/>
  <c r="U292" i="75"/>
  <c r="T292" i="75"/>
  <c r="S292" i="75"/>
  <c r="R292" i="75"/>
  <c r="Q292" i="75"/>
  <c r="P292" i="75"/>
  <c r="O292" i="75"/>
  <c r="N292" i="75"/>
  <c r="M292" i="75"/>
  <c r="K292" i="75"/>
  <c r="I292" i="75"/>
  <c r="X291" i="75"/>
  <c r="W291" i="75"/>
  <c r="V291" i="75"/>
  <c r="U291" i="75"/>
  <c r="T291" i="75"/>
  <c r="S291" i="75"/>
  <c r="R291" i="75"/>
  <c r="Q291" i="75"/>
  <c r="P291" i="75"/>
  <c r="O291" i="75"/>
  <c r="N291" i="75"/>
  <c r="M291" i="75"/>
  <c r="K291" i="75"/>
  <c r="I291" i="75"/>
  <c r="X290" i="75"/>
  <c r="W290" i="75"/>
  <c r="V290" i="75"/>
  <c r="U290" i="75"/>
  <c r="T290" i="75"/>
  <c r="S290" i="75"/>
  <c r="R290" i="75"/>
  <c r="Q290" i="75"/>
  <c r="P290" i="75"/>
  <c r="O290" i="75"/>
  <c r="N290" i="75"/>
  <c r="M290" i="75"/>
  <c r="K290" i="75"/>
  <c r="I290" i="75"/>
  <c r="X289" i="75"/>
  <c r="W289" i="75"/>
  <c r="V289" i="75"/>
  <c r="U289" i="75"/>
  <c r="T289" i="75"/>
  <c r="S289" i="75"/>
  <c r="R289" i="75"/>
  <c r="Q289" i="75"/>
  <c r="P289" i="75"/>
  <c r="O289" i="75"/>
  <c r="N289" i="75"/>
  <c r="M289" i="75"/>
  <c r="K289" i="75"/>
  <c r="I289" i="75"/>
  <c r="X288" i="75"/>
  <c r="W288" i="75"/>
  <c r="V288" i="75"/>
  <c r="U288" i="75"/>
  <c r="T288" i="75"/>
  <c r="S288" i="75"/>
  <c r="R288" i="75"/>
  <c r="Q288" i="75"/>
  <c r="P288" i="75"/>
  <c r="O288" i="75"/>
  <c r="N288" i="75"/>
  <c r="M288" i="75"/>
  <c r="K288" i="75"/>
  <c r="I288" i="75"/>
  <c r="X287" i="75"/>
  <c r="W287" i="75"/>
  <c r="V287" i="75"/>
  <c r="U287" i="75"/>
  <c r="T287" i="75"/>
  <c r="S287" i="75"/>
  <c r="R287" i="75"/>
  <c r="Q287" i="75"/>
  <c r="P287" i="75"/>
  <c r="O287" i="75"/>
  <c r="N287" i="75"/>
  <c r="M287" i="75"/>
  <c r="K287" i="75"/>
  <c r="I287" i="75"/>
  <c r="X286" i="75"/>
  <c r="W286" i="75"/>
  <c r="V286" i="75"/>
  <c r="U286" i="75"/>
  <c r="T286" i="75"/>
  <c r="S286" i="75"/>
  <c r="R286" i="75"/>
  <c r="Q286" i="75"/>
  <c r="P286" i="75"/>
  <c r="O286" i="75"/>
  <c r="N286" i="75"/>
  <c r="M286" i="75"/>
  <c r="K286" i="75"/>
  <c r="I286" i="75"/>
  <c r="X285" i="75"/>
  <c r="W285" i="75"/>
  <c r="V285" i="75"/>
  <c r="U285" i="75"/>
  <c r="T285" i="75"/>
  <c r="S285" i="75"/>
  <c r="R285" i="75"/>
  <c r="Q285" i="75"/>
  <c r="P285" i="75"/>
  <c r="O285" i="75"/>
  <c r="N285" i="75"/>
  <c r="M285" i="75"/>
  <c r="K285" i="75"/>
  <c r="I285" i="75"/>
  <c r="X284" i="75"/>
  <c r="W284" i="75"/>
  <c r="V284" i="75"/>
  <c r="U284" i="75"/>
  <c r="T284" i="75"/>
  <c r="S284" i="75"/>
  <c r="R284" i="75"/>
  <c r="Q284" i="75"/>
  <c r="P284" i="75"/>
  <c r="O284" i="75"/>
  <c r="N284" i="75"/>
  <c r="M284" i="75"/>
  <c r="K284" i="75"/>
  <c r="I284" i="75"/>
  <c r="X283" i="75"/>
  <c r="W283" i="75"/>
  <c r="V283" i="75"/>
  <c r="U283" i="75"/>
  <c r="T283" i="75"/>
  <c r="S283" i="75"/>
  <c r="R283" i="75"/>
  <c r="Q283" i="75"/>
  <c r="P283" i="75"/>
  <c r="O283" i="75"/>
  <c r="N283" i="75"/>
  <c r="M283" i="75"/>
  <c r="K283" i="75"/>
  <c r="I283" i="75"/>
  <c r="X282" i="75"/>
  <c r="W282" i="75"/>
  <c r="V282" i="75"/>
  <c r="U282" i="75"/>
  <c r="T282" i="75"/>
  <c r="S282" i="75"/>
  <c r="R282" i="75"/>
  <c r="Q282" i="75"/>
  <c r="P282" i="75"/>
  <c r="O282" i="75"/>
  <c r="N282" i="75"/>
  <c r="M282" i="75"/>
  <c r="K282" i="75"/>
  <c r="I282" i="75"/>
  <c r="X281" i="75"/>
  <c r="W281" i="75"/>
  <c r="V281" i="75"/>
  <c r="U281" i="75"/>
  <c r="T281" i="75"/>
  <c r="S281" i="75"/>
  <c r="R281" i="75"/>
  <c r="Q281" i="75"/>
  <c r="P281" i="75"/>
  <c r="O281" i="75"/>
  <c r="N281" i="75"/>
  <c r="M281" i="75"/>
  <c r="K281" i="75"/>
  <c r="I281" i="75"/>
  <c r="X280" i="75"/>
  <c r="W280" i="75"/>
  <c r="V280" i="75"/>
  <c r="U280" i="75"/>
  <c r="T280" i="75"/>
  <c r="S280" i="75"/>
  <c r="R280" i="75"/>
  <c r="Q280" i="75"/>
  <c r="P280" i="75"/>
  <c r="O280" i="75"/>
  <c r="N280" i="75"/>
  <c r="M280" i="75"/>
  <c r="K280" i="75"/>
  <c r="I280" i="75"/>
  <c r="X279" i="75"/>
  <c r="W279" i="75"/>
  <c r="V279" i="75"/>
  <c r="U279" i="75"/>
  <c r="T279" i="75"/>
  <c r="S279" i="75"/>
  <c r="R279" i="75"/>
  <c r="Q279" i="75"/>
  <c r="P279" i="75"/>
  <c r="O279" i="75"/>
  <c r="N279" i="75"/>
  <c r="M279" i="75"/>
  <c r="K279" i="75"/>
  <c r="I279" i="75"/>
  <c r="X278" i="75"/>
  <c r="W278" i="75"/>
  <c r="V278" i="75"/>
  <c r="U278" i="75"/>
  <c r="T278" i="75"/>
  <c r="S278" i="75"/>
  <c r="R278" i="75"/>
  <c r="Q278" i="75"/>
  <c r="P278" i="75"/>
  <c r="O278" i="75"/>
  <c r="N278" i="75"/>
  <c r="M278" i="75"/>
  <c r="K278" i="75"/>
  <c r="I278" i="75"/>
  <c r="X277" i="75"/>
  <c r="W277" i="75"/>
  <c r="V277" i="75"/>
  <c r="U277" i="75"/>
  <c r="T277" i="75"/>
  <c r="S277" i="75"/>
  <c r="R277" i="75"/>
  <c r="Q277" i="75"/>
  <c r="P277" i="75"/>
  <c r="O277" i="75"/>
  <c r="N277" i="75"/>
  <c r="M277" i="75"/>
  <c r="K277" i="75"/>
  <c r="I277" i="75"/>
  <c r="X276" i="75"/>
  <c r="W276" i="75"/>
  <c r="V276" i="75"/>
  <c r="U276" i="75"/>
  <c r="T276" i="75"/>
  <c r="S276" i="75"/>
  <c r="R276" i="75"/>
  <c r="Q276" i="75"/>
  <c r="P276" i="75"/>
  <c r="O276" i="75"/>
  <c r="N276" i="75"/>
  <c r="M276" i="75"/>
  <c r="K276" i="75"/>
  <c r="I276" i="75"/>
  <c r="X275" i="75"/>
  <c r="W275" i="75"/>
  <c r="V275" i="75"/>
  <c r="U275" i="75"/>
  <c r="T275" i="75"/>
  <c r="S275" i="75"/>
  <c r="R275" i="75"/>
  <c r="Q275" i="75"/>
  <c r="P275" i="75"/>
  <c r="O275" i="75"/>
  <c r="N275" i="75"/>
  <c r="M275" i="75"/>
  <c r="K275" i="75"/>
  <c r="I275" i="75"/>
  <c r="X274" i="75"/>
  <c r="W274" i="75"/>
  <c r="V274" i="75"/>
  <c r="U274" i="75"/>
  <c r="T274" i="75"/>
  <c r="S274" i="75"/>
  <c r="R274" i="75"/>
  <c r="Q274" i="75"/>
  <c r="P274" i="75"/>
  <c r="O274" i="75"/>
  <c r="N274" i="75"/>
  <c r="M274" i="75"/>
  <c r="K274" i="75"/>
  <c r="I274" i="75"/>
  <c r="X273" i="75"/>
  <c r="W273" i="75"/>
  <c r="V273" i="75"/>
  <c r="U273" i="75"/>
  <c r="T273" i="75"/>
  <c r="S273" i="75"/>
  <c r="R273" i="75"/>
  <c r="Q273" i="75"/>
  <c r="P273" i="75"/>
  <c r="O273" i="75"/>
  <c r="N273" i="75"/>
  <c r="M273" i="75"/>
  <c r="K273" i="75"/>
  <c r="I273" i="75"/>
  <c r="X272" i="75"/>
  <c r="W272" i="75"/>
  <c r="V272" i="75"/>
  <c r="U272" i="75"/>
  <c r="T272" i="75"/>
  <c r="S272" i="75"/>
  <c r="R272" i="75"/>
  <c r="Q272" i="75"/>
  <c r="P272" i="75"/>
  <c r="O272" i="75"/>
  <c r="N272" i="75"/>
  <c r="M272" i="75"/>
  <c r="K272" i="75"/>
  <c r="I272" i="75"/>
  <c r="X271" i="75"/>
  <c r="W271" i="75"/>
  <c r="V271" i="75"/>
  <c r="U271" i="75"/>
  <c r="T271" i="75"/>
  <c r="S271" i="75"/>
  <c r="R271" i="75"/>
  <c r="Q271" i="75"/>
  <c r="P271" i="75"/>
  <c r="O271" i="75"/>
  <c r="N271" i="75"/>
  <c r="M271" i="75"/>
  <c r="K271" i="75"/>
  <c r="I271" i="75"/>
  <c r="X270" i="75"/>
  <c r="W270" i="75"/>
  <c r="V270" i="75"/>
  <c r="U270" i="75"/>
  <c r="T270" i="75"/>
  <c r="S270" i="75"/>
  <c r="R270" i="75"/>
  <c r="Q270" i="75"/>
  <c r="P270" i="75"/>
  <c r="O270" i="75"/>
  <c r="N270" i="75"/>
  <c r="M270" i="75"/>
  <c r="K270" i="75"/>
  <c r="I270" i="75"/>
  <c r="X269" i="75"/>
  <c r="W269" i="75"/>
  <c r="V269" i="75"/>
  <c r="U269" i="75"/>
  <c r="T269" i="75"/>
  <c r="S269" i="75"/>
  <c r="R269" i="75"/>
  <c r="Q269" i="75"/>
  <c r="P269" i="75"/>
  <c r="O269" i="75"/>
  <c r="N269" i="75"/>
  <c r="M269" i="75"/>
  <c r="K269" i="75"/>
  <c r="I269" i="75"/>
  <c r="X268" i="75"/>
  <c r="W268" i="75"/>
  <c r="V268" i="75"/>
  <c r="U268" i="75"/>
  <c r="T268" i="75"/>
  <c r="S268" i="75"/>
  <c r="R268" i="75"/>
  <c r="Q268" i="75"/>
  <c r="P268" i="75"/>
  <c r="O268" i="75"/>
  <c r="N268" i="75"/>
  <c r="M268" i="75"/>
  <c r="K268" i="75"/>
  <c r="I268" i="75"/>
  <c r="X267" i="75"/>
  <c r="W267" i="75"/>
  <c r="V267" i="75"/>
  <c r="U267" i="75"/>
  <c r="T267" i="75"/>
  <c r="S267" i="75"/>
  <c r="R267" i="75"/>
  <c r="Q267" i="75"/>
  <c r="P267" i="75"/>
  <c r="O267" i="75"/>
  <c r="N267" i="75"/>
  <c r="M267" i="75"/>
  <c r="K267" i="75"/>
  <c r="I267" i="75"/>
  <c r="X266" i="75"/>
  <c r="W266" i="75"/>
  <c r="V266" i="75"/>
  <c r="U266" i="75"/>
  <c r="T266" i="75"/>
  <c r="S266" i="75"/>
  <c r="R266" i="75"/>
  <c r="Q266" i="75"/>
  <c r="P266" i="75"/>
  <c r="O266" i="75"/>
  <c r="N266" i="75"/>
  <c r="M266" i="75"/>
  <c r="K266" i="75"/>
  <c r="I266" i="75"/>
  <c r="X265" i="75"/>
  <c r="W265" i="75"/>
  <c r="V265" i="75"/>
  <c r="U265" i="75"/>
  <c r="T265" i="75"/>
  <c r="S265" i="75"/>
  <c r="R265" i="75"/>
  <c r="Q265" i="75"/>
  <c r="P265" i="75"/>
  <c r="O265" i="75"/>
  <c r="N265" i="75"/>
  <c r="M265" i="75"/>
  <c r="K265" i="75"/>
  <c r="I265" i="75"/>
  <c r="X264" i="75"/>
  <c r="W264" i="75"/>
  <c r="V264" i="75"/>
  <c r="U264" i="75"/>
  <c r="T264" i="75"/>
  <c r="S264" i="75"/>
  <c r="R264" i="75"/>
  <c r="Q264" i="75"/>
  <c r="P264" i="75"/>
  <c r="O264" i="75"/>
  <c r="N264" i="75"/>
  <c r="M264" i="75"/>
  <c r="K264" i="75"/>
  <c r="I264" i="75"/>
  <c r="X263" i="75"/>
  <c r="W263" i="75"/>
  <c r="V263" i="75"/>
  <c r="U263" i="75"/>
  <c r="T263" i="75"/>
  <c r="S263" i="75"/>
  <c r="R263" i="75"/>
  <c r="Q263" i="75"/>
  <c r="P263" i="75"/>
  <c r="O263" i="75"/>
  <c r="N263" i="75"/>
  <c r="M263" i="75"/>
  <c r="K263" i="75"/>
  <c r="I263" i="75"/>
  <c r="X262" i="75"/>
  <c r="W262" i="75"/>
  <c r="V262" i="75"/>
  <c r="U262" i="75"/>
  <c r="T262" i="75"/>
  <c r="S262" i="75"/>
  <c r="R262" i="75"/>
  <c r="Q262" i="75"/>
  <c r="P262" i="75"/>
  <c r="O262" i="75"/>
  <c r="N262" i="75"/>
  <c r="M262" i="75"/>
  <c r="K262" i="75"/>
  <c r="I262" i="75"/>
  <c r="X261" i="75"/>
  <c r="W261" i="75"/>
  <c r="V261" i="75"/>
  <c r="U261" i="75"/>
  <c r="T261" i="75"/>
  <c r="S261" i="75"/>
  <c r="R261" i="75"/>
  <c r="Q261" i="75"/>
  <c r="P261" i="75"/>
  <c r="O261" i="75"/>
  <c r="N261" i="75"/>
  <c r="M261" i="75"/>
  <c r="K261" i="75"/>
  <c r="I261" i="75"/>
  <c r="X260" i="75"/>
  <c r="W260" i="75"/>
  <c r="V260" i="75"/>
  <c r="U260" i="75"/>
  <c r="T260" i="75"/>
  <c r="S260" i="75"/>
  <c r="R260" i="75"/>
  <c r="Q260" i="75"/>
  <c r="P260" i="75"/>
  <c r="O260" i="75"/>
  <c r="N260" i="75"/>
  <c r="M260" i="75"/>
  <c r="K260" i="75"/>
  <c r="I260" i="75"/>
  <c r="X259" i="75"/>
  <c r="W259" i="75"/>
  <c r="V259" i="75"/>
  <c r="U259" i="75"/>
  <c r="T259" i="75"/>
  <c r="S259" i="75"/>
  <c r="R259" i="75"/>
  <c r="Q259" i="75"/>
  <c r="P259" i="75"/>
  <c r="O259" i="75"/>
  <c r="N259" i="75"/>
  <c r="M259" i="75"/>
  <c r="K259" i="75"/>
  <c r="I259" i="75"/>
  <c r="X258" i="75"/>
  <c r="W258" i="75"/>
  <c r="V258" i="75"/>
  <c r="U258" i="75"/>
  <c r="T258" i="75"/>
  <c r="S258" i="75"/>
  <c r="R258" i="75"/>
  <c r="Q258" i="75"/>
  <c r="P258" i="75"/>
  <c r="O258" i="75"/>
  <c r="N258" i="75"/>
  <c r="M258" i="75"/>
  <c r="K258" i="75"/>
  <c r="I258" i="75"/>
  <c r="X257" i="75"/>
  <c r="W257" i="75"/>
  <c r="V257" i="75"/>
  <c r="U257" i="75"/>
  <c r="T257" i="75"/>
  <c r="S257" i="75"/>
  <c r="R257" i="75"/>
  <c r="Q257" i="75"/>
  <c r="P257" i="75"/>
  <c r="O257" i="75"/>
  <c r="N257" i="75"/>
  <c r="M257" i="75"/>
  <c r="K257" i="75"/>
  <c r="I257" i="75"/>
  <c r="X256" i="75"/>
  <c r="W256" i="75"/>
  <c r="V256" i="75"/>
  <c r="U256" i="75"/>
  <c r="T256" i="75"/>
  <c r="S256" i="75"/>
  <c r="R256" i="75"/>
  <c r="Q256" i="75"/>
  <c r="P256" i="75"/>
  <c r="O256" i="75"/>
  <c r="N256" i="75"/>
  <c r="M256" i="75"/>
  <c r="K256" i="75"/>
  <c r="I256" i="75"/>
  <c r="X255" i="75"/>
  <c r="W255" i="75"/>
  <c r="V255" i="75"/>
  <c r="U255" i="75"/>
  <c r="T255" i="75"/>
  <c r="S255" i="75"/>
  <c r="R255" i="75"/>
  <c r="Q255" i="75"/>
  <c r="P255" i="75"/>
  <c r="O255" i="75"/>
  <c r="N255" i="75"/>
  <c r="M255" i="75"/>
  <c r="K255" i="75"/>
  <c r="I255" i="75"/>
  <c r="X254" i="75"/>
  <c r="W254" i="75"/>
  <c r="V254" i="75"/>
  <c r="U254" i="75"/>
  <c r="T254" i="75"/>
  <c r="S254" i="75"/>
  <c r="R254" i="75"/>
  <c r="Q254" i="75"/>
  <c r="P254" i="75"/>
  <c r="O254" i="75"/>
  <c r="N254" i="75"/>
  <c r="M254" i="75"/>
  <c r="K254" i="75"/>
  <c r="I254" i="75"/>
  <c r="X253" i="75"/>
  <c r="W253" i="75"/>
  <c r="V253" i="75"/>
  <c r="U253" i="75"/>
  <c r="T253" i="75"/>
  <c r="S253" i="75"/>
  <c r="R253" i="75"/>
  <c r="Q253" i="75"/>
  <c r="P253" i="75"/>
  <c r="O253" i="75"/>
  <c r="N253" i="75"/>
  <c r="M253" i="75"/>
  <c r="K253" i="75"/>
  <c r="I253" i="75"/>
  <c r="X252" i="75"/>
  <c r="W252" i="75"/>
  <c r="V252" i="75"/>
  <c r="U252" i="75"/>
  <c r="T252" i="75"/>
  <c r="S252" i="75"/>
  <c r="R252" i="75"/>
  <c r="Q252" i="75"/>
  <c r="P252" i="75"/>
  <c r="O252" i="75"/>
  <c r="N252" i="75"/>
  <c r="M252" i="75"/>
  <c r="K252" i="75"/>
  <c r="I252" i="75"/>
  <c r="X251" i="75"/>
  <c r="W251" i="75"/>
  <c r="V251" i="75"/>
  <c r="U251" i="75"/>
  <c r="T251" i="75"/>
  <c r="S251" i="75"/>
  <c r="R251" i="75"/>
  <c r="Q251" i="75"/>
  <c r="P251" i="75"/>
  <c r="O251" i="75"/>
  <c r="N251" i="75"/>
  <c r="M251" i="75"/>
  <c r="K251" i="75"/>
  <c r="I251" i="75"/>
  <c r="X250" i="75"/>
  <c r="W250" i="75"/>
  <c r="V250" i="75"/>
  <c r="U250" i="75"/>
  <c r="T250" i="75"/>
  <c r="S250" i="75"/>
  <c r="R250" i="75"/>
  <c r="Q250" i="75"/>
  <c r="P250" i="75"/>
  <c r="O250" i="75"/>
  <c r="N250" i="75"/>
  <c r="M250" i="75"/>
  <c r="K250" i="75"/>
  <c r="I250" i="75"/>
  <c r="X249" i="75"/>
  <c r="W249" i="75"/>
  <c r="V249" i="75"/>
  <c r="U249" i="75"/>
  <c r="T249" i="75"/>
  <c r="S249" i="75"/>
  <c r="R249" i="75"/>
  <c r="Q249" i="75"/>
  <c r="P249" i="75"/>
  <c r="O249" i="75"/>
  <c r="N249" i="75"/>
  <c r="M249" i="75"/>
  <c r="K249" i="75"/>
  <c r="I249" i="75"/>
  <c r="X248" i="75"/>
  <c r="W248" i="75"/>
  <c r="V248" i="75"/>
  <c r="U248" i="75"/>
  <c r="T248" i="75"/>
  <c r="S248" i="75"/>
  <c r="R248" i="75"/>
  <c r="Q248" i="75"/>
  <c r="P248" i="75"/>
  <c r="O248" i="75"/>
  <c r="N248" i="75"/>
  <c r="M248" i="75"/>
  <c r="K248" i="75"/>
  <c r="I248" i="75"/>
  <c r="X247" i="75"/>
  <c r="W247" i="75"/>
  <c r="V247" i="75"/>
  <c r="U247" i="75"/>
  <c r="T247" i="75"/>
  <c r="S247" i="75"/>
  <c r="R247" i="75"/>
  <c r="Q247" i="75"/>
  <c r="P247" i="75"/>
  <c r="O247" i="75"/>
  <c r="N247" i="75"/>
  <c r="M247" i="75"/>
  <c r="K247" i="75"/>
  <c r="I247" i="75"/>
  <c r="X246" i="75"/>
  <c r="W246" i="75"/>
  <c r="V246" i="75"/>
  <c r="U246" i="75"/>
  <c r="T246" i="75"/>
  <c r="S246" i="75"/>
  <c r="R246" i="75"/>
  <c r="Q246" i="75"/>
  <c r="P246" i="75"/>
  <c r="O246" i="75"/>
  <c r="N246" i="75"/>
  <c r="M246" i="75"/>
  <c r="K246" i="75"/>
  <c r="I246" i="75"/>
  <c r="X245" i="75"/>
  <c r="W245" i="75"/>
  <c r="V245" i="75"/>
  <c r="U245" i="75"/>
  <c r="T245" i="75"/>
  <c r="S245" i="75"/>
  <c r="R245" i="75"/>
  <c r="Q245" i="75"/>
  <c r="P245" i="75"/>
  <c r="O245" i="75"/>
  <c r="N245" i="75"/>
  <c r="M245" i="75"/>
  <c r="K245" i="75"/>
  <c r="I245" i="75"/>
  <c r="X244" i="75"/>
  <c r="W244" i="75"/>
  <c r="V244" i="75"/>
  <c r="U244" i="75"/>
  <c r="T244" i="75"/>
  <c r="S244" i="75"/>
  <c r="R244" i="75"/>
  <c r="Q244" i="75"/>
  <c r="P244" i="75"/>
  <c r="O244" i="75"/>
  <c r="N244" i="75"/>
  <c r="M244" i="75"/>
  <c r="K244" i="75"/>
  <c r="I244" i="75"/>
  <c r="X243" i="75"/>
  <c r="W243" i="75"/>
  <c r="V243" i="75"/>
  <c r="U243" i="75"/>
  <c r="T243" i="75"/>
  <c r="S243" i="75"/>
  <c r="R243" i="75"/>
  <c r="Q243" i="75"/>
  <c r="P243" i="75"/>
  <c r="O243" i="75"/>
  <c r="N243" i="75"/>
  <c r="M243" i="75"/>
  <c r="K243" i="75"/>
  <c r="I243" i="75"/>
  <c r="X242" i="75"/>
  <c r="W242" i="75"/>
  <c r="V242" i="75"/>
  <c r="U242" i="75"/>
  <c r="T242" i="75"/>
  <c r="S242" i="75"/>
  <c r="R242" i="75"/>
  <c r="Q242" i="75"/>
  <c r="P242" i="75"/>
  <c r="O242" i="75"/>
  <c r="N242" i="75"/>
  <c r="M242" i="75"/>
  <c r="K242" i="75"/>
  <c r="I242" i="75"/>
  <c r="X241" i="75"/>
  <c r="W241" i="75"/>
  <c r="V241" i="75"/>
  <c r="U241" i="75"/>
  <c r="T241" i="75"/>
  <c r="S241" i="75"/>
  <c r="R241" i="75"/>
  <c r="Q241" i="75"/>
  <c r="P241" i="75"/>
  <c r="O241" i="75"/>
  <c r="N241" i="75"/>
  <c r="M241" i="75"/>
  <c r="K241" i="75"/>
  <c r="I241" i="75"/>
  <c r="X240" i="75"/>
  <c r="W240" i="75"/>
  <c r="V240" i="75"/>
  <c r="U240" i="75"/>
  <c r="T240" i="75"/>
  <c r="S240" i="75"/>
  <c r="R240" i="75"/>
  <c r="Q240" i="75"/>
  <c r="P240" i="75"/>
  <c r="O240" i="75"/>
  <c r="N240" i="75"/>
  <c r="M240" i="75"/>
  <c r="K240" i="75"/>
  <c r="I240" i="75"/>
  <c r="X239" i="75"/>
  <c r="W239" i="75"/>
  <c r="V239" i="75"/>
  <c r="U239" i="75"/>
  <c r="T239" i="75"/>
  <c r="S239" i="75"/>
  <c r="R239" i="75"/>
  <c r="Q239" i="75"/>
  <c r="P239" i="75"/>
  <c r="O239" i="75"/>
  <c r="N239" i="75"/>
  <c r="M239" i="75"/>
  <c r="K239" i="75"/>
  <c r="I239" i="75"/>
  <c r="X238" i="75"/>
  <c r="W238" i="75"/>
  <c r="V238" i="75"/>
  <c r="U238" i="75"/>
  <c r="T238" i="75"/>
  <c r="S238" i="75"/>
  <c r="R238" i="75"/>
  <c r="Q238" i="75"/>
  <c r="P238" i="75"/>
  <c r="O238" i="75"/>
  <c r="N238" i="75"/>
  <c r="M238" i="75"/>
  <c r="K238" i="75"/>
  <c r="I238" i="75"/>
  <c r="X237" i="75"/>
  <c r="W237" i="75"/>
  <c r="V237" i="75"/>
  <c r="U237" i="75"/>
  <c r="T237" i="75"/>
  <c r="S237" i="75"/>
  <c r="R237" i="75"/>
  <c r="Q237" i="75"/>
  <c r="P237" i="75"/>
  <c r="O237" i="75"/>
  <c r="N237" i="75"/>
  <c r="M237" i="75"/>
  <c r="K237" i="75"/>
  <c r="I237" i="75"/>
  <c r="X236" i="75"/>
  <c r="W236" i="75"/>
  <c r="V236" i="75"/>
  <c r="U236" i="75"/>
  <c r="T236" i="75"/>
  <c r="S236" i="75"/>
  <c r="R236" i="75"/>
  <c r="Q236" i="75"/>
  <c r="P236" i="75"/>
  <c r="O236" i="75"/>
  <c r="N236" i="75"/>
  <c r="M236" i="75"/>
  <c r="K236" i="75"/>
  <c r="I236" i="75"/>
  <c r="X235" i="75"/>
  <c r="W235" i="75"/>
  <c r="V235" i="75"/>
  <c r="U235" i="75"/>
  <c r="T235" i="75"/>
  <c r="S235" i="75"/>
  <c r="R235" i="75"/>
  <c r="Q235" i="75"/>
  <c r="P235" i="75"/>
  <c r="O235" i="75"/>
  <c r="N235" i="75"/>
  <c r="M235" i="75"/>
  <c r="K235" i="75"/>
  <c r="I235" i="75"/>
  <c r="X234" i="75"/>
  <c r="W234" i="75"/>
  <c r="V234" i="75"/>
  <c r="U234" i="75"/>
  <c r="T234" i="75"/>
  <c r="S234" i="75"/>
  <c r="R234" i="75"/>
  <c r="Q234" i="75"/>
  <c r="P234" i="75"/>
  <c r="O234" i="75"/>
  <c r="N234" i="75"/>
  <c r="M234" i="75"/>
  <c r="K234" i="75"/>
  <c r="I234" i="75"/>
  <c r="X233" i="75"/>
  <c r="W233" i="75"/>
  <c r="V233" i="75"/>
  <c r="U233" i="75"/>
  <c r="T233" i="75"/>
  <c r="S233" i="75"/>
  <c r="R233" i="75"/>
  <c r="Q233" i="75"/>
  <c r="P233" i="75"/>
  <c r="O233" i="75"/>
  <c r="N233" i="75"/>
  <c r="M233" i="75"/>
  <c r="K233" i="75"/>
  <c r="I233" i="75"/>
  <c r="X232" i="75"/>
  <c r="W232" i="75"/>
  <c r="V232" i="75"/>
  <c r="U232" i="75"/>
  <c r="T232" i="75"/>
  <c r="S232" i="75"/>
  <c r="R232" i="75"/>
  <c r="Q232" i="75"/>
  <c r="P232" i="75"/>
  <c r="O232" i="75"/>
  <c r="N232" i="75"/>
  <c r="M232" i="75"/>
  <c r="K232" i="75"/>
  <c r="I232" i="75"/>
  <c r="X231" i="75"/>
  <c r="W231" i="75"/>
  <c r="V231" i="75"/>
  <c r="U231" i="75"/>
  <c r="T231" i="75"/>
  <c r="S231" i="75"/>
  <c r="R231" i="75"/>
  <c r="Q231" i="75"/>
  <c r="P231" i="75"/>
  <c r="O231" i="75"/>
  <c r="N231" i="75"/>
  <c r="M231" i="75"/>
  <c r="K231" i="75"/>
  <c r="I231" i="75"/>
  <c r="X230" i="75"/>
  <c r="W230" i="75"/>
  <c r="V230" i="75"/>
  <c r="U230" i="75"/>
  <c r="T230" i="75"/>
  <c r="S230" i="75"/>
  <c r="R230" i="75"/>
  <c r="Q230" i="75"/>
  <c r="P230" i="75"/>
  <c r="O230" i="75"/>
  <c r="N230" i="75"/>
  <c r="M230" i="75"/>
  <c r="K230" i="75"/>
  <c r="I230" i="75"/>
  <c r="X229" i="75"/>
  <c r="W229" i="75"/>
  <c r="V229" i="75"/>
  <c r="U229" i="75"/>
  <c r="T229" i="75"/>
  <c r="S229" i="75"/>
  <c r="R229" i="75"/>
  <c r="Q229" i="75"/>
  <c r="P229" i="75"/>
  <c r="O229" i="75"/>
  <c r="N229" i="75"/>
  <c r="M229" i="75"/>
  <c r="K229" i="75"/>
  <c r="I229" i="75"/>
  <c r="X228" i="75"/>
  <c r="W228" i="75"/>
  <c r="V228" i="75"/>
  <c r="U228" i="75"/>
  <c r="T228" i="75"/>
  <c r="S228" i="75"/>
  <c r="R228" i="75"/>
  <c r="Q228" i="75"/>
  <c r="P228" i="75"/>
  <c r="O228" i="75"/>
  <c r="N228" i="75"/>
  <c r="M228" i="75"/>
  <c r="K228" i="75"/>
  <c r="I228" i="75"/>
  <c r="X227" i="75"/>
  <c r="W227" i="75"/>
  <c r="V227" i="75"/>
  <c r="U227" i="75"/>
  <c r="T227" i="75"/>
  <c r="S227" i="75"/>
  <c r="R227" i="75"/>
  <c r="Q227" i="75"/>
  <c r="P227" i="75"/>
  <c r="O227" i="75"/>
  <c r="N227" i="75"/>
  <c r="M227" i="75"/>
  <c r="K227" i="75"/>
  <c r="I227" i="75"/>
  <c r="X226" i="75"/>
  <c r="W226" i="75"/>
  <c r="V226" i="75"/>
  <c r="U226" i="75"/>
  <c r="T226" i="75"/>
  <c r="S226" i="75"/>
  <c r="R226" i="75"/>
  <c r="Q226" i="75"/>
  <c r="P226" i="75"/>
  <c r="O226" i="75"/>
  <c r="N226" i="75"/>
  <c r="M226" i="75"/>
  <c r="K226" i="75"/>
  <c r="I226" i="75"/>
  <c r="X225" i="75"/>
  <c r="W225" i="75"/>
  <c r="V225" i="75"/>
  <c r="U225" i="75"/>
  <c r="T225" i="75"/>
  <c r="S225" i="75"/>
  <c r="R225" i="75"/>
  <c r="Q225" i="75"/>
  <c r="P225" i="75"/>
  <c r="O225" i="75"/>
  <c r="N225" i="75"/>
  <c r="M225" i="75"/>
  <c r="K225" i="75"/>
  <c r="I225" i="75"/>
  <c r="X224" i="75"/>
  <c r="W224" i="75"/>
  <c r="V224" i="75"/>
  <c r="U224" i="75"/>
  <c r="T224" i="75"/>
  <c r="S224" i="75"/>
  <c r="R224" i="75"/>
  <c r="Q224" i="75"/>
  <c r="P224" i="75"/>
  <c r="O224" i="75"/>
  <c r="N224" i="75"/>
  <c r="M224" i="75"/>
  <c r="K224" i="75"/>
  <c r="I224" i="75"/>
  <c r="X223" i="75"/>
  <c r="W223" i="75"/>
  <c r="V223" i="75"/>
  <c r="U223" i="75"/>
  <c r="T223" i="75"/>
  <c r="S223" i="75"/>
  <c r="R223" i="75"/>
  <c r="Q223" i="75"/>
  <c r="P223" i="75"/>
  <c r="O223" i="75"/>
  <c r="N223" i="75"/>
  <c r="M223" i="75"/>
  <c r="K223" i="75"/>
  <c r="I223" i="75"/>
  <c r="X222" i="75"/>
  <c r="W222" i="75"/>
  <c r="V222" i="75"/>
  <c r="U222" i="75"/>
  <c r="T222" i="75"/>
  <c r="S222" i="75"/>
  <c r="R222" i="75"/>
  <c r="Q222" i="75"/>
  <c r="P222" i="75"/>
  <c r="O222" i="75"/>
  <c r="N222" i="75"/>
  <c r="M222" i="75"/>
  <c r="K222" i="75"/>
  <c r="I222" i="75"/>
  <c r="X221" i="75"/>
  <c r="W221" i="75"/>
  <c r="V221" i="75"/>
  <c r="U221" i="75"/>
  <c r="T221" i="75"/>
  <c r="S221" i="75"/>
  <c r="R221" i="75"/>
  <c r="Q221" i="75"/>
  <c r="P221" i="75"/>
  <c r="O221" i="75"/>
  <c r="N221" i="75"/>
  <c r="M221" i="75"/>
  <c r="K221" i="75"/>
  <c r="I221" i="75"/>
  <c r="X220" i="75"/>
  <c r="W220" i="75"/>
  <c r="V220" i="75"/>
  <c r="U220" i="75"/>
  <c r="T220" i="75"/>
  <c r="S220" i="75"/>
  <c r="R220" i="75"/>
  <c r="Q220" i="75"/>
  <c r="P220" i="75"/>
  <c r="O220" i="75"/>
  <c r="N220" i="75"/>
  <c r="M220" i="75"/>
  <c r="K220" i="75"/>
  <c r="I220" i="75"/>
  <c r="X219" i="75"/>
  <c r="W219" i="75"/>
  <c r="V219" i="75"/>
  <c r="U219" i="75"/>
  <c r="T219" i="75"/>
  <c r="S219" i="75"/>
  <c r="R219" i="75"/>
  <c r="Q219" i="75"/>
  <c r="P219" i="75"/>
  <c r="O219" i="75"/>
  <c r="N219" i="75"/>
  <c r="M219" i="75"/>
  <c r="K219" i="75"/>
  <c r="I219" i="75"/>
  <c r="X218" i="75"/>
  <c r="W218" i="75"/>
  <c r="V218" i="75"/>
  <c r="U218" i="75"/>
  <c r="T218" i="75"/>
  <c r="S218" i="75"/>
  <c r="R218" i="75"/>
  <c r="Q218" i="75"/>
  <c r="P218" i="75"/>
  <c r="O218" i="75"/>
  <c r="N218" i="75"/>
  <c r="M218" i="75"/>
  <c r="K218" i="75"/>
  <c r="I218" i="75"/>
  <c r="X217" i="75"/>
  <c r="W217" i="75"/>
  <c r="V217" i="75"/>
  <c r="U217" i="75"/>
  <c r="T217" i="75"/>
  <c r="S217" i="75"/>
  <c r="R217" i="75"/>
  <c r="Q217" i="75"/>
  <c r="P217" i="75"/>
  <c r="O217" i="75"/>
  <c r="N217" i="75"/>
  <c r="M217" i="75"/>
  <c r="K217" i="75"/>
  <c r="I217" i="75"/>
  <c r="X216" i="75"/>
  <c r="W216" i="75"/>
  <c r="V216" i="75"/>
  <c r="U216" i="75"/>
  <c r="T216" i="75"/>
  <c r="S216" i="75"/>
  <c r="R216" i="75"/>
  <c r="Q216" i="75"/>
  <c r="P216" i="75"/>
  <c r="O216" i="75"/>
  <c r="N216" i="75"/>
  <c r="M216" i="75"/>
  <c r="K216" i="75"/>
  <c r="I216" i="75"/>
  <c r="X215" i="75"/>
  <c r="W215" i="75"/>
  <c r="V215" i="75"/>
  <c r="U215" i="75"/>
  <c r="T215" i="75"/>
  <c r="S215" i="75"/>
  <c r="R215" i="75"/>
  <c r="Q215" i="75"/>
  <c r="P215" i="75"/>
  <c r="O215" i="75"/>
  <c r="N215" i="75"/>
  <c r="M215" i="75"/>
  <c r="K215" i="75"/>
  <c r="I215" i="75"/>
  <c r="X214" i="75"/>
  <c r="W214" i="75"/>
  <c r="V214" i="75"/>
  <c r="U214" i="75"/>
  <c r="T214" i="75"/>
  <c r="S214" i="75"/>
  <c r="R214" i="75"/>
  <c r="Q214" i="75"/>
  <c r="P214" i="75"/>
  <c r="O214" i="75"/>
  <c r="N214" i="75"/>
  <c r="M214" i="75"/>
  <c r="K214" i="75"/>
  <c r="I214" i="75"/>
  <c r="W213" i="75"/>
  <c r="V213" i="75"/>
  <c r="U213" i="75"/>
  <c r="T213" i="75"/>
  <c r="S213" i="75"/>
  <c r="R213" i="75"/>
  <c r="Q213" i="75"/>
  <c r="P213" i="75"/>
  <c r="O213" i="75"/>
  <c r="N213" i="75"/>
  <c r="M213" i="75"/>
  <c r="K213" i="75"/>
  <c r="I213" i="75"/>
  <c r="V212" i="75"/>
  <c r="U212" i="75"/>
  <c r="T212" i="75"/>
  <c r="S212" i="75"/>
  <c r="R212" i="75"/>
  <c r="Q212" i="75"/>
  <c r="P212" i="75"/>
  <c r="O212" i="75"/>
  <c r="N212" i="75"/>
  <c r="M212" i="75"/>
  <c r="K212" i="75"/>
  <c r="I212" i="75"/>
  <c r="V211" i="75"/>
  <c r="U211" i="75"/>
  <c r="T211" i="75"/>
  <c r="S211" i="75"/>
  <c r="R211" i="75"/>
  <c r="Q211" i="75"/>
  <c r="P211" i="75"/>
  <c r="O211" i="75"/>
  <c r="N211" i="75"/>
  <c r="M211" i="75"/>
  <c r="K211" i="75"/>
  <c r="I211" i="75"/>
  <c r="V210" i="75"/>
  <c r="U210" i="75"/>
  <c r="T210" i="75"/>
  <c r="S210" i="75"/>
  <c r="R210" i="75"/>
  <c r="Q210" i="75"/>
  <c r="P210" i="75"/>
  <c r="O210" i="75"/>
  <c r="N210" i="75"/>
  <c r="M210" i="75"/>
  <c r="K210" i="75"/>
  <c r="I210" i="75"/>
  <c r="V209" i="75"/>
  <c r="U209" i="75"/>
  <c r="T209" i="75"/>
  <c r="S209" i="75"/>
  <c r="R209" i="75"/>
  <c r="Q209" i="75"/>
  <c r="P209" i="75"/>
  <c r="O209" i="75"/>
  <c r="N209" i="75"/>
  <c r="M209" i="75"/>
  <c r="K209" i="75"/>
  <c r="I209" i="75"/>
  <c r="V208" i="75"/>
  <c r="U208" i="75"/>
  <c r="T208" i="75"/>
  <c r="S208" i="75"/>
  <c r="R208" i="75"/>
  <c r="Q208" i="75"/>
  <c r="P208" i="75"/>
  <c r="O208" i="75"/>
  <c r="N208" i="75"/>
  <c r="M208" i="75"/>
  <c r="K208" i="75"/>
  <c r="I208" i="75"/>
  <c r="V207" i="75"/>
  <c r="U207" i="75"/>
  <c r="T207" i="75"/>
  <c r="S207" i="75"/>
  <c r="R207" i="75"/>
  <c r="Q207" i="75"/>
  <c r="P207" i="75"/>
  <c r="O207" i="75"/>
  <c r="N207" i="75"/>
  <c r="M207" i="75"/>
  <c r="K207" i="75"/>
  <c r="I207" i="75"/>
  <c r="V206" i="75"/>
  <c r="U206" i="75"/>
  <c r="T206" i="75"/>
  <c r="S206" i="75"/>
  <c r="R206" i="75"/>
  <c r="Q206" i="75"/>
  <c r="P206" i="75"/>
  <c r="O206" i="75"/>
  <c r="N206" i="75"/>
  <c r="M206" i="75"/>
  <c r="K206" i="75"/>
  <c r="I206" i="75"/>
  <c r="V205" i="75"/>
  <c r="U205" i="75"/>
  <c r="T205" i="75"/>
  <c r="S205" i="75"/>
  <c r="R205" i="75"/>
  <c r="Q205" i="75"/>
  <c r="P205" i="75"/>
  <c r="O205" i="75"/>
  <c r="N205" i="75"/>
  <c r="M205" i="75"/>
  <c r="K205" i="75"/>
  <c r="I205" i="75"/>
  <c r="V204" i="75"/>
  <c r="U204" i="75"/>
  <c r="T204" i="75"/>
  <c r="S204" i="75"/>
  <c r="R204" i="75"/>
  <c r="Q204" i="75"/>
  <c r="P204" i="75"/>
  <c r="O204" i="75"/>
  <c r="N204" i="75"/>
  <c r="M204" i="75"/>
  <c r="K204" i="75"/>
  <c r="I204" i="75"/>
  <c r="V203" i="75"/>
  <c r="U203" i="75"/>
  <c r="T203" i="75"/>
  <c r="S203" i="75"/>
  <c r="R203" i="75"/>
  <c r="Q203" i="75"/>
  <c r="P203" i="75"/>
  <c r="O203" i="75"/>
  <c r="N203" i="75"/>
  <c r="M203" i="75"/>
  <c r="K203" i="75"/>
  <c r="I203" i="75"/>
  <c r="U202" i="75"/>
  <c r="T202" i="75"/>
  <c r="S202" i="75"/>
  <c r="R202" i="75"/>
  <c r="Q202" i="75"/>
  <c r="P202" i="75"/>
  <c r="O202" i="75"/>
  <c r="N202" i="75"/>
  <c r="M202" i="75"/>
  <c r="K202" i="75"/>
  <c r="I202" i="75"/>
  <c r="U201" i="75"/>
  <c r="T201" i="75"/>
  <c r="S201" i="75"/>
  <c r="R201" i="75"/>
  <c r="Q201" i="75"/>
  <c r="P201" i="75"/>
  <c r="O201" i="75"/>
  <c r="N201" i="75"/>
  <c r="M201" i="75"/>
  <c r="K201" i="75"/>
  <c r="I201" i="75"/>
  <c r="U200" i="75"/>
  <c r="T200" i="75"/>
  <c r="S200" i="75"/>
  <c r="R200" i="75"/>
  <c r="Q200" i="75"/>
  <c r="P200" i="75"/>
  <c r="O200" i="75"/>
  <c r="N200" i="75"/>
  <c r="M200" i="75"/>
  <c r="K200" i="75"/>
  <c r="I200" i="75"/>
  <c r="U199" i="75"/>
  <c r="T199" i="75"/>
  <c r="S199" i="75"/>
  <c r="R199" i="75"/>
  <c r="Q199" i="75"/>
  <c r="P199" i="75"/>
  <c r="O199" i="75"/>
  <c r="N199" i="75"/>
  <c r="M199" i="75"/>
  <c r="K199" i="75"/>
  <c r="I199" i="75"/>
  <c r="T198" i="75"/>
  <c r="S198" i="75"/>
  <c r="R198" i="75"/>
  <c r="Q198" i="75"/>
  <c r="P198" i="75"/>
  <c r="O198" i="75"/>
  <c r="N198" i="75"/>
  <c r="M198" i="75"/>
  <c r="K198" i="75"/>
  <c r="I198" i="75"/>
  <c r="T197" i="75"/>
  <c r="S197" i="75"/>
  <c r="R197" i="75"/>
  <c r="Q197" i="75"/>
  <c r="P197" i="75"/>
  <c r="O197" i="75"/>
  <c r="N197" i="75"/>
  <c r="M197" i="75"/>
  <c r="K197" i="75"/>
  <c r="I197" i="75"/>
  <c r="S196" i="75"/>
  <c r="R196" i="75"/>
  <c r="Q196" i="75"/>
  <c r="P196" i="75"/>
  <c r="O196" i="75"/>
  <c r="N196" i="75"/>
  <c r="M196" i="75"/>
  <c r="K196" i="75"/>
  <c r="I196" i="75"/>
  <c r="R195" i="75"/>
  <c r="Q195" i="75"/>
  <c r="P195" i="75"/>
  <c r="O195" i="75"/>
  <c r="N195" i="75"/>
  <c r="M195" i="75"/>
  <c r="K195" i="75"/>
  <c r="I195" i="75"/>
  <c r="R194" i="75"/>
  <c r="Q194" i="75"/>
  <c r="P194" i="75"/>
  <c r="O194" i="75"/>
  <c r="N194" i="75"/>
  <c r="M194" i="75"/>
  <c r="K194" i="75"/>
  <c r="I194" i="75"/>
  <c r="R193" i="75"/>
  <c r="Q193" i="75"/>
  <c r="P193" i="75"/>
  <c r="O193" i="75"/>
  <c r="N193" i="75"/>
  <c r="M193" i="75"/>
  <c r="K193" i="75"/>
  <c r="I193" i="75"/>
  <c r="R192" i="75"/>
  <c r="Q192" i="75"/>
  <c r="P192" i="75"/>
  <c r="O192" i="75"/>
  <c r="N192" i="75"/>
  <c r="M192" i="75"/>
  <c r="K192" i="75"/>
  <c r="I192" i="75"/>
  <c r="R191" i="75"/>
  <c r="Q191" i="75"/>
  <c r="P191" i="75"/>
  <c r="O191" i="75"/>
  <c r="N191" i="75"/>
  <c r="M191" i="75"/>
  <c r="K191" i="75"/>
  <c r="I191" i="75"/>
  <c r="R190" i="75"/>
  <c r="Q190" i="75"/>
  <c r="P190" i="75"/>
  <c r="O190" i="75"/>
  <c r="N190" i="75"/>
  <c r="M190" i="75"/>
  <c r="K190" i="75"/>
  <c r="I190" i="75"/>
  <c r="R189" i="75"/>
  <c r="Q189" i="75"/>
  <c r="P189" i="75"/>
  <c r="O189" i="75"/>
  <c r="N189" i="75"/>
  <c r="M189" i="75"/>
  <c r="K189" i="75"/>
  <c r="I189" i="75"/>
  <c r="R188" i="75"/>
  <c r="Q188" i="75"/>
  <c r="P188" i="75"/>
  <c r="O188" i="75"/>
  <c r="N188" i="75"/>
  <c r="M188" i="75"/>
  <c r="K188" i="75"/>
  <c r="I188" i="75"/>
  <c r="R187" i="75"/>
  <c r="Q187" i="75"/>
  <c r="P187" i="75"/>
  <c r="O187" i="75"/>
  <c r="N187" i="75"/>
  <c r="M187" i="75"/>
  <c r="K187" i="75"/>
  <c r="I187" i="75"/>
  <c r="V186" i="75"/>
  <c r="U186" i="75"/>
  <c r="R186" i="75"/>
  <c r="Q186" i="75"/>
  <c r="P186" i="75"/>
  <c r="O186" i="75"/>
  <c r="N186" i="75"/>
  <c r="M186" i="75"/>
  <c r="K186" i="75"/>
  <c r="I186" i="75"/>
  <c r="R185" i="75"/>
  <c r="Q185" i="75"/>
  <c r="P185" i="75"/>
  <c r="O185" i="75"/>
  <c r="N185" i="75"/>
  <c r="M185" i="75"/>
  <c r="K185" i="75"/>
  <c r="I185" i="75"/>
  <c r="R184" i="75"/>
  <c r="Q184" i="75"/>
  <c r="P184" i="75"/>
  <c r="O184" i="75"/>
  <c r="N184" i="75"/>
  <c r="M184" i="75"/>
  <c r="K184" i="75"/>
  <c r="I184" i="75"/>
  <c r="R183" i="75"/>
  <c r="Q183" i="75"/>
  <c r="P183" i="75"/>
  <c r="O183" i="75"/>
  <c r="N183" i="75"/>
  <c r="M183" i="75"/>
  <c r="K183" i="75"/>
  <c r="I183" i="75"/>
  <c r="R182" i="75"/>
  <c r="Q182" i="75"/>
  <c r="P182" i="75"/>
  <c r="O182" i="75"/>
  <c r="N182" i="75"/>
  <c r="M182" i="75"/>
  <c r="K182" i="75"/>
  <c r="I182" i="75"/>
  <c r="R181" i="75"/>
  <c r="Q181" i="75"/>
  <c r="P181" i="75"/>
  <c r="O181" i="75"/>
  <c r="N181" i="75"/>
  <c r="M181" i="75"/>
  <c r="K181" i="75"/>
  <c r="I181" i="75"/>
  <c r="R180" i="75"/>
  <c r="Q180" i="75"/>
  <c r="P180" i="75"/>
  <c r="O180" i="75"/>
  <c r="N180" i="75"/>
  <c r="M180" i="75"/>
  <c r="K180" i="75"/>
  <c r="I180" i="75"/>
  <c r="Q179" i="75"/>
  <c r="P179" i="75"/>
  <c r="O179" i="75"/>
  <c r="N179" i="75"/>
  <c r="M179" i="75"/>
  <c r="K179" i="75"/>
  <c r="I179" i="75"/>
  <c r="Q178" i="75"/>
  <c r="P178" i="75"/>
  <c r="O178" i="75"/>
  <c r="N178" i="75"/>
  <c r="M178" i="75"/>
  <c r="K178" i="75"/>
  <c r="I178" i="75"/>
  <c r="P177" i="75"/>
  <c r="O177" i="75"/>
  <c r="N177" i="75"/>
  <c r="M177" i="75"/>
  <c r="K177" i="75"/>
  <c r="I177" i="75"/>
  <c r="P176" i="75"/>
  <c r="O176" i="75"/>
  <c r="N176" i="75"/>
  <c r="M176" i="75"/>
  <c r="K176" i="75"/>
  <c r="I176" i="75"/>
  <c r="P175" i="75"/>
  <c r="O175" i="75"/>
  <c r="N175" i="75"/>
  <c r="M175" i="75"/>
  <c r="K175" i="75"/>
  <c r="I175" i="75"/>
  <c r="P174" i="75"/>
  <c r="O174" i="75"/>
  <c r="N174" i="75"/>
  <c r="M174" i="75"/>
  <c r="K174" i="75"/>
  <c r="I174" i="75"/>
  <c r="P173" i="75"/>
  <c r="O173" i="75"/>
  <c r="N173" i="75"/>
  <c r="M173" i="75"/>
  <c r="K173" i="75"/>
  <c r="I173" i="75"/>
  <c r="P172" i="75"/>
  <c r="O172" i="75"/>
  <c r="N172" i="75"/>
  <c r="M172" i="75"/>
  <c r="K172" i="75"/>
  <c r="I172" i="75"/>
  <c r="O171" i="75"/>
  <c r="N171" i="75"/>
  <c r="M171" i="75"/>
  <c r="K171" i="75"/>
  <c r="I171" i="75"/>
  <c r="N170" i="75"/>
  <c r="M170" i="75"/>
  <c r="K170" i="75"/>
  <c r="I170" i="75"/>
  <c r="N169" i="75"/>
  <c r="M169" i="75"/>
  <c r="K169" i="75"/>
  <c r="I169" i="75"/>
  <c r="N168" i="75"/>
  <c r="M168" i="75"/>
  <c r="K168" i="75"/>
  <c r="I168" i="75"/>
  <c r="N167" i="75"/>
  <c r="M167" i="75"/>
  <c r="K167" i="75"/>
  <c r="I167" i="75"/>
  <c r="N166" i="75"/>
  <c r="M166" i="75"/>
  <c r="K166" i="75"/>
  <c r="I166" i="75"/>
  <c r="N165" i="75"/>
  <c r="M165" i="75"/>
  <c r="K165" i="75"/>
  <c r="I165" i="75"/>
  <c r="V164" i="75"/>
  <c r="N164" i="75"/>
  <c r="M164" i="75"/>
  <c r="K164" i="75"/>
  <c r="I164" i="75"/>
  <c r="N163" i="75"/>
  <c r="M163" i="75"/>
  <c r="K163" i="75"/>
  <c r="I163" i="75"/>
  <c r="N162" i="75"/>
  <c r="M162" i="75"/>
  <c r="K162" i="75"/>
  <c r="I162" i="75"/>
  <c r="M161" i="75"/>
  <c r="K161" i="75"/>
  <c r="I161" i="75"/>
  <c r="M160" i="75"/>
  <c r="K160" i="75"/>
  <c r="I160" i="75"/>
  <c r="M159" i="75"/>
  <c r="K159" i="75"/>
  <c r="I159" i="75"/>
  <c r="M158" i="75"/>
  <c r="K158" i="75"/>
  <c r="I158" i="75"/>
  <c r="M157" i="75"/>
  <c r="K157" i="75"/>
  <c r="I157" i="75"/>
  <c r="W156" i="75"/>
  <c r="M156" i="75"/>
  <c r="K156" i="75"/>
  <c r="I156" i="75"/>
  <c r="M155" i="75"/>
  <c r="K155" i="75"/>
  <c r="I155" i="75"/>
  <c r="M154" i="75"/>
  <c r="K154" i="75"/>
  <c r="I154" i="75"/>
  <c r="M153" i="75"/>
  <c r="K153" i="75"/>
  <c r="I153" i="75"/>
  <c r="M152" i="75"/>
  <c r="K152" i="75"/>
  <c r="I152" i="75"/>
  <c r="M151" i="75"/>
  <c r="K151" i="75"/>
  <c r="I151" i="75"/>
  <c r="M150" i="75"/>
  <c r="K150" i="75"/>
  <c r="I150" i="75"/>
  <c r="M149" i="75"/>
  <c r="K149" i="75"/>
  <c r="I149" i="75"/>
  <c r="K148" i="75"/>
  <c r="I148" i="75"/>
  <c r="K147" i="75"/>
  <c r="I147" i="75"/>
  <c r="K146" i="75"/>
  <c r="I146" i="75"/>
  <c r="K145" i="75"/>
  <c r="I145" i="75"/>
  <c r="K144" i="75"/>
  <c r="I144" i="75"/>
  <c r="K143" i="75"/>
  <c r="I143" i="75"/>
  <c r="V142" i="75"/>
  <c r="U142" i="75"/>
  <c r="K142" i="75"/>
  <c r="I142" i="75"/>
  <c r="K141" i="75"/>
  <c r="I141" i="75"/>
  <c r="K140" i="75"/>
  <c r="I140" i="75"/>
  <c r="K139" i="75"/>
  <c r="I139" i="75"/>
  <c r="V138" i="75"/>
  <c r="U138" i="75"/>
  <c r="R138" i="75"/>
  <c r="Q138" i="75"/>
  <c r="N138" i="75"/>
  <c r="M138" i="75"/>
  <c r="K138" i="75"/>
  <c r="I138" i="75"/>
  <c r="K137" i="75"/>
  <c r="I137" i="75"/>
  <c r="K136" i="75"/>
  <c r="I136" i="75"/>
  <c r="K135" i="75"/>
  <c r="I135" i="75"/>
  <c r="K134" i="75"/>
  <c r="I134" i="75"/>
  <c r="K133" i="75"/>
  <c r="I133" i="75"/>
  <c r="P132" i="75"/>
  <c r="K132" i="75"/>
  <c r="I132" i="75"/>
  <c r="K131" i="75"/>
  <c r="I131" i="75"/>
  <c r="K130" i="75"/>
  <c r="I130" i="75"/>
  <c r="K129" i="75"/>
  <c r="I129" i="75"/>
  <c r="K128" i="75"/>
  <c r="I128" i="75"/>
  <c r="K127" i="75"/>
  <c r="I127" i="75"/>
  <c r="V126" i="75"/>
  <c r="U126" i="75"/>
  <c r="R126" i="75"/>
  <c r="Q126" i="75"/>
  <c r="N126" i="75"/>
  <c r="K126" i="75"/>
  <c r="I126" i="75"/>
  <c r="K125" i="75"/>
  <c r="I125" i="75"/>
  <c r="K124" i="75"/>
  <c r="I124" i="75"/>
  <c r="K123" i="75"/>
  <c r="I123" i="75"/>
  <c r="K122" i="75"/>
  <c r="I122" i="75"/>
  <c r="K121" i="75"/>
  <c r="I121" i="75"/>
  <c r="K120" i="75"/>
  <c r="I120" i="75"/>
  <c r="K119" i="75"/>
  <c r="I119" i="75"/>
  <c r="K118" i="75"/>
  <c r="I118" i="75"/>
  <c r="K117" i="75"/>
  <c r="I117" i="75"/>
  <c r="K116" i="75"/>
  <c r="I116" i="75"/>
  <c r="S115" i="75"/>
  <c r="Q115" i="75"/>
  <c r="N115" i="75"/>
  <c r="K115" i="75"/>
  <c r="I115" i="75"/>
  <c r="K114" i="75"/>
  <c r="I114" i="75"/>
  <c r="K113" i="75"/>
  <c r="I113" i="75"/>
  <c r="K112" i="75"/>
  <c r="I112" i="75"/>
  <c r="K111" i="75"/>
  <c r="I111" i="75"/>
  <c r="P110" i="75"/>
  <c r="K110" i="75"/>
  <c r="I110" i="75"/>
  <c r="R109" i="75"/>
  <c r="Q109" i="75"/>
  <c r="N109" i="75"/>
  <c r="M109" i="75"/>
  <c r="K109" i="75"/>
  <c r="I109" i="75"/>
  <c r="K108" i="75"/>
  <c r="I108" i="75"/>
  <c r="Q107" i="75"/>
  <c r="P107" i="75"/>
  <c r="K107" i="75"/>
  <c r="I107" i="75"/>
  <c r="K106" i="75"/>
  <c r="I106" i="75"/>
  <c r="K105" i="75"/>
  <c r="I105" i="75"/>
  <c r="K104" i="75"/>
  <c r="I104" i="75"/>
  <c r="K103" i="75"/>
  <c r="I103" i="75"/>
  <c r="K102" i="75"/>
  <c r="I102" i="75"/>
  <c r="K101" i="75"/>
  <c r="I101" i="75"/>
  <c r="K100" i="75"/>
  <c r="I100" i="75"/>
  <c r="K99" i="75"/>
  <c r="I99" i="75"/>
  <c r="K98" i="75"/>
  <c r="I98" i="75"/>
  <c r="K97" i="75"/>
  <c r="I97" i="75"/>
  <c r="K96" i="75"/>
  <c r="I96" i="75"/>
  <c r="R95" i="75"/>
  <c r="Q95" i="75"/>
  <c r="N95" i="75"/>
  <c r="M95" i="75"/>
  <c r="K95" i="75"/>
  <c r="I95" i="75"/>
  <c r="K94" i="75"/>
  <c r="I94" i="75"/>
  <c r="K93" i="75"/>
  <c r="I93" i="75"/>
  <c r="K92" i="75"/>
  <c r="I92" i="75"/>
  <c r="K91" i="75"/>
  <c r="I91" i="75"/>
  <c r="K90" i="75"/>
  <c r="I90" i="75"/>
  <c r="K89" i="75"/>
  <c r="I89" i="75"/>
  <c r="K88" i="75"/>
  <c r="I88" i="75"/>
  <c r="K87" i="75"/>
  <c r="I87" i="75"/>
  <c r="K86" i="75"/>
  <c r="I86" i="75"/>
  <c r="K85" i="75"/>
  <c r="I85" i="75"/>
  <c r="K84" i="75"/>
  <c r="I84" i="75"/>
  <c r="K83" i="75"/>
  <c r="I83" i="75"/>
  <c r="K82" i="75"/>
  <c r="I82" i="75"/>
  <c r="K81" i="75"/>
  <c r="I81" i="75"/>
  <c r="K80" i="75"/>
  <c r="I80" i="75"/>
  <c r="K79" i="75"/>
  <c r="I79" i="75"/>
  <c r="K78" i="75"/>
  <c r="I78" i="75"/>
  <c r="K77" i="75"/>
  <c r="I77" i="75"/>
  <c r="K76" i="75"/>
  <c r="I76" i="75"/>
  <c r="K75" i="75"/>
  <c r="I75" i="75"/>
  <c r="K74" i="75"/>
  <c r="I74" i="75"/>
  <c r="K73" i="75"/>
  <c r="I73" i="75"/>
  <c r="K72" i="75"/>
  <c r="I72" i="75"/>
  <c r="K71" i="75"/>
  <c r="I71" i="75"/>
  <c r="K70" i="75"/>
  <c r="I70" i="75"/>
  <c r="K69" i="75"/>
  <c r="I69" i="75"/>
  <c r="K68" i="75"/>
  <c r="I68" i="75"/>
  <c r="K67" i="75"/>
  <c r="I67" i="75"/>
  <c r="K66" i="75"/>
  <c r="I66" i="75"/>
  <c r="K65" i="75"/>
  <c r="I65" i="75"/>
  <c r="K64" i="75"/>
  <c r="I64" i="75"/>
  <c r="K63" i="75"/>
  <c r="I63" i="75"/>
  <c r="K62" i="75"/>
  <c r="I62" i="75"/>
  <c r="K61" i="75"/>
  <c r="I61" i="75"/>
  <c r="K60" i="75"/>
  <c r="I60" i="75"/>
  <c r="K59" i="75"/>
  <c r="I59" i="75"/>
  <c r="K58" i="75"/>
  <c r="I58" i="75"/>
  <c r="K57" i="75"/>
  <c r="I57" i="75"/>
  <c r="K56" i="75"/>
  <c r="I56" i="75"/>
  <c r="K55" i="75"/>
  <c r="I55" i="75"/>
  <c r="K54" i="75"/>
  <c r="I54" i="75"/>
  <c r="K53" i="75"/>
  <c r="I53" i="75"/>
  <c r="K52" i="75"/>
  <c r="I52" i="75"/>
  <c r="K51" i="75"/>
  <c r="I51" i="75"/>
  <c r="K50" i="75"/>
  <c r="I50" i="75"/>
  <c r="K49" i="75"/>
  <c r="I49" i="75"/>
  <c r="K48" i="75"/>
  <c r="I48" i="75"/>
  <c r="K47" i="75"/>
  <c r="I47" i="75"/>
  <c r="K46" i="75"/>
  <c r="I46" i="75"/>
  <c r="K45" i="75"/>
  <c r="I45" i="75"/>
  <c r="K44" i="75"/>
  <c r="I44" i="75"/>
  <c r="K43" i="75"/>
  <c r="I43" i="75"/>
  <c r="K42" i="75"/>
  <c r="I42" i="75"/>
  <c r="K41" i="75"/>
  <c r="I41" i="75"/>
  <c r="K40" i="75"/>
  <c r="I40" i="75"/>
  <c r="K39" i="75"/>
  <c r="I39" i="75"/>
  <c r="K38" i="75"/>
  <c r="I38" i="75"/>
  <c r="K37" i="75"/>
  <c r="I37" i="75"/>
  <c r="K36" i="75"/>
  <c r="I36" i="75"/>
  <c r="K35" i="75"/>
  <c r="I35" i="75"/>
  <c r="K34" i="75"/>
  <c r="I34" i="75"/>
  <c r="K33" i="75"/>
  <c r="I33" i="75"/>
  <c r="K32" i="75"/>
  <c r="I32" i="75"/>
  <c r="K31" i="75"/>
  <c r="I31" i="75"/>
  <c r="K30" i="75"/>
  <c r="I30" i="75"/>
  <c r="K29" i="75"/>
  <c r="I29" i="75"/>
  <c r="K28" i="75"/>
  <c r="I28" i="75"/>
  <c r="K27" i="75"/>
  <c r="I27" i="75"/>
  <c r="K26" i="75"/>
  <c r="I26" i="75"/>
  <c r="K25" i="75"/>
  <c r="I25" i="75"/>
  <c r="K24" i="75"/>
  <c r="I24" i="75"/>
  <c r="K23" i="75"/>
  <c r="I23" i="75"/>
  <c r="K22" i="75"/>
  <c r="I22" i="75"/>
  <c r="K21" i="75"/>
  <c r="I21" i="75"/>
  <c r="K20" i="75"/>
  <c r="I20" i="75"/>
  <c r="K19" i="75"/>
  <c r="I19" i="75"/>
  <c r="K18" i="75"/>
  <c r="I18" i="75"/>
  <c r="K17" i="75"/>
  <c r="I17" i="75"/>
  <c r="K16" i="75"/>
  <c r="I16" i="75"/>
  <c r="K15" i="75"/>
  <c r="I15" i="75"/>
  <c r="K14" i="75"/>
  <c r="I14" i="75"/>
  <c r="K13" i="75"/>
  <c r="I13" i="75"/>
  <c r="K12" i="75"/>
  <c r="I12" i="75"/>
  <c r="K11" i="75"/>
  <c r="I11" i="75"/>
  <c r="K10" i="75"/>
  <c r="I10" i="75"/>
  <c r="K9" i="75"/>
  <c r="I9" i="75"/>
  <c r="K8" i="75"/>
  <c r="I8" i="75"/>
  <c r="K7" i="75"/>
  <c r="I7" i="75"/>
  <c r="K6" i="75"/>
  <c r="I6" i="75"/>
  <c r="A6" i="75"/>
  <c r="A7" i="75" s="1"/>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A162" i="75" s="1"/>
  <c r="A163" i="75" s="1"/>
  <c r="A164" i="75" s="1"/>
  <c r="A165" i="75" s="1"/>
  <c r="A166" i="75" s="1"/>
  <c r="A167" i="75" s="1"/>
  <c r="A168" i="75" s="1"/>
  <c r="A169" i="75" s="1"/>
  <c r="A170" i="75" s="1"/>
  <c r="A171" i="75" s="1"/>
  <c r="A172" i="75" s="1"/>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4" i="75" s="1"/>
  <c r="A205" i="75" s="1"/>
  <c r="A206" i="75" s="1"/>
  <c r="A207" i="75" s="1"/>
  <c r="A208" i="75" s="1"/>
  <c r="A209" i="75" s="1"/>
  <c r="A210" i="75" s="1"/>
  <c r="A211" i="75" s="1"/>
  <c r="A212" i="75" s="1"/>
  <c r="A213" i="75" s="1"/>
  <c r="A214" i="75" s="1"/>
  <c r="A215" i="75" s="1"/>
  <c r="A216" i="75" s="1"/>
  <c r="A217" i="75" s="1"/>
  <c r="A218" i="75" s="1"/>
  <c r="A219" i="75" s="1"/>
  <c r="A220" i="75" s="1"/>
  <c r="A221" i="75" s="1"/>
  <c r="A222" i="75" s="1"/>
  <c r="A223" i="75" s="1"/>
  <c r="A224" i="75" s="1"/>
  <c r="A225" i="75" s="1"/>
  <c r="A226" i="75" s="1"/>
  <c r="A227" i="75" s="1"/>
  <c r="A228" i="75" s="1"/>
  <c r="A229" i="75" s="1"/>
  <c r="A230" i="75" s="1"/>
  <c r="A231" i="75" s="1"/>
  <c r="A232" i="75" s="1"/>
  <c r="A233" i="75" s="1"/>
  <c r="A234" i="75" s="1"/>
  <c r="A235" i="75" s="1"/>
  <c r="A236" i="75" s="1"/>
  <c r="A237" i="75" s="1"/>
  <c r="A238" i="75" s="1"/>
  <c r="A239" i="75" s="1"/>
  <c r="A240" i="75" s="1"/>
  <c r="A241" i="75" s="1"/>
  <c r="A242" i="75" s="1"/>
  <c r="A243" i="75" s="1"/>
  <c r="A244" i="75" s="1"/>
  <c r="A245" i="75" s="1"/>
  <c r="A246" i="75" s="1"/>
  <c r="A247" i="75" s="1"/>
  <c r="A248" i="75" s="1"/>
  <c r="A249" i="75" s="1"/>
  <c r="A250" i="75" s="1"/>
  <c r="A251" i="75" s="1"/>
  <c r="A252" i="75" s="1"/>
  <c r="A253" i="75" s="1"/>
  <c r="A254" i="75" s="1"/>
  <c r="A255" i="75" s="1"/>
  <c r="A256" i="75" s="1"/>
  <c r="A257" i="75" s="1"/>
  <c r="A258" i="75" s="1"/>
  <c r="A259" i="75" s="1"/>
  <c r="A260" i="75" s="1"/>
  <c r="A261" i="75" s="1"/>
  <c r="A262" i="75" s="1"/>
  <c r="A263" i="75" s="1"/>
  <c r="A264" i="75" s="1"/>
  <c r="A265" i="75" s="1"/>
  <c r="A266" i="75" s="1"/>
  <c r="A267" i="75" s="1"/>
  <c r="A268" i="75" s="1"/>
  <c r="A269" i="75" s="1"/>
  <c r="A270" i="75" s="1"/>
  <c r="A271" i="75" s="1"/>
  <c r="A272" i="75" s="1"/>
  <c r="A273" i="75" s="1"/>
  <c r="A274" i="75" s="1"/>
  <c r="A275" i="75" s="1"/>
  <c r="A276" i="75" s="1"/>
  <c r="A277" i="75" s="1"/>
  <c r="A278" i="75" s="1"/>
  <c r="A279" i="75" s="1"/>
  <c r="A280" i="75" s="1"/>
  <c r="A281" i="75" s="1"/>
  <c r="A282" i="75" s="1"/>
  <c r="A283" i="75" s="1"/>
  <c r="A284" i="75" s="1"/>
  <c r="A285" i="75" s="1"/>
  <c r="A286" i="75" s="1"/>
  <c r="A287" i="75" s="1"/>
  <c r="A288" i="75" s="1"/>
  <c r="A289" i="75" s="1"/>
  <c r="A290" i="75" s="1"/>
  <c r="A291" i="75" s="1"/>
  <c r="A292" i="75" s="1"/>
  <c r="A293" i="75" s="1"/>
  <c r="A294" i="75" s="1"/>
  <c r="A295" i="75" s="1"/>
  <c r="A296" i="75" s="1"/>
  <c r="A297" i="75" s="1"/>
  <c r="A298" i="75" s="1"/>
  <c r="A299" i="75" s="1"/>
  <c r="A300" i="75" s="1"/>
  <c r="A301" i="75" s="1"/>
  <c r="A302" i="75" s="1"/>
  <c r="A303" i="75" s="1"/>
  <c r="A304" i="75" s="1"/>
  <c r="K5" i="75"/>
  <c r="I5" i="75"/>
  <c r="X3" i="75"/>
  <c r="W3" i="75"/>
  <c r="V3" i="75"/>
  <c r="U3" i="75"/>
  <c r="T3" i="75"/>
  <c r="S3" i="75"/>
  <c r="R3" i="75"/>
  <c r="Q3" i="75"/>
  <c r="P3" i="75"/>
  <c r="O3" i="75"/>
  <c r="N3" i="75"/>
  <c r="M3" i="75"/>
  <c r="Z310" i="74"/>
  <c r="AA313" i="75" s="1"/>
  <c r="L315" i="75" s="1"/>
  <c r="A10" i="76" s="1"/>
  <c r="A14" i="76" s="1"/>
  <c r="Y309" i="74"/>
  <c r="X304" i="74"/>
  <c r="W304" i="74"/>
  <c r="V304" i="74"/>
  <c r="U304" i="74"/>
  <c r="T304" i="74"/>
  <c r="S304" i="74"/>
  <c r="R304" i="74"/>
  <c r="Q304" i="74"/>
  <c r="P304" i="74"/>
  <c r="O304" i="74"/>
  <c r="N304" i="74"/>
  <c r="M304" i="74"/>
  <c r="K304" i="74"/>
  <c r="I304" i="74"/>
  <c r="X303" i="74"/>
  <c r="W303" i="74"/>
  <c r="V303" i="74"/>
  <c r="U303" i="74"/>
  <c r="T303" i="74"/>
  <c r="S303" i="74"/>
  <c r="R303" i="74"/>
  <c r="Q303" i="74"/>
  <c r="P303" i="74"/>
  <c r="O303" i="74"/>
  <c r="N303" i="74"/>
  <c r="M303" i="74"/>
  <c r="K303" i="74"/>
  <c r="I303" i="74"/>
  <c r="X302" i="74"/>
  <c r="W302" i="74"/>
  <c r="V302" i="74"/>
  <c r="U302" i="74"/>
  <c r="T302" i="74"/>
  <c r="S302" i="74"/>
  <c r="R302" i="74"/>
  <c r="Q302" i="74"/>
  <c r="P302" i="74"/>
  <c r="O302" i="74"/>
  <c r="N302" i="74"/>
  <c r="M302" i="74"/>
  <c r="K302" i="74"/>
  <c r="I302" i="74"/>
  <c r="X301" i="74"/>
  <c r="W301" i="74"/>
  <c r="V301" i="74"/>
  <c r="U301" i="74"/>
  <c r="T301" i="74"/>
  <c r="S301" i="74"/>
  <c r="R301" i="74"/>
  <c r="Q301" i="74"/>
  <c r="P301" i="74"/>
  <c r="O301" i="74"/>
  <c r="N301" i="74"/>
  <c r="M301" i="74"/>
  <c r="K301" i="74"/>
  <c r="I301" i="74"/>
  <c r="X300" i="74"/>
  <c r="W300" i="74"/>
  <c r="V300" i="74"/>
  <c r="U300" i="74"/>
  <c r="T300" i="74"/>
  <c r="S300" i="74"/>
  <c r="R300" i="74"/>
  <c r="Q300" i="74"/>
  <c r="P300" i="74"/>
  <c r="O300" i="74"/>
  <c r="N300" i="74"/>
  <c r="M300" i="74"/>
  <c r="K300" i="74"/>
  <c r="I300" i="74"/>
  <c r="X299" i="74"/>
  <c r="W299" i="74"/>
  <c r="V299" i="74"/>
  <c r="U299" i="74"/>
  <c r="T299" i="74"/>
  <c r="S299" i="74"/>
  <c r="R299" i="74"/>
  <c r="Q299" i="74"/>
  <c r="P299" i="74"/>
  <c r="O299" i="74"/>
  <c r="N299" i="74"/>
  <c r="M299" i="74"/>
  <c r="K299" i="74"/>
  <c r="I299" i="74"/>
  <c r="X298" i="74"/>
  <c r="W298" i="74"/>
  <c r="V298" i="74"/>
  <c r="U298" i="74"/>
  <c r="T298" i="74"/>
  <c r="S298" i="74"/>
  <c r="R298" i="74"/>
  <c r="Q298" i="74"/>
  <c r="P298" i="74"/>
  <c r="O298" i="74"/>
  <c r="N298" i="74"/>
  <c r="M298" i="74"/>
  <c r="K298" i="74"/>
  <c r="I298" i="74"/>
  <c r="X297" i="74"/>
  <c r="W297" i="74"/>
  <c r="V297" i="74"/>
  <c r="U297" i="74"/>
  <c r="T297" i="74"/>
  <c r="S297" i="74"/>
  <c r="R297" i="74"/>
  <c r="Q297" i="74"/>
  <c r="P297" i="74"/>
  <c r="O297" i="74"/>
  <c r="N297" i="74"/>
  <c r="M297" i="74"/>
  <c r="K297" i="74"/>
  <c r="I297" i="74"/>
  <c r="W296" i="74"/>
  <c r="V296" i="74"/>
  <c r="U296" i="74"/>
  <c r="T296" i="74"/>
  <c r="S296" i="74"/>
  <c r="R296" i="74"/>
  <c r="Q296" i="74"/>
  <c r="P296" i="74"/>
  <c r="O296" i="74"/>
  <c r="N296" i="74"/>
  <c r="M296" i="74"/>
  <c r="K296" i="74"/>
  <c r="I296" i="74"/>
  <c r="N295" i="74"/>
  <c r="M295" i="74"/>
  <c r="K295" i="74"/>
  <c r="I295" i="74"/>
  <c r="N294" i="74"/>
  <c r="M294" i="74"/>
  <c r="K294" i="74"/>
  <c r="I294" i="74"/>
  <c r="N293" i="74"/>
  <c r="M293" i="74"/>
  <c r="K293" i="74"/>
  <c r="I293" i="74"/>
  <c r="N292" i="74"/>
  <c r="M292" i="74"/>
  <c r="K292" i="74"/>
  <c r="I292" i="74"/>
  <c r="N291" i="74"/>
  <c r="M291" i="74"/>
  <c r="K291" i="74"/>
  <c r="I291" i="74"/>
  <c r="N290" i="74"/>
  <c r="M290" i="74"/>
  <c r="K290" i="74"/>
  <c r="I290" i="74"/>
  <c r="N289" i="74"/>
  <c r="M289" i="74"/>
  <c r="K289" i="74"/>
  <c r="I289" i="74"/>
  <c r="N288" i="74"/>
  <c r="M288" i="74"/>
  <c r="K288" i="74"/>
  <c r="I288" i="74"/>
  <c r="M287" i="74"/>
  <c r="K287" i="74"/>
  <c r="I287" i="74"/>
  <c r="M286" i="74"/>
  <c r="K286" i="74"/>
  <c r="I286" i="74"/>
  <c r="M285" i="74"/>
  <c r="K285" i="74"/>
  <c r="I285" i="74"/>
  <c r="K284" i="74"/>
  <c r="I284" i="74"/>
  <c r="K283" i="74"/>
  <c r="I283" i="74"/>
  <c r="K282" i="74"/>
  <c r="I282" i="74"/>
  <c r="K281" i="74"/>
  <c r="I281" i="74"/>
  <c r="K280" i="74"/>
  <c r="I280" i="74"/>
  <c r="K279" i="74"/>
  <c r="I279" i="74"/>
  <c r="V278" i="74"/>
  <c r="U278" i="74"/>
  <c r="R278" i="74"/>
  <c r="Q278" i="74"/>
  <c r="N278" i="74"/>
  <c r="M278" i="74"/>
  <c r="K278" i="74"/>
  <c r="I278" i="74"/>
  <c r="K277" i="74"/>
  <c r="I277" i="74"/>
  <c r="K276" i="74"/>
  <c r="I276" i="74"/>
  <c r="W275" i="74"/>
  <c r="S275" i="74"/>
  <c r="K275" i="74"/>
  <c r="I275" i="74"/>
  <c r="K274" i="74"/>
  <c r="I274" i="74"/>
  <c r="K273" i="74"/>
  <c r="I273" i="74"/>
  <c r="K272" i="74"/>
  <c r="I272" i="74"/>
  <c r="K271" i="74"/>
  <c r="I271" i="74"/>
  <c r="K270" i="74"/>
  <c r="I270" i="74"/>
  <c r="K269" i="74"/>
  <c r="I269" i="74"/>
  <c r="K268" i="74"/>
  <c r="I268" i="74"/>
  <c r="K267" i="74"/>
  <c r="I267" i="74"/>
  <c r="K266" i="74"/>
  <c r="I266" i="74"/>
  <c r="K265" i="74"/>
  <c r="I265" i="74"/>
  <c r="K264" i="74"/>
  <c r="I264" i="74"/>
  <c r="K263" i="74"/>
  <c r="I263" i="74"/>
  <c r="X262" i="74"/>
  <c r="K262" i="74"/>
  <c r="I262" i="74"/>
  <c r="K261" i="74"/>
  <c r="I261" i="74"/>
  <c r="K260" i="74"/>
  <c r="I260" i="74"/>
  <c r="X259" i="74"/>
  <c r="T259" i="74"/>
  <c r="S259" i="74"/>
  <c r="O259" i="74"/>
  <c r="N259" i="74"/>
  <c r="K259" i="74"/>
  <c r="I259" i="74"/>
  <c r="K258" i="74"/>
  <c r="I258" i="74"/>
  <c r="K257" i="74"/>
  <c r="I257" i="74"/>
  <c r="K256" i="74"/>
  <c r="I256" i="74"/>
  <c r="K255" i="74"/>
  <c r="I255" i="74"/>
  <c r="K254" i="74"/>
  <c r="I254" i="74"/>
  <c r="K253" i="74"/>
  <c r="I253" i="74"/>
  <c r="K252" i="74"/>
  <c r="I252" i="74"/>
  <c r="K251" i="74"/>
  <c r="I251" i="74"/>
  <c r="K250" i="74"/>
  <c r="I250" i="74"/>
  <c r="K249" i="74"/>
  <c r="I249" i="74"/>
  <c r="K248" i="74"/>
  <c r="I248" i="74"/>
  <c r="K247" i="74"/>
  <c r="I247" i="74"/>
  <c r="K246" i="74"/>
  <c r="I246" i="74"/>
  <c r="K245" i="74"/>
  <c r="I245" i="74"/>
  <c r="K244" i="74"/>
  <c r="I244" i="74"/>
  <c r="S243" i="74"/>
  <c r="R243" i="74"/>
  <c r="K243" i="74"/>
  <c r="I243" i="74"/>
  <c r="V242" i="74"/>
  <c r="U242" i="74"/>
  <c r="T242" i="74"/>
  <c r="S242" i="74"/>
  <c r="R242" i="74"/>
  <c r="Q242" i="74"/>
  <c r="P242" i="74"/>
  <c r="O242" i="74"/>
  <c r="N242" i="74"/>
  <c r="M242" i="74"/>
  <c r="K242" i="74"/>
  <c r="I242" i="74"/>
  <c r="V241" i="74"/>
  <c r="U241" i="74"/>
  <c r="T241" i="74"/>
  <c r="S241" i="74"/>
  <c r="R241" i="74"/>
  <c r="Q241" i="74"/>
  <c r="P241" i="74"/>
  <c r="O241" i="74"/>
  <c r="N241" i="74"/>
  <c r="M241" i="74"/>
  <c r="K241" i="74"/>
  <c r="I241" i="74"/>
  <c r="V240" i="74"/>
  <c r="U240" i="74"/>
  <c r="T240" i="74"/>
  <c r="S240" i="74"/>
  <c r="R240" i="74"/>
  <c r="Q240" i="74"/>
  <c r="P240" i="74"/>
  <c r="O240" i="74"/>
  <c r="N240" i="74"/>
  <c r="M240" i="74"/>
  <c r="K240" i="74"/>
  <c r="I240" i="74"/>
  <c r="V239" i="74"/>
  <c r="U239" i="74"/>
  <c r="T239" i="74"/>
  <c r="S239" i="74"/>
  <c r="R239" i="74"/>
  <c r="Q239" i="74"/>
  <c r="P239" i="74"/>
  <c r="O239" i="74"/>
  <c r="N239" i="74"/>
  <c r="M239" i="74"/>
  <c r="K239" i="74"/>
  <c r="I239" i="74"/>
  <c r="V238" i="74"/>
  <c r="U238" i="74"/>
  <c r="T238" i="74"/>
  <c r="S238" i="74"/>
  <c r="R238" i="74"/>
  <c r="Q238" i="74"/>
  <c r="P238" i="74"/>
  <c r="O238" i="74"/>
  <c r="N238" i="74"/>
  <c r="M238" i="74"/>
  <c r="K238" i="74"/>
  <c r="I238" i="74"/>
  <c r="V237" i="74"/>
  <c r="U237" i="74"/>
  <c r="T237" i="74"/>
  <c r="S237" i="74"/>
  <c r="R237" i="74"/>
  <c r="Q237" i="74"/>
  <c r="P237" i="74"/>
  <c r="O237" i="74"/>
  <c r="N237" i="74"/>
  <c r="M237" i="74"/>
  <c r="K237" i="74"/>
  <c r="I237" i="74"/>
  <c r="V236" i="74"/>
  <c r="U236" i="74"/>
  <c r="T236" i="74"/>
  <c r="S236" i="74"/>
  <c r="R236" i="74"/>
  <c r="Q236" i="74"/>
  <c r="P236" i="74"/>
  <c r="O236" i="74"/>
  <c r="N236" i="74"/>
  <c r="M236" i="74"/>
  <c r="K236" i="74"/>
  <c r="I236" i="74"/>
  <c r="V235" i="74"/>
  <c r="U235" i="74"/>
  <c r="T235" i="74"/>
  <c r="S235" i="74"/>
  <c r="R235" i="74"/>
  <c r="Q235" i="74"/>
  <c r="P235" i="74"/>
  <c r="O235" i="74"/>
  <c r="N235" i="74"/>
  <c r="M235" i="74"/>
  <c r="K235" i="74"/>
  <c r="I235" i="74"/>
  <c r="V234" i="74"/>
  <c r="U234" i="74"/>
  <c r="T234" i="74"/>
  <c r="S234" i="74"/>
  <c r="R234" i="74"/>
  <c r="Q234" i="74"/>
  <c r="P234" i="74"/>
  <c r="O234" i="74"/>
  <c r="N234" i="74"/>
  <c r="M234" i="74"/>
  <c r="K234" i="74"/>
  <c r="I234" i="74"/>
  <c r="V233" i="74"/>
  <c r="U233" i="74"/>
  <c r="T233" i="74"/>
  <c r="S233" i="74"/>
  <c r="R233" i="74"/>
  <c r="Q233" i="74"/>
  <c r="P233" i="74"/>
  <c r="O233" i="74"/>
  <c r="N233" i="74"/>
  <c r="M233" i="74"/>
  <c r="K233" i="74"/>
  <c r="I233" i="74"/>
  <c r="V232" i="74"/>
  <c r="U232" i="74"/>
  <c r="T232" i="74"/>
  <c r="S232" i="74"/>
  <c r="R232" i="74"/>
  <c r="Q232" i="74"/>
  <c r="P232" i="74"/>
  <c r="O232" i="74"/>
  <c r="N232" i="74"/>
  <c r="M232" i="74"/>
  <c r="K232" i="74"/>
  <c r="I232" i="74"/>
  <c r="V231" i="74"/>
  <c r="U231" i="74"/>
  <c r="T231" i="74"/>
  <c r="S231" i="74"/>
  <c r="R231" i="74"/>
  <c r="Q231" i="74"/>
  <c r="P231" i="74"/>
  <c r="O231" i="74"/>
  <c r="N231" i="74"/>
  <c r="M231" i="74"/>
  <c r="K231" i="74"/>
  <c r="I231" i="74"/>
  <c r="V230" i="74"/>
  <c r="U230" i="74"/>
  <c r="T230" i="74"/>
  <c r="S230" i="74"/>
  <c r="R230" i="74"/>
  <c r="Q230" i="74"/>
  <c r="P230" i="74"/>
  <c r="O230" i="74"/>
  <c r="N230" i="74"/>
  <c r="M230" i="74"/>
  <c r="K230" i="74"/>
  <c r="I230" i="74"/>
  <c r="V229" i="74"/>
  <c r="U229" i="74"/>
  <c r="T229" i="74"/>
  <c r="S229" i="74"/>
  <c r="R229" i="74"/>
  <c r="Q229" i="74"/>
  <c r="P229" i="74"/>
  <c r="O229" i="74"/>
  <c r="N229" i="74"/>
  <c r="M229" i="74"/>
  <c r="K229" i="74"/>
  <c r="I229" i="74"/>
  <c r="V228" i="74"/>
  <c r="U228" i="74"/>
  <c r="T228" i="74"/>
  <c r="S228" i="74"/>
  <c r="R228" i="74"/>
  <c r="Q228" i="74"/>
  <c r="P228" i="74"/>
  <c r="O228" i="74"/>
  <c r="N228" i="74"/>
  <c r="M228" i="74"/>
  <c r="K228" i="74"/>
  <c r="I228" i="74"/>
  <c r="V227" i="74"/>
  <c r="U227" i="74"/>
  <c r="T227" i="74"/>
  <c r="S227" i="74"/>
  <c r="R227" i="74"/>
  <c r="Q227" i="74"/>
  <c r="P227" i="74"/>
  <c r="O227" i="74"/>
  <c r="N227" i="74"/>
  <c r="M227" i="74"/>
  <c r="K227" i="74"/>
  <c r="I227" i="74"/>
  <c r="V226" i="74"/>
  <c r="U226" i="74"/>
  <c r="T226" i="74"/>
  <c r="S226" i="74"/>
  <c r="R226" i="74"/>
  <c r="Q226" i="74"/>
  <c r="P226" i="74"/>
  <c r="O226" i="74"/>
  <c r="N226" i="74"/>
  <c r="M226" i="74"/>
  <c r="K226" i="74"/>
  <c r="I226" i="74"/>
  <c r="V225" i="74"/>
  <c r="U225" i="74"/>
  <c r="T225" i="74"/>
  <c r="S225" i="74"/>
  <c r="R225" i="74"/>
  <c r="Q225" i="74"/>
  <c r="P225" i="74"/>
  <c r="O225" i="74"/>
  <c r="N225" i="74"/>
  <c r="M225" i="74"/>
  <c r="K225" i="74"/>
  <c r="I225" i="74"/>
  <c r="K224" i="74"/>
  <c r="I224" i="74"/>
  <c r="K223" i="74"/>
  <c r="I223" i="74"/>
  <c r="V222" i="74"/>
  <c r="U222" i="74"/>
  <c r="T222" i="74"/>
  <c r="S222" i="74"/>
  <c r="R222" i="74"/>
  <c r="Q222" i="74"/>
  <c r="P222" i="74"/>
  <c r="O222" i="74"/>
  <c r="N222" i="74"/>
  <c r="M222" i="74"/>
  <c r="K222" i="74"/>
  <c r="I222" i="74"/>
  <c r="K221" i="74"/>
  <c r="I221" i="74"/>
  <c r="K220" i="74"/>
  <c r="I220" i="74"/>
  <c r="K219" i="74"/>
  <c r="I219" i="74"/>
  <c r="K218" i="74"/>
  <c r="I218" i="74"/>
  <c r="K217" i="74"/>
  <c r="I217" i="74"/>
  <c r="K216" i="74"/>
  <c r="I216" i="74"/>
  <c r="K215" i="74"/>
  <c r="I215" i="74"/>
  <c r="K214" i="74"/>
  <c r="I214" i="74"/>
  <c r="K213" i="74"/>
  <c r="I213" i="74"/>
  <c r="K212" i="74"/>
  <c r="I212" i="74"/>
  <c r="K211" i="74"/>
  <c r="I211" i="74"/>
  <c r="K210" i="74"/>
  <c r="I210" i="74"/>
  <c r="K209" i="74"/>
  <c r="I209" i="74"/>
  <c r="K208" i="74"/>
  <c r="I208" i="74"/>
  <c r="K207" i="74"/>
  <c r="I207" i="74"/>
  <c r="K206" i="74"/>
  <c r="I206" i="74"/>
  <c r="K205" i="74"/>
  <c r="I205" i="74"/>
  <c r="K204" i="74"/>
  <c r="I204" i="74"/>
  <c r="K203" i="74"/>
  <c r="I203" i="74"/>
  <c r="U202" i="74"/>
  <c r="O202" i="74"/>
  <c r="K202" i="74"/>
  <c r="I202" i="74"/>
  <c r="L202" i="74" s="1"/>
  <c r="K201" i="74"/>
  <c r="I201" i="74"/>
  <c r="V200" i="74"/>
  <c r="R200" i="74"/>
  <c r="N200" i="74"/>
  <c r="K200" i="74"/>
  <c r="I200" i="74"/>
  <c r="K199" i="74"/>
  <c r="I199" i="74"/>
  <c r="K198" i="74"/>
  <c r="I198" i="74"/>
  <c r="K197" i="74"/>
  <c r="I197" i="74"/>
  <c r="K196" i="74"/>
  <c r="I196" i="74"/>
  <c r="K195" i="74"/>
  <c r="I195" i="74"/>
  <c r="K194" i="74"/>
  <c r="I194" i="74"/>
  <c r="K193" i="74"/>
  <c r="I193" i="74"/>
  <c r="V192" i="74"/>
  <c r="R192" i="74"/>
  <c r="N192" i="74"/>
  <c r="K192" i="74"/>
  <c r="I192" i="74"/>
  <c r="K191" i="74"/>
  <c r="I191" i="74"/>
  <c r="K190" i="74"/>
  <c r="I190" i="74"/>
  <c r="K189" i="74"/>
  <c r="I189" i="74"/>
  <c r="K188" i="74"/>
  <c r="I188" i="74"/>
  <c r="K187" i="74"/>
  <c r="I187" i="74"/>
  <c r="Q186" i="74"/>
  <c r="P186" i="74"/>
  <c r="O186" i="74"/>
  <c r="N186" i="74"/>
  <c r="M186" i="74"/>
  <c r="K186" i="74"/>
  <c r="I186" i="74"/>
  <c r="Q185" i="74"/>
  <c r="P185" i="74"/>
  <c r="O185" i="74"/>
  <c r="N185" i="74"/>
  <c r="M185" i="74"/>
  <c r="K185" i="74"/>
  <c r="I185" i="74"/>
  <c r="V184" i="74"/>
  <c r="R184" i="74"/>
  <c r="Q184" i="74"/>
  <c r="P184" i="74"/>
  <c r="O184" i="74"/>
  <c r="N184" i="74"/>
  <c r="M184" i="74"/>
  <c r="K184" i="74"/>
  <c r="I184" i="74"/>
  <c r="Q183" i="74"/>
  <c r="P183" i="74"/>
  <c r="O183" i="74"/>
  <c r="N183" i="74"/>
  <c r="M183" i="74"/>
  <c r="K183" i="74"/>
  <c r="I183" i="74"/>
  <c r="Q182" i="74"/>
  <c r="P182" i="74"/>
  <c r="O182" i="74"/>
  <c r="N182" i="74"/>
  <c r="M182" i="74"/>
  <c r="K182" i="74"/>
  <c r="I182" i="74"/>
  <c r="Q181" i="74"/>
  <c r="P181" i="74"/>
  <c r="O181" i="74"/>
  <c r="N181" i="74"/>
  <c r="M181" i="74"/>
  <c r="K181" i="74"/>
  <c r="I181" i="74"/>
  <c r="Q180" i="74"/>
  <c r="P180" i="74"/>
  <c r="O180" i="74"/>
  <c r="N180" i="74"/>
  <c r="M180" i="74"/>
  <c r="K180" i="74"/>
  <c r="I180" i="74"/>
  <c r="Q179" i="74"/>
  <c r="P179" i="74"/>
  <c r="O179" i="74"/>
  <c r="N179" i="74"/>
  <c r="M179" i="74"/>
  <c r="K179" i="74"/>
  <c r="I179" i="74"/>
  <c r="Q178" i="74"/>
  <c r="P178" i="74"/>
  <c r="O178" i="74"/>
  <c r="N178" i="74"/>
  <c r="M178" i="74"/>
  <c r="K178" i="74"/>
  <c r="I178" i="74"/>
  <c r="Q177" i="74"/>
  <c r="P177" i="74"/>
  <c r="O177" i="74"/>
  <c r="N177" i="74"/>
  <c r="M177" i="74"/>
  <c r="K177" i="74"/>
  <c r="I177" i="74"/>
  <c r="Q176" i="74"/>
  <c r="P176" i="74"/>
  <c r="O176" i="74"/>
  <c r="N176" i="74"/>
  <c r="M176" i="74"/>
  <c r="K176" i="74"/>
  <c r="I176" i="74"/>
  <c r="Q175" i="74"/>
  <c r="P175" i="74"/>
  <c r="O175" i="74"/>
  <c r="N175" i="74"/>
  <c r="M175" i="74"/>
  <c r="K175" i="74"/>
  <c r="I175" i="74"/>
  <c r="Q174" i="74"/>
  <c r="P174" i="74"/>
  <c r="O174" i="74"/>
  <c r="N174" i="74"/>
  <c r="M174" i="74"/>
  <c r="K174" i="74"/>
  <c r="I174" i="74"/>
  <c r="Q173" i="74"/>
  <c r="P173" i="74"/>
  <c r="O173" i="74"/>
  <c r="N173" i="74"/>
  <c r="M173" i="74"/>
  <c r="K173" i="74"/>
  <c r="I173" i="74"/>
  <c r="Q172" i="74"/>
  <c r="P172" i="74"/>
  <c r="O172" i="74"/>
  <c r="N172" i="74"/>
  <c r="M172" i="74"/>
  <c r="K172" i="74"/>
  <c r="I172" i="74"/>
  <c r="Q171" i="74"/>
  <c r="P171" i="74"/>
  <c r="O171" i="74"/>
  <c r="N171" i="74"/>
  <c r="M171" i="74"/>
  <c r="K171" i="74"/>
  <c r="I171" i="74"/>
  <c r="K170" i="74"/>
  <c r="I170" i="74"/>
  <c r="K169" i="74"/>
  <c r="I169" i="74"/>
  <c r="T168" i="74"/>
  <c r="S168" i="74"/>
  <c r="R168" i="74"/>
  <c r="Q168" i="74"/>
  <c r="P168" i="74"/>
  <c r="O168" i="74"/>
  <c r="N168" i="74"/>
  <c r="M168" i="74"/>
  <c r="K168" i="74"/>
  <c r="I168" i="74"/>
  <c r="T167" i="74"/>
  <c r="S167" i="74"/>
  <c r="R167" i="74"/>
  <c r="Q167" i="74"/>
  <c r="P167" i="74"/>
  <c r="O167" i="74"/>
  <c r="N167" i="74"/>
  <c r="M167" i="74"/>
  <c r="K167" i="74"/>
  <c r="I167" i="74"/>
  <c r="T166" i="74"/>
  <c r="S166" i="74"/>
  <c r="R166" i="74"/>
  <c r="Q166" i="74"/>
  <c r="P166" i="74"/>
  <c r="O166" i="74"/>
  <c r="N166" i="74"/>
  <c r="M166" i="74"/>
  <c r="K166" i="74"/>
  <c r="I166" i="74"/>
  <c r="T165" i="74"/>
  <c r="S165" i="74"/>
  <c r="R165" i="74"/>
  <c r="Q165" i="74"/>
  <c r="P165" i="74"/>
  <c r="O165" i="74"/>
  <c r="N165" i="74"/>
  <c r="M165" i="74"/>
  <c r="K165" i="74"/>
  <c r="I165" i="74"/>
  <c r="T164" i="74"/>
  <c r="S164" i="74"/>
  <c r="R164" i="74"/>
  <c r="Q164" i="74"/>
  <c r="P164" i="74"/>
  <c r="O164" i="74"/>
  <c r="N164" i="74"/>
  <c r="M164" i="74"/>
  <c r="K164" i="74"/>
  <c r="I164" i="74"/>
  <c r="T163" i="74"/>
  <c r="S163" i="74"/>
  <c r="R163" i="74"/>
  <c r="Q163" i="74"/>
  <c r="P163" i="74"/>
  <c r="O163" i="74"/>
  <c r="N163" i="74"/>
  <c r="M163" i="74"/>
  <c r="K163" i="74"/>
  <c r="I163" i="74"/>
  <c r="K162" i="74"/>
  <c r="I162" i="74"/>
  <c r="K161" i="74"/>
  <c r="I161" i="74"/>
  <c r="K160" i="74"/>
  <c r="I160" i="74"/>
  <c r="U159" i="74"/>
  <c r="T159" i="74"/>
  <c r="S159" i="74"/>
  <c r="R159" i="74"/>
  <c r="Q159" i="74"/>
  <c r="P159" i="74"/>
  <c r="O159" i="74"/>
  <c r="N159" i="74"/>
  <c r="M159" i="74"/>
  <c r="K159" i="74"/>
  <c r="I159" i="74"/>
  <c r="U158" i="74"/>
  <c r="T158" i="74"/>
  <c r="S158" i="74"/>
  <c r="R158" i="74"/>
  <c r="Q158" i="74"/>
  <c r="P158" i="74"/>
  <c r="O158" i="74"/>
  <c r="N158" i="74"/>
  <c r="M158" i="74"/>
  <c r="K158" i="74"/>
  <c r="I158" i="74"/>
  <c r="Q157" i="74"/>
  <c r="P157" i="74"/>
  <c r="O157" i="74"/>
  <c r="N157" i="74"/>
  <c r="M157" i="74"/>
  <c r="K157" i="74"/>
  <c r="I157" i="74"/>
  <c r="Q156" i="74"/>
  <c r="P156" i="74"/>
  <c r="O156" i="74"/>
  <c r="N156" i="74"/>
  <c r="M156" i="74"/>
  <c r="K156" i="74"/>
  <c r="I156" i="74"/>
  <c r="Q155" i="74"/>
  <c r="P155" i="74"/>
  <c r="O155" i="74"/>
  <c r="N155" i="74"/>
  <c r="M155" i="74"/>
  <c r="K155" i="74"/>
  <c r="I155" i="74"/>
  <c r="K154" i="74"/>
  <c r="I154" i="74"/>
  <c r="Q153" i="74"/>
  <c r="P153" i="74"/>
  <c r="O153" i="74"/>
  <c r="N153" i="74"/>
  <c r="M153" i="74"/>
  <c r="K153" i="74"/>
  <c r="I153" i="74"/>
  <c r="Q152" i="74"/>
  <c r="P152" i="74"/>
  <c r="O152" i="74"/>
  <c r="N152" i="74"/>
  <c r="M152" i="74"/>
  <c r="K152" i="74"/>
  <c r="I152" i="74"/>
  <c r="Q151" i="74"/>
  <c r="P151" i="74"/>
  <c r="O151" i="74"/>
  <c r="N151" i="74"/>
  <c r="M151" i="74"/>
  <c r="K151" i="74"/>
  <c r="I151" i="74"/>
  <c r="K150" i="74"/>
  <c r="I150" i="74"/>
  <c r="Q149" i="74"/>
  <c r="P149" i="74"/>
  <c r="O149" i="74"/>
  <c r="N149" i="74"/>
  <c r="M149" i="74"/>
  <c r="K149" i="74"/>
  <c r="I149" i="74"/>
  <c r="P148" i="74"/>
  <c r="O148" i="74"/>
  <c r="N148" i="74"/>
  <c r="M148" i="74"/>
  <c r="K148" i="74"/>
  <c r="I148" i="74"/>
  <c r="U147" i="74"/>
  <c r="R147" i="74"/>
  <c r="Q147" i="74"/>
  <c r="P147" i="74"/>
  <c r="O147" i="74"/>
  <c r="N147" i="74"/>
  <c r="M147" i="74"/>
  <c r="K147" i="74"/>
  <c r="I147" i="74"/>
  <c r="P146" i="74"/>
  <c r="O146" i="74"/>
  <c r="N146" i="74"/>
  <c r="M146" i="74"/>
  <c r="K146" i="74"/>
  <c r="I146" i="74"/>
  <c r="P145" i="74"/>
  <c r="O145" i="74"/>
  <c r="N145" i="74"/>
  <c r="M145" i="74"/>
  <c r="K145" i="74"/>
  <c r="I145" i="74"/>
  <c r="P144" i="74"/>
  <c r="O144" i="74"/>
  <c r="N144" i="74"/>
  <c r="M144" i="74"/>
  <c r="K144" i="74"/>
  <c r="I144" i="74"/>
  <c r="P143" i="74"/>
  <c r="O143" i="74"/>
  <c r="N143" i="74"/>
  <c r="M143" i="74"/>
  <c r="K143" i="74"/>
  <c r="I143" i="74"/>
  <c r="P142" i="74"/>
  <c r="O142" i="74"/>
  <c r="N142" i="74"/>
  <c r="M142" i="74"/>
  <c r="K142" i="74"/>
  <c r="I142" i="74"/>
  <c r="P141" i="74"/>
  <c r="O141" i="74"/>
  <c r="N141" i="74"/>
  <c r="M141" i="74"/>
  <c r="K141" i="74"/>
  <c r="I141" i="74"/>
  <c r="P140" i="74"/>
  <c r="O140" i="74"/>
  <c r="N140" i="74"/>
  <c r="M140" i="74"/>
  <c r="K140" i="74"/>
  <c r="I140" i="74"/>
  <c r="P139" i="74"/>
  <c r="O139" i="74"/>
  <c r="N139" i="74"/>
  <c r="M139" i="74"/>
  <c r="K139" i="74"/>
  <c r="I139" i="74"/>
  <c r="P138" i="74"/>
  <c r="O138" i="74"/>
  <c r="N138" i="74"/>
  <c r="M138" i="74"/>
  <c r="K138" i="74"/>
  <c r="I138" i="74"/>
  <c r="P137" i="74"/>
  <c r="O137" i="74"/>
  <c r="N137" i="74"/>
  <c r="M137" i="74"/>
  <c r="K137" i="74"/>
  <c r="I137" i="74"/>
  <c r="P136" i="74"/>
  <c r="O136" i="74"/>
  <c r="N136" i="74"/>
  <c r="M136" i="74"/>
  <c r="K136" i="74"/>
  <c r="I136" i="74"/>
  <c r="P135" i="74"/>
  <c r="O135" i="74"/>
  <c r="N135" i="74"/>
  <c r="M135" i="74"/>
  <c r="K135" i="74"/>
  <c r="I135" i="74"/>
  <c r="P134" i="74"/>
  <c r="O134" i="74"/>
  <c r="N134" i="74"/>
  <c r="M134" i="74"/>
  <c r="K134" i="74"/>
  <c r="I134" i="74"/>
  <c r="K133" i="74"/>
  <c r="I133" i="74"/>
  <c r="P132" i="74"/>
  <c r="O132" i="74"/>
  <c r="N132" i="74"/>
  <c r="M132" i="74"/>
  <c r="K132" i="74"/>
  <c r="I132" i="74"/>
  <c r="P131" i="74"/>
  <c r="O131" i="74"/>
  <c r="N131" i="74"/>
  <c r="M131" i="74"/>
  <c r="K131" i="74"/>
  <c r="I131" i="74"/>
  <c r="K130" i="74"/>
  <c r="I130" i="74"/>
  <c r="K129" i="74"/>
  <c r="I129" i="74"/>
  <c r="K128" i="74"/>
  <c r="I128" i="74"/>
  <c r="K127" i="74"/>
  <c r="I127" i="74"/>
  <c r="K126" i="74"/>
  <c r="I126" i="74"/>
  <c r="K125" i="74"/>
  <c r="I125" i="74"/>
  <c r="K124" i="74"/>
  <c r="I124" i="74"/>
  <c r="K123" i="74"/>
  <c r="I123" i="74"/>
  <c r="K122" i="74"/>
  <c r="I122" i="74"/>
  <c r="K121" i="74"/>
  <c r="I121" i="74"/>
  <c r="K120" i="74"/>
  <c r="I120" i="74"/>
  <c r="K119" i="74"/>
  <c r="I119" i="74"/>
  <c r="K118" i="74"/>
  <c r="I118" i="74"/>
  <c r="K117" i="74"/>
  <c r="I117" i="74"/>
  <c r="T116" i="74"/>
  <c r="S116" i="74"/>
  <c r="R116" i="74"/>
  <c r="Q116" i="74"/>
  <c r="P116" i="74"/>
  <c r="O116" i="74"/>
  <c r="N116" i="74"/>
  <c r="M116" i="74"/>
  <c r="K116" i="74"/>
  <c r="I116" i="74"/>
  <c r="T115" i="74"/>
  <c r="S115" i="74"/>
  <c r="R115" i="74"/>
  <c r="Q115" i="74"/>
  <c r="P115" i="74"/>
  <c r="O115" i="74"/>
  <c r="N115" i="74"/>
  <c r="M115" i="74"/>
  <c r="K115" i="74"/>
  <c r="I115" i="74"/>
  <c r="S114" i="74"/>
  <c r="R114" i="74"/>
  <c r="Q114" i="74"/>
  <c r="P114" i="74"/>
  <c r="O114" i="74"/>
  <c r="N114" i="74"/>
  <c r="M114" i="74"/>
  <c r="K114" i="74"/>
  <c r="I114" i="74"/>
  <c r="S113" i="74"/>
  <c r="R113" i="74"/>
  <c r="Q113" i="74"/>
  <c r="P113" i="74"/>
  <c r="O113" i="74"/>
  <c r="N113" i="74"/>
  <c r="M113" i="74"/>
  <c r="K113" i="74"/>
  <c r="I113" i="74"/>
  <c r="S112" i="74"/>
  <c r="R112" i="74"/>
  <c r="Q112" i="74"/>
  <c r="P112" i="74"/>
  <c r="O112" i="74"/>
  <c r="N112" i="74"/>
  <c r="M112" i="74"/>
  <c r="K112" i="74"/>
  <c r="I112" i="74"/>
  <c r="S111" i="74"/>
  <c r="R111" i="74"/>
  <c r="Q111" i="74"/>
  <c r="P111" i="74"/>
  <c r="O111" i="74"/>
  <c r="N111" i="74"/>
  <c r="M111" i="74"/>
  <c r="K111" i="74"/>
  <c r="I111" i="74"/>
  <c r="S110" i="74"/>
  <c r="R110" i="74"/>
  <c r="Q110" i="74"/>
  <c r="P110" i="74"/>
  <c r="O110" i="74"/>
  <c r="N110" i="74"/>
  <c r="M110" i="74"/>
  <c r="K110" i="74"/>
  <c r="I110" i="74"/>
  <c r="K109" i="74"/>
  <c r="I109" i="74"/>
  <c r="K108" i="74"/>
  <c r="I108" i="74"/>
  <c r="K107" i="74"/>
  <c r="I107" i="74"/>
  <c r="S106" i="74"/>
  <c r="R106" i="74"/>
  <c r="Q106" i="74"/>
  <c r="P106" i="74"/>
  <c r="O106" i="74"/>
  <c r="N106" i="74"/>
  <c r="M106" i="74"/>
  <c r="K106" i="74"/>
  <c r="I106" i="74"/>
  <c r="K105" i="74"/>
  <c r="I105" i="74"/>
  <c r="S104" i="74"/>
  <c r="R104" i="74"/>
  <c r="Q104" i="74"/>
  <c r="P104" i="74"/>
  <c r="O104" i="74"/>
  <c r="N104" i="74"/>
  <c r="M104" i="74"/>
  <c r="K104" i="74"/>
  <c r="I104" i="74"/>
  <c r="S103" i="74"/>
  <c r="R103" i="74"/>
  <c r="Q103" i="74"/>
  <c r="P103" i="74"/>
  <c r="O103" i="74"/>
  <c r="N103" i="74"/>
  <c r="M103" i="74"/>
  <c r="K103" i="74"/>
  <c r="I103" i="74"/>
  <c r="S102" i="74"/>
  <c r="R102" i="74"/>
  <c r="Q102" i="74"/>
  <c r="P102" i="74"/>
  <c r="O102" i="74"/>
  <c r="N102" i="74"/>
  <c r="M102" i="74"/>
  <c r="K102" i="74"/>
  <c r="I102" i="74"/>
  <c r="S101" i="74"/>
  <c r="R101" i="74"/>
  <c r="Q101" i="74"/>
  <c r="P101" i="74"/>
  <c r="O101" i="74"/>
  <c r="N101" i="74"/>
  <c r="M101" i="74"/>
  <c r="K101" i="74"/>
  <c r="I101" i="74"/>
  <c r="K100" i="74"/>
  <c r="I100" i="74"/>
  <c r="K99" i="74"/>
  <c r="I99" i="74"/>
  <c r="K98" i="74"/>
  <c r="I98" i="74"/>
  <c r="K97" i="74"/>
  <c r="I97" i="74"/>
  <c r="K96" i="74"/>
  <c r="I96" i="74"/>
  <c r="K95" i="74"/>
  <c r="I95" i="74"/>
  <c r="O94" i="74"/>
  <c r="N94" i="74"/>
  <c r="M94" i="74"/>
  <c r="K94" i="74"/>
  <c r="I94" i="74"/>
  <c r="K93" i="74"/>
  <c r="I93" i="74"/>
  <c r="K92" i="74"/>
  <c r="I92" i="74"/>
  <c r="K91" i="74"/>
  <c r="I91" i="74"/>
  <c r="K90" i="74"/>
  <c r="I90" i="74"/>
  <c r="K89" i="74"/>
  <c r="I89" i="74"/>
  <c r="O88" i="74"/>
  <c r="N88" i="74"/>
  <c r="M88" i="74"/>
  <c r="K88" i="74"/>
  <c r="I88" i="74"/>
  <c r="O87" i="74"/>
  <c r="N87" i="74"/>
  <c r="M87" i="74"/>
  <c r="K87" i="74"/>
  <c r="I87" i="74"/>
  <c r="O86" i="74"/>
  <c r="N86" i="74"/>
  <c r="M86" i="74"/>
  <c r="K86" i="74"/>
  <c r="I86" i="74"/>
  <c r="K85" i="74"/>
  <c r="I85" i="74"/>
  <c r="N84" i="74"/>
  <c r="K84" i="74"/>
  <c r="I84" i="74"/>
  <c r="K83" i="74"/>
  <c r="I83" i="74"/>
  <c r="K82" i="74"/>
  <c r="I82" i="74"/>
  <c r="K81" i="74"/>
  <c r="I81" i="74"/>
  <c r="K80" i="74"/>
  <c r="I80" i="74"/>
  <c r="K79" i="74"/>
  <c r="I79" i="74"/>
  <c r="K78" i="74"/>
  <c r="I78" i="74"/>
  <c r="K77" i="74"/>
  <c r="I77" i="74"/>
  <c r="K76" i="74"/>
  <c r="I76" i="74"/>
  <c r="K75" i="74"/>
  <c r="I75" i="74"/>
  <c r="K74" i="74"/>
  <c r="I74" i="74"/>
  <c r="K73" i="74"/>
  <c r="I73" i="74"/>
  <c r="K72" i="74"/>
  <c r="I72" i="74"/>
  <c r="K71" i="74"/>
  <c r="I71" i="74"/>
  <c r="K70" i="74"/>
  <c r="I70" i="74"/>
  <c r="K69" i="74"/>
  <c r="I69" i="74"/>
  <c r="N68" i="74"/>
  <c r="K68" i="74"/>
  <c r="I68" i="74"/>
  <c r="K67" i="74"/>
  <c r="I67" i="74"/>
  <c r="K66" i="74"/>
  <c r="I66" i="74"/>
  <c r="N65" i="74"/>
  <c r="K65" i="74"/>
  <c r="I65" i="74"/>
  <c r="K64" i="74"/>
  <c r="I64" i="74"/>
  <c r="K63" i="74"/>
  <c r="I63" i="74"/>
  <c r="K62" i="74"/>
  <c r="I62" i="74"/>
  <c r="N61" i="74"/>
  <c r="K61" i="74"/>
  <c r="I61" i="74"/>
  <c r="K60" i="74"/>
  <c r="I60" i="74"/>
  <c r="K59" i="74"/>
  <c r="I59" i="74"/>
  <c r="K58" i="74"/>
  <c r="I58" i="74"/>
  <c r="N57" i="74"/>
  <c r="K57" i="74"/>
  <c r="I57" i="74"/>
  <c r="K56" i="74"/>
  <c r="I56" i="74"/>
  <c r="K55" i="74"/>
  <c r="I55" i="74"/>
  <c r="K54" i="74"/>
  <c r="I54" i="74"/>
  <c r="K53" i="74"/>
  <c r="I53" i="74"/>
  <c r="K52" i="74"/>
  <c r="I52" i="74"/>
  <c r="N51" i="74"/>
  <c r="K51" i="74"/>
  <c r="I51" i="74"/>
  <c r="M51" i="74"/>
  <c r="R50" i="74"/>
  <c r="K50" i="74"/>
  <c r="I50" i="74"/>
  <c r="Q50" i="74"/>
  <c r="K49" i="74"/>
  <c r="I49" i="74"/>
  <c r="R48" i="74"/>
  <c r="K48" i="74"/>
  <c r="I48" i="74"/>
  <c r="K47" i="74"/>
  <c r="I47" i="74"/>
  <c r="R46" i="74"/>
  <c r="K46" i="74"/>
  <c r="I46" i="74"/>
  <c r="K45" i="74"/>
  <c r="I45" i="74"/>
  <c r="R44" i="74"/>
  <c r="K44" i="74"/>
  <c r="I44" i="74"/>
  <c r="K43" i="74"/>
  <c r="I43" i="74"/>
  <c r="R42" i="74"/>
  <c r="N42" i="74"/>
  <c r="K42" i="74"/>
  <c r="I42" i="74"/>
  <c r="K41" i="74"/>
  <c r="I41" i="74"/>
  <c r="K40" i="74"/>
  <c r="I40" i="74"/>
  <c r="K39" i="74"/>
  <c r="I39" i="74"/>
  <c r="R38" i="74"/>
  <c r="N38" i="74"/>
  <c r="K38" i="74"/>
  <c r="I38" i="74"/>
  <c r="K37" i="74"/>
  <c r="I37" i="74"/>
  <c r="K36" i="74"/>
  <c r="I36" i="74"/>
  <c r="K35" i="74"/>
  <c r="I35" i="74"/>
  <c r="R34" i="74"/>
  <c r="K34" i="74"/>
  <c r="I34" i="74"/>
  <c r="K33" i="74"/>
  <c r="I33" i="74"/>
  <c r="K32" i="74"/>
  <c r="I32" i="74"/>
  <c r="K31" i="74"/>
  <c r="I31" i="74"/>
  <c r="R30" i="74"/>
  <c r="K30" i="74"/>
  <c r="I30" i="74"/>
  <c r="K29" i="74"/>
  <c r="I29" i="74"/>
  <c r="K28" i="74"/>
  <c r="I28" i="74"/>
  <c r="K27" i="74"/>
  <c r="I27" i="74"/>
  <c r="R26" i="74"/>
  <c r="K26" i="74"/>
  <c r="I26" i="74"/>
  <c r="K25" i="74"/>
  <c r="I25" i="74"/>
  <c r="K24" i="74"/>
  <c r="I24" i="74"/>
  <c r="K23" i="74"/>
  <c r="I23" i="74"/>
  <c r="K22" i="74"/>
  <c r="I22" i="74"/>
  <c r="K21" i="74"/>
  <c r="I21" i="74"/>
  <c r="K20" i="74"/>
  <c r="I20" i="74"/>
  <c r="K19" i="74"/>
  <c r="I19" i="74"/>
  <c r="K18" i="74"/>
  <c r="I18" i="74"/>
  <c r="K17" i="74"/>
  <c r="I17" i="74"/>
  <c r="K16" i="74"/>
  <c r="I16" i="74"/>
  <c r="K15" i="74"/>
  <c r="I15" i="74"/>
  <c r="K14" i="74"/>
  <c r="I14" i="74"/>
  <c r="K13" i="74"/>
  <c r="I13" i="74"/>
  <c r="K12" i="74"/>
  <c r="I12" i="74"/>
  <c r="K11" i="74"/>
  <c r="I11" i="74"/>
  <c r="K10" i="74"/>
  <c r="I10" i="74"/>
  <c r="K9" i="74"/>
  <c r="I9" i="74"/>
  <c r="K8" i="74"/>
  <c r="I8" i="74"/>
  <c r="K7" i="74"/>
  <c r="I7" i="74"/>
  <c r="K6" i="74"/>
  <c r="I6" i="74"/>
  <c r="A6" i="74"/>
  <c r="A7" i="74" s="1"/>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A163" i="74" s="1"/>
  <c r="A164" i="74" s="1"/>
  <c r="A165" i="74" s="1"/>
  <c r="A166" i="74" s="1"/>
  <c r="A167" i="74" s="1"/>
  <c r="A168" i="74" s="1"/>
  <c r="A169" i="74" s="1"/>
  <c r="A170" i="74" s="1"/>
  <c r="A171" i="74" s="1"/>
  <c r="A172" i="74" s="1"/>
  <c r="A173" i="74" s="1"/>
  <c r="A174" i="74" s="1"/>
  <c r="A175" i="74" s="1"/>
  <c r="A176" i="74" s="1"/>
  <c r="A177" i="74" s="1"/>
  <c r="A178" i="74" s="1"/>
  <c r="A179" i="74" s="1"/>
  <c r="A180" i="74" s="1"/>
  <c r="A181" i="74" s="1"/>
  <c r="A182" i="74" s="1"/>
  <c r="A183" i="74" s="1"/>
  <c r="A184" i="74" s="1"/>
  <c r="A185" i="74" s="1"/>
  <c r="A186" i="74" s="1"/>
  <c r="A187" i="74" s="1"/>
  <c r="A188" i="74" s="1"/>
  <c r="A189" i="74" s="1"/>
  <c r="A190" i="74" s="1"/>
  <c r="A191" i="74" s="1"/>
  <c r="A192" i="74" s="1"/>
  <c r="A193" i="74" s="1"/>
  <c r="A194" i="74" s="1"/>
  <c r="A195" i="74" s="1"/>
  <c r="A196" i="74" s="1"/>
  <c r="A197" i="74" s="1"/>
  <c r="A198" i="74" s="1"/>
  <c r="A199" i="74" s="1"/>
  <c r="A200" i="74" s="1"/>
  <c r="A201" i="74" s="1"/>
  <c r="A202" i="74" s="1"/>
  <c r="A203" i="74" s="1"/>
  <c r="A204" i="74" s="1"/>
  <c r="A205" i="74" s="1"/>
  <c r="A206" i="74" s="1"/>
  <c r="A207" i="74" s="1"/>
  <c r="A208" i="74" s="1"/>
  <c r="A209" i="74" s="1"/>
  <c r="A210" i="74" s="1"/>
  <c r="A211" i="74" s="1"/>
  <c r="A212" i="74" s="1"/>
  <c r="A213" i="74" s="1"/>
  <c r="A214" i="74" s="1"/>
  <c r="A215" i="74" s="1"/>
  <c r="A216" i="74" s="1"/>
  <c r="A217" i="74" s="1"/>
  <c r="A218" i="74" s="1"/>
  <c r="A219" i="74" s="1"/>
  <c r="A220" i="74" s="1"/>
  <c r="A221" i="74" s="1"/>
  <c r="A222" i="74" s="1"/>
  <c r="A223" i="74" s="1"/>
  <c r="A224" i="74" s="1"/>
  <c r="A225" i="74" s="1"/>
  <c r="A226" i="74" s="1"/>
  <c r="A227" i="74" s="1"/>
  <c r="A228" i="74" s="1"/>
  <c r="A229" i="74" s="1"/>
  <c r="A230" i="74" s="1"/>
  <c r="A231" i="74" s="1"/>
  <c r="A232" i="74" s="1"/>
  <c r="A233" i="74" s="1"/>
  <c r="A234" i="74" s="1"/>
  <c r="A235" i="74" s="1"/>
  <c r="A236" i="74" s="1"/>
  <c r="A237" i="74" s="1"/>
  <c r="A238" i="74" s="1"/>
  <c r="A239" i="74" s="1"/>
  <c r="A240" i="74" s="1"/>
  <c r="A241" i="74" s="1"/>
  <c r="A242" i="74" s="1"/>
  <c r="A243" i="74" s="1"/>
  <c r="A244" i="74" s="1"/>
  <c r="A245" i="74" s="1"/>
  <c r="A246" i="74" s="1"/>
  <c r="A247" i="74" s="1"/>
  <c r="A248" i="74" s="1"/>
  <c r="A249" i="74" s="1"/>
  <c r="A250" i="74" s="1"/>
  <c r="A251" i="74" s="1"/>
  <c r="A252" i="74" s="1"/>
  <c r="A253" i="74" s="1"/>
  <c r="A254" i="74" s="1"/>
  <c r="A255" i="74" s="1"/>
  <c r="A256" i="74" s="1"/>
  <c r="A257" i="74" s="1"/>
  <c r="A258" i="74" s="1"/>
  <c r="A259" i="74" s="1"/>
  <c r="A260" i="74" s="1"/>
  <c r="A261" i="74" s="1"/>
  <c r="A262" i="74" s="1"/>
  <c r="A263" i="74" s="1"/>
  <c r="A264" i="74" s="1"/>
  <c r="A265" i="74" s="1"/>
  <c r="A266" i="74" s="1"/>
  <c r="A267" i="74" s="1"/>
  <c r="A268" i="74" s="1"/>
  <c r="A269" i="74" s="1"/>
  <c r="A270" i="74" s="1"/>
  <c r="A271" i="74" s="1"/>
  <c r="A272" i="74" s="1"/>
  <c r="A273" i="74" s="1"/>
  <c r="A274" i="74" s="1"/>
  <c r="A275" i="74" s="1"/>
  <c r="A276" i="74" s="1"/>
  <c r="A277" i="74" s="1"/>
  <c r="A278" i="74" s="1"/>
  <c r="A279" i="74" s="1"/>
  <c r="A280" i="74" s="1"/>
  <c r="A281" i="74" s="1"/>
  <c r="A282" i="74" s="1"/>
  <c r="A283" i="74" s="1"/>
  <c r="A284" i="74" s="1"/>
  <c r="A285" i="74" s="1"/>
  <c r="A286" i="74" s="1"/>
  <c r="A287" i="74" s="1"/>
  <c r="A288" i="74" s="1"/>
  <c r="A289" i="74" s="1"/>
  <c r="A290" i="74" s="1"/>
  <c r="A291" i="74" s="1"/>
  <c r="A292" i="74" s="1"/>
  <c r="A293" i="74" s="1"/>
  <c r="A294" i="74" s="1"/>
  <c r="A295" i="74" s="1"/>
  <c r="A296" i="74" s="1"/>
  <c r="A297" i="74" s="1"/>
  <c r="A298" i="74" s="1"/>
  <c r="A299" i="74" s="1"/>
  <c r="A300" i="74" s="1"/>
  <c r="A301" i="74" s="1"/>
  <c r="A302" i="74" s="1"/>
  <c r="A303" i="74" s="1"/>
  <c r="A304" i="74" s="1"/>
  <c r="K5" i="74"/>
  <c r="I5" i="74"/>
  <c r="X3" i="74"/>
  <c r="W3" i="74"/>
  <c r="V3" i="74"/>
  <c r="U3" i="74"/>
  <c r="T3" i="74"/>
  <c r="S3" i="74"/>
  <c r="R3" i="74"/>
  <c r="Q3" i="74"/>
  <c r="P3" i="74"/>
  <c r="O3" i="74"/>
  <c r="N3" i="74"/>
  <c r="N64" i="74" s="1"/>
  <c r="M3" i="74"/>
  <c r="AE27" i="84" l="1"/>
  <c r="L7" i="75"/>
  <c r="L11" i="75"/>
  <c r="L15" i="75"/>
  <c r="L73" i="75"/>
  <c r="L79" i="75"/>
  <c r="L83" i="75"/>
  <c r="O83" i="75" s="1"/>
  <c r="L87" i="75"/>
  <c r="N87" i="75" s="1"/>
  <c r="L99" i="75"/>
  <c r="O99" i="75" s="1"/>
  <c r="L126" i="75"/>
  <c r="X126" i="75" s="1"/>
  <c r="L140" i="75"/>
  <c r="P140" i="75" s="1"/>
  <c r="L142" i="75"/>
  <c r="X142" i="75" s="1"/>
  <c r="L164" i="75"/>
  <c r="S164" i="75" s="1"/>
  <c r="L256" i="75"/>
  <c r="L264" i="75"/>
  <c r="L268" i="75"/>
  <c r="L128" i="74"/>
  <c r="X128" i="74" s="1"/>
  <c r="L272" i="75"/>
  <c r="L276" i="75"/>
  <c r="L280" i="75"/>
  <c r="L296" i="75"/>
  <c r="L300" i="75"/>
  <c r="L304" i="75"/>
  <c r="L132" i="75"/>
  <c r="X132" i="75" s="1"/>
  <c r="L225" i="75"/>
  <c r="L229" i="75"/>
  <c r="L285" i="75"/>
  <c r="L252" i="75"/>
  <c r="L284" i="75"/>
  <c r="L227" i="75"/>
  <c r="L287" i="75"/>
  <c r="L125" i="74"/>
  <c r="X125" i="74" s="1"/>
  <c r="L127" i="74"/>
  <c r="W127" i="74" s="1"/>
  <c r="L184" i="74"/>
  <c r="U184" i="74" s="1"/>
  <c r="L200" i="74"/>
  <c r="U200" i="74" s="1"/>
  <c r="L278" i="74"/>
  <c r="X278" i="74" s="1"/>
  <c r="L302" i="74"/>
  <c r="L107" i="75"/>
  <c r="L100" i="75"/>
  <c r="N100" i="75" s="1"/>
  <c r="L109" i="75"/>
  <c r="X109" i="75" s="1"/>
  <c r="L117" i="75"/>
  <c r="X117" i="75" s="1"/>
  <c r="L121" i="75"/>
  <c r="S121" i="75" s="1"/>
  <c r="L115" i="75"/>
  <c r="P115" i="75" s="1"/>
  <c r="U100" i="75"/>
  <c r="L86" i="75"/>
  <c r="X86" i="75" s="1"/>
  <c r="L96" i="75"/>
  <c r="N96" i="75" s="1"/>
  <c r="L101" i="75"/>
  <c r="O101" i="75" s="1"/>
  <c r="N117" i="75"/>
  <c r="L131" i="75"/>
  <c r="L170" i="75"/>
  <c r="Q170" i="75" s="1"/>
  <c r="L178" i="75"/>
  <c r="X178" i="75" s="1"/>
  <c r="L188" i="75"/>
  <c r="L192" i="75"/>
  <c r="L195" i="75"/>
  <c r="L200" i="75"/>
  <c r="X200" i="75" s="1"/>
  <c r="Q86" i="75"/>
  <c r="Q117" i="75"/>
  <c r="L95" i="75"/>
  <c r="X95" i="75" s="1"/>
  <c r="L110" i="75"/>
  <c r="R117" i="75"/>
  <c r="L162" i="75"/>
  <c r="Q162" i="75" s="1"/>
  <c r="L176" i="75"/>
  <c r="L6" i="75"/>
  <c r="L10" i="75"/>
  <c r="L18" i="75"/>
  <c r="L20" i="75"/>
  <c r="L28" i="75"/>
  <c r="L30" i="75"/>
  <c r="L34" i="75"/>
  <c r="L38" i="75"/>
  <c r="L42" i="75"/>
  <c r="L44" i="75"/>
  <c r="L46" i="75"/>
  <c r="L48" i="75"/>
  <c r="L50" i="75"/>
  <c r="L52" i="75"/>
  <c r="L56" i="75"/>
  <c r="L60" i="75"/>
  <c r="L64" i="75"/>
  <c r="L66" i="75"/>
  <c r="L68" i="75"/>
  <c r="L72" i="75"/>
  <c r="L74" i="75"/>
  <c r="L78" i="75"/>
  <c r="L92" i="75"/>
  <c r="L93" i="75"/>
  <c r="M115" i="75"/>
  <c r="M117" i="75"/>
  <c r="L122" i="75"/>
  <c r="L123" i="75"/>
  <c r="L124" i="75"/>
  <c r="M126" i="75"/>
  <c r="O132" i="75"/>
  <c r="L138" i="75"/>
  <c r="X138" i="75" s="1"/>
  <c r="L172" i="75"/>
  <c r="L179" i="75"/>
  <c r="S179" i="75" s="1"/>
  <c r="L186" i="75"/>
  <c r="X186" i="75" s="1"/>
  <c r="L103" i="74"/>
  <c r="L111" i="74"/>
  <c r="L129" i="74"/>
  <c r="R129" i="74" s="1"/>
  <c r="L147" i="74"/>
  <c r="X147" i="74" s="1"/>
  <c r="L192" i="74"/>
  <c r="U192" i="74" s="1"/>
  <c r="L227" i="74"/>
  <c r="X227" i="74" s="1"/>
  <c r="L243" i="74"/>
  <c r="L275" i="74"/>
  <c r="L259" i="74"/>
  <c r="L262" i="74"/>
  <c r="Y250" i="75"/>
  <c r="L216" i="75"/>
  <c r="L240" i="75"/>
  <c r="L243" i="75"/>
  <c r="L259" i="75"/>
  <c r="L218" i="75"/>
  <c r="L234" i="75"/>
  <c r="L250" i="75"/>
  <c r="L266" i="75"/>
  <c r="W140" i="75"/>
  <c r="Q142" i="75"/>
  <c r="U178" i="75"/>
  <c r="X140" i="75"/>
  <c r="Y241" i="75"/>
  <c r="L248" i="75"/>
  <c r="Y294" i="75"/>
  <c r="L292" i="75"/>
  <c r="R142" i="75"/>
  <c r="L145" i="75"/>
  <c r="S145" i="75" s="1"/>
  <c r="V178" i="75"/>
  <c r="W124" i="75"/>
  <c r="W132" i="75"/>
  <c r="O140" i="75"/>
  <c r="M142" i="75"/>
  <c r="L214" i="75"/>
  <c r="L230" i="75"/>
  <c r="L129" i="75"/>
  <c r="S129" i="75" s="1"/>
  <c r="N142" i="75"/>
  <c r="L147" i="75"/>
  <c r="S147" i="75" s="1"/>
  <c r="L156" i="75"/>
  <c r="O156" i="75" s="1"/>
  <c r="L165" i="75"/>
  <c r="R178" i="75"/>
  <c r="L202" i="75"/>
  <c r="L209" i="75"/>
  <c r="X209" i="75" s="1"/>
  <c r="L211" i="75"/>
  <c r="X211" i="75" s="1"/>
  <c r="L213" i="75"/>
  <c r="X213" i="75" s="1"/>
  <c r="Y213" i="75" s="1"/>
  <c r="Y218" i="75"/>
  <c r="L220" i="75"/>
  <c r="L224" i="75"/>
  <c r="L232" i="75"/>
  <c r="L236" i="75"/>
  <c r="L241" i="75"/>
  <c r="L245" i="75"/>
  <c r="L246" i="75"/>
  <c r="L257" i="75"/>
  <c r="L261" i="75"/>
  <c r="L262" i="75"/>
  <c r="L294" i="75"/>
  <c r="L298" i="75"/>
  <c r="N83" i="75"/>
  <c r="M83" i="75"/>
  <c r="P83" i="75"/>
  <c r="O87" i="75"/>
  <c r="R121" i="75"/>
  <c r="V129" i="75"/>
  <c r="L49" i="75"/>
  <c r="R86" i="75"/>
  <c r="P87" i="75"/>
  <c r="O92" i="75"/>
  <c r="W92" i="75"/>
  <c r="S93" i="75"/>
  <c r="P96" i="75"/>
  <c r="M99" i="75"/>
  <c r="X100" i="75"/>
  <c r="V100" i="75"/>
  <c r="P100" i="75"/>
  <c r="O100" i="75"/>
  <c r="S101" i="75"/>
  <c r="R101" i="75"/>
  <c r="N101" i="75"/>
  <c r="P101" i="75"/>
  <c r="R110" i="75"/>
  <c r="N110" i="75"/>
  <c r="Q110" i="75"/>
  <c r="M110" i="75"/>
  <c r="V110" i="75"/>
  <c r="U123" i="75"/>
  <c r="Q123" i="75"/>
  <c r="M123" i="75"/>
  <c r="X123" i="75"/>
  <c r="T123" i="75"/>
  <c r="P123" i="75"/>
  <c r="R123" i="75"/>
  <c r="U129" i="75"/>
  <c r="U131" i="75"/>
  <c r="Q131" i="75"/>
  <c r="M131" i="75"/>
  <c r="X131" i="75"/>
  <c r="T131" i="75"/>
  <c r="P131" i="75"/>
  <c r="R131" i="75"/>
  <c r="V165" i="75"/>
  <c r="R165" i="75"/>
  <c r="U165" i="75"/>
  <c r="Q165" i="75"/>
  <c r="T165" i="75"/>
  <c r="S165" i="75"/>
  <c r="X165" i="75"/>
  <c r="P165" i="75"/>
  <c r="O165" i="75"/>
  <c r="V200" i="75"/>
  <c r="W200" i="75"/>
  <c r="O96" i="75"/>
  <c r="U121" i="75"/>
  <c r="Q121" i="75"/>
  <c r="M121" i="75"/>
  <c r="T121" i="75"/>
  <c r="P121" i="75"/>
  <c r="O86" i="75"/>
  <c r="U86" i="75"/>
  <c r="M87" i="75"/>
  <c r="P92" i="75"/>
  <c r="O93" i="75"/>
  <c r="X93" i="75"/>
  <c r="O95" i="75"/>
  <c r="U95" i="75"/>
  <c r="M96" i="75"/>
  <c r="Q96" i="75"/>
  <c r="N99" i="75"/>
  <c r="Q100" i="75"/>
  <c r="Q101" i="75"/>
  <c r="O107" i="75"/>
  <c r="R107" i="75"/>
  <c r="N107" i="75"/>
  <c r="W110" i="75"/>
  <c r="N121" i="75"/>
  <c r="X122" i="75"/>
  <c r="V122" i="75"/>
  <c r="R122" i="75"/>
  <c r="N122" i="75"/>
  <c r="U122" i="75"/>
  <c r="Q122" i="75"/>
  <c r="M122" i="75"/>
  <c r="S122" i="75"/>
  <c r="S123" i="75"/>
  <c r="V124" i="75"/>
  <c r="R124" i="75"/>
  <c r="N124" i="75"/>
  <c r="U124" i="75"/>
  <c r="Q124" i="75"/>
  <c r="M124" i="75"/>
  <c r="S124" i="75"/>
  <c r="P129" i="75"/>
  <c r="S131" i="75"/>
  <c r="V132" i="75"/>
  <c r="R132" i="75"/>
  <c r="N132" i="75"/>
  <c r="U132" i="75"/>
  <c r="Q132" i="75"/>
  <c r="M132" i="75"/>
  <c r="S132" i="75"/>
  <c r="V140" i="75"/>
  <c r="R140" i="75"/>
  <c r="N140" i="75"/>
  <c r="U140" i="75"/>
  <c r="Q140" i="75"/>
  <c r="M140" i="75"/>
  <c r="S140" i="75"/>
  <c r="W165" i="75"/>
  <c r="W170" i="75"/>
  <c r="S170" i="75"/>
  <c r="O170" i="75"/>
  <c r="V170" i="75"/>
  <c r="R170" i="75"/>
  <c r="X170" i="75"/>
  <c r="P170" i="75"/>
  <c r="U170" i="75"/>
  <c r="T170" i="75"/>
  <c r="Q99" i="75"/>
  <c r="T129" i="75"/>
  <c r="L5" i="75"/>
  <c r="T5" i="75" s="1"/>
  <c r="P86" i="75"/>
  <c r="V86" i="75"/>
  <c r="M92" i="75"/>
  <c r="P95" i="75"/>
  <c r="V95" i="75"/>
  <c r="P99" i="75"/>
  <c r="M100" i="75"/>
  <c r="R100" i="75"/>
  <c r="M101" i="75"/>
  <c r="L102" i="75"/>
  <c r="M107" i="75"/>
  <c r="O110" i="75"/>
  <c r="L118" i="75"/>
  <c r="O121" i="75"/>
  <c r="T122" i="75"/>
  <c r="N123" i="75"/>
  <c r="V123" i="75"/>
  <c r="T124" i="75"/>
  <c r="Q129" i="75"/>
  <c r="N131" i="75"/>
  <c r="V131" i="75"/>
  <c r="T132" i="75"/>
  <c r="T140" i="75"/>
  <c r="V145" i="75"/>
  <c r="Q145" i="75"/>
  <c r="W162" i="75"/>
  <c r="S162" i="75"/>
  <c r="O162" i="75"/>
  <c r="V162" i="75"/>
  <c r="R162" i="75"/>
  <c r="X162" i="75"/>
  <c r="P162" i="75"/>
  <c r="U162" i="75"/>
  <c r="T162" i="75"/>
  <c r="V188" i="75"/>
  <c r="U188" i="75"/>
  <c r="X188" i="75"/>
  <c r="W188" i="75"/>
  <c r="T188" i="75"/>
  <c r="S188" i="75"/>
  <c r="L152" i="75"/>
  <c r="V156" i="75"/>
  <c r="R156" i="75"/>
  <c r="N156" i="75"/>
  <c r="U156" i="75"/>
  <c r="P156" i="75"/>
  <c r="X156" i="75"/>
  <c r="V176" i="75"/>
  <c r="R176" i="75"/>
  <c r="U176" i="75"/>
  <c r="Q176" i="75"/>
  <c r="W176" i="75"/>
  <c r="T176" i="75"/>
  <c r="U179" i="75"/>
  <c r="X179" i="75"/>
  <c r="T179" i="75"/>
  <c r="R179" i="75"/>
  <c r="W179" i="75"/>
  <c r="V179" i="75"/>
  <c r="U195" i="75"/>
  <c r="X195" i="75"/>
  <c r="T195" i="75"/>
  <c r="W195" i="75"/>
  <c r="S195" i="75"/>
  <c r="O109" i="75"/>
  <c r="U109" i="75"/>
  <c r="O115" i="75"/>
  <c r="O117" i="75"/>
  <c r="U117" i="75"/>
  <c r="O126" i="75"/>
  <c r="S126" i="75"/>
  <c r="W126" i="75"/>
  <c r="O138" i="75"/>
  <c r="S138" i="75"/>
  <c r="W138" i="75"/>
  <c r="O142" i="75"/>
  <c r="S142" i="75"/>
  <c r="W142" i="75"/>
  <c r="L143" i="75"/>
  <c r="U164" i="75"/>
  <c r="Q164" i="75"/>
  <c r="X164" i="75"/>
  <c r="T164" i="75"/>
  <c r="P164" i="75"/>
  <c r="O164" i="75"/>
  <c r="W164" i="75"/>
  <c r="S176" i="75"/>
  <c r="L184" i="75"/>
  <c r="V192" i="75"/>
  <c r="U192" i="75"/>
  <c r="X192" i="75"/>
  <c r="W192" i="75"/>
  <c r="S192" i="75"/>
  <c r="V195" i="75"/>
  <c r="P109" i="75"/>
  <c r="V109" i="75"/>
  <c r="P117" i="75"/>
  <c r="V117" i="75"/>
  <c r="P126" i="75"/>
  <c r="T126" i="75"/>
  <c r="L133" i="75"/>
  <c r="L137" i="75"/>
  <c r="P138" i="75"/>
  <c r="T138" i="75"/>
  <c r="P142" i="75"/>
  <c r="T142" i="75"/>
  <c r="L149" i="75"/>
  <c r="T156" i="75"/>
  <c r="R164" i="75"/>
  <c r="W172" i="75"/>
  <c r="S172" i="75"/>
  <c r="V172" i="75"/>
  <c r="X172" i="75"/>
  <c r="Q172" i="75"/>
  <c r="U172" i="75"/>
  <c r="X176" i="75"/>
  <c r="T192" i="75"/>
  <c r="L154" i="75"/>
  <c r="L158" i="75"/>
  <c r="L163" i="75"/>
  <c r="L204" i="75"/>
  <c r="L208" i="75"/>
  <c r="S178" i="75"/>
  <c r="W178" i="75"/>
  <c r="S186" i="75"/>
  <c r="W186" i="75"/>
  <c r="T178" i="75"/>
  <c r="L182" i="75"/>
  <c r="T186" i="75"/>
  <c r="L193" i="75"/>
  <c r="L197" i="75"/>
  <c r="L198" i="75"/>
  <c r="P125" i="74"/>
  <c r="T125" i="74"/>
  <c r="P127" i="74"/>
  <c r="T127" i="74"/>
  <c r="O128" i="74"/>
  <c r="S128" i="74"/>
  <c r="O129" i="74"/>
  <c r="S129" i="74"/>
  <c r="M125" i="74"/>
  <c r="Q125" i="74"/>
  <c r="U125" i="74"/>
  <c r="M127" i="74"/>
  <c r="Q127" i="74"/>
  <c r="U127" i="74"/>
  <c r="P128" i="74"/>
  <c r="T128" i="74"/>
  <c r="P129" i="74"/>
  <c r="T129" i="74"/>
  <c r="N125" i="74"/>
  <c r="R125" i="74"/>
  <c r="V125" i="74"/>
  <c r="N127" i="74"/>
  <c r="R127" i="74"/>
  <c r="V127" i="74"/>
  <c r="M128" i="74"/>
  <c r="Q128" i="74"/>
  <c r="U128" i="74"/>
  <c r="M129" i="74"/>
  <c r="Q129" i="74"/>
  <c r="U129" i="74"/>
  <c r="O125" i="74"/>
  <c r="S125" i="74"/>
  <c r="O127" i="74"/>
  <c r="S127" i="74"/>
  <c r="X127" i="74"/>
  <c r="N128" i="74"/>
  <c r="R128" i="74"/>
  <c r="V128" i="74"/>
  <c r="N129" i="74"/>
  <c r="V147" i="74"/>
  <c r="Y147" i="74" s="1"/>
  <c r="S184" i="74"/>
  <c r="W184" i="74"/>
  <c r="O192" i="74"/>
  <c r="S192" i="74"/>
  <c r="W192" i="74"/>
  <c r="O200" i="74"/>
  <c r="S200" i="74"/>
  <c r="W200" i="74"/>
  <c r="W202" i="74"/>
  <c r="S202" i="74"/>
  <c r="X202" i="74"/>
  <c r="R202" i="74"/>
  <c r="N202" i="74"/>
  <c r="P202" i="74"/>
  <c r="V202" i="74"/>
  <c r="W262" i="74"/>
  <c r="S262" i="74"/>
  <c r="O262" i="74"/>
  <c r="U262" i="74"/>
  <c r="P262" i="74"/>
  <c r="T262" i="74"/>
  <c r="N262" i="74"/>
  <c r="R262" i="74"/>
  <c r="Q262" i="74"/>
  <c r="S147" i="74"/>
  <c r="W147" i="74"/>
  <c r="T184" i="74"/>
  <c r="X184" i="74"/>
  <c r="P192" i="74"/>
  <c r="T192" i="74"/>
  <c r="X192" i="74"/>
  <c r="P200" i="74"/>
  <c r="T200" i="74"/>
  <c r="X200" i="74"/>
  <c r="Q202" i="74"/>
  <c r="M262" i="74"/>
  <c r="T147" i="74"/>
  <c r="M192" i="74"/>
  <c r="Q192" i="74"/>
  <c r="M200" i="74"/>
  <c r="Q200" i="74"/>
  <c r="M202" i="74"/>
  <c r="T202" i="74"/>
  <c r="W227" i="74"/>
  <c r="Y227" i="74" s="1"/>
  <c r="U243" i="74"/>
  <c r="Q243" i="74"/>
  <c r="M243" i="74"/>
  <c r="X243" i="74"/>
  <c r="T243" i="74"/>
  <c r="P243" i="74"/>
  <c r="W243" i="74"/>
  <c r="O243" i="74"/>
  <c r="V243" i="74"/>
  <c r="N243" i="74"/>
  <c r="V262" i="74"/>
  <c r="V275" i="74"/>
  <c r="R275" i="74"/>
  <c r="N275" i="74"/>
  <c r="U275" i="74"/>
  <c r="Q275" i="74"/>
  <c r="M275" i="74"/>
  <c r="T275" i="74"/>
  <c r="P275" i="74"/>
  <c r="X275" i="74"/>
  <c r="O275" i="74"/>
  <c r="U259" i="74"/>
  <c r="Q259" i="74"/>
  <c r="M259" i="74"/>
  <c r="P259" i="74"/>
  <c r="V259" i="74"/>
  <c r="L204" i="74"/>
  <c r="L208" i="74"/>
  <c r="L216" i="74"/>
  <c r="L218" i="74"/>
  <c r="L220" i="74"/>
  <c r="L224" i="74"/>
  <c r="R259" i="74"/>
  <c r="W259" i="74"/>
  <c r="O278" i="74"/>
  <c r="S278" i="74"/>
  <c r="W278" i="74"/>
  <c r="P278" i="74"/>
  <c r="T278" i="74"/>
  <c r="L135" i="74"/>
  <c r="L27" i="74"/>
  <c r="L45" i="74"/>
  <c r="T45" i="74" s="1"/>
  <c r="L91" i="74"/>
  <c r="L93" i="74"/>
  <c r="L95" i="74"/>
  <c r="L143" i="74"/>
  <c r="L156" i="74"/>
  <c r="L169" i="74"/>
  <c r="L181" i="74"/>
  <c r="L182" i="74"/>
  <c r="L209" i="74"/>
  <c r="L234" i="74"/>
  <c r="L250" i="74"/>
  <c r="L43" i="74"/>
  <c r="L121" i="74"/>
  <c r="L171" i="74"/>
  <c r="L175" i="74"/>
  <c r="L179" i="74"/>
  <c r="L256" i="74"/>
  <c r="L268" i="74"/>
  <c r="L272" i="74"/>
  <c r="L276" i="74"/>
  <c r="L280" i="74"/>
  <c r="L288" i="74"/>
  <c r="L296" i="74"/>
  <c r="X296" i="74" s="1"/>
  <c r="L300" i="74"/>
  <c r="L304" i="74"/>
  <c r="L77" i="74"/>
  <c r="L160" i="74"/>
  <c r="L164" i="74"/>
  <c r="L165" i="74"/>
  <c r="L188" i="74"/>
  <c r="L193" i="74"/>
  <c r="L197" i="74"/>
  <c r="L198" i="74"/>
  <c r="L213" i="74"/>
  <c r="L214" i="74"/>
  <c r="L264" i="74"/>
  <c r="Y298" i="74"/>
  <c r="L5" i="74"/>
  <c r="X5" i="74" s="1"/>
  <c r="L26" i="74"/>
  <c r="L35" i="74"/>
  <c r="L40" i="74"/>
  <c r="N40" i="74" s="1"/>
  <c r="L53" i="74"/>
  <c r="R53" i="74" s="1"/>
  <c r="L87" i="74"/>
  <c r="L88" i="74"/>
  <c r="L90" i="74"/>
  <c r="L96" i="74"/>
  <c r="L97" i="74"/>
  <c r="L98" i="74"/>
  <c r="L100" i="74"/>
  <c r="L104" i="74"/>
  <c r="L109" i="74"/>
  <c r="L114" i="74"/>
  <c r="L117" i="74"/>
  <c r="L119" i="74"/>
  <c r="L225" i="74"/>
  <c r="L229" i="74"/>
  <c r="L230" i="74"/>
  <c r="L241" i="74"/>
  <c r="L245" i="74"/>
  <c r="L246" i="74"/>
  <c r="L266" i="74"/>
  <c r="L282" i="74"/>
  <c r="L291" i="74"/>
  <c r="L8" i="74"/>
  <c r="N8" i="74" s="1"/>
  <c r="L10" i="74"/>
  <c r="V10" i="74" s="1"/>
  <c r="L17" i="74"/>
  <c r="T17" i="74" s="1"/>
  <c r="L18" i="74"/>
  <c r="L19" i="74"/>
  <c r="L21" i="74"/>
  <c r="T21" i="74" s="1"/>
  <c r="L23" i="74"/>
  <c r="L34" i="74"/>
  <c r="L37" i="74"/>
  <c r="T37" i="74" s="1"/>
  <c r="L151" i="74"/>
  <c r="L159" i="74"/>
  <c r="L162" i="74"/>
  <c r="L167" i="74"/>
  <c r="L186" i="74"/>
  <c r="L195" i="74"/>
  <c r="L211" i="74"/>
  <c r="L232" i="74"/>
  <c r="L236" i="74"/>
  <c r="L240" i="74"/>
  <c r="L248" i="74"/>
  <c r="L252" i="74"/>
  <c r="L257" i="74"/>
  <c r="L261" i="74"/>
  <c r="L273" i="74"/>
  <c r="L277" i="74"/>
  <c r="L281" i="74"/>
  <c r="L285" i="74"/>
  <c r="L290" i="74"/>
  <c r="L284" i="74"/>
  <c r="L289" i="74"/>
  <c r="L293" i="74"/>
  <c r="L294" i="74"/>
  <c r="L298" i="74"/>
  <c r="L161" i="74"/>
  <c r="L170" i="74"/>
  <c r="L187" i="74"/>
  <c r="L196" i="74"/>
  <c r="L201" i="74"/>
  <c r="L205" i="74"/>
  <c r="L206" i="74"/>
  <c r="L210" i="74"/>
  <c r="L219" i="74"/>
  <c r="L228" i="74"/>
  <c r="L233" i="74"/>
  <c r="L237" i="74"/>
  <c r="L238" i="74"/>
  <c r="L242" i="74"/>
  <c r="L251" i="74"/>
  <c r="L260" i="74"/>
  <c r="L265" i="74"/>
  <c r="L269" i="74"/>
  <c r="L270" i="74"/>
  <c r="L274" i="74"/>
  <c r="L283" i="74"/>
  <c r="L292" i="74"/>
  <c r="L297" i="74"/>
  <c r="L301" i="74"/>
  <c r="L163" i="74"/>
  <c r="L168" i="74"/>
  <c r="L172" i="74"/>
  <c r="L180" i="74"/>
  <c r="L185" i="74"/>
  <c r="L189" i="74"/>
  <c r="L190" i="74"/>
  <c r="L194" i="74"/>
  <c r="L203" i="74"/>
  <c r="L212" i="74"/>
  <c r="L217" i="74"/>
  <c r="L221" i="74"/>
  <c r="L222" i="74"/>
  <c r="L226" i="74"/>
  <c r="L235" i="74"/>
  <c r="L244" i="74"/>
  <c r="L249" i="74"/>
  <c r="L253" i="74"/>
  <c r="L254" i="74"/>
  <c r="L258" i="74"/>
  <c r="L267" i="74"/>
  <c r="L286" i="74"/>
  <c r="Y297" i="74"/>
  <c r="L299" i="74"/>
  <c r="L89" i="75"/>
  <c r="L26" i="75"/>
  <c r="L40" i="75"/>
  <c r="P40" i="75" s="1"/>
  <c r="L62" i="75"/>
  <c r="L19" i="75"/>
  <c r="R19" i="75" s="1"/>
  <c r="L21" i="75"/>
  <c r="N21" i="75" s="1"/>
  <c r="L23" i="75"/>
  <c r="L29" i="75"/>
  <c r="L35" i="75"/>
  <c r="L37" i="75"/>
  <c r="P37" i="75" s="1"/>
  <c r="L39" i="75"/>
  <c r="L43" i="75"/>
  <c r="L47" i="75"/>
  <c r="L51" i="75"/>
  <c r="T51" i="75" s="1"/>
  <c r="L57" i="75"/>
  <c r="L59" i="75"/>
  <c r="L61" i="75"/>
  <c r="L65" i="75"/>
  <c r="U65" i="75" s="1"/>
  <c r="L69" i="75"/>
  <c r="L91" i="75"/>
  <c r="L104" i="75"/>
  <c r="L38" i="74"/>
  <c r="L50" i="74"/>
  <c r="L61" i="74"/>
  <c r="V61" i="74" s="1"/>
  <c r="L64" i="74"/>
  <c r="L69" i="74"/>
  <c r="L83" i="74"/>
  <c r="L89" i="74"/>
  <c r="L92" i="74"/>
  <c r="L99" i="74"/>
  <c r="L101" i="74"/>
  <c r="L107" i="74"/>
  <c r="L116" i="74"/>
  <c r="L120" i="74"/>
  <c r="L144" i="74"/>
  <c r="L145" i="74"/>
  <c r="L146" i="74"/>
  <c r="L153" i="74"/>
  <c r="L154" i="74"/>
  <c r="L155" i="74"/>
  <c r="L12" i="74"/>
  <c r="L30" i="74"/>
  <c r="L31" i="74"/>
  <c r="L41" i="74"/>
  <c r="T41" i="74" s="1"/>
  <c r="L42" i="74"/>
  <c r="L44" i="74"/>
  <c r="L47" i="74"/>
  <c r="T47" i="74" s="1"/>
  <c r="L51" i="74"/>
  <c r="T51" i="74" s="1"/>
  <c r="L56" i="74"/>
  <c r="L68" i="74"/>
  <c r="L105" i="74"/>
  <c r="L108" i="74"/>
  <c r="L113" i="74"/>
  <c r="T113" i="74" s="1"/>
  <c r="L124" i="74"/>
  <c r="L7" i="74"/>
  <c r="L9" i="74"/>
  <c r="T9" i="74" s="1"/>
  <c r="L11" i="74"/>
  <c r="L29" i="74"/>
  <c r="T29" i="74" s="1"/>
  <c r="L36" i="74"/>
  <c r="L60" i="74"/>
  <c r="L63" i="74"/>
  <c r="R63" i="74" s="1"/>
  <c r="L70" i="74"/>
  <c r="V70" i="74" s="1"/>
  <c r="L86" i="74"/>
  <c r="L106" i="74"/>
  <c r="L112" i="74"/>
  <c r="L115" i="74"/>
  <c r="V115" i="74" s="1"/>
  <c r="L122" i="74"/>
  <c r="L123" i="74"/>
  <c r="L130" i="74"/>
  <c r="L131" i="74"/>
  <c r="L132" i="74"/>
  <c r="L136" i="74"/>
  <c r="L137" i="74"/>
  <c r="L139" i="74"/>
  <c r="L140" i="74"/>
  <c r="L141" i="74"/>
  <c r="L148" i="74"/>
  <c r="L157" i="74"/>
  <c r="L141" i="75"/>
  <c r="L146" i="75"/>
  <c r="L150" i="75"/>
  <c r="L151" i="75"/>
  <c r="L155" i="75"/>
  <c r="L160" i="75"/>
  <c r="L174" i="75"/>
  <c r="L187" i="75"/>
  <c r="L196" i="75"/>
  <c r="L201" i="75"/>
  <c r="L205" i="75"/>
  <c r="L206" i="75"/>
  <c r="L210" i="75"/>
  <c r="Y217" i="75"/>
  <c r="L219" i="75"/>
  <c r="Y226" i="75"/>
  <c r="L228" i="75"/>
  <c r="L233" i="75"/>
  <c r="L237" i="75"/>
  <c r="L238" i="75"/>
  <c r="L242" i="75"/>
  <c r="Y249" i="75"/>
  <c r="L251" i="75"/>
  <c r="Y258" i="75"/>
  <c r="L260" i="75"/>
  <c r="L265" i="75"/>
  <c r="L269" i="75"/>
  <c r="Y271" i="75"/>
  <c r="Y275" i="75"/>
  <c r="Y279" i="75"/>
  <c r="L282" i="75"/>
  <c r="L286" i="75"/>
  <c r="L290" i="75"/>
  <c r="Y293" i="75"/>
  <c r="Y302" i="75"/>
  <c r="L127" i="75"/>
  <c r="L159" i="75"/>
  <c r="L168" i="75"/>
  <c r="Y225" i="75"/>
  <c r="Y234" i="75"/>
  <c r="Y257" i="75"/>
  <c r="Y266" i="75"/>
  <c r="Y301" i="75"/>
  <c r="L125" i="75"/>
  <c r="L130" i="75"/>
  <c r="L134" i="75"/>
  <c r="L135" i="75"/>
  <c r="L139" i="75"/>
  <c r="L148" i="75"/>
  <c r="L157" i="75"/>
  <c r="L166" i="75"/>
  <c r="L167" i="75"/>
  <c r="L171" i="75"/>
  <c r="L180" i="75"/>
  <c r="L190" i="75"/>
  <c r="L194" i="75"/>
  <c r="L203" i="75"/>
  <c r="L212" i="75"/>
  <c r="L217" i="75"/>
  <c r="L221" i="75"/>
  <c r="L222" i="75"/>
  <c r="L226" i="75"/>
  <c r="Y233" i="75"/>
  <c r="L235" i="75"/>
  <c r="Y242" i="75"/>
  <c r="L244" i="75"/>
  <c r="L249" i="75"/>
  <c r="L253" i="75"/>
  <c r="L254" i="75"/>
  <c r="L258" i="75"/>
  <c r="Y265" i="75"/>
  <c r="L267" i="75"/>
  <c r="Y286" i="75"/>
  <c r="L288" i="75"/>
  <c r="L302" i="75"/>
  <c r="V107" i="75"/>
  <c r="U107" i="75"/>
  <c r="X107" i="75"/>
  <c r="W107" i="75"/>
  <c r="T107" i="75"/>
  <c r="S107" i="75"/>
  <c r="U87" i="75"/>
  <c r="Q87" i="75"/>
  <c r="X87" i="75"/>
  <c r="T87" i="75"/>
  <c r="V87" i="75"/>
  <c r="U91" i="75"/>
  <c r="U96" i="75"/>
  <c r="X96" i="75"/>
  <c r="T96" i="75"/>
  <c r="S96" i="75"/>
  <c r="U118" i="75"/>
  <c r="X118" i="75"/>
  <c r="T118" i="75"/>
  <c r="W121" i="75"/>
  <c r="V121" i="75"/>
  <c r="L16" i="75"/>
  <c r="X16" i="75" s="1"/>
  <c r="W87" i="75"/>
  <c r="V96" i="75"/>
  <c r="U83" i="75"/>
  <c r="Q83" i="75"/>
  <c r="X83" i="75"/>
  <c r="T83" i="75"/>
  <c r="V83" i="75"/>
  <c r="X91" i="75"/>
  <c r="T91" i="75"/>
  <c r="W91" i="75"/>
  <c r="S91" i="75"/>
  <c r="W99" i="75"/>
  <c r="S99" i="75"/>
  <c r="V99" i="75"/>
  <c r="R99" i="75"/>
  <c r="X99" i="75"/>
  <c r="L12" i="75"/>
  <c r="W12" i="75" s="1"/>
  <c r="L70" i="75"/>
  <c r="P70" i="75" s="1"/>
  <c r="W83" i="75"/>
  <c r="L97" i="75"/>
  <c r="U101" i="75"/>
  <c r="X101" i="75"/>
  <c r="T101" i="75"/>
  <c r="V102" i="75"/>
  <c r="R102" i="75"/>
  <c r="U102" i="75"/>
  <c r="V115" i="75"/>
  <c r="R115" i="75"/>
  <c r="U115" i="75"/>
  <c r="T115" i="75"/>
  <c r="V118" i="75"/>
  <c r="L119" i="75"/>
  <c r="L24" i="75"/>
  <c r="M24" i="75" s="1"/>
  <c r="R83" i="75"/>
  <c r="R87" i="75"/>
  <c r="Q91" i="75"/>
  <c r="V93" i="75"/>
  <c r="R93" i="75"/>
  <c r="U93" i="75"/>
  <c r="T93" i="75"/>
  <c r="W96" i="75"/>
  <c r="T99" i="75"/>
  <c r="V101" i="75"/>
  <c r="W102" i="75"/>
  <c r="W115" i="75"/>
  <c r="W118" i="75"/>
  <c r="X121" i="75"/>
  <c r="S12" i="75"/>
  <c r="L9" i="75"/>
  <c r="R9" i="75" s="1"/>
  <c r="L13" i="75"/>
  <c r="M13" i="75" s="1"/>
  <c r="L22" i="75"/>
  <c r="T22" i="75" s="1"/>
  <c r="L27" i="75"/>
  <c r="P27" i="75" s="1"/>
  <c r="L31" i="75"/>
  <c r="P31" i="75" s="1"/>
  <c r="L32" i="75"/>
  <c r="U32" i="75" s="1"/>
  <c r="L36" i="75"/>
  <c r="X36" i="75" s="1"/>
  <c r="L45" i="75"/>
  <c r="L54" i="75"/>
  <c r="Q54" i="75" s="1"/>
  <c r="L58" i="75"/>
  <c r="P58" i="75" s="1"/>
  <c r="S83" i="75"/>
  <c r="L84" i="75"/>
  <c r="S87" i="75"/>
  <c r="L88" i="75"/>
  <c r="W89" i="75"/>
  <c r="S89" i="75"/>
  <c r="V89" i="75"/>
  <c r="R89" i="75"/>
  <c r="X89" i="75"/>
  <c r="R91" i="75"/>
  <c r="U92" i="75"/>
  <c r="Q92" i="75"/>
  <c r="X92" i="75"/>
  <c r="T92" i="75"/>
  <c r="V92" i="75"/>
  <c r="W93" i="75"/>
  <c r="R96" i="75"/>
  <c r="U99" i="75"/>
  <c r="W101" i="75"/>
  <c r="X102" i="75"/>
  <c r="U110" i="75"/>
  <c r="X110" i="75"/>
  <c r="T110" i="75"/>
  <c r="S110" i="75"/>
  <c r="L111" i="75"/>
  <c r="X115" i="75"/>
  <c r="S86" i="75"/>
  <c r="W86" i="75"/>
  <c r="S95" i="75"/>
  <c r="W95" i="75"/>
  <c r="S100" i="75"/>
  <c r="W100" i="75"/>
  <c r="S104" i="75"/>
  <c r="W104" i="75"/>
  <c r="L105" i="75"/>
  <c r="S109" i="75"/>
  <c r="W109" i="75"/>
  <c r="S117" i="75"/>
  <c r="W117" i="75"/>
  <c r="W122" i="75"/>
  <c r="L67" i="75"/>
  <c r="P67" i="75" s="1"/>
  <c r="L80" i="75"/>
  <c r="Q80" i="75" s="1"/>
  <c r="L81" i="75"/>
  <c r="L85" i="75"/>
  <c r="T86" i="75"/>
  <c r="L94" i="75"/>
  <c r="T95" i="75"/>
  <c r="T100" i="75"/>
  <c r="L103" i="75"/>
  <c r="T104" i="75"/>
  <c r="L108" i="75"/>
  <c r="T109" i="75"/>
  <c r="L112" i="75"/>
  <c r="L113" i="75"/>
  <c r="L116" i="75"/>
  <c r="T117" i="75"/>
  <c r="L75" i="75"/>
  <c r="T75" i="75" s="1"/>
  <c r="L14" i="75"/>
  <c r="Q14" i="75" s="1"/>
  <c r="L8" i="75"/>
  <c r="R8" i="75" s="1"/>
  <c r="L17" i="75"/>
  <c r="M17" i="75" s="1"/>
  <c r="L25" i="75"/>
  <c r="L33" i="75"/>
  <c r="X33" i="75" s="1"/>
  <c r="L41" i="75"/>
  <c r="M41" i="75" s="1"/>
  <c r="L63" i="75"/>
  <c r="Q63" i="75" s="1"/>
  <c r="L71" i="75"/>
  <c r="M71" i="75" s="1"/>
  <c r="L76" i="75"/>
  <c r="S76" i="75" s="1"/>
  <c r="L77" i="75"/>
  <c r="M77" i="75" s="1"/>
  <c r="L82" i="75"/>
  <c r="L90" i="75"/>
  <c r="L98" i="75"/>
  <c r="L106" i="75"/>
  <c r="L114" i="75"/>
  <c r="Y215" i="75"/>
  <c r="Y216" i="75"/>
  <c r="Y223" i="75"/>
  <c r="Y224" i="75"/>
  <c r="Y231" i="75"/>
  <c r="Y232" i="75"/>
  <c r="Y239" i="75"/>
  <c r="Y240" i="75"/>
  <c r="Y247" i="75"/>
  <c r="Y248" i="75"/>
  <c r="Y255" i="75"/>
  <c r="Y256" i="75"/>
  <c r="Y263" i="75"/>
  <c r="Y264" i="75"/>
  <c r="Y270" i="75"/>
  <c r="L273" i="75"/>
  <c r="Y274" i="75"/>
  <c r="L277" i="75"/>
  <c r="Y278" i="75"/>
  <c r="Y283" i="75"/>
  <c r="Y284" i="75"/>
  <c r="Y291" i="75"/>
  <c r="Y292" i="75"/>
  <c r="Y299" i="75"/>
  <c r="Y300" i="75"/>
  <c r="Y214" i="75"/>
  <c r="Y221" i="75"/>
  <c r="Y222" i="75"/>
  <c r="Y229" i="75"/>
  <c r="Y230" i="75"/>
  <c r="Y237" i="75"/>
  <c r="Y238" i="75"/>
  <c r="Y245" i="75"/>
  <c r="Y246" i="75"/>
  <c r="Y253" i="75"/>
  <c r="Y254" i="75"/>
  <c r="Y261" i="75"/>
  <c r="Y262" i="75"/>
  <c r="Y269" i="75"/>
  <c r="Y273" i="75"/>
  <c r="Y277" i="75"/>
  <c r="Y281" i="75"/>
  <c r="Y282" i="75"/>
  <c r="Y289" i="75"/>
  <c r="Y290" i="75"/>
  <c r="Y297" i="75"/>
  <c r="Y298" i="75"/>
  <c r="L120" i="75"/>
  <c r="L128" i="75"/>
  <c r="L136" i="75"/>
  <c r="L144" i="75"/>
  <c r="L153" i="75"/>
  <c r="L161" i="75"/>
  <c r="L169" i="75"/>
  <c r="L191" i="75"/>
  <c r="L199" i="75"/>
  <c r="L207" i="75"/>
  <c r="L215" i="75"/>
  <c r="Y219" i="75"/>
  <c r="Y220" i="75"/>
  <c r="L223" i="75"/>
  <c r="Y227" i="75"/>
  <c r="Y228" i="75"/>
  <c r="L231" i="75"/>
  <c r="Y235" i="75"/>
  <c r="Y236" i="75"/>
  <c r="L239" i="75"/>
  <c r="Y243" i="75"/>
  <c r="Y244" i="75"/>
  <c r="L247" i="75"/>
  <c r="Y251" i="75"/>
  <c r="Y252" i="75"/>
  <c r="L255" i="75"/>
  <c r="Y259" i="75"/>
  <c r="Y260" i="75"/>
  <c r="L263" i="75"/>
  <c r="Y267" i="75"/>
  <c r="Y268" i="75"/>
  <c r="L270" i="75"/>
  <c r="L271" i="75"/>
  <c r="Y272" i="75"/>
  <c r="L274" i="75"/>
  <c r="L275" i="75"/>
  <c r="Y276" i="75"/>
  <c r="L278" i="75"/>
  <c r="L279" i="75"/>
  <c r="Y280" i="75"/>
  <c r="Y288" i="75"/>
  <c r="Y295" i="75"/>
  <c r="Y296" i="75"/>
  <c r="Y303" i="75"/>
  <c r="Y304" i="75"/>
  <c r="Y296" i="74"/>
  <c r="Y303" i="74"/>
  <c r="Y304" i="74"/>
  <c r="Y301" i="74"/>
  <c r="Y302" i="74"/>
  <c r="L176" i="74"/>
  <c r="L166" i="74"/>
  <c r="L173" i="74"/>
  <c r="L174" i="74"/>
  <c r="L177" i="74"/>
  <c r="L178" i="74"/>
  <c r="L183" i="74"/>
  <c r="L191" i="74"/>
  <c r="L199" i="74"/>
  <c r="L207" i="74"/>
  <c r="L215" i="74"/>
  <c r="L223" i="74"/>
  <c r="L231" i="74"/>
  <c r="L239" i="74"/>
  <c r="L247" i="74"/>
  <c r="L255" i="74"/>
  <c r="L263" i="74"/>
  <c r="L271" i="74"/>
  <c r="Y275" i="74"/>
  <c r="L279" i="74"/>
  <c r="L287" i="74"/>
  <c r="L295" i="74"/>
  <c r="Y299" i="74"/>
  <c r="Y300" i="74"/>
  <c r="L303" i="74"/>
  <c r="X89" i="74"/>
  <c r="T89" i="74"/>
  <c r="W89" i="74"/>
  <c r="S89" i="74"/>
  <c r="V89" i="74"/>
  <c r="U89" i="74"/>
  <c r="U91" i="74"/>
  <c r="X91" i="74"/>
  <c r="T91" i="74"/>
  <c r="W91" i="74"/>
  <c r="S91" i="74"/>
  <c r="V91" i="74"/>
  <c r="U87" i="74"/>
  <c r="V87" i="74"/>
  <c r="X87" i="74"/>
  <c r="T87" i="74"/>
  <c r="W87" i="74"/>
  <c r="S87" i="74"/>
  <c r="X113" i="74"/>
  <c r="W113" i="74"/>
  <c r="V113" i="74"/>
  <c r="V116" i="74"/>
  <c r="U116" i="74"/>
  <c r="X116" i="74"/>
  <c r="X131" i="74"/>
  <c r="W131" i="74"/>
  <c r="W141" i="74"/>
  <c r="V12" i="74"/>
  <c r="L49" i="74"/>
  <c r="T49" i="74" s="1"/>
  <c r="L71" i="74"/>
  <c r="L81" i="74"/>
  <c r="S86" i="74"/>
  <c r="W86" i="74"/>
  <c r="T88" i="74"/>
  <c r="X88" i="74"/>
  <c r="S90" i="74"/>
  <c r="X90" i="74"/>
  <c r="W95" i="74"/>
  <c r="S95" i="74"/>
  <c r="V95" i="74"/>
  <c r="U95" i="74"/>
  <c r="X95" i="74"/>
  <c r="V108" i="74"/>
  <c r="U108" i="74"/>
  <c r="X108" i="74"/>
  <c r="T108" i="74"/>
  <c r="V109" i="74"/>
  <c r="U109" i="74"/>
  <c r="X109" i="74"/>
  <c r="T109" i="74"/>
  <c r="W109" i="74"/>
  <c r="W111" i="74"/>
  <c r="V111" i="74"/>
  <c r="U111" i="74"/>
  <c r="T111" i="74"/>
  <c r="V117" i="74"/>
  <c r="U117" i="74"/>
  <c r="X117" i="74"/>
  <c r="W124" i="74"/>
  <c r="W132" i="74"/>
  <c r="X139" i="74"/>
  <c r="W139" i="74"/>
  <c r="W148" i="74"/>
  <c r="W88" i="74"/>
  <c r="U99" i="74"/>
  <c r="X99" i="74"/>
  <c r="T99" i="74"/>
  <c r="W99" i="74"/>
  <c r="S99" i="74"/>
  <c r="X145" i="74"/>
  <c r="W145" i="74"/>
  <c r="V26" i="74"/>
  <c r="V30" i="74"/>
  <c r="L15" i="74"/>
  <c r="L25" i="74"/>
  <c r="T25" i="74" s="1"/>
  <c r="L33" i="74"/>
  <c r="T33" i="74" s="1"/>
  <c r="L55" i="74"/>
  <c r="R55" i="74" s="1"/>
  <c r="L75" i="74"/>
  <c r="T86" i="74"/>
  <c r="X86" i="74"/>
  <c r="U88" i="74"/>
  <c r="T90" i="74"/>
  <c r="V92" i="74"/>
  <c r="U92" i="74"/>
  <c r="X92" i="74"/>
  <c r="T92" i="74"/>
  <c r="S92" i="74"/>
  <c r="V93" i="74"/>
  <c r="U93" i="74"/>
  <c r="X93" i="74"/>
  <c r="T93" i="74"/>
  <c r="W93" i="74"/>
  <c r="V100" i="74"/>
  <c r="U100" i="74"/>
  <c r="X100" i="74"/>
  <c r="T100" i="74"/>
  <c r="S100" i="74"/>
  <c r="V101" i="74"/>
  <c r="U101" i="74"/>
  <c r="X101" i="74"/>
  <c r="T101" i="74"/>
  <c r="W101" i="74"/>
  <c r="W103" i="74"/>
  <c r="V103" i="74"/>
  <c r="U103" i="74"/>
  <c r="T103" i="74"/>
  <c r="U107" i="74"/>
  <c r="X107" i="74"/>
  <c r="T107" i="74"/>
  <c r="W107" i="74"/>
  <c r="W108" i="74"/>
  <c r="X111" i="74"/>
  <c r="U113" i="74"/>
  <c r="W116" i="74"/>
  <c r="W117" i="74"/>
  <c r="W140" i="74"/>
  <c r="S88" i="74"/>
  <c r="X97" i="74"/>
  <c r="T97" i="74"/>
  <c r="W97" i="74"/>
  <c r="S97" i="74"/>
  <c r="V97" i="74"/>
  <c r="X105" i="74"/>
  <c r="T105" i="74"/>
  <c r="W105" i="74"/>
  <c r="V105" i="74"/>
  <c r="U115" i="74"/>
  <c r="X115" i="74"/>
  <c r="W115" i="74"/>
  <c r="X123" i="74"/>
  <c r="W123" i="74"/>
  <c r="V64" i="74"/>
  <c r="R8" i="74"/>
  <c r="N10" i="74"/>
  <c r="L6" i="74"/>
  <c r="U8" i="74"/>
  <c r="U10" i="74"/>
  <c r="R10" i="74"/>
  <c r="L13" i="74"/>
  <c r="T13" i="74" s="1"/>
  <c r="L14" i="74"/>
  <c r="U14" i="74" s="1"/>
  <c r="L20" i="74"/>
  <c r="L24" i="74"/>
  <c r="L28" i="74"/>
  <c r="N34" i="74"/>
  <c r="R36" i="74"/>
  <c r="L39" i="74"/>
  <c r="L48" i="74"/>
  <c r="L57" i="74"/>
  <c r="V57" i="74" s="1"/>
  <c r="L59" i="74"/>
  <c r="R59" i="74" s="1"/>
  <c r="L65" i="74"/>
  <c r="V65" i="74" s="1"/>
  <c r="L67" i="74"/>
  <c r="R67" i="74" s="1"/>
  <c r="L73" i="74"/>
  <c r="L79" i="74"/>
  <c r="L85" i="74"/>
  <c r="X85" i="74" s="1"/>
  <c r="V90" i="74"/>
  <c r="W92" i="74"/>
  <c r="R99" i="74"/>
  <c r="W100" i="74"/>
  <c r="X103" i="74"/>
  <c r="V107" i="74"/>
  <c r="W119" i="74"/>
  <c r="V119" i="74"/>
  <c r="X121" i="74"/>
  <c r="W121" i="74"/>
  <c r="V121" i="74"/>
  <c r="V123" i="74"/>
  <c r="W125" i="74"/>
  <c r="X129" i="74"/>
  <c r="W129" i="74"/>
  <c r="V129" i="74"/>
  <c r="L133" i="74"/>
  <c r="X137" i="74"/>
  <c r="W137" i="74"/>
  <c r="L149" i="74"/>
  <c r="X153" i="74"/>
  <c r="W153" i="74"/>
  <c r="R96" i="74"/>
  <c r="V96" i="74"/>
  <c r="S98" i="74"/>
  <c r="W98" i="74"/>
  <c r="V104" i="74"/>
  <c r="W106" i="74"/>
  <c r="V112" i="74"/>
  <c r="W114" i="74"/>
  <c r="V120" i="74"/>
  <c r="W122" i="74"/>
  <c r="W130" i="74"/>
  <c r="L138" i="74"/>
  <c r="W154" i="74"/>
  <c r="S96" i="74"/>
  <c r="W96" i="74"/>
  <c r="T98" i="74"/>
  <c r="X98" i="74"/>
  <c r="W104" i="74"/>
  <c r="T106" i="74"/>
  <c r="X106" i="74"/>
  <c r="W112" i="74"/>
  <c r="X114" i="74"/>
  <c r="W120" i="74"/>
  <c r="W128" i="74"/>
  <c r="W136" i="74"/>
  <c r="W144" i="74"/>
  <c r="L152" i="74"/>
  <c r="L94" i="74"/>
  <c r="T96" i="74"/>
  <c r="L102" i="74"/>
  <c r="T104" i="74"/>
  <c r="L110" i="74"/>
  <c r="L118" i="74"/>
  <c r="L126" i="74"/>
  <c r="L134" i="74"/>
  <c r="L142" i="74"/>
  <c r="L150" i="74"/>
  <c r="L158" i="74"/>
  <c r="R40" i="74"/>
  <c r="L58" i="74"/>
  <c r="L62" i="74"/>
  <c r="L66" i="74"/>
  <c r="O50" i="74"/>
  <c r="L16" i="74"/>
  <c r="X16" i="74" s="1"/>
  <c r="L22" i="74"/>
  <c r="L32" i="74"/>
  <c r="U32" i="74" s="1"/>
  <c r="U40" i="74"/>
  <c r="L46" i="74"/>
  <c r="L54" i="74"/>
  <c r="O54" i="74" s="1"/>
  <c r="L72" i="74"/>
  <c r="N72" i="74" s="1"/>
  <c r="L74" i="74"/>
  <c r="L76" i="74"/>
  <c r="N76" i="74" s="1"/>
  <c r="L78" i="74"/>
  <c r="V78" i="74" s="1"/>
  <c r="L80" i="74"/>
  <c r="N80" i="74" s="1"/>
  <c r="L82" i="74"/>
  <c r="L84" i="74"/>
  <c r="R84" i="74" s="1"/>
  <c r="X84" i="74"/>
  <c r="X82" i="74"/>
  <c r="X76" i="74"/>
  <c r="X74" i="74"/>
  <c r="X70" i="74"/>
  <c r="X68" i="74"/>
  <c r="X67" i="74"/>
  <c r="X63" i="74"/>
  <c r="X59" i="74"/>
  <c r="X55" i="74"/>
  <c r="X51" i="74"/>
  <c r="X83" i="74"/>
  <c r="X75" i="74"/>
  <c r="X62" i="74"/>
  <c r="X81" i="74"/>
  <c r="X77" i="74"/>
  <c r="X73" i="74"/>
  <c r="X69" i="74"/>
  <c r="X64" i="74"/>
  <c r="X60" i="74"/>
  <c r="X56" i="74"/>
  <c r="X48" i="74"/>
  <c r="X46" i="74"/>
  <c r="X44" i="74"/>
  <c r="X42" i="74"/>
  <c r="X40" i="74"/>
  <c r="X38" i="74"/>
  <c r="X36" i="74"/>
  <c r="X34" i="74"/>
  <c r="X30" i="74"/>
  <c r="X28" i="74"/>
  <c r="X26" i="74"/>
  <c r="X24" i="74"/>
  <c r="X22" i="74"/>
  <c r="X20" i="74"/>
  <c r="X18" i="74"/>
  <c r="X14" i="74"/>
  <c r="X12" i="74"/>
  <c r="X10" i="74"/>
  <c r="X8" i="74"/>
  <c r="X6" i="74"/>
  <c r="X58" i="74"/>
  <c r="X65" i="74"/>
  <c r="X61" i="74"/>
  <c r="X57" i="74"/>
  <c r="X50" i="74"/>
  <c r="X79" i="74"/>
  <c r="X71" i="74"/>
  <c r="X66" i="74"/>
  <c r="X13" i="74"/>
  <c r="P15" i="74"/>
  <c r="X17" i="74"/>
  <c r="P19" i="74"/>
  <c r="X21" i="74"/>
  <c r="P23" i="74"/>
  <c r="X25" i="74"/>
  <c r="P27" i="74"/>
  <c r="X29" i="74"/>
  <c r="P31" i="74"/>
  <c r="V32" i="74"/>
  <c r="X33" i="74"/>
  <c r="P35" i="74"/>
  <c r="V36" i="74"/>
  <c r="X37" i="74"/>
  <c r="P39" i="74"/>
  <c r="V40" i="74"/>
  <c r="X41" i="74"/>
  <c r="P43" i="74"/>
  <c r="V44" i="74"/>
  <c r="X45" i="74"/>
  <c r="P47" i="74"/>
  <c r="X49" i="74"/>
  <c r="X53" i="74"/>
  <c r="P84" i="74"/>
  <c r="P82" i="74"/>
  <c r="P80" i="74"/>
  <c r="P78" i="74"/>
  <c r="P74" i="74"/>
  <c r="P72" i="74"/>
  <c r="P70" i="74"/>
  <c r="P68" i="74"/>
  <c r="P67" i="74"/>
  <c r="P63" i="74"/>
  <c r="P59" i="74"/>
  <c r="P55" i="74"/>
  <c r="P58" i="74"/>
  <c r="P83" i="74"/>
  <c r="P79" i="74"/>
  <c r="P75" i="74"/>
  <c r="P71" i="74"/>
  <c r="P64" i="74"/>
  <c r="P60" i="74"/>
  <c r="P56" i="74"/>
  <c r="P53" i="74"/>
  <c r="P50" i="74"/>
  <c r="P48" i="74"/>
  <c r="P44" i="74"/>
  <c r="P42" i="74"/>
  <c r="P40" i="74"/>
  <c r="P38" i="74"/>
  <c r="P36" i="74"/>
  <c r="P34" i="74"/>
  <c r="P32" i="74"/>
  <c r="P30" i="74"/>
  <c r="P28" i="74"/>
  <c r="P26" i="74"/>
  <c r="P24" i="74"/>
  <c r="P22" i="74"/>
  <c r="P20" i="74"/>
  <c r="P18" i="74"/>
  <c r="P16" i="74"/>
  <c r="P14" i="74"/>
  <c r="P12" i="74"/>
  <c r="P10" i="74"/>
  <c r="P8" i="74"/>
  <c r="P6" i="74"/>
  <c r="P81" i="74"/>
  <c r="P77" i="74"/>
  <c r="P73" i="74"/>
  <c r="P69" i="74"/>
  <c r="P62" i="74"/>
  <c r="P65" i="74"/>
  <c r="P61" i="74"/>
  <c r="P57" i="74"/>
  <c r="P54" i="74"/>
  <c r="P51" i="74"/>
  <c r="P85" i="74"/>
  <c r="P66" i="74"/>
  <c r="V8" i="74"/>
  <c r="X9" i="74"/>
  <c r="T7" i="74"/>
  <c r="T11" i="74"/>
  <c r="T15" i="74"/>
  <c r="T19" i="74"/>
  <c r="T23" i="74"/>
  <c r="T27" i="74"/>
  <c r="T31" i="74"/>
  <c r="T35" i="74"/>
  <c r="T39" i="74"/>
  <c r="T43" i="74"/>
  <c r="T84" i="74"/>
  <c r="T82" i="74"/>
  <c r="T80" i="74"/>
  <c r="T78" i="74"/>
  <c r="T76" i="74"/>
  <c r="T74" i="74"/>
  <c r="T72" i="74"/>
  <c r="T70" i="74"/>
  <c r="T68" i="74"/>
  <c r="T83" i="74"/>
  <c r="T79" i="74"/>
  <c r="T75" i="74"/>
  <c r="T71" i="74"/>
  <c r="T65" i="74"/>
  <c r="T61" i="74"/>
  <c r="T57" i="74"/>
  <c r="T60" i="74"/>
  <c r="T66" i="74"/>
  <c r="T62" i="74"/>
  <c r="T58" i="74"/>
  <c r="T50" i="74"/>
  <c r="T48" i="74"/>
  <c r="T46" i="74"/>
  <c r="T44" i="74"/>
  <c r="T42" i="74"/>
  <c r="T40" i="74"/>
  <c r="T38" i="74"/>
  <c r="T36" i="74"/>
  <c r="T34" i="74"/>
  <c r="T32" i="74"/>
  <c r="T30" i="74"/>
  <c r="T28" i="74"/>
  <c r="T26" i="74"/>
  <c r="T24" i="74"/>
  <c r="T22" i="74"/>
  <c r="T20" i="74"/>
  <c r="T18" i="74"/>
  <c r="T16" i="74"/>
  <c r="T14" i="74"/>
  <c r="T12" i="74"/>
  <c r="T10" i="74"/>
  <c r="T8" i="74"/>
  <c r="T6" i="74"/>
  <c r="T64" i="74"/>
  <c r="T56" i="74"/>
  <c r="T54" i="74"/>
  <c r="T85" i="74"/>
  <c r="T81" i="74"/>
  <c r="T77" i="74"/>
  <c r="T73" i="74"/>
  <c r="T69" i="74"/>
  <c r="T67" i="74"/>
  <c r="T63" i="74"/>
  <c r="T59" i="74"/>
  <c r="T55" i="74"/>
  <c r="T53" i="74"/>
  <c r="P7" i="74"/>
  <c r="P11" i="74"/>
  <c r="X7" i="74"/>
  <c r="P9" i="74"/>
  <c r="X11" i="74"/>
  <c r="P13" i="74"/>
  <c r="X15" i="74"/>
  <c r="P17" i="74"/>
  <c r="X19" i="74"/>
  <c r="P21" i="74"/>
  <c r="X23" i="74"/>
  <c r="P25" i="74"/>
  <c r="X27" i="74"/>
  <c r="P29" i="74"/>
  <c r="X31" i="74"/>
  <c r="P33" i="74"/>
  <c r="X35" i="74"/>
  <c r="P37" i="74"/>
  <c r="X39" i="74"/>
  <c r="P41" i="74"/>
  <c r="X43" i="74"/>
  <c r="P45" i="74"/>
  <c r="X47" i="74"/>
  <c r="P49" i="74"/>
  <c r="L52" i="74"/>
  <c r="V52" i="74" s="1"/>
  <c r="Q53" i="74"/>
  <c r="U53" i="74"/>
  <c r="M53" i="74"/>
  <c r="M84" i="74"/>
  <c r="M82" i="74"/>
  <c r="M80" i="74"/>
  <c r="M78" i="74"/>
  <c r="M74" i="74"/>
  <c r="M72" i="74"/>
  <c r="M70" i="74"/>
  <c r="M68" i="74"/>
  <c r="M66" i="74"/>
  <c r="M64" i="74"/>
  <c r="M62" i="74"/>
  <c r="M60" i="74"/>
  <c r="M58" i="74"/>
  <c r="M56" i="74"/>
  <c r="M54" i="74"/>
  <c r="M52" i="74"/>
  <c r="M85" i="74"/>
  <c r="M83" i="74"/>
  <c r="M81" i="74"/>
  <c r="M79" i="74"/>
  <c r="M77" i="74"/>
  <c r="M75" i="74"/>
  <c r="M73" i="74"/>
  <c r="M71" i="74"/>
  <c r="M69" i="74"/>
  <c r="M67" i="74"/>
  <c r="M65" i="74"/>
  <c r="M63" i="74"/>
  <c r="M61" i="74"/>
  <c r="M59" i="74"/>
  <c r="M57" i="74"/>
  <c r="Q84" i="74"/>
  <c r="Q82" i="74"/>
  <c r="Q80" i="74"/>
  <c r="Q78" i="74"/>
  <c r="Q74" i="74"/>
  <c r="Q72" i="74"/>
  <c r="Q70" i="74"/>
  <c r="Q68" i="74"/>
  <c r="Q66" i="74"/>
  <c r="Q64" i="74"/>
  <c r="Q62" i="74"/>
  <c r="Q60" i="74"/>
  <c r="Q58" i="74"/>
  <c r="Q56" i="74"/>
  <c r="Q54" i="74"/>
  <c r="Q52" i="74"/>
  <c r="Q85" i="74"/>
  <c r="Q83" i="74"/>
  <c r="Q81" i="74"/>
  <c r="Q79" i="74"/>
  <c r="Q77" i="74"/>
  <c r="Q75" i="74"/>
  <c r="Q73" i="74"/>
  <c r="Q71" i="74"/>
  <c r="Q69" i="74"/>
  <c r="Q67" i="74"/>
  <c r="Q65" i="74"/>
  <c r="Q63" i="74"/>
  <c r="Q61" i="74"/>
  <c r="Q59" i="74"/>
  <c r="Q57" i="74"/>
  <c r="Q55" i="74"/>
  <c r="U84" i="74"/>
  <c r="U82" i="74"/>
  <c r="U80" i="74"/>
  <c r="U78" i="74"/>
  <c r="U76" i="74"/>
  <c r="U74" i="74"/>
  <c r="U72" i="74"/>
  <c r="U70" i="74"/>
  <c r="U68" i="74"/>
  <c r="U66" i="74"/>
  <c r="U64" i="74"/>
  <c r="U62" i="74"/>
  <c r="U60" i="74"/>
  <c r="U58" i="74"/>
  <c r="U56" i="74"/>
  <c r="U54" i="74"/>
  <c r="U52" i="74"/>
  <c r="U50" i="74"/>
  <c r="U85" i="74"/>
  <c r="U83" i="74"/>
  <c r="U81" i="74"/>
  <c r="U79" i="74"/>
  <c r="U77" i="74"/>
  <c r="U75" i="74"/>
  <c r="U73" i="74"/>
  <c r="U71" i="74"/>
  <c r="U69" i="74"/>
  <c r="U67" i="74"/>
  <c r="U65" i="74"/>
  <c r="U63" i="74"/>
  <c r="U61" i="74"/>
  <c r="U59" i="74"/>
  <c r="U57" i="74"/>
  <c r="U55" i="74"/>
  <c r="U5" i="74"/>
  <c r="O6" i="74"/>
  <c r="S6" i="74"/>
  <c r="W6" i="74"/>
  <c r="M7" i="74"/>
  <c r="Q7" i="74"/>
  <c r="U7" i="74"/>
  <c r="O8" i="74"/>
  <c r="S8" i="74"/>
  <c r="W8" i="74"/>
  <c r="M9" i="74"/>
  <c r="Q9" i="74"/>
  <c r="U9" i="74"/>
  <c r="O10" i="74"/>
  <c r="S10" i="74"/>
  <c r="W10" i="74"/>
  <c r="M11" i="74"/>
  <c r="Q11" i="74"/>
  <c r="U11" i="74"/>
  <c r="O12" i="74"/>
  <c r="S12" i="74"/>
  <c r="W12" i="74"/>
  <c r="M13" i="74"/>
  <c r="Q13" i="74"/>
  <c r="U13" i="74"/>
  <c r="O14" i="74"/>
  <c r="S14" i="74"/>
  <c r="W14" i="74"/>
  <c r="M15" i="74"/>
  <c r="Q15" i="74"/>
  <c r="U15" i="74"/>
  <c r="O16" i="74"/>
  <c r="S16" i="74"/>
  <c r="W16" i="74"/>
  <c r="M17" i="74"/>
  <c r="Q17" i="74"/>
  <c r="U17" i="74"/>
  <c r="O18" i="74"/>
  <c r="S18" i="74"/>
  <c r="W18" i="74"/>
  <c r="M19" i="74"/>
  <c r="Q19" i="74"/>
  <c r="U19" i="74"/>
  <c r="O20" i="74"/>
  <c r="S20" i="74"/>
  <c r="W20" i="74"/>
  <c r="M21" i="74"/>
  <c r="Q21" i="74"/>
  <c r="U21" i="74"/>
  <c r="O22" i="74"/>
  <c r="S22" i="74"/>
  <c r="W22" i="74"/>
  <c r="M23" i="74"/>
  <c r="Q23" i="74"/>
  <c r="U23" i="74"/>
  <c r="O24" i="74"/>
  <c r="S24" i="74"/>
  <c r="W24" i="74"/>
  <c r="M25" i="74"/>
  <c r="Q25" i="74"/>
  <c r="U25" i="74"/>
  <c r="O26" i="74"/>
  <c r="S26" i="74"/>
  <c r="W26" i="74"/>
  <c r="M27" i="74"/>
  <c r="Q27" i="74"/>
  <c r="U27" i="74"/>
  <c r="O28" i="74"/>
  <c r="S28" i="74"/>
  <c r="W28" i="74"/>
  <c r="M29" i="74"/>
  <c r="Q29" i="74"/>
  <c r="U29" i="74"/>
  <c r="O30" i="74"/>
  <c r="S30" i="74"/>
  <c r="W30" i="74"/>
  <c r="M31" i="74"/>
  <c r="Q31" i="74"/>
  <c r="U31" i="74"/>
  <c r="O32" i="74"/>
  <c r="S32" i="74"/>
  <c r="W32" i="74"/>
  <c r="M33" i="74"/>
  <c r="Q33" i="74"/>
  <c r="U33" i="74"/>
  <c r="O34" i="74"/>
  <c r="S34" i="74"/>
  <c r="W34" i="74"/>
  <c r="M35" i="74"/>
  <c r="Q35" i="74"/>
  <c r="U35" i="74"/>
  <c r="O36" i="74"/>
  <c r="S36" i="74"/>
  <c r="W36" i="74"/>
  <c r="M37" i="74"/>
  <c r="Q37" i="74"/>
  <c r="U37" i="74"/>
  <c r="O38" i="74"/>
  <c r="S38" i="74"/>
  <c r="W38" i="74"/>
  <c r="M39" i="74"/>
  <c r="Q39" i="74"/>
  <c r="U39" i="74"/>
  <c r="O40" i="74"/>
  <c r="S40" i="74"/>
  <c r="W40" i="74"/>
  <c r="M41" i="74"/>
  <c r="Q41" i="74"/>
  <c r="U41" i="74"/>
  <c r="O42" i="74"/>
  <c r="S42" i="74"/>
  <c r="W42" i="74"/>
  <c r="M43" i="74"/>
  <c r="Q43" i="74"/>
  <c r="U43" i="74"/>
  <c r="O44" i="74"/>
  <c r="S44" i="74"/>
  <c r="W44" i="74"/>
  <c r="M45" i="74"/>
  <c r="Q45" i="74"/>
  <c r="U45" i="74"/>
  <c r="O46" i="74"/>
  <c r="S46" i="74"/>
  <c r="W46" i="74"/>
  <c r="M47" i="74"/>
  <c r="Q47" i="74"/>
  <c r="U47" i="74"/>
  <c r="O48" i="74"/>
  <c r="S48" i="74"/>
  <c r="W48" i="74"/>
  <c r="M49" i="74"/>
  <c r="Q49" i="74"/>
  <c r="U49" i="74"/>
  <c r="S50" i="74"/>
  <c r="U51" i="74"/>
  <c r="R52" i="74"/>
  <c r="W52" i="74"/>
  <c r="N53" i="74"/>
  <c r="V54" i="74"/>
  <c r="M55" i="74"/>
  <c r="N56" i="74"/>
  <c r="V56" i="74"/>
  <c r="R58" i="74"/>
  <c r="N60" i="74"/>
  <c r="V60" i="74"/>
  <c r="R62" i="74"/>
  <c r="R66" i="74"/>
  <c r="R68" i="74"/>
  <c r="R72" i="74"/>
  <c r="R76" i="74"/>
  <c r="R80" i="74"/>
  <c r="N85" i="74"/>
  <c r="N83" i="74"/>
  <c r="N81" i="74"/>
  <c r="N79" i="74"/>
  <c r="N77" i="74"/>
  <c r="N75" i="74"/>
  <c r="N73" i="74"/>
  <c r="N71" i="74"/>
  <c r="N69" i="74"/>
  <c r="R85" i="74"/>
  <c r="R83" i="74"/>
  <c r="R81" i="74"/>
  <c r="R79" i="74"/>
  <c r="R77" i="74"/>
  <c r="R75" i="74"/>
  <c r="R73" i="74"/>
  <c r="R71" i="74"/>
  <c r="R69" i="74"/>
  <c r="V85" i="74"/>
  <c r="V83" i="74"/>
  <c r="V81" i="74"/>
  <c r="V79" i="74"/>
  <c r="V77" i="74"/>
  <c r="V75" i="74"/>
  <c r="V73" i="74"/>
  <c r="V71" i="74"/>
  <c r="V69" i="74"/>
  <c r="V5" i="74"/>
  <c r="N7" i="74"/>
  <c r="R7" i="74"/>
  <c r="V7" i="74"/>
  <c r="N9" i="74"/>
  <c r="R9" i="74"/>
  <c r="V9" i="74"/>
  <c r="N11" i="74"/>
  <c r="R11" i="74"/>
  <c r="V11" i="74"/>
  <c r="N13" i="74"/>
  <c r="R13" i="74"/>
  <c r="V13" i="74"/>
  <c r="N15" i="74"/>
  <c r="R15" i="74"/>
  <c r="V15" i="74"/>
  <c r="N17" i="74"/>
  <c r="R17" i="74"/>
  <c r="V17" i="74"/>
  <c r="N19" i="74"/>
  <c r="R19" i="74"/>
  <c r="V19" i="74"/>
  <c r="N21" i="74"/>
  <c r="R21" i="74"/>
  <c r="V21" i="74"/>
  <c r="N23" i="74"/>
  <c r="R23" i="74"/>
  <c r="V23" i="74"/>
  <c r="N25" i="74"/>
  <c r="R25" i="74"/>
  <c r="V25" i="74"/>
  <c r="N27" i="74"/>
  <c r="R27" i="74"/>
  <c r="V27" i="74"/>
  <c r="N29" i="74"/>
  <c r="R29" i="74"/>
  <c r="V29" i="74"/>
  <c r="N31" i="74"/>
  <c r="R31" i="74"/>
  <c r="V31" i="74"/>
  <c r="N33" i="74"/>
  <c r="R33" i="74"/>
  <c r="V33" i="74"/>
  <c r="N35" i="74"/>
  <c r="R35" i="74"/>
  <c r="V35" i="74"/>
  <c r="N37" i="74"/>
  <c r="R37" i="74"/>
  <c r="V37" i="74"/>
  <c r="N39" i="74"/>
  <c r="R39" i="74"/>
  <c r="V39" i="74"/>
  <c r="N41" i="74"/>
  <c r="R41" i="74"/>
  <c r="V41" i="74"/>
  <c r="N43" i="74"/>
  <c r="R43" i="74"/>
  <c r="V43" i="74"/>
  <c r="N45" i="74"/>
  <c r="R45" i="74"/>
  <c r="V45" i="74"/>
  <c r="N47" i="74"/>
  <c r="R47" i="74"/>
  <c r="V47" i="74"/>
  <c r="N49" i="74"/>
  <c r="R49" i="74"/>
  <c r="V49" i="74"/>
  <c r="Q51" i="74"/>
  <c r="V51" i="74"/>
  <c r="N52" i="74"/>
  <c r="R54" i="74"/>
  <c r="N55" i="74"/>
  <c r="V55" i="74"/>
  <c r="R57" i="74"/>
  <c r="N59" i="74"/>
  <c r="V59" i="74"/>
  <c r="R61" i="74"/>
  <c r="N63" i="74"/>
  <c r="V63" i="74"/>
  <c r="R65" i="74"/>
  <c r="N67" i="74"/>
  <c r="V67" i="74"/>
  <c r="V68" i="74"/>
  <c r="N70" i="74"/>
  <c r="V72" i="74"/>
  <c r="V76" i="74"/>
  <c r="N78" i="74"/>
  <c r="V80" i="74"/>
  <c r="V84" i="74"/>
  <c r="O85" i="74"/>
  <c r="O83" i="74"/>
  <c r="O81" i="74"/>
  <c r="O79" i="74"/>
  <c r="O77" i="74"/>
  <c r="O75" i="74"/>
  <c r="O73" i="74"/>
  <c r="O71" i="74"/>
  <c r="O69" i="74"/>
  <c r="O67" i="74"/>
  <c r="O65" i="74"/>
  <c r="O63" i="74"/>
  <c r="O61" i="74"/>
  <c r="O59" i="74"/>
  <c r="O57" i="74"/>
  <c r="O55" i="74"/>
  <c r="O53" i="74"/>
  <c r="O51" i="74"/>
  <c r="O84" i="74"/>
  <c r="O82" i="74"/>
  <c r="O80" i="74"/>
  <c r="O78" i="74"/>
  <c r="O74" i="74"/>
  <c r="O72" i="74"/>
  <c r="O70" i="74"/>
  <c r="O68" i="74"/>
  <c r="O66" i="74"/>
  <c r="O64" i="74"/>
  <c r="O62" i="74"/>
  <c r="O60" i="74"/>
  <c r="O58" i="74"/>
  <c r="O56" i="74"/>
  <c r="S85" i="74"/>
  <c r="S83" i="74"/>
  <c r="S81" i="74"/>
  <c r="S79" i="74"/>
  <c r="S77" i="74"/>
  <c r="S75" i="74"/>
  <c r="S73" i="74"/>
  <c r="S71" i="74"/>
  <c r="S69" i="74"/>
  <c r="S67" i="74"/>
  <c r="S65" i="74"/>
  <c r="S63" i="74"/>
  <c r="S61" i="74"/>
  <c r="S59" i="74"/>
  <c r="S57" i="74"/>
  <c r="S55" i="74"/>
  <c r="S53" i="74"/>
  <c r="S51" i="74"/>
  <c r="S84" i="74"/>
  <c r="S82" i="74"/>
  <c r="S80" i="74"/>
  <c r="S78" i="74"/>
  <c r="S76" i="74"/>
  <c r="S74" i="74"/>
  <c r="S72" i="74"/>
  <c r="S70" i="74"/>
  <c r="S68" i="74"/>
  <c r="S66" i="74"/>
  <c r="S64" i="74"/>
  <c r="S62" i="74"/>
  <c r="S60" i="74"/>
  <c r="S58" i="74"/>
  <c r="S56" i="74"/>
  <c r="W85" i="74"/>
  <c r="W83" i="74"/>
  <c r="W81" i="74"/>
  <c r="W79" i="74"/>
  <c r="W77" i="74"/>
  <c r="W75" i="74"/>
  <c r="W73" i="74"/>
  <c r="W71" i="74"/>
  <c r="W69" i="74"/>
  <c r="W67" i="74"/>
  <c r="W65" i="74"/>
  <c r="W63" i="74"/>
  <c r="W61" i="74"/>
  <c r="W59" i="74"/>
  <c r="W57" i="74"/>
  <c r="W55" i="74"/>
  <c r="W53" i="74"/>
  <c r="W51" i="74"/>
  <c r="W84" i="74"/>
  <c r="W82" i="74"/>
  <c r="W80" i="74"/>
  <c r="W78" i="74"/>
  <c r="W76" i="74"/>
  <c r="W74" i="74"/>
  <c r="W72" i="74"/>
  <c r="W70" i="74"/>
  <c r="W68" i="74"/>
  <c r="W66" i="74"/>
  <c r="W64" i="74"/>
  <c r="W62" i="74"/>
  <c r="W60" i="74"/>
  <c r="W58" i="74"/>
  <c r="W56" i="74"/>
  <c r="S5" i="74"/>
  <c r="M6" i="74"/>
  <c r="Q6" i="74"/>
  <c r="O7" i="74"/>
  <c r="S7" i="74"/>
  <c r="W7" i="74"/>
  <c r="M8" i="74"/>
  <c r="Q8" i="74"/>
  <c r="O9" i="74"/>
  <c r="S9" i="74"/>
  <c r="W9" i="74"/>
  <c r="M10" i="74"/>
  <c r="Q10" i="74"/>
  <c r="O11" i="74"/>
  <c r="S11" i="74"/>
  <c r="W11" i="74"/>
  <c r="M12" i="74"/>
  <c r="Q12" i="74"/>
  <c r="O13" i="74"/>
  <c r="S13" i="74"/>
  <c r="W13" i="74"/>
  <c r="M14" i="74"/>
  <c r="Q14" i="74"/>
  <c r="O15" i="74"/>
  <c r="S15" i="74"/>
  <c r="W15" i="74"/>
  <c r="M16" i="74"/>
  <c r="Q16" i="74"/>
  <c r="O17" i="74"/>
  <c r="S17" i="74"/>
  <c r="W17" i="74"/>
  <c r="M18" i="74"/>
  <c r="Q18" i="74"/>
  <c r="O19" i="74"/>
  <c r="S19" i="74"/>
  <c r="W19" i="74"/>
  <c r="M20" i="74"/>
  <c r="Q20" i="74"/>
  <c r="O21" i="74"/>
  <c r="S21" i="74"/>
  <c r="W21" i="74"/>
  <c r="M22" i="74"/>
  <c r="Q22" i="74"/>
  <c r="O23" i="74"/>
  <c r="S23" i="74"/>
  <c r="W23" i="74"/>
  <c r="M24" i="74"/>
  <c r="Q24" i="74"/>
  <c r="O25" i="74"/>
  <c r="S25" i="74"/>
  <c r="W25" i="74"/>
  <c r="M26" i="74"/>
  <c r="Q26" i="74"/>
  <c r="O27" i="74"/>
  <c r="S27" i="74"/>
  <c r="W27" i="74"/>
  <c r="M28" i="74"/>
  <c r="Q28" i="74"/>
  <c r="O29" i="74"/>
  <c r="S29" i="74"/>
  <c r="W29" i="74"/>
  <c r="M30" i="74"/>
  <c r="Q30" i="74"/>
  <c r="O31" i="74"/>
  <c r="S31" i="74"/>
  <c r="W31" i="74"/>
  <c r="M32" i="74"/>
  <c r="Q32" i="74"/>
  <c r="O33" i="74"/>
  <c r="S33" i="74"/>
  <c r="W33" i="74"/>
  <c r="M34" i="74"/>
  <c r="Q34" i="74"/>
  <c r="O35" i="74"/>
  <c r="S35" i="74"/>
  <c r="W35" i="74"/>
  <c r="M36" i="74"/>
  <c r="Q36" i="74"/>
  <c r="O37" i="74"/>
  <c r="S37" i="74"/>
  <c r="W37" i="74"/>
  <c r="M38" i="74"/>
  <c r="Q38" i="74"/>
  <c r="O39" i="74"/>
  <c r="S39" i="74"/>
  <c r="W39" i="74"/>
  <c r="M40" i="74"/>
  <c r="Q40" i="74"/>
  <c r="O41" i="74"/>
  <c r="S41" i="74"/>
  <c r="W41" i="74"/>
  <c r="M42" i="74"/>
  <c r="Q42" i="74"/>
  <c r="O43" i="74"/>
  <c r="S43" i="74"/>
  <c r="W43" i="74"/>
  <c r="M44" i="74"/>
  <c r="Q44" i="74"/>
  <c r="O45" i="74"/>
  <c r="S45" i="74"/>
  <c r="W45" i="74"/>
  <c r="Q46" i="74"/>
  <c r="O47" i="74"/>
  <c r="S47" i="74"/>
  <c r="W47" i="74"/>
  <c r="M48" i="74"/>
  <c r="Q48" i="74"/>
  <c r="O49" i="74"/>
  <c r="S49" i="74"/>
  <c r="W49" i="74"/>
  <c r="M50" i="74"/>
  <c r="V50" i="74"/>
  <c r="R51" i="74"/>
  <c r="O52" i="74"/>
  <c r="V53" i="74"/>
  <c r="N54" i="74"/>
  <c r="S54" i="74"/>
  <c r="R56" i="74"/>
  <c r="N58" i="74"/>
  <c r="V58" i="74"/>
  <c r="R60" i="74"/>
  <c r="N62" i="74"/>
  <c r="V62" i="74"/>
  <c r="R64" i="74"/>
  <c r="N66" i="74"/>
  <c r="V66" i="74"/>
  <c r="R70" i="74"/>
  <c r="R74" i="74"/>
  <c r="R78" i="74"/>
  <c r="R82" i="74"/>
  <c r="P80" i="75"/>
  <c r="P78" i="75"/>
  <c r="P76" i="75"/>
  <c r="P74" i="75"/>
  <c r="P77" i="75"/>
  <c r="P72" i="75"/>
  <c r="P68" i="75"/>
  <c r="P66" i="75"/>
  <c r="P64" i="75"/>
  <c r="P79" i="75"/>
  <c r="P73" i="75"/>
  <c r="P69" i="75"/>
  <c r="P61" i="75"/>
  <c r="P59" i="75"/>
  <c r="P57" i="75"/>
  <c r="P62" i="75"/>
  <c r="P52" i="75"/>
  <c r="P47" i="75"/>
  <c r="P44" i="75"/>
  <c r="P50" i="75"/>
  <c r="P45" i="75"/>
  <c r="P43" i="75"/>
  <c r="P39" i="75"/>
  <c r="P35" i="75"/>
  <c r="P33" i="75"/>
  <c r="P29" i="75"/>
  <c r="P25" i="75"/>
  <c r="P23" i="75"/>
  <c r="P21" i="75"/>
  <c r="P19" i="75"/>
  <c r="P17" i="75"/>
  <c r="P15" i="75"/>
  <c r="P11" i="75"/>
  <c r="P60" i="75"/>
  <c r="P56" i="75"/>
  <c r="P48" i="75"/>
  <c r="P49" i="75"/>
  <c r="P46" i="75"/>
  <c r="P42" i="75"/>
  <c r="P38" i="75"/>
  <c r="P34" i="75"/>
  <c r="P32" i="75"/>
  <c r="P30" i="75"/>
  <c r="P28" i="75"/>
  <c r="P26" i="75"/>
  <c r="P24" i="75"/>
  <c r="P22" i="75"/>
  <c r="T78" i="75"/>
  <c r="T74" i="75"/>
  <c r="T79" i="75"/>
  <c r="T72" i="75"/>
  <c r="T68" i="75"/>
  <c r="T66" i="75"/>
  <c r="T64" i="75"/>
  <c r="T77" i="75"/>
  <c r="T73" i="75"/>
  <c r="T71" i="75"/>
  <c r="T69" i="75"/>
  <c r="T65" i="75"/>
  <c r="T63" i="75"/>
  <c r="T61" i="75"/>
  <c r="T59" i="75"/>
  <c r="T57" i="75"/>
  <c r="T49" i="75"/>
  <c r="T46" i="75"/>
  <c r="T60" i="75"/>
  <c r="T56" i="75"/>
  <c r="T47" i="75"/>
  <c r="T44" i="75"/>
  <c r="T43" i="75"/>
  <c r="T39" i="75"/>
  <c r="T37" i="75"/>
  <c r="T35" i="75"/>
  <c r="T29" i="75"/>
  <c r="T27" i="75"/>
  <c r="T25" i="75"/>
  <c r="T23" i="75"/>
  <c r="T19" i="75"/>
  <c r="T17" i="75"/>
  <c r="T15" i="75"/>
  <c r="T11" i="75"/>
  <c r="T52" i="75"/>
  <c r="T50" i="75"/>
  <c r="T45" i="75"/>
  <c r="T62" i="75"/>
  <c r="T48" i="75"/>
  <c r="T42" i="75"/>
  <c r="T40" i="75"/>
  <c r="T38" i="75"/>
  <c r="T36" i="75"/>
  <c r="T34" i="75"/>
  <c r="T30" i="75"/>
  <c r="T28" i="75"/>
  <c r="T26" i="75"/>
  <c r="T24" i="75"/>
  <c r="X78" i="75"/>
  <c r="X74" i="75"/>
  <c r="X79" i="75"/>
  <c r="X72" i="75"/>
  <c r="X68" i="75"/>
  <c r="X66" i="75"/>
  <c r="X64" i="75"/>
  <c r="X62" i="75"/>
  <c r="X73" i="75"/>
  <c r="X69" i="75"/>
  <c r="X63" i="75"/>
  <c r="X61" i="75"/>
  <c r="X59" i="75"/>
  <c r="X57" i="75"/>
  <c r="X60" i="75"/>
  <c r="X56" i="75"/>
  <c r="X52" i="75"/>
  <c r="X48" i="75"/>
  <c r="X49" i="75"/>
  <c r="X46" i="75"/>
  <c r="X43" i="75"/>
  <c r="X39" i="75"/>
  <c r="X35" i="75"/>
  <c r="X29" i="75"/>
  <c r="X25" i="75"/>
  <c r="X23" i="75"/>
  <c r="X19" i="75"/>
  <c r="X17" i="75"/>
  <c r="X15" i="75"/>
  <c r="X11" i="75"/>
  <c r="X47" i="75"/>
  <c r="X44" i="75"/>
  <c r="X50" i="75"/>
  <c r="X45" i="75"/>
  <c r="X42" i="75"/>
  <c r="X38" i="75"/>
  <c r="X34" i="75"/>
  <c r="X32" i="75"/>
  <c r="X30" i="75"/>
  <c r="X28" i="75"/>
  <c r="X26" i="75"/>
  <c r="X24" i="75"/>
  <c r="X22" i="75"/>
  <c r="P5" i="75"/>
  <c r="N6" i="75"/>
  <c r="R6" i="75"/>
  <c r="V6" i="75"/>
  <c r="P7" i="75"/>
  <c r="T7" i="75"/>
  <c r="X7" i="75"/>
  <c r="N10" i="75"/>
  <c r="R10" i="75"/>
  <c r="W10" i="75"/>
  <c r="O11" i="75"/>
  <c r="U11" i="75"/>
  <c r="X14" i="75"/>
  <c r="N15" i="75"/>
  <c r="V17" i="75"/>
  <c r="X18" i="75"/>
  <c r="P20" i="75"/>
  <c r="M80" i="75"/>
  <c r="M78" i="75"/>
  <c r="M79" i="75"/>
  <c r="M75" i="75"/>
  <c r="M72" i="75"/>
  <c r="M68" i="75"/>
  <c r="M66" i="75"/>
  <c r="M64" i="75"/>
  <c r="M62" i="75"/>
  <c r="M60" i="75"/>
  <c r="M76" i="75"/>
  <c r="M74" i="75"/>
  <c r="M73" i="75"/>
  <c r="M69" i="75"/>
  <c r="M67" i="75"/>
  <c r="M61" i="75"/>
  <c r="M59" i="75"/>
  <c r="M57" i="75"/>
  <c r="M49" i="75"/>
  <c r="M47" i="75"/>
  <c r="M45" i="75"/>
  <c r="M48" i="75"/>
  <c r="M43" i="75"/>
  <c r="M39" i="75"/>
  <c r="M35" i="75"/>
  <c r="M33" i="75"/>
  <c r="M29" i="75"/>
  <c r="M25" i="75"/>
  <c r="M23" i="75"/>
  <c r="M19" i="75"/>
  <c r="M15" i="75"/>
  <c r="M46" i="75"/>
  <c r="M52" i="75"/>
  <c r="M44" i="75"/>
  <c r="M42" i="75"/>
  <c r="M38" i="75"/>
  <c r="M34" i="75"/>
  <c r="M30" i="75"/>
  <c r="M28" i="75"/>
  <c r="M26" i="75"/>
  <c r="M20" i="75"/>
  <c r="M18" i="75"/>
  <c r="M56" i="75"/>
  <c r="M50" i="75"/>
  <c r="Q78" i="75"/>
  <c r="Q79" i="75"/>
  <c r="Q77" i="75"/>
  <c r="Q74" i="75"/>
  <c r="Q72" i="75"/>
  <c r="Q68" i="75"/>
  <c r="Q66" i="75"/>
  <c r="Q64" i="75"/>
  <c r="Q62" i="75"/>
  <c r="Q60" i="75"/>
  <c r="Q56" i="75"/>
  <c r="Q73" i="75"/>
  <c r="Q71" i="75"/>
  <c r="Q69" i="75"/>
  <c r="Q61" i="75"/>
  <c r="Q59" i="75"/>
  <c r="Q57" i="75"/>
  <c r="Q49" i="75"/>
  <c r="Q47" i="75"/>
  <c r="Q45" i="75"/>
  <c r="Q76" i="75"/>
  <c r="Q50" i="75"/>
  <c r="Q43" i="75"/>
  <c r="Q39" i="75"/>
  <c r="Q35" i="75"/>
  <c r="Q29" i="75"/>
  <c r="Q27" i="75"/>
  <c r="Q25" i="75"/>
  <c r="Q23" i="75"/>
  <c r="Q19" i="75"/>
  <c r="Q17" i="75"/>
  <c r="Q15" i="75"/>
  <c r="Q48" i="75"/>
  <c r="Q46" i="75"/>
  <c r="Q42" i="75"/>
  <c r="Q38" i="75"/>
  <c r="Q34" i="75"/>
  <c r="Q32" i="75"/>
  <c r="Q30" i="75"/>
  <c r="Q28" i="75"/>
  <c r="Q26" i="75"/>
  <c r="Q24" i="75"/>
  <c r="Q22" i="75"/>
  <c r="Q20" i="75"/>
  <c r="Q18" i="75"/>
  <c r="Q16" i="75"/>
  <c r="Q52" i="75"/>
  <c r="Q44" i="75"/>
  <c r="U78" i="75"/>
  <c r="U79" i="75"/>
  <c r="U72" i="75"/>
  <c r="U68" i="75"/>
  <c r="U66" i="75"/>
  <c r="U64" i="75"/>
  <c r="U62" i="75"/>
  <c r="U60" i="75"/>
  <c r="U56" i="75"/>
  <c r="U74" i="75"/>
  <c r="U73" i="75"/>
  <c r="U71" i="75"/>
  <c r="U69" i="75"/>
  <c r="U63" i="75"/>
  <c r="U61" i="75"/>
  <c r="U59" i="75"/>
  <c r="U57" i="75"/>
  <c r="U49" i="75"/>
  <c r="U47" i="75"/>
  <c r="U45" i="75"/>
  <c r="U44" i="75"/>
  <c r="U43" i="75"/>
  <c r="U39" i="75"/>
  <c r="U35" i="75"/>
  <c r="U29" i="75"/>
  <c r="U27" i="75"/>
  <c r="U25" i="75"/>
  <c r="U23" i="75"/>
  <c r="U19" i="75"/>
  <c r="U17" i="75"/>
  <c r="U15" i="75"/>
  <c r="U52" i="75"/>
  <c r="U50" i="75"/>
  <c r="U48" i="75"/>
  <c r="U42" i="75"/>
  <c r="U38" i="75"/>
  <c r="U34" i="75"/>
  <c r="U30" i="75"/>
  <c r="U28" i="75"/>
  <c r="U26" i="75"/>
  <c r="U24" i="75"/>
  <c r="U22" i="75"/>
  <c r="U20" i="75"/>
  <c r="U18" i="75"/>
  <c r="U14" i="75"/>
  <c r="U46" i="75"/>
  <c r="M5" i="75"/>
  <c r="O6" i="75"/>
  <c r="S6" i="75"/>
  <c r="W6" i="75"/>
  <c r="M7" i="75"/>
  <c r="Q7" i="75"/>
  <c r="U7" i="75"/>
  <c r="O10" i="75"/>
  <c r="S10" i="75"/>
  <c r="X10" i="75"/>
  <c r="Q11" i="75"/>
  <c r="V11" i="75"/>
  <c r="R15" i="75"/>
  <c r="T20" i="75"/>
  <c r="N79" i="75"/>
  <c r="N75" i="75"/>
  <c r="N80" i="75"/>
  <c r="N76" i="75"/>
  <c r="N74" i="75"/>
  <c r="N73" i="75"/>
  <c r="N71" i="75"/>
  <c r="N69" i="75"/>
  <c r="N65" i="75"/>
  <c r="N78" i="75"/>
  <c r="N72" i="75"/>
  <c r="N68" i="75"/>
  <c r="N66" i="75"/>
  <c r="N64" i="75"/>
  <c r="N62" i="75"/>
  <c r="N60" i="75"/>
  <c r="N56" i="75"/>
  <c r="N61" i="75"/>
  <c r="N57" i="75"/>
  <c r="N46" i="75"/>
  <c r="N52" i="75"/>
  <c r="N49" i="75"/>
  <c r="N44" i="75"/>
  <c r="N42" i="75"/>
  <c r="N40" i="75"/>
  <c r="N38" i="75"/>
  <c r="N36" i="75"/>
  <c r="N34" i="75"/>
  <c r="N32" i="75"/>
  <c r="N30" i="75"/>
  <c r="N28" i="75"/>
  <c r="N26" i="75"/>
  <c r="N24" i="75"/>
  <c r="N20" i="75"/>
  <c r="N18" i="75"/>
  <c r="N16" i="75"/>
  <c r="N12" i="75"/>
  <c r="N59" i="75"/>
  <c r="N50" i="75"/>
  <c r="N47" i="75"/>
  <c r="N48" i="75"/>
  <c r="N45" i="75"/>
  <c r="N43" i="75"/>
  <c r="N39" i="75"/>
  <c r="N35" i="75"/>
  <c r="N29" i="75"/>
  <c r="N25" i="75"/>
  <c r="N23" i="75"/>
  <c r="R79" i="75"/>
  <c r="R78" i="75"/>
  <c r="R73" i="75"/>
  <c r="R69" i="75"/>
  <c r="R67" i="75"/>
  <c r="R74" i="75"/>
  <c r="R72" i="75"/>
  <c r="R68" i="75"/>
  <c r="R66" i="75"/>
  <c r="R64" i="75"/>
  <c r="R62" i="75"/>
  <c r="R60" i="75"/>
  <c r="R56" i="75"/>
  <c r="R52" i="75"/>
  <c r="R48" i="75"/>
  <c r="R45" i="75"/>
  <c r="R59" i="75"/>
  <c r="R46" i="75"/>
  <c r="R42" i="75"/>
  <c r="R38" i="75"/>
  <c r="R34" i="75"/>
  <c r="R32" i="75"/>
  <c r="R30" i="75"/>
  <c r="R28" i="75"/>
  <c r="R26" i="75"/>
  <c r="R24" i="75"/>
  <c r="R22" i="75"/>
  <c r="R20" i="75"/>
  <c r="R18" i="75"/>
  <c r="R16" i="75"/>
  <c r="R12" i="75"/>
  <c r="R49" i="75"/>
  <c r="R44" i="75"/>
  <c r="R61" i="75"/>
  <c r="R57" i="75"/>
  <c r="R50" i="75"/>
  <c r="R47" i="75"/>
  <c r="R43" i="75"/>
  <c r="R39" i="75"/>
  <c r="R37" i="75"/>
  <c r="R35" i="75"/>
  <c r="R29" i="75"/>
  <c r="R27" i="75"/>
  <c r="R25" i="75"/>
  <c r="R23" i="75"/>
  <c r="V79" i="75"/>
  <c r="V78" i="75"/>
  <c r="V74" i="75"/>
  <c r="V73" i="75"/>
  <c r="V71" i="75"/>
  <c r="V69" i="75"/>
  <c r="V80" i="75"/>
  <c r="V72" i="75"/>
  <c r="V68" i="75"/>
  <c r="V66" i="75"/>
  <c r="V64" i="75"/>
  <c r="V62" i="75"/>
  <c r="V60" i="75"/>
  <c r="V56" i="75"/>
  <c r="V52" i="75"/>
  <c r="V59" i="75"/>
  <c r="V50" i="75"/>
  <c r="V47" i="75"/>
  <c r="V48" i="75"/>
  <c r="V45" i="75"/>
  <c r="V42" i="75"/>
  <c r="V40" i="75"/>
  <c r="V38" i="75"/>
  <c r="V34" i="75"/>
  <c r="V30" i="75"/>
  <c r="V28" i="75"/>
  <c r="V26" i="75"/>
  <c r="V22" i="75"/>
  <c r="V20" i="75"/>
  <c r="V18" i="75"/>
  <c r="V12" i="75"/>
  <c r="V10" i="75"/>
  <c r="V61" i="75"/>
  <c r="V57" i="75"/>
  <c r="V46" i="75"/>
  <c r="V49" i="75"/>
  <c r="V44" i="75"/>
  <c r="V43" i="75"/>
  <c r="V39" i="75"/>
  <c r="V35" i="75"/>
  <c r="V29" i="75"/>
  <c r="V27" i="75"/>
  <c r="V25" i="75"/>
  <c r="V23" i="75"/>
  <c r="N5" i="75"/>
  <c r="P6" i="75"/>
  <c r="T6" i="75"/>
  <c r="X6" i="75"/>
  <c r="N7" i="75"/>
  <c r="R7" i="75"/>
  <c r="V7" i="75"/>
  <c r="P10" i="75"/>
  <c r="T10" i="75"/>
  <c r="M11" i="75"/>
  <c r="R11" i="75"/>
  <c r="W11" i="75"/>
  <c r="V15" i="75"/>
  <c r="P18" i="75"/>
  <c r="V19" i="75"/>
  <c r="X20" i="75"/>
  <c r="O79" i="75"/>
  <c r="O80" i="75"/>
  <c r="O78" i="75"/>
  <c r="O74" i="75"/>
  <c r="O73" i="75"/>
  <c r="O71" i="75"/>
  <c r="O69" i="75"/>
  <c r="O61" i="75"/>
  <c r="O59" i="75"/>
  <c r="O57" i="75"/>
  <c r="O77" i="75"/>
  <c r="O75" i="75"/>
  <c r="O72" i="75"/>
  <c r="O68" i="75"/>
  <c r="O66" i="75"/>
  <c r="O64" i="75"/>
  <c r="O62" i="75"/>
  <c r="O60" i="75"/>
  <c r="O56" i="75"/>
  <c r="O52" i="75"/>
  <c r="O50" i="75"/>
  <c r="O48" i="75"/>
  <c r="O46" i="75"/>
  <c r="O44" i="75"/>
  <c r="O49" i="75"/>
  <c r="O42" i="75"/>
  <c r="O38" i="75"/>
  <c r="O36" i="75"/>
  <c r="O34" i="75"/>
  <c r="O30" i="75"/>
  <c r="O28" i="75"/>
  <c r="O26" i="75"/>
  <c r="O24" i="75"/>
  <c r="O22" i="75"/>
  <c r="O20" i="75"/>
  <c r="O18" i="75"/>
  <c r="O16" i="75"/>
  <c r="O47" i="75"/>
  <c r="O45" i="75"/>
  <c r="O43" i="75"/>
  <c r="O39" i="75"/>
  <c r="O37" i="75"/>
  <c r="O35" i="75"/>
  <c r="O29" i="75"/>
  <c r="O25" i="75"/>
  <c r="O23" i="75"/>
  <c r="O19" i="75"/>
  <c r="O17" i="75"/>
  <c r="O15" i="75"/>
  <c r="S79" i="75"/>
  <c r="S78" i="75"/>
  <c r="S74" i="75"/>
  <c r="S73" i="75"/>
  <c r="S71" i="75"/>
  <c r="S69" i="75"/>
  <c r="S67" i="75"/>
  <c r="S61" i="75"/>
  <c r="S59" i="75"/>
  <c r="S57" i="75"/>
  <c r="S72" i="75"/>
  <c r="S68" i="75"/>
  <c r="S66" i="75"/>
  <c r="S64" i="75"/>
  <c r="S62" i="75"/>
  <c r="S60" i="75"/>
  <c r="S56" i="75"/>
  <c r="S52" i="75"/>
  <c r="S50" i="75"/>
  <c r="S48" i="75"/>
  <c r="S46" i="75"/>
  <c r="S44" i="75"/>
  <c r="S42" i="75"/>
  <c r="S38" i="75"/>
  <c r="S36" i="75"/>
  <c r="S34" i="75"/>
  <c r="S30" i="75"/>
  <c r="S28" i="75"/>
  <c r="S26" i="75"/>
  <c r="S22" i="75"/>
  <c r="S20" i="75"/>
  <c r="S18" i="75"/>
  <c r="S49" i="75"/>
  <c r="S47" i="75"/>
  <c r="S43" i="75"/>
  <c r="S39" i="75"/>
  <c r="S35" i="75"/>
  <c r="S31" i="75"/>
  <c r="S29" i="75"/>
  <c r="S27" i="75"/>
  <c r="S25" i="75"/>
  <c r="S23" i="75"/>
  <c r="S19" i="75"/>
  <c r="S17" i="75"/>
  <c r="S15" i="75"/>
  <c r="S45" i="75"/>
  <c r="W79" i="75"/>
  <c r="W78" i="75"/>
  <c r="W74" i="75"/>
  <c r="W73" i="75"/>
  <c r="W71" i="75"/>
  <c r="W69" i="75"/>
  <c r="W67" i="75"/>
  <c r="W61" i="75"/>
  <c r="W59" i="75"/>
  <c r="W57" i="75"/>
  <c r="W72" i="75"/>
  <c r="W68" i="75"/>
  <c r="W66" i="75"/>
  <c r="W64" i="75"/>
  <c r="W62" i="75"/>
  <c r="W60" i="75"/>
  <c r="W56" i="75"/>
  <c r="W52" i="75"/>
  <c r="W50" i="75"/>
  <c r="W48" i="75"/>
  <c r="W46" i="75"/>
  <c r="W44" i="75"/>
  <c r="W45" i="75"/>
  <c r="W42" i="75"/>
  <c r="W40" i="75"/>
  <c r="W38" i="75"/>
  <c r="W36" i="75"/>
  <c r="W34" i="75"/>
  <c r="W30" i="75"/>
  <c r="W28" i="75"/>
  <c r="W26" i="75"/>
  <c r="W20" i="75"/>
  <c r="W18" i="75"/>
  <c r="W16" i="75"/>
  <c r="W49" i="75"/>
  <c r="W43" i="75"/>
  <c r="W39" i="75"/>
  <c r="W35" i="75"/>
  <c r="W29" i="75"/>
  <c r="W27" i="75"/>
  <c r="W25" i="75"/>
  <c r="W23" i="75"/>
  <c r="W21" i="75"/>
  <c r="W19" i="75"/>
  <c r="W17" i="75"/>
  <c r="W15" i="75"/>
  <c r="W47" i="75"/>
  <c r="M6" i="75"/>
  <c r="Q6" i="75"/>
  <c r="U6" i="75"/>
  <c r="O7" i="75"/>
  <c r="S7" i="75"/>
  <c r="W7" i="75"/>
  <c r="M10" i="75"/>
  <c r="Q10" i="75"/>
  <c r="U10" i="75"/>
  <c r="N11" i="75"/>
  <c r="S11" i="75"/>
  <c r="U12" i="75"/>
  <c r="S13" i="75"/>
  <c r="R17" i="75"/>
  <c r="T18" i="75"/>
  <c r="L53" i="75"/>
  <c r="X53" i="75" s="1"/>
  <c r="L55" i="75"/>
  <c r="P55" i="75" s="1"/>
  <c r="L173" i="75"/>
  <c r="L181" i="75"/>
  <c r="L189" i="75"/>
  <c r="L175" i="75"/>
  <c r="L183" i="75"/>
  <c r="L177" i="75"/>
  <c r="L185" i="75"/>
  <c r="AL24" i="81"/>
  <c r="AL14" i="81" s="1"/>
  <c r="J19" i="81"/>
  <c r="V16" i="81"/>
  <c r="AC11" i="81"/>
  <c r="AF9" i="81"/>
  <c r="AA12" i="81"/>
  <c r="V12" i="81"/>
  <c r="Q12" i="81"/>
  <c r="L281" i="75"/>
  <c r="Y285" i="75"/>
  <c r="L289" i="75"/>
  <c r="J11" i="81"/>
  <c r="AA11" i="81" s="1"/>
  <c r="Q11" i="81"/>
  <c r="AC12" i="81"/>
  <c r="X15" i="81"/>
  <c r="AF16" i="81"/>
  <c r="AA22" i="81"/>
  <c r="L283" i="75"/>
  <c r="Y287" i="75"/>
  <c r="L291" i="75"/>
  <c r="L293" i="75"/>
  <c r="L295" i="75"/>
  <c r="L297" i="75"/>
  <c r="L299" i="75"/>
  <c r="L301" i="75"/>
  <c r="L303" i="75"/>
  <c r="V11" i="81"/>
  <c r="Q16" i="81"/>
  <c r="AL36" i="81"/>
  <c r="AL37" i="81" s="1"/>
  <c r="J28" i="81"/>
  <c r="J25" i="81"/>
  <c r="AF25" i="81" s="1"/>
  <c r="X31" i="81"/>
  <c r="AA31" i="81" s="1"/>
  <c r="AF38" i="81"/>
  <c r="Q38" i="81"/>
  <c r="AF39" i="81"/>
  <c r="N13" i="81"/>
  <c r="O5" i="74" l="1"/>
  <c r="R5" i="74"/>
  <c r="Q5" i="74"/>
  <c r="N5" i="74"/>
  <c r="M5" i="74"/>
  <c r="T5" i="74"/>
  <c r="W5" i="74"/>
  <c r="P5" i="74"/>
  <c r="Y126" i="75"/>
  <c r="Y278" i="74"/>
  <c r="Y259" i="74"/>
  <c r="Y243" i="74"/>
  <c r="Y200" i="74"/>
  <c r="Y262" i="74"/>
  <c r="Y184" i="74"/>
  <c r="Y192" i="74"/>
  <c r="Y127" i="74"/>
  <c r="Y125" i="74"/>
  <c r="Y128" i="74"/>
  <c r="S63" i="75"/>
  <c r="N63" i="75"/>
  <c r="Q13" i="75"/>
  <c r="U58" i="75"/>
  <c r="T70" i="75"/>
  <c r="M147" i="75"/>
  <c r="S156" i="75"/>
  <c r="Q156" i="75"/>
  <c r="W209" i="75"/>
  <c r="Y209" i="75" s="1"/>
  <c r="O53" i="75"/>
  <c r="O63" i="75"/>
  <c r="P63" i="75"/>
  <c r="P12" i="75"/>
  <c r="W24" i="75"/>
  <c r="W32" i="75"/>
  <c r="W54" i="75"/>
  <c r="W76" i="75"/>
  <c r="S33" i="75"/>
  <c r="O27" i="75"/>
  <c r="O76" i="75"/>
  <c r="T12" i="75"/>
  <c r="V58" i="75"/>
  <c r="V63" i="75"/>
  <c r="R58" i="75"/>
  <c r="R63" i="75"/>
  <c r="N27" i="75"/>
  <c r="N70" i="75"/>
  <c r="M12" i="75"/>
  <c r="X27" i="75"/>
  <c r="X76" i="75"/>
  <c r="T33" i="75"/>
  <c r="O12" i="75"/>
  <c r="Q12" i="75"/>
  <c r="X147" i="75"/>
  <c r="M86" i="75"/>
  <c r="N86" i="75"/>
  <c r="O131" i="75"/>
  <c r="W131" i="75"/>
  <c r="Y131" i="75" s="1"/>
  <c r="U75" i="75"/>
  <c r="Q36" i="75"/>
  <c r="Q67" i="75"/>
  <c r="M36" i="75"/>
  <c r="M63" i="75"/>
  <c r="X71" i="75"/>
  <c r="T32" i="75"/>
  <c r="P36" i="75"/>
  <c r="P71" i="75"/>
  <c r="W22" i="75"/>
  <c r="W63" i="75"/>
  <c r="S58" i="75"/>
  <c r="O32" i="75"/>
  <c r="O67" i="75"/>
  <c r="N17" i="75"/>
  <c r="Y17" i="75" s="1"/>
  <c r="V36" i="75"/>
  <c r="V76" i="75"/>
  <c r="R36" i="75"/>
  <c r="R71" i="75"/>
  <c r="N22" i="75"/>
  <c r="N67" i="75"/>
  <c r="X12" i="75"/>
  <c r="U36" i="75"/>
  <c r="U67" i="75"/>
  <c r="U80" i="75"/>
  <c r="M22" i="75"/>
  <c r="M27" i="75"/>
  <c r="M58" i="75"/>
  <c r="T58" i="75"/>
  <c r="T76" i="75"/>
  <c r="P75" i="75"/>
  <c r="M145" i="75"/>
  <c r="R145" i="75"/>
  <c r="W145" i="75"/>
  <c r="X129" i="75"/>
  <c r="R129" i="75"/>
  <c r="W129" i="75"/>
  <c r="P122" i="75"/>
  <c r="O122" i="75"/>
  <c r="Y122" i="75" s="1"/>
  <c r="R92" i="75"/>
  <c r="S92" i="75"/>
  <c r="N92" i="75"/>
  <c r="U145" i="75"/>
  <c r="O145" i="75"/>
  <c r="M129" i="75"/>
  <c r="O129" i="75"/>
  <c r="R172" i="75"/>
  <c r="T172" i="75"/>
  <c r="X124" i="75"/>
  <c r="O124" i="75"/>
  <c r="Y124" i="75" s="1"/>
  <c r="P124" i="75"/>
  <c r="N145" i="75"/>
  <c r="N129" i="75"/>
  <c r="O123" i="75"/>
  <c r="W123" i="75"/>
  <c r="P93" i="75"/>
  <c r="Q93" i="75"/>
  <c r="M93" i="75"/>
  <c r="N93" i="75"/>
  <c r="Y202" i="74"/>
  <c r="W211" i="75"/>
  <c r="Y211" i="75" s="1"/>
  <c r="X202" i="75"/>
  <c r="V202" i="75"/>
  <c r="U147" i="75"/>
  <c r="V147" i="75"/>
  <c r="R147" i="75"/>
  <c r="N147" i="75"/>
  <c r="Y142" i="75"/>
  <c r="T147" i="75"/>
  <c r="O147" i="75"/>
  <c r="Y200" i="75"/>
  <c r="W202" i="75"/>
  <c r="Q147" i="75"/>
  <c r="P147" i="75"/>
  <c r="T145" i="75"/>
  <c r="P145" i="75"/>
  <c r="X145" i="75"/>
  <c r="W147" i="75"/>
  <c r="Y140" i="75"/>
  <c r="Y172" i="75"/>
  <c r="Y192" i="75"/>
  <c r="Y164" i="75"/>
  <c r="Y138" i="75"/>
  <c r="Y195" i="75"/>
  <c r="Y179" i="75"/>
  <c r="Y176" i="75"/>
  <c r="Y188" i="75"/>
  <c r="Y162" i="75"/>
  <c r="Y170" i="75"/>
  <c r="Y132" i="75"/>
  <c r="Y165" i="75"/>
  <c r="Y178" i="75"/>
  <c r="Y186" i="75"/>
  <c r="W177" i="75"/>
  <c r="S177" i="75"/>
  <c r="V177" i="75"/>
  <c r="R177" i="75"/>
  <c r="X177" i="75"/>
  <c r="U177" i="75"/>
  <c r="Q177" i="75"/>
  <c r="T177" i="75"/>
  <c r="W189" i="75"/>
  <c r="S189" i="75"/>
  <c r="V189" i="75"/>
  <c r="X189" i="75"/>
  <c r="U189" i="75"/>
  <c r="T189" i="75"/>
  <c r="M55" i="75"/>
  <c r="V169" i="75"/>
  <c r="R169" i="75"/>
  <c r="U169" i="75"/>
  <c r="Q169" i="75"/>
  <c r="T169" i="75"/>
  <c r="S169" i="75"/>
  <c r="X169" i="75"/>
  <c r="P169" i="75"/>
  <c r="W169" i="75"/>
  <c r="O169" i="75"/>
  <c r="P116" i="75"/>
  <c r="O116" i="75"/>
  <c r="Q116" i="75"/>
  <c r="N116" i="75"/>
  <c r="R116" i="75"/>
  <c r="M116" i="75"/>
  <c r="N81" i="75"/>
  <c r="M81" i="75"/>
  <c r="P81" i="75"/>
  <c r="O81" i="75"/>
  <c r="V180" i="75"/>
  <c r="U180" i="75"/>
  <c r="X180" i="75"/>
  <c r="W180" i="75"/>
  <c r="S180" i="75"/>
  <c r="T180" i="75"/>
  <c r="W125" i="75"/>
  <c r="S125" i="75"/>
  <c r="O125" i="75"/>
  <c r="V125" i="75"/>
  <c r="R125" i="75"/>
  <c r="N125" i="75"/>
  <c r="Q125" i="75"/>
  <c r="X125" i="75"/>
  <c r="P125" i="75"/>
  <c r="U125" i="75"/>
  <c r="M125" i="75"/>
  <c r="T125" i="75"/>
  <c r="W197" i="75"/>
  <c r="V197" i="75"/>
  <c r="U197" i="75"/>
  <c r="X197" i="75"/>
  <c r="X154" i="75"/>
  <c r="T154" i="75"/>
  <c r="W154" i="75"/>
  <c r="S154" i="75"/>
  <c r="O154" i="75"/>
  <c r="R154" i="75"/>
  <c r="Q154" i="75"/>
  <c r="V154" i="75"/>
  <c r="P154" i="75"/>
  <c r="N154" i="75"/>
  <c r="U154" i="75"/>
  <c r="W149" i="75"/>
  <c r="S149" i="75"/>
  <c r="O149" i="75"/>
  <c r="V149" i="75"/>
  <c r="R149" i="75"/>
  <c r="N149" i="75"/>
  <c r="U149" i="75"/>
  <c r="Q149" i="75"/>
  <c r="X149" i="75"/>
  <c r="T149" i="75"/>
  <c r="P149" i="75"/>
  <c r="W9" i="75"/>
  <c r="W5" i="75"/>
  <c r="W31" i="75"/>
  <c r="W65" i="75"/>
  <c r="W77" i="75"/>
  <c r="S40" i="75"/>
  <c r="S65" i="75"/>
  <c r="O51" i="75"/>
  <c r="O21" i="75"/>
  <c r="O70" i="75"/>
  <c r="O65" i="75"/>
  <c r="V31" i="75"/>
  <c r="V51" i="75"/>
  <c r="R51" i="75"/>
  <c r="N31" i="75"/>
  <c r="N54" i="75"/>
  <c r="N77" i="75"/>
  <c r="U9" i="75"/>
  <c r="U40" i="75"/>
  <c r="U21" i="75"/>
  <c r="Q37" i="75"/>
  <c r="Q51" i="75"/>
  <c r="Q70" i="75"/>
  <c r="M37" i="75"/>
  <c r="M65" i="75"/>
  <c r="V21" i="75"/>
  <c r="X9" i="75"/>
  <c r="X21" i="75"/>
  <c r="X51" i="75"/>
  <c r="X55" i="75"/>
  <c r="T21" i="75"/>
  <c r="P51" i="75"/>
  <c r="P41" i="75"/>
  <c r="P53" i="75"/>
  <c r="X199" i="75"/>
  <c r="W199" i="75"/>
  <c r="V199" i="75"/>
  <c r="V136" i="75"/>
  <c r="R136" i="75"/>
  <c r="N136" i="75"/>
  <c r="U136" i="75"/>
  <c r="Q136" i="75"/>
  <c r="M136" i="75"/>
  <c r="T136" i="75"/>
  <c r="W136" i="75"/>
  <c r="S136" i="75"/>
  <c r="O136" i="75"/>
  <c r="X136" i="75"/>
  <c r="P136" i="75"/>
  <c r="M98" i="75"/>
  <c r="N98" i="75"/>
  <c r="O98" i="75"/>
  <c r="N113" i="75"/>
  <c r="Q113" i="75"/>
  <c r="M113" i="75"/>
  <c r="P113" i="75"/>
  <c r="O113" i="75"/>
  <c r="O94" i="75"/>
  <c r="N94" i="75"/>
  <c r="Q94" i="75"/>
  <c r="M94" i="75"/>
  <c r="P94" i="75"/>
  <c r="P84" i="75"/>
  <c r="O84" i="75"/>
  <c r="N84" i="75"/>
  <c r="M84" i="75"/>
  <c r="W157" i="75"/>
  <c r="S157" i="75"/>
  <c r="O157" i="75"/>
  <c r="V157" i="75"/>
  <c r="R157" i="75"/>
  <c r="N157" i="75"/>
  <c r="Q157" i="75"/>
  <c r="X157" i="75"/>
  <c r="P157" i="75"/>
  <c r="U157" i="75"/>
  <c r="T157" i="75"/>
  <c r="U135" i="75"/>
  <c r="Q135" i="75"/>
  <c r="M135" i="75"/>
  <c r="X135" i="75"/>
  <c r="T135" i="75"/>
  <c r="P135" i="75"/>
  <c r="V135" i="75"/>
  <c r="N135" i="75"/>
  <c r="O135" i="75"/>
  <c r="S135" i="75"/>
  <c r="R135" i="75"/>
  <c r="W135" i="75"/>
  <c r="U159" i="75"/>
  <c r="Q159" i="75"/>
  <c r="X159" i="75"/>
  <c r="T159" i="75"/>
  <c r="P159" i="75"/>
  <c r="S159" i="75"/>
  <c r="R159" i="75"/>
  <c r="W159" i="75"/>
  <c r="O159" i="75"/>
  <c r="N159" i="75"/>
  <c r="V159" i="75"/>
  <c r="W205" i="75"/>
  <c r="X205" i="75"/>
  <c r="U187" i="75"/>
  <c r="X187" i="75"/>
  <c r="T187" i="75"/>
  <c r="W187" i="75"/>
  <c r="V187" i="75"/>
  <c r="S187" i="75"/>
  <c r="X151" i="75"/>
  <c r="T151" i="75"/>
  <c r="P151" i="75"/>
  <c r="S151" i="75"/>
  <c r="N151" i="75"/>
  <c r="W151" i="75"/>
  <c r="R151" i="75"/>
  <c r="V151" i="75"/>
  <c r="Q151" i="75"/>
  <c r="U151" i="75"/>
  <c r="O151" i="75"/>
  <c r="X104" i="75"/>
  <c r="U104" i="75"/>
  <c r="O104" i="75"/>
  <c r="R104" i="75"/>
  <c r="N104" i="75"/>
  <c r="Q104" i="75"/>
  <c r="P104" i="75"/>
  <c r="V104" i="75"/>
  <c r="M104" i="75"/>
  <c r="W193" i="75"/>
  <c r="S193" i="75"/>
  <c r="V193" i="75"/>
  <c r="X193" i="75"/>
  <c r="U193" i="75"/>
  <c r="T193" i="75"/>
  <c r="V184" i="75"/>
  <c r="U184" i="75"/>
  <c r="X184" i="75"/>
  <c r="W184" i="75"/>
  <c r="T184" i="75"/>
  <c r="S184" i="75"/>
  <c r="U152" i="75"/>
  <c r="Q152" i="75"/>
  <c r="X152" i="75"/>
  <c r="S152" i="75"/>
  <c r="N152" i="75"/>
  <c r="W152" i="75"/>
  <c r="R152" i="75"/>
  <c r="V152" i="75"/>
  <c r="P152" i="75"/>
  <c r="T152" i="75"/>
  <c r="O152" i="75"/>
  <c r="V128" i="75"/>
  <c r="R128" i="75"/>
  <c r="N128" i="75"/>
  <c r="U128" i="75"/>
  <c r="Q128" i="75"/>
  <c r="M128" i="75"/>
  <c r="T128" i="75"/>
  <c r="O128" i="75"/>
  <c r="S128" i="75"/>
  <c r="W128" i="75"/>
  <c r="X128" i="75"/>
  <c r="P128" i="75"/>
  <c r="N106" i="75"/>
  <c r="Q106" i="75"/>
  <c r="M106" i="75"/>
  <c r="O106" i="75"/>
  <c r="P106" i="75"/>
  <c r="Q105" i="75"/>
  <c r="M105" i="75"/>
  <c r="P105" i="75"/>
  <c r="N105" i="75"/>
  <c r="O105" i="75"/>
  <c r="X203" i="75"/>
  <c r="W203" i="75"/>
  <c r="U139" i="75"/>
  <c r="Q139" i="75"/>
  <c r="M139" i="75"/>
  <c r="X139" i="75"/>
  <c r="T139" i="75"/>
  <c r="P139" i="75"/>
  <c r="V139" i="75"/>
  <c r="N139" i="75"/>
  <c r="W139" i="75"/>
  <c r="S139" i="75"/>
  <c r="O139" i="75"/>
  <c r="R139" i="75"/>
  <c r="U127" i="75"/>
  <c r="Q127" i="75"/>
  <c r="M127" i="75"/>
  <c r="X127" i="75"/>
  <c r="T127" i="75"/>
  <c r="P127" i="75"/>
  <c r="V127" i="75"/>
  <c r="N127" i="75"/>
  <c r="S127" i="75"/>
  <c r="W127" i="75"/>
  <c r="R127" i="75"/>
  <c r="O127" i="75"/>
  <c r="U155" i="75"/>
  <c r="Q155" i="75"/>
  <c r="X155" i="75"/>
  <c r="T155" i="75"/>
  <c r="P155" i="75"/>
  <c r="W155" i="75"/>
  <c r="O155" i="75"/>
  <c r="V155" i="75"/>
  <c r="N155" i="75"/>
  <c r="S155" i="75"/>
  <c r="R155" i="75"/>
  <c r="W133" i="75"/>
  <c r="S133" i="75"/>
  <c r="O133" i="75"/>
  <c r="V133" i="75"/>
  <c r="R133" i="75"/>
  <c r="N133" i="75"/>
  <c r="Q133" i="75"/>
  <c r="T133" i="75"/>
  <c r="X133" i="75"/>
  <c r="P133" i="75"/>
  <c r="U133" i="75"/>
  <c r="M133" i="75"/>
  <c r="W185" i="75"/>
  <c r="S185" i="75"/>
  <c r="V185" i="75"/>
  <c r="X185" i="75"/>
  <c r="U185" i="75"/>
  <c r="T185" i="75"/>
  <c r="U183" i="75"/>
  <c r="X183" i="75"/>
  <c r="T183" i="75"/>
  <c r="W183" i="75"/>
  <c r="V183" i="75"/>
  <c r="S183" i="75"/>
  <c r="W181" i="75"/>
  <c r="S181" i="75"/>
  <c r="V181" i="75"/>
  <c r="X181" i="75"/>
  <c r="U181" i="75"/>
  <c r="T181" i="75"/>
  <c r="R21" i="75"/>
  <c r="U8" i="75"/>
  <c r="S5" i="75"/>
  <c r="O31" i="75"/>
  <c r="O40" i="75"/>
  <c r="O54" i="75"/>
  <c r="V5" i="75"/>
  <c r="V55" i="75"/>
  <c r="V65" i="75"/>
  <c r="R31" i="75"/>
  <c r="R40" i="75"/>
  <c r="R53" i="75"/>
  <c r="R55" i="75"/>
  <c r="R65" i="75"/>
  <c r="N51" i="75"/>
  <c r="Q9" i="75"/>
  <c r="U5" i="75"/>
  <c r="U51" i="75"/>
  <c r="Q21" i="75"/>
  <c r="Q65" i="75"/>
  <c r="M40" i="75"/>
  <c r="M21" i="75"/>
  <c r="M54" i="75"/>
  <c r="M51" i="75"/>
  <c r="M70" i="75"/>
  <c r="T9" i="75"/>
  <c r="X5" i="75"/>
  <c r="X40" i="75"/>
  <c r="X54" i="75"/>
  <c r="X65" i="75"/>
  <c r="T41" i="75"/>
  <c r="T54" i="75"/>
  <c r="P65" i="75"/>
  <c r="X207" i="75"/>
  <c r="W207" i="75"/>
  <c r="W161" i="75"/>
  <c r="S161" i="75"/>
  <c r="O161" i="75"/>
  <c r="V161" i="75"/>
  <c r="R161" i="75"/>
  <c r="N161" i="75"/>
  <c r="U161" i="75"/>
  <c r="T161" i="75"/>
  <c r="Q161" i="75"/>
  <c r="X161" i="75"/>
  <c r="P161" i="75"/>
  <c r="V144" i="75"/>
  <c r="R144" i="75"/>
  <c r="N144" i="75"/>
  <c r="U144" i="75"/>
  <c r="Q144" i="75"/>
  <c r="M144" i="75"/>
  <c r="X144" i="75"/>
  <c r="T144" i="75"/>
  <c r="P144" i="75"/>
  <c r="S144" i="75"/>
  <c r="O144" i="75"/>
  <c r="W144" i="75"/>
  <c r="M90" i="75"/>
  <c r="N90" i="75"/>
  <c r="P90" i="75"/>
  <c r="O90" i="75"/>
  <c r="Q112" i="75"/>
  <c r="M112" i="75"/>
  <c r="P112" i="75"/>
  <c r="O112" i="75"/>
  <c r="N112" i="75"/>
  <c r="N103" i="75"/>
  <c r="Q103" i="75"/>
  <c r="M103" i="75"/>
  <c r="P103" i="75"/>
  <c r="O103" i="75"/>
  <c r="P111" i="75"/>
  <c r="O111" i="75"/>
  <c r="Q111" i="75"/>
  <c r="N111" i="75"/>
  <c r="M111" i="75"/>
  <c r="Q119" i="75"/>
  <c r="M119" i="75"/>
  <c r="T119" i="75"/>
  <c r="P119" i="75"/>
  <c r="O119" i="75"/>
  <c r="R119" i="75"/>
  <c r="N119" i="75"/>
  <c r="S119" i="75"/>
  <c r="O97" i="75"/>
  <c r="P97" i="75"/>
  <c r="N97" i="75"/>
  <c r="M97" i="75"/>
  <c r="X212" i="75"/>
  <c r="W212" i="75"/>
  <c r="X194" i="75"/>
  <c r="T194" i="75"/>
  <c r="W194" i="75"/>
  <c r="S194" i="75"/>
  <c r="V194" i="75"/>
  <c r="U194" i="75"/>
  <c r="X171" i="75"/>
  <c r="T171" i="75"/>
  <c r="P171" i="75"/>
  <c r="W171" i="75"/>
  <c r="S171" i="75"/>
  <c r="R171" i="75"/>
  <c r="Q171" i="75"/>
  <c r="V171" i="75"/>
  <c r="U171" i="75"/>
  <c r="V148" i="75"/>
  <c r="R148" i="75"/>
  <c r="N148" i="75"/>
  <c r="U148" i="75"/>
  <c r="Q148" i="75"/>
  <c r="M148" i="75"/>
  <c r="X148" i="75"/>
  <c r="T148" i="75"/>
  <c r="P148" i="75"/>
  <c r="S148" i="75"/>
  <c r="W148" i="75"/>
  <c r="O148" i="75"/>
  <c r="X134" i="75"/>
  <c r="T134" i="75"/>
  <c r="P134" i="75"/>
  <c r="W134" i="75"/>
  <c r="S134" i="75"/>
  <c r="O134" i="75"/>
  <c r="V134" i="75"/>
  <c r="N134" i="75"/>
  <c r="U134" i="75"/>
  <c r="M134" i="75"/>
  <c r="Q134" i="75"/>
  <c r="R134" i="75"/>
  <c r="W201" i="75"/>
  <c r="V201" i="75"/>
  <c r="X201" i="75"/>
  <c r="U174" i="75"/>
  <c r="Q174" i="75"/>
  <c r="X174" i="75"/>
  <c r="T174" i="75"/>
  <c r="S174" i="75"/>
  <c r="R174" i="75"/>
  <c r="V174" i="75"/>
  <c r="W174" i="75"/>
  <c r="W150" i="75"/>
  <c r="T150" i="75"/>
  <c r="P150" i="75"/>
  <c r="X150" i="75"/>
  <c r="S150" i="75"/>
  <c r="O150" i="75"/>
  <c r="V150" i="75"/>
  <c r="R150" i="75"/>
  <c r="N150" i="75"/>
  <c r="U150" i="75"/>
  <c r="Q150" i="75"/>
  <c r="V91" i="75"/>
  <c r="O91" i="75"/>
  <c r="N91" i="75"/>
  <c r="M91" i="75"/>
  <c r="P91" i="75"/>
  <c r="X208" i="75"/>
  <c r="W208" i="75"/>
  <c r="X163" i="75"/>
  <c r="T163" i="75"/>
  <c r="P163" i="75"/>
  <c r="W163" i="75"/>
  <c r="S163" i="75"/>
  <c r="O163" i="75"/>
  <c r="U163" i="75"/>
  <c r="R163" i="75"/>
  <c r="Q163" i="75"/>
  <c r="V163" i="75"/>
  <c r="U143" i="75"/>
  <c r="Q143" i="75"/>
  <c r="M143" i="75"/>
  <c r="X143" i="75"/>
  <c r="T143" i="75"/>
  <c r="P143" i="75"/>
  <c r="W143" i="75"/>
  <c r="S143" i="75"/>
  <c r="N143" i="75"/>
  <c r="O143" i="75"/>
  <c r="V143" i="75"/>
  <c r="R143" i="75"/>
  <c r="T102" i="75"/>
  <c r="S102" i="75"/>
  <c r="N102" i="75"/>
  <c r="Q102" i="75"/>
  <c r="M102" i="75"/>
  <c r="P102" i="75"/>
  <c r="O102" i="75"/>
  <c r="N19" i="75"/>
  <c r="V175" i="75"/>
  <c r="R175" i="75"/>
  <c r="U175" i="75"/>
  <c r="Q175" i="75"/>
  <c r="W175" i="75"/>
  <c r="T175" i="75"/>
  <c r="X175" i="75"/>
  <c r="S175" i="75"/>
  <c r="X173" i="75"/>
  <c r="T173" i="75"/>
  <c r="W173" i="75"/>
  <c r="S173" i="75"/>
  <c r="Q173" i="75"/>
  <c r="V173" i="75"/>
  <c r="U173" i="75"/>
  <c r="R173" i="75"/>
  <c r="U191" i="75"/>
  <c r="X191" i="75"/>
  <c r="T191" i="75"/>
  <c r="W191" i="75"/>
  <c r="S191" i="75"/>
  <c r="V191" i="75"/>
  <c r="V153" i="75"/>
  <c r="R153" i="75"/>
  <c r="N153" i="75"/>
  <c r="X153" i="75"/>
  <c r="S153" i="75"/>
  <c r="W153" i="75"/>
  <c r="Q153" i="75"/>
  <c r="U153" i="75"/>
  <c r="P153" i="75"/>
  <c r="T153" i="75"/>
  <c r="O153" i="75"/>
  <c r="O108" i="75"/>
  <c r="N108" i="75"/>
  <c r="Q108" i="75"/>
  <c r="P108" i="75"/>
  <c r="M108" i="75"/>
  <c r="W166" i="75"/>
  <c r="S166" i="75"/>
  <c r="O166" i="75"/>
  <c r="V166" i="75"/>
  <c r="R166" i="75"/>
  <c r="X166" i="75"/>
  <c r="P166" i="75"/>
  <c r="U166" i="75"/>
  <c r="T166" i="75"/>
  <c r="Q166" i="75"/>
  <c r="U168" i="75"/>
  <c r="Q168" i="75"/>
  <c r="X168" i="75"/>
  <c r="T168" i="75"/>
  <c r="P168" i="75"/>
  <c r="R168" i="75"/>
  <c r="W168" i="75"/>
  <c r="O168" i="75"/>
  <c r="V168" i="75"/>
  <c r="S168" i="75"/>
  <c r="X206" i="75"/>
  <c r="W206" i="75"/>
  <c r="W141" i="75"/>
  <c r="S141" i="75"/>
  <c r="O141" i="75"/>
  <c r="V141" i="75"/>
  <c r="R141" i="75"/>
  <c r="N141" i="75"/>
  <c r="Q141" i="75"/>
  <c r="T141" i="75"/>
  <c r="X141" i="75"/>
  <c r="P141" i="75"/>
  <c r="U141" i="75"/>
  <c r="M141" i="75"/>
  <c r="O5" i="75"/>
  <c r="W37" i="75"/>
  <c r="W51" i="75"/>
  <c r="W70" i="75"/>
  <c r="S21" i="75"/>
  <c r="S37" i="75"/>
  <c r="S51" i="75"/>
  <c r="N9" i="75"/>
  <c r="R5" i="75"/>
  <c r="V37" i="75"/>
  <c r="N37" i="75"/>
  <c r="S8" i="75"/>
  <c r="Q5" i="75"/>
  <c r="U37" i="75"/>
  <c r="Q40" i="75"/>
  <c r="Q31" i="75"/>
  <c r="M53" i="75"/>
  <c r="X37" i="75"/>
  <c r="T55" i="75"/>
  <c r="P54" i="75"/>
  <c r="S120" i="75"/>
  <c r="O120" i="75"/>
  <c r="R120" i="75"/>
  <c r="N120" i="75"/>
  <c r="T120" i="75"/>
  <c r="Q120" i="75"/>
  <c r="P120" i="75"/>
  <c r="M120" i="75"/>
  <c r="O114" i="75"/>
  <c r="N114" i="75"/>
  <c r="P114" i="75"/>
  <c r="Q114" i="75"/>
  <c r="M114" i="75"/>
  <c r="P82" i="75"/>
  <c r="O82" i="75"/>
  <c r="N82" i="75"/>
  <c r="M82" i="75"/>
  <c r="Y109" i="75"/>
  <c r="N85" i="75"/>
  <c r="O85" i="75"/>
  <c r="M85" i="75"/>
  <c r="P85" i="75"/>
  <c r="P88" i="75"/>
  <c r="O88" i="75"/>
  <c r="M88" i="75"/>
  <c r="N88" i="75"/>
  <c r="X190" i="75"/>
  <c r="T190" i="75"/>
  <c r="W190" i="75"/>
  <c r="S190" i="75"/>
  <c r="V190" i="75"/>
  <c r="U190" i="75"/>
  <c r="X167" i="75"/>
  <c r="T167" i="75"/>
  <c r="P167" i="75"/>
  <c r="W167" i="75"/>
  <c r="S167" i="75"/>
  <c r="O167" i="75"/>
  <c r="U167" i="75"/>
  <c r="R167" i="75"/>
  <c r="Q167" i="75"/>
  <c r="V167" i="75"/>
  <c r="X130" i="75"/>
  <c r="T130" i="75"/>
  <c r="P130" i="75"/>
  <c r="W130" i="75"/>
  <c r="S130" i="75"/>
  <c r="O130" i="75"/>
  <c r="V130" i="75"/>
  <c r="N130" i="75"/>
  <c r="U130" i="75"/>
  <c r="M130" i="75"/>
  <c r="Q130" i="75"/>
  <c r="R130" i="75"/>
  <c r="W210" i="75"/>
  <c r="X210" i="75"/>
  <c r="V196" i="75"/>
  <c r="U196" i="75"/>
  <c r="X196" i="75"/>
  <c r="W196" i="75"/>
  <c r="T196" i="75"/>
  <c r="V160" i="75"/>
  <c r="R160" i="75"/>
  <c r="N160" i="75"/>
  <c r="U160" i="75"/>
  <c r="Q160" i="75"/>
  <c r="X160" i="75"/>
  <c r="P160" i="75"/>
  <c r="W160" i="75"/>
  <c r="O160" i="75"/>
  <c r="T160" i="75"/>
  <c r="S160" i="75"/>
  <c r="X146" i="75"/>
  <c r="T146" i="75"/>
  <c r="P146" i="75"/>
  <c r="W146" i="75"/>
  <c r="S146" i="75"/>
  <c r="O146" i="75"/>
  <c r="V146" i="75"/>
  <c r="R146" i="75"/>
  <c r="N146" i="75"/>
  <c r="Q146" i="75"/>
  <c r="M146" i="75"/>
  <c r="U146" i="75"/>
  <c r="T89" i="75"/>
  <c r="N89" i="75"/>
  <c r="Q89" i="75"/>
  <c r="M89" i="75"/>
  <c r="U89" i="75"/>
  <c r="P89" i="75"/>
  <c r="O89" i="75"/>
  <c r="X198" i="75"/>
  <c r="W198" i="75"/>
  <c r="V198" i="75"/>
  <c r="U198" i="75"/>
  <c r="X182" i="75"/>
  <c r="T182" i="75"/>
  <c r="W182" i="75"/>
  <c r="S182" i="75"/>
  <c r="V182" i="75"/>
  <c r="U182" i="75"/>
  <c r="W204" i="75"/>
  <c r="X204" i="75"/>
  <c r="X158" i="75"/>
  <c r="T158" i="75"/>
  <c r="P158" i="75"/>
  <c r="W158" i="75"/>
  <c r="S158" i="75"/>
  <c r="O158" i="75"/>
  <c r="V158" i="75"/>
  <c r="N158" i="75"/>
  <c r="U158" i="75"/>
  <c r="R158" i="75"/>
  <c r="Q158" i="75"/>
  <c r="W137" i="75"/>
  <c r="S137" i="75"/>
  <c r="O137" i="75"/>
  <c r="V137" i="75"/>
  <c r="R137" i="75"/>
  <c r="N137" i="75"/>
  <c r="Q137" i="75"/>
  <c r="X137" i="75"/>
  <c r="P137" i="75"/>
  <c r="T137" i="75"/>
  <c r="U137" i="75"/>
  <c r="M137" i="75"/>
  <c r="R118" i="75"/>
  <c r="N118" i="75"/>
  <c r="Q118" i="75"/>
  <c r="M118" i="75"/>
  <c r="S118" i="75"/>
  <c r="P118" i="75"/>
  <c r="O118" i="75"/>
  <c r="X32" i="74"/>
  <c r="X72" i="74"/>
  <c r="Y72" i="74" s="1"/>
  <c r="X80" i="74"/>
  <c r="N82" i="74"/>
  <c r="V82" i="74"/>
  <c r="N74" i="74"/>
  <c r="Y74" i="74" s="1"/>
  <c r="V74" i="74"/>
  <c r="S150" i="74"/>
  <c r="O150" i="74"/>
  <c r="V150" i="74"/>
  <c r="R150" i="74"/>
  <c r="N150" i="74"/>
  <c r="U150" i="74"/>
  <c r="Q150" i="74"/>
  <c r="M150" i="74"/>
  <c r="T150" i="74"/>
  <c r="P150" i="74"/>
  <c r="S126" i="74"/>
  <c r="O126" i="74"/>
  <c r="V126" i="74"/>
  <c r="R126" i="74"/>
  <c r="N126" i="74"/>
  <c r="U126" i="74"/>
  <c r="Q126" i="74"/>
  <c r="M126" i="74"/>
  <c r="T126" i="74"/>
  <c r="P126" i="74"/>
  <c r="V152" i="74"/>
  <c r="R152" i="74"/>
  <c r="U152" i="74"/>
  <c r="T152" i="74"/>
  <c r="S152" i="74"/>
  <c r="V271" i="74"/>
  <c r="R271" i="74"/>
  <c r="N271" i="74"/>
  <c r="U271" i="74"/>
  <c r="Q271" i="74"/>
  <c r="M271" i="74"/>
  <c r="T271" i="74"/>
  <c r="P271" i="74"/>
  <c r="X271" i="74"/>
  <c r="O271" i="74"/>
  <c r="W271" i="74"/>
  <c r="S271" i="74"/>
  <c r="X239" i="74"/>
  <c r="W239" i="74"/>
  <c r="U207" i="74"/>
  <c r="Q207" i="74"/>
  <c r="M207" i="74"/>
  <c r="V207" i="74"/>
  <c r="P207" i="74"/>
  <c r="T207" i="74"/>
  <c r="O207" i="74"/>
  <c r="R207" i="74"/>
  <c r="X207" i="74"/>
  <c r="N207" i="74"/>
  <c r="W207" i="74"/>
  <c r="S207" i="74"/>
  <c r="W191" i="74"/>
  <c r="S191" i="74"/>
  <c r="O191" i="74"/>
  <c r="V191" i="74"/>
  <c r="R191" i="74"/>
  <c r="N191" i="74"/>
  <c r="U191" i="74"/>
  <c r="Q191" i="74"/>
  <c r="M191" i="74"/>
  <c r="X191" i="74"/>
  <c r="T191" i="74"/>
  <c r="P191" i="74"/>
  <c r="U178" i="74"/>
  <c r="X178" i="74"/>
  <c r="T178" i="74"/>
  <c r="W178" i="74"/>
  <c r="S178" i="74"/>
  <c r="V178" i="74"/>
  <c r="R178" i="74"/>
  <c r="U176" i="74"/>
  <c r="X176" i="74"/>
  <c r="T176" i="74"/>
  <c r="W176" i="74"/>
  <c r="S176" i="74"/>
  <c r="R176" i="74"/>
  <c r="V176" i="74"/>
  <c r="X141" i="74"/>
  <c r="V141" i="74"/>
  <c r="R141" i="74"/>
  <c r="U141" i="74"/>
  <c r="T141" i="74"/>
  <c r="S141" i="74"/>
  <c r="Q141" i="74"/>
  <c r="X136" i="74"/>
  <c r="T136" i="74"/>
  <c r="S136" i="74"/>
  <c r="V136" i="74"/>
  <c r="R136" i="74"/>
  <c r="U136" i="74"/>
  <c r="Q136" i="74"/>
  <c r="Y136" i="74" s="1"/>
  <c r="R123" i="74"/>
  <c r="N123" i="74"/>
  <c r="U123" i="74"/>
  <c r="Q123" i="74"/>
  <c r="M123" i="74"/>
  <c r="T123" i="74"/>
  <c r="P123" i="74"/>
  <c r="S123" i="74"/>
  <c r="O123" i="74"/>
  <c r="U106" i="74"/>
  <c r="V106" i="74"/>
  <c r="V42" i="74"/>
  <c r="Y42" i="74" s="1"/>
  <c r="U42" i="74"/>
  <c r="N12" i="74"/>
  <c r="U12" i="74"/>
  <c r="R12" i="74"/>
  <c r="Y12" i="74" s="1"/>
  <c r="X146" i="74"/>
  <c r="U146" i="74"/>
  <c r="Q146" i="74"/>
  <c r="T146" i="74"/>
  <c r="W146" i="74"/>
  <c r="S146" i="74"/>
  <c r="V146" i="74"/>
  <c r="R146" i="74"/>
  <c r="O92" i="74"/>
  <c r="R92" i="74"/>
  <c r="N92" i="74"/>
  <c r="Q92" i="74"/>
  <c r="M92" i="74"/>
  <c r="P92" i="74"/>
  <c r="X286" i="74"/>
  <c r="T286" i="74"/>
  <c r="P286" i="74"/>
  <c r="W286" i="74"/>
  <c r="S286" i="74"/>
  <c r="O286" i="74"/>
  <c r="Q286" i="74"/>
  <c r="R286" i="74"/>
  <c r="N286" i="74"/>
  <c r="V286" i="74"/>
  <c r="U286" i="74"/>
  <c r="W258" i="74"/>
  <c r="S258" i="74"/>
  <c r="O258" i="74"/>
  <c r="U258" i="74"/>
  <c r="P258" i="74"/>
  <c r="T258" i="74"/>
  <c r="N258" i="74"/>
  <c r="X258" i="74"/>
  <c r="M258" i="74"/>
  <c r="V258" i="74"/>
  <c r="Q258" i="74"/>
  <c r="R258" i="74"/>
  <c r="W244" i="74"/>
  <c r="S244" i="74"/>
  <c r="O244" i="74"/>
  <c r="V244" i="74"/>
  <c r="R244" i="74"/>
  <c r="N244" i="74"/>
  <c r="X244" i="74"/>
  <c r="P244" i="74"/>
  <c r="U244" i="74"/>
  <c r="M244" i="74"/>
  <c r="T244" i="74"/>
  <c r="Q244" i="74"/>
  <c r="W226" i="74"/>
  <c r="X226" i="74"/>
  <c r="W212" i="74"/>
  <c r="S212" i="74"/>
  <c r="O212" i="74"/>
  <c r="V212" i="74"/>
  <c r="R212" i="74"/>
  <c r="N212" i="74"/>
  <c r="U212" i="74"/>
  <c r="M212" i="74"/>
  <c r="T212" i="74"/>
  <c r="Q212" i="74"/>
  <c r="P212" i="74"/>
  <c r="X212" i="74"/>
  <c r="U190" i="74"/>
  <c r="Q190" i="74"/>
  <c r="M190" i="74"/>
  <c r="X190" i="74"/>
  <c r="T190" i="74"/>
  <c r="P190" i="74"/>
  <c r="W190" i="74"/>
  <c r="S190" i="74"/>
  <c r="O190" i="74"/>
  <c r="V190" i="74"/>
  <c r="R190" i="74"/>
  <c r="N190" i="74"/>
  <c r="U172" i="74"/>
  <c r="X172" i="74"/>
  <c r="T172" i="74"/>
  <c r="W172" i="74"/>
  <c r="S172" i="74"/>
  <c r="R172" i="74"/>
  <c r="V172" i="74"/>
  <c r="V283" i="74"/>
  <c r="R283" i="74"/>
  <c r="N283" i="74"/>
  <c r="U283" i="74"/>
  <c r="Q283" i="74"/>
  <c r="M283" i="74"/>
  <c r="T283" i="74"/>
  <c r="X283" i="74"/>
  <c r="O283" i="74"/>
  <c r="W283" i="74"/>
  <c r="S283" i="74"/>
  <c r="P283" i="74"/>
  <c r="V269" i="74"/>
  <c r="R269" i="74"/>
  <c r="N269" i="74"/>
  <c r="U269" i="74"/>
  <c r="Q269" i="74"/>
  <c r="M269" i="74"/>
  <c r="T269" i="74"/>
  <c r="W269" i="74"/>
  <c r="S269" i="74"/>
  <c r="X269" i="74"/>
  <c r="P269" i="74"/>
  <c r="O269" i="74"/>
  <c r="U251" i="74"/>
  <c r="Q251" i="74"/>
  <c r="M251" i="74"/>
  <c r="W251" i="74"/>
  <c r="R251" i="74"/>
  <c r="V251" i="74"/>
  <c r="P251" i="74"/>
  <c r="O251" i="74"/>
  <c r="X251" i="74"/>
  <c r="N251" i="74"/>
  <c r="T251" i="74"/>
  <c r="S251" i="74"/>
  <c r="X237" i="74"/>
  <c r="W237" i="74"/>
  <c r="U219" i="74"/>
  <c r="Q219" i="74"/>
  <c r="M219" i="74"/>
  <c r="X219" i="74"/>
  <c r="T219" i="74"/>
  <c r="P219" i="74"/>
  <c r="V219" i="74"/>
  <c r="N219" i="74"/>
  <c r="S219" i="74"/>
  <c r="W219" i="74"/>
  <c r="R219" i="74"/>
  <c r="O219" i="74"/>
  <c r="U205" i="74"/>
  <c r="Q205" i="74"/>
  <c r="M205" i="74"/>
  <c r="X205" i="74"/>
  <c r="S205" i="74"/>
  <c r="N205" i="74"/>
  <c r="W205" i="74"/>
  <c r="R205" i="74"/>
  <c r="P205" i="74"/>
  <c r="O205" i="74"/>
  <c r="V205" i="74"/>
  <c r="T205" i="74"/>
  <c r="W187" i="74"/>
  <c r="S187" i="74"/>
  <c r="O187" i="74"/>
  <c r="V187" i="74"/>
  <c r="R187" i="74"/>
  <c r="N187" i="74"/>
  <c r="U187" i="74"/>
  <c r="Q187" i="74"/>
  <c r="M187" i="74"/>
  <c r="X187" i="74"/>
  <c r="T187" i="74"/>
  <c r="P187" i="74"/>
  <c r="X284" i="74"/>
  <c r="T284" i="74"/>
  <c r="P284" i="74"/>
  <c r="W284" i="74"/>
  <c r="S284" i="74"/>
  <c r="O284" i="74"/>
  <c r="R284" i="74"/>
  <c r="N284" i="74"/>
  <c r="V284" i="74"/>
  <c r="M284" i="74"/>
  <c r="U284" i="74"/>
  <c r="Q284" i="74"/>
  <c r="V281" i="74"/>
  <c r="R281" i="74"/>
  <c r="N281" i="74"/>
  <c r="U281" i="74"/>
  <c r="Q281" i="74"/>
  <c r="M281" i="74"/>
  <c r="T281" i="74"/>
  <c r="S281" i="74"/>
  <c r="P281" i="74"/>
  <c r="W281" i="74"/>
  <c r="O281" i="74"/>
  <c r="X281" i="74"/>
  <c r="U257" i="74"/>
  <c r="Q257" i="74"/>
  <c r="M257" i="74"/>
  <c r="T257" i="74"/>
  <c r="O257" i="74"/>
  <c r="X257" i="74"/>
  <c r="S257" i="74"/>
  <c r="N257" i="74"/>
  <c r="V257" i="74"/>
  <c r="R257" i="74"/>
  <c r="P257" i="74"/>
  <c r="W257" i="74"/>
  <c r="W236" i="74"/>
  <c r="X236" i="74"/>
  <c r="W195" i="74"/>
  <c r="S195" i="74"/>
  <c r="O195" i="74"/>
  <c r="V195" i="74"/>
  <c r="R195" i="74"/>
  <c r="N195" i="74"/>
  <c r="U195" i="74"/>
  <c r="Q195" i="74"/>
  <c r="M195" i="74"/>
  <c r="X195" i="74"/>
  <c r="T195" i="74"/>
  <c r="P195" i="74"/>
  <c r="X159" i="74"/>
  <c r="V159" i="74"/>
  <c r="W159" i="74"/>
  <c r="V291" i="74"/>
  <c r="R291" i="74"/>
  <c r="U291" i="74"/>
  <c r="Q291" i="74"/>
  <c r="X291" i="74"/>
  <c r="P291" i="74"/>
  <c r="W291" i="74"/>
  <c r="T291" i="74"/>
  <c r="S291" i="74"/>
  <c r="O291" i="74"/>
  <c r="W246" i="74"/>
  <c r="S246" i="74"/>
  <c r="O246" i="74"/>
  <c r="V246" i="74"/>
  <c r="R246" i="74"/>
  <c r="N246" i="74"/>
  <c r="X246" i="74"/>
  <c r="P246" i="74"/>
  <c r="U246" i="74"/>
  <c r="M246" i="74"/>
  <c r="T246" i="74"/>
  <c r="Q246" i="74"/>
  <c r="X229" i="74"/>
  <c r="W229" i="74"/>
  <c r="Q117" i="74"/>
  <c r="M117" i="74"/>
  <c r="T117" i="74"/>
  <c r="P117" i="74"/>
  <c r="S117" i="74"/>
  <c r="O117" i="74"/>
  <c r="R117" i="74"/>
  <c r="N117" i="74"/>
  <c r="R100" i="74"/>
  <c r="N100" i="74"/>
  <c r="Y100" i="74" s="1"/>
  <c r="P100" i="74"/>
  <c r="O100" i="74"/>
  <c r="M100" i="74"/>
  <c r="Q100" i="74"/>
  <c r="U90" i="74"/>
  <c r="P90" i="74"/>
  <c r="W90" i="74"/>
  <c r="O90" i="74"/>
  <c r="R90" i="74"/>
  <c r="Y90" i="74" s="1"/>
  <c r="N90" i="74"/>
  <c r="Q90" i="74"/>
  <c r="M90" i="74"/>
  <c r="U213" i="74"/>
  <c r="Q213" i="74"/>
  <c r="M213" i="74"/>
  <c r="X213" i="74"/>
  <c r="T213" i="74"/>
  <c r="P213" i="74"/>
  <c r="V213" i="74"/>
  <c r="N213" i="74"/>
  <c r="S213" i="74"/>
  <c r="O213" i="74"/>
  <c r="W213" i="74"/>
  <c r="R213" i="74"/>
  <c r="U188" i="74"/>
  <c r="Q188" i="74"/>
  <c r="M188" i="74"/>
  <c r="X188" i="74"/>
  <c r="T188" i="74"/>
  <c r="P188" i="74"/>
  <c r="W188" i="74"/>
  <c r="S188" i="74"/>
  <c r="O188" i="74"/>
  <c r="R188" i="74"/>
  <c r="N188" i="74"/>
  <c r="V188" i="74"/>
  <c r="X288" i="74"/>
  <c r="T288" i="74"/>
  <c r="P288" i="74"/>
  <c r="W288" i="74"/>
  <c r="S288" i="74"/>
  <c r="O288" i="74"/>
  <c r="V288" i="74"/>
  <c r="U288" i="74"/>
  <c r="R288" i="74"/>
  <c r="Q288" i="74"/>
  <c r="X268" i="74"/>
  <c r="T268" i="74"/>
  <c r="P268" i="74"/>
  <c r="W268" i="74"/>
  <c r="S268" i="74"/>
  <c r="O268" i="74"/>
  <c r="R268" i="74"/>
  <c r="Q268" i="74"/>
  <c r="N268" i="74"/>
  <c r="V268" i="74"/>
  <c r="U268" i="74"/>
  <c r="M268" i="74"/>
  <c r="W175" i="74"/>
  <c r="S175" i="74"/>
  <c r="V175" i="74"/>
  <c r="R175" i="74"/>
  <c r="U175" i="74"/>
  <c r="X175" i="74"/>
  <c r="T175" i="74"/>
  <c r="W234" i="74"/>
  <c r="X234" i="74"/>
  <c r="W169" i="74"/>
  <c r="S169" i="74"/>
  <c r="O169" i="74"/>
  <c r="V169" i="74"/>
  <c r="R169" i="74"/>
  <c r="N169" i="74"/>
  <c r="U169" i="74"/>
  <c r="Q169" i="74"/>
  <c r="M169" i="74"/>
  <c r="P169" i="74"/>
  <c r="X169" i="74"/>
  <c r="T169" i="74"/>
  <c r="S93" i="74"/>
  <c r="O93" i="74"/>
  <c r="R93" i="74"/>
  <c r="N93" i="74"/>
  <c r="Q93" i="74"/>
  <c r="M93" i="74"/>
  <c r="Y93" i="74" s="1"/>
  <c r="P93" i="74"/>
  <c r="W135" i="74"/>
  <c r="U135" i="74"/>
  <c r="Q135" i="74"/>
  <c r="T135" i="74"/>
  <c r="X135" i="74"/>
  <c r="S135" i="74"/>
  <c r="V135" i="74"/>
  <c r="R135" i="74"/>
  <c r="W218" i="74"/>
  <c r="S218" i="74"/>
  <c r="O218" i="74"/>
  <c r="V218" i="74"/>
  <c r="R218" i="74"/>
  <c r="N218" i="74"/>
  <c r="U218" i="74"/>
  <c r="M218" i="74"/>
  <c r="T218" i="74"/>
  <c r="X218" i="74"/>
  <c r="Q218" i="74"/>
  <c r="P218" i="74"/>
  <c r="X54" i="74"/>
  <c r="S118" i="74"/>
  <c r="O118" i="74"/>
  <c r="R118" i="74"/>
  <c r="N118" i="74"/>
  <c r="U118" i="74"/>
  <c r="Q118" i="74"/>
  <c r="M118" i="74"/>
  <c r="T118" i="74"/>
  <c r="P118" i="74"/>
  <c r="N48" i="74"/>
  <c r="Y48" i="74" s="1"/>
  <c r="V48" i="74"/>
  <c r="U48" i="74"/>
  <c r="V279" i="74"/>
  <c r="R279" i="74"/>
  <c r="N279" i="74"/>
  <c r="U279" i="74"/>
  <c r="Q279" i="74"/>
  <c r="M279" i="74"/>
  <c r="T279" i="74"/>
  <c r="X279" i="74"/>
  <c r="O279" i="74"/>
  <c r="W279" i="74"/>
  <c r="S279" i="74"/>
  <c r="P279" i="74"/>
  <c r="U247" i="74"/>
  <c r="Q247" i="74"/>
  <c r="M247" i="74"/>
  <c r="X247" i="74"/>
  <c r="T247" i="74"/>
  <c r="P247" i="74"/>
  <c r="W247" i="74"/>
  <c r="O247" i="74"/>
  <c r="V247" i="74"/>
  <c r="N247" i="74"/>
  <c r="S247" i="74"/>
  <c r="R247" i="74"/>
  <c r="U215" i="74"/>
  <c r="Q215" i="74"/>
  <c r="M215" i="74"/>
  <c r="X215" i="74"/>
  <c r="T215" i="74"/>
  <c r="P215" i="74"/>
  <c r="V215" i="74"/>
  <c r="N215" i="74"/>
  <c r="S215" i="74"/>
  <c r="W215" i="74"/>
  <c r="R215" i="74"/>
  <c r="O215" i="74"/>
  <c r="W177" i="74"/>
  <c r="S177" i="74"/>
  <c r="V177" i="74"/>
  <c r="R177" i="74"/>
  <c r="U177" i="74"/>
  <c r="X177" i="74"/>
  <c r="T177" i="74"/>
  <c r="U166" i="74"/>
  <c r="X166" i="74"/>
  <c r="W166" i="74"/>
  <c r="V166" i="74"/>
  <c r="X140" i="74"/>
  <c r="T140" i="74"/>
  <c r="S140" i="74"/>
  <c r="V140" i="74"/>
  <c r="R140" i="74"/>
  <c r="U140" i="74"/>
  <c r="Q140" i="74"/>
  <c r="X132" i="74"/>
  <c r="S132" i="74"/>
  <c r="V132" i="74"/>
  <c r="R132" i="74"/>
  <c r="U132" i="74"/>
  <c r="Q132" i="74"/>
  <c r="T132" i="74"/>
  <c r="X122" i="74"/>
  <c r="V122" i="74"/>
  <c r="R122" i="74"/>
  <c r="N122" i="74"/>
  <c r="U122" i="74"/>
  <c r="Q122" i="74"/>
  <c r="M122" i="74"/>
  <c r="T122" i="74"/>
  <c r="P122" i="74"/>
  <c r="S122" i="74"/>
  <c r="O122" i="74"/>
  <c r="U86" i="74"/>
  <c r="Q86" i="74"/>
  <c r="P86" i="74"/>
  <c r="V86" i="74"/>
  <c r="R86" i="74"/>
  <c r="N36" i="74"/>
  <c r="Y36" i="74" s="1"/>
  <c r="U36" i="74"/>
  <c r="Q108" i="74"/>
  <c r="M108" i="74"/>
  <c r="P108" i="74"/>
  <c r="S108" i="74"/>
  <c r="O108" i="74"/>
  <c r="R108" i="74"/>
  <c r="N108" i="74"/>
  <c r="X155" i="74"/>
  <c r="V155" i="74"/>
  <c r="R155" i="74"/>
  <c r="U155" i="74"/>
  <c r="T155" i="74"/>
  <c r="W155" i="74"/>
  <c r="S155" i="74"/>
  <c r="U145" i="74"/>
  <c r="Q145" i="74"/>
  <c r="T145" i="74"/>
  <c r="S145" i="74"/>
  <c r="Y145" i="74" s="1"/>
  <c r="V145" i="74"/>
  <c r="R145" i="74"/>
  <c r="R107" i="74"/>
  <c r="N107" i="74"/>
  <c r="Q107" i="74"/>
  <c r="M107" i="74"/>
  <c r="P107" i="74"/>
  <c r="S107" i="74"/>
  <c r="O107" i="74"/>
  <c r="P89" i="74"/>
  <c r="O89" i="74"/>
  <c r="R89" i="74"/>
  <c r="N89" i="74"/>
  <c r="Y89" i="74" s="1"/>
  <c r="Q89" i="74"/>
  <c r="M89" i="74"/>
  <c r="W254" i="74"/>
  <c r="S254" i="74"/>
  <c r="O254" i="74"/>
  <c r="U254" i="74"/>
  <c r="P254" i="74"/>
  <c r="T254" i="74"/>
  <c r="N254" i="74"/>
  <c r="R254" i="74"/>
  <c r="Q254" i="74"/>
  <c r="X254" i="74"/>
  <c r="V254" i="74"/>
  <c r="M254" i="74"/>
  <c r="W222" i="74"/>
  <c r="X222" i="74"/>
  <c r="W189" i="74"/>
  <c r="S189" i="74"/>
  <c r="O189" i="74"/>
  <c r="V189" i="74"/>
  <c r="R189" i="74"/>
  <c r="N189" i="74"/>
  <c r="U189" i="74"/>
  <c r="Q189" i="74"/>
  <c r="M189" i="74"/>
  <c r="P189" i="74"/>
  <c r="X189" i="74"/>
  <c r="T189" i="74"/>
  <c r="U168" i="74"/>
  <c r="X168" i="74"/>
  <c r="W168" i="74"/>
  <c r="V168" i="74"/>
  <c r="U265" i="74"/>
  <c r="Q265" i="74"/>
  <c r="M265" i="74"/>
  <c r="T265" i="74"/>
  <c r="O265" i="74"/>
  <c r="X265" i="74"/>
  <c r="S265" i="74"/>
  <c r="N265" i="74"/>
  <c r="V265" i="74"/>
  <c r="R265" i="74"/>
  <c r="W265" i="74"/>
  <c r="P265" i="74"/>
  <c r="X233" i="74"/>
  <c r="W233" i="74"/>
  <c r="W201" i="74"/>
  <c r="S201" i="74"/>
  <c r="O201" i="74"/>
  <c r="V201" i="74"/>
  <c r="R201" i="74"/>
  <c r="N201" i="74"/>
  <c r="U201" i="74"/>
  <c r="Q201" i="74"/>
  <c r="M201" i="74"/>
  <c r="P201" i="74"/>
  <c r="X201" i="74"/>
  <c r="T201" i="74"/>
  <c r="U170" i="74"/>
  <c r="Q170" i="74"/>
  <c r="M170" i="74"/>
  <c r="X170" i="74"/>
  <c r="T170" i="74"/>
  <c r="P170" i="74"/>
  <c r="W170" i="74"/>
  <c r="S170" i="74"/>
  <c r="O170" i="74"/>
  <c r="V170" i="74"/>
  <c r="R170" i="74"/>
  <c r="N170" i="74"/>
  <c r="X294" i="74"/>
  <c r="T294" i="74"/>
  <c r="P294" i="74"/>
  <c r="W294" i="74"/>
  <c r="S294" i="74"/>
  <c r="O294" i="74"/>
  <c r="R294" i="74"/>
  <c r="V294" i="74"/>
  <c r="Q294" i="74"/>
  <c r="U294" i="74"/>
  <c r="V277" i="74"/>
  <c r="R277" i="74"/>
  <c r="N277" i="74"/>
  <c r="U277" i="74"/>
  <c r="Q277" i="74"/>
  <c r="M277" i="74"/>
  <c r="T277" i="74"/>
  <c r="W277" i="74"/>
  <c r="S277" i="74"/>
  <c r="X277" i="74"/>
  <c r="P277" i="74"/>
  <c r="O277" i="74"/>
  <c r="W252" i="74"/>
  <c r="S252" i="74"/>
  <c r="O252" i="74"/>
  <c r="X252" i="74"/>
  <c r="R252" i="74"/>
  <c r="M252" i="74"/>
  <c r="V252" i="74"/>
  <c r="Q252" i="74"/>
  <c r="T252" i="74"/>
  <c r="P252" i="74"/>
  <c r="U252" i="74"/>
  <c r="N252" i="74"/>
  <c r="U186" i="74"/>
  <c r="X186" i="74"/>
  <c r="T186" i="74"/>
  <c r="W186" i="74"/>
  <c r="S186" i="74"/>
  <c r="V186" i="74"/>
  <c r="R186" i="74"/>
  <c r="W151" i="74"/>
  <c r="X151" i="74"/>
  <c r="S151" i="74"/>
  <c r="V151" i="74"/>
  <c r="R151" i="74"/>
  <c r="U151" i="74"/>
  <c r="T151" i="74"/>
  <c r="U245" i="74"/>
  <c r="Q245" i="74"/>
  <c r="M245" i="74"/>
  <c r="X245" i="74"/>
  <c r="T245" i="74"/>
  <c r="P245" i="74"/>
  <c r="W245" i="74"/>
  <c r="O245" i="74"/>
  <c r="V245" i="74"/>
  <c r="N245" i="74"/>
  <c r="S245" i="74"/>
  <c r="R245" i="74"/>
  <c r="X225" i="74"/>
  <c r="W225" i="74"/>
  <c r="U114" i="74"/>
  <c r="T114" i="74"/>
  <c r="V114" i="74"/>
  <c r="U98" i="74"/>
  <c r="R98" i="74"/>
  <c r="N98" i="74"/>
  <c r="O98" i="74"/>
  <c r="V98" i="74"/>
  <c r="M98" i="74"/>
  <c r="Q98" i="74"/>
  <c r="P98" i="74"/>
  <c r="V88" i="74"/>
  <c r="P88" i="74"/>
  <c r="R88" i="74"/>
  <c r="Q88" i="74"/>
  <c r="W264" i="74"/>
  <c r="S264" i="74"/>
  <c r="O264" i="74"/>
  <c r="X264" i="74"/>
  <c r="R264" i="74"/>
  <c r="M264" i="74"/>
  <c r="V264" i="74"/>
  <c r="Q264" i="74"/>
  <c r="N264" i="74"/>
  <c r="U264" i="74"/>
  <c r="T264" i="74"/>
  <c r="P264" i="74"/>
  <c r="U198" i="74"/>
  <c r="Q198" i="74"/>
  <c r="M198" i="74"/>
  <c r="X198" i="74"/>
  <c r="T198" i="74"/>
  <c r="P198" i="74"/>
  <c r="W198" i="74"/>
  <c r="S198" i="74"/>
  <c r="O198" i="74"/>
  <c r="V198" i="74"/>
  <c r="R198" i="74"/>
  <c r="N198" i="74"/>
  <c r="W165" i="74"/>
  <c r="V165" i="74"/>
  <c r="U165" i="74"/>
  <c r="X165" i="74"/>
  <c r="X280" i="74"/>
  <c r="T280" i="74"/>
  <c r="P280" i="74"/>
  <c r="W280" i="74"/>
  <c r="S280" i="74"/>
  <c r="O280" i="74"/>
  <c r="R280" i="74"/>
  <c r="N280" i="74"/>
  <c r="V280" i="74"/>
  <c r="M280" i="74"/>
  <c r="U280" i="74"/>
  <c r="Q280" i="74"/>
  <c r="W171" i="74"/>
  <c r="S171" i="74"/>
  <c r="V171" i="74"/>
  <c r="R171" i="74"/>
  <c r="U171" i="74"/>
  <c r="X171" i="74"/>
  <c r="T171" i="74"/>
  <c r="U209" i="74"/>
  <c r="Q209" i="74"/>
  <c r="M209" i="74"/>
  <c r="X209" i="74"/>
  <c r="S209" i="74"/>
  <c r="N209" i="74"/>
  <c r="W209" i="74"/>
  <c r="R209" i="74"/>
  <c r="V209" i="74"/>
  <c r="T209" i="74"/>
  <c r="P209" i="74"/>
  <c r="O209" i="74"/>
  <c r="X156" i="74"/>
  <c r="U156" i="74"/>
  <c r="T156" i="74"/>
  <c r="W156" i="74"/>
  <c r="S156" i="74"/>
  <c r="R156" i="74"/>
  <c r="V156" i="74"/>
  <c r="O91" i="74"/>
  <c r="R91" i="74"/>
  <c r="N91" i="74"/>
  <c r="Q91" i="74"/>
  <c r="M91" i="74"/>
  <c r="P91" i="74"/>
  <c r="W216" i="74"/>
  <c r="S216" i="74"/>
  <c r="O216" i="74"/>
  <c r="V216" i="74"/>
  <c r="R216" i="74"/>
  <c r="N216" i="74"/>
  <c r="U216" i="74"/>
  <c r="M216" i="74"/>
  <c r="T216" i="74"/>
  <c r="Q216" i="74"/>
  <c r="P216" i="74"/>
  <c r="X216" i="74"/>
  <c r="X158" i="74"/>
  <c r="W158" i="74"/>
  <c r="V158" i="74"/>
  <c r="V142" i="74"/>
  <c r="R142" i="74"/>
  <c r="U142" i="74"/>
  <c r="Q142" i="74"/>
  <c r="T142" i="74"/>
  <c r="S142" i="74"/>
  <c r="R94" i="74"/>
  <c r="Q94" i="74"/>
  <c r="P94" i="74"/>
  <c r="T138" i="74"/>
  <c r="S138" i="74"/>
  <c r="V138" i="74"/>
  <c r="R138" i="74"/>
  <c r="U138" i="74"/>
  <c r="Q138" i="74"/>
  <c r="S149" i="74"/>
  <c r="V149" i="74"/>
  <c r="R149" i="74"/>
  <c r="U149" i="74"/>
  <c r="T149" i="74"/>
  <c r="V287" i="74"/>
  <c r="R287" i="74"/>
  <c r="N287" i="74"/>
  <c r="U287" i="74"/>
  <c r="Q287" i="74"/>
  <c r="X287" i="74"/>
  <c r="P287" i="74"/>
  <c r="T287" i="74"/>
  <c r="S287" i="74"/>
  <c r="O287" i="74"/>
  <c r="W287" i="74"/>
  <c r="U255" i="74"/>
  <c r="Q255" i="74"/>
  <c r="M255" i="74"/>
  <c r="W255" i="74"/>
  <c r="R255" i="74"/>
  <c r="V255" i="74"/>
  <c r="P255" i="74"/>
  <c r="T255" i="74"/>
  <c r="S255" i="74"/>
  <c r="O255" i="74"/>
  <c r="N255" i="74"/>
  <c r="X255" i="74"/>
  <c r="U223" i="74"/>
  <c r="Q223" i="74"/>
  <c r="M223" i="74"/>
  <c r="X223" i="74"/>
  <c r="T223" i="74"/>
  <c r="P223" i="74"/>
  <c r="S223" i="74"/>
  <c r="R223" i="74"/>
  <c r="V223" i="74"/>
  <c r="O223" i="74"/>
  <c r="N223" i="74"/>
  <c r="W223" i="74"/>
  <c r="W199" i="74"/>
  <c r="S199" i="74"/>
  <c r="O199" i="74"/>
  <c r="V199" i="74"/>
  <c r="R199" i="74"/>
  <c r="N199" i="74"/>
  <c r="U199" i="74"/>
  <c r="Q199" i="74"/>
  <c r="M199" i="74"/>
  <c r="X199" i="74"/>
  <c r="T199" i="74"/>
  <c r="P199" i="74"/>
  <c r="W183" i="74"/>
  <c r="S183" i="74"/>
  <c r="V183" i="74"/>
  <c r="R183" i="74"/>
  <c r="U183" i="74"/>
  <c r="X183" i="74"/>
  <c r="T183" i="74"/>
  <c r="U174" i="74"/>
  <c r="X174" i="74"/>
  <c r="T174" i="74"/>
  <c r="W174" i="74"/>
  <c r="S174" i="74"/>
  <c r="V174" i="74"/>
  <c r="R174" i="74"/>
  <c r="X157" i="74"/>
  <c r="T157" i="74"/>
  <c r="W157" i="74"/>
  <c r="S157" i="74"/>
  <c r="V157" i="74"/>
  <c r="R157" i="74"/>
  <c r="U157" i="74"/>
  <c r="T139" i="74"/>
  <c r="S139" i="74"/>
  <c r="V139" i="74"/>
  <c r="R139" i="74"/>
  <c r="U139" i="74"/>
  <c r="Q139" i="74"/>
  <c r="S131" i="74"/>
  <c r="V131" i="74"/>
  <c r="R131" i="74"/>
  <c r="U131" i="74"/>
  <c r="Q131" i="74"/>
  <c r="T131" i="74"/>
  <c r="U105" i="74"/>
  <c r="Q105" i="74"/>
  <c r="M105" i="74"/>
  <c r="P105" i="74"/>
  <c r="S105" i="74"/>
  <c r="O105" i="74"/>
  <c r="R105" i="74"/>
  <c r="N105" i="74"/>
  <c r="X154" i="74"/>
  <c r="V154" i="74"/>
  <c r="R154" i="74"/>
  <c r="N154" i="74"/>
  <c r="U154" i="74"/>
  <c r="Q154" i="74"/>
  <c r="M154" i="74"/>
  <c r="T154" i="74"/>
  <c r="P154" i="74"/>
  <c r="S154" i="74"/>
  <c r="O154" i="74"/>
  <c r="X144" i="74"/>
  <c r="U144" i="74"/>
  <c r="Q144" i="74"/>
  <c r="T144" i="74"/>
  <c r="S144" i="74"/>
  <c r="V144" i="74"/>
  <c r="R144" i="74"/>
  <c r="N50" i="74"/>
  <c r="W50" i="74"/>
  <c r="V267" i="74"/>
  <c r="R267" i="74"/>
  <c r="N267" i="74"/>
  <c r="U267" i="74"/>
  <c r="Q267" i="74"/>
  <c r="M267" i="74"/>
  <c r="T267" i="74"/>
  <c r="P267" i="74"/>
  <c r="X267" i="74"/>
  <c r="O267" i="74"/>
  <c r="W267" i="74"/>
  <c r="S267" i="74"/>
  <c r="U253" i="74"/>
  <c r="Q253" i="74"/>
  <c r="M253" i="74"/>
  <c r="T253" i="74"/>
  <c r="O253" i="74"/>
  <c r="X253" i="74"/>
  <c r="S253" i="74"/>
  <c r="N253" i="74"/>
  <c r="P253" i="74"/>
  <c r="W253" i="74"/>
  <c r="V253" i="74"/>
  <c r="R253" i="74"/>
  <c r="X235" i="74"/>
  <c r="W235" i="74"/>
  <c r="U221" i="74"/>
  <c r="Q221" i="74"/>
  <c r="M221" i="74"/>
  <c r="X221" i="74"/>
  <c r="T221" i="74"/>
  <c r="P221" i="74"/>
  <c r="V221" i="74"/>
  <c r="N221" i="74"/>
  <c r="S221" i="74"/>
  <c r="O221" i="74"/>
  <c r="W221" i="74"/>
  <c r="R221" i="74"/>
  <c r="U203" i="74"/>
  <c r="Q203" i="74"/>
  <c r="M203" i="74"/>
  <c r="V203" i="74"/>
  <c r="P203" i="74"/>
  <c r="T203" i="74"/>
  <c r="O203" i="74"/>
  <c r="W203" i="74"/>
  <c r="S203" i="74"/>
  <c r="R203" i="74"/>
  <c r="X203" i="74"/>
  <c r="N203" i="74"/>
  <c r="W185" i="74"/>
  <c r="S185" i="74"/>
  <c r="V185" i="74"/>
  <c r="R185" i="74"/>
  <c r="U185" i="74"/>
  <c r="X185" i="74"/>
  <c r="T185" i="74"/>
  <c r="W163" i="74"/>
  <c r="V163" i="74"/>
  <c r="U163" i="74"/>
  <c r="X163" i="74"/>
  <c r="X292" i="74"/>
  <c r="T292" i="74"/>
  <c r="P292" i="74"/>
  <c r="W292" i="74"/>
  <c r="S292" i="74"/>
  <c r="O292" i="74"/>
  <c r="V292" i="74"/>
  <c r="U292" i="74"/>
  <c r="R292" i="74"/>
  <c r="Q292" i="74"/>
  <c r="X274" i="74"/>
  <c r="T274" i="74"/>
  <c r="P274" i="74"/>
  <c r="W274" i="74"/>
  <c r="S274" i="74"/>
  <c r="O274" i="74"/>
  <c r="R274" i="74"/>
  <c r="V274" i="74"/>
  <c r="M274" i="74"/>
  <c r="U274" i="74"/>
  <c r="Q274" i="74"/>
  <c r="N274" i="74"/>
  <c r="W260" i="74"/>
  <c r="S260" i="74"/>
  <c r="O260" i="74"/>
  <c r="X260" i="74"/>
  <c r="R260" i="74"/>
  <c r="M260" i="74"/>
  <c r="V260" i="74"/>
  <c r="Q260" i="74"/>
  <c r="T260" i="74"/>
  <c r="P260" i="74"/>
  <c r="U260" i="74"/>
  <c r="N260" i="74"/>
  <c r="W242" i="74"/>
  <c r="X242" i="74"/>
  <c r="W228" i="74"/>
  <c r="X228" i="74"/>
  <c r="W210" i="74"/>
  <c r="S210" i="74"/>
  <c r="O210" i="74"/>
  <c r="T210" i="74"/>
  <c r="N210" i="74"/>
  <c r="X210" i="74"/>
  <c r="R210" i="74"/>
  <c r="M210" i="74"/>
  <c r="Q210" i="74"/>
  <c r="P210" i="74"/>
  <c r="V210" i="74"/>
  <c r="U210" i="74"/>
  <c r="U196" i="74"/>
  <c r="Q196" i="74"/>
  <c r="M196" i="74"/>
  <c r="X196" i="74"/>
  <c r="T196" i="74"/>
  <c r="P196" i="74"/>
  <c r="W196" i="74"/>
  <c r="S196" i="74"/>
  <c r="O196" i="74"/>
  <c r="R196" i="74"/>
  <c r="N196" i="74"/>
  <c r="V196" i="74"/>
  <c r="W161" i="74"/>
  <c r="S161" i="74"/>
  <c r="O161" i="74"/>
  <c r="V161" i="74"/>
  <c r="R161" i="74"/>
  <c r="N161" i="74"/>
  <c r="U161" i="74"/>
  <c r="Q161" i="74"/>
  <c r="M161" i="74"/>
  <c r="P161" i="74"/>
  <c r="X161" i="74"/>
  <c r="T161" i="74"/>
  <c r="V293" i="74"/>
  <c r="R293" i="74"/>
  <c r="U293" i="74"/>
  <c r="Q293" i="74"/>
  <c r="T293" i="74"/>
  <c r="X293" i="74"/>
  <c r="O293" i="74"/>
  <c r="W293" i="74"/>
  <c r="S293" i="74"/>
  <c r="P293" i="74"/>
  <c r="X290" i="74"/>
  <c r="T290" i="74"/>
  <c r="P290" i="74"/>
  <c r="W290" i="74"/>
  <c r="S290" i="74"/>
  <c r="O290" i="74"/>
  <c r="R290" i="74"/>
  <c r="V290" i="74"/>
  <c r="U290" i="74"/>
  <c r="Q290" i="74"/>
  <c r="V273" i="74"/>
  <c r="R273" i="74"/>
  <c r="N273" i="74"/>
  <c r="U273" i="74"/>
  <c r="Q273" i="74"/>
  <c r="M273" i="74"/>
  <c r="T273" i="74"/>
  <c r="W273" i="74"/>
  <c r="S273" i="74"/>
  <c r="O273" i="74"/>
  <c r="X273" i="74"/>
  <c r="P273" i="74"/>
  <c r="W248" i="74"/>
  <c r="X248" i="74"/>
  <c r="S248" i="74"/>
  <c r="O248" i="74"/>
  <c r="V248" i="74"/>
  <c r="R248" i="74"/>
  <c r="N248" i="74"/>
  <c r="P248" i="74"/>
  <c r="U248" i="74"/>
  <c r="M248" i="74"/>
  <c r="T248" i="74"/>
  <c r="Q248" i="74"/>
  <c r="W232" i="74"/>
  <c r="X232" i="74"/>
  <c r="W167" i="74"/>
  <c r="V167" i="74"/>
  <c r="U167" i="74"/>
  <c r="X167" i="74"/>
  <c r="X282" i="74"/>
  <c r="T282" i="74"/>
  <c r="P282" i="74"/>
  <c r="W282" i="74"/>
  <c r="S282" i="74"/>
  <c r="O282" i="74"/>
  <c r="R282" i="74"/>
  <c r="U282" i="74"/>
  <c r="Q282" i="74"/>
  <c r="M282" i="74"/>
  <c r="V282" i="74"/>
  <c r="N282" i="74"/>
  <c r="X241" i="74"/>
  <c r="W241" i="74"/>
  <c r="P109" i="74"/>
  <c r="S109" i="74"/>
  <c r="O109" i="74"/>
  <c r="R109" i="74"/>
  <c r="N109" i="74"/>
  <c r="Q109" i="74"/>
  <c r="M109" i="74"/>
  <c r="Y109" i="74" s="1"/>
  <c r="U97" i="74"/>
  <c r="R97" i="74"/>
  <c r="N97" i="74"/>
  <c r="Q97" i="74"/>
  <c r="P97" i="74"/>
  <c r="O97" i="74"/>
  <c r="M97" i="74"/>
  <c r="Y97" i="74" s="1"/>
  <c r="P87" i="74"/>
  <c r="R87" i="74"/>
  <c r="Q87" i="74"/>
  <c r="N26" i="74"/>
  <c r="U26" i="74"/>
  <c r="W197" i="74"/>
  <c r="S197" i="74"/>
  <c r="O197" i="74"/>
  <c r="V197" i="74"/>
  <c r="R197" i="74"/>
  <c r="N197" i="74"/>
  <c r="U197" i="74"/>
  <c r="Q197" i="74"/>
  <c r="M197" i="74"/>
  <c r="P197" i="74"/>
  <c r="X197" i="74"/>
  <c r="T197" i="74"/>
  <c r="U164" i="74"/>
  <c r="X164" i="74"/>
  <c r="W164" i="74"/>
  <c r="V164" i="74"/>
  <c r="X276" i="74"/>
  <c r="T276" i="74"/>
  <c r="P276" i="74"/>
  <c r="W276" i="74"/>
  <c r="S276" i="74"/>
  <c r="O276" i="74"/>
  <c r="R276" i="74"/>
  <c r="Q276" i="74"/>
  <c r="N276" i="74"/>
  <c r="V276" i="74"/>
  <c r="U276" i="74"/>
  <c r="M276" i="74"/>
  <c r="W256" i="74"/>
  <c r="S256" i="74"/>
  <c r="O256" i="74"/>
  <c r="X256" i="74"/>
  <c r="R256" i="74"/>
  <c r="M256" i="74"/>
  <c r="V256" i="74"/>
  <c r="Q256" i="74"/>
  <c r="N256" i="74"/>
  <c r="U256" i="74"/>
  <c r="P256" i="74"/>
  <c r="T256" i="74"/>
  <c r="U121" i="74"/>
  <c r="Q121" i="74"/>
  <c r="M121" i="74"/>
  <c r="T121" i="74"/>
  <c r="P121" i="74"/>
  <c r="S121" i="74"/>
  <c r="O121" i="74"/>
  <c r="R121" i="74"/>
  <c r="N121" i="74"/>
  <c r="U182" i="74"/>
  <c r="X182" i="74"/>
  <c r="T182" i="74"/>
  <c r="W182" i="74"/>
  <c r="S182" i="74"/>
  <c r="V182" i="74"/>
  <c r="R182" i="74"/>
  <c r="W143" i="74"/>
  <c r="V143" i="74"/>
  <c r="R143" i="74"/>
  <c r="U143" i="74"/>
  <c r="Q143" i="74"/>
  <c r="T143" i="74"/>
  <c r="X143" i="74"/>
  <c r="S143" i="74"/>
  <c r="W224" i="74"/>
  <c r="S224" i="74"/>
  <c r="O224" i="74"/>
  <c r="V224" i="74"/>
  <c r="R224" i="74"/>
  <c r="N224" i="74"/>
  <c r="T224" i="74"/>
  <c r="Q224" i="74"/>
  <c r="M224" i="74"/>
  <c r="X224" i="74"/>
  <c r="U224" i="74"/>
  <c r="P224" i="74"/>
  <c r="W208" i="74"/>
  <c r="S208" i="74"/>
  <c r="O208" i="74"/>
  <c r="V208" i="74"/>
  <c r="Q208" i="74"/>
  <c r="U208" i="74"/>
  <c r="P208" i="74"/>
  <c r="R208" i="74"/>
  <c r="N208" i="74"/>
  <c r="X208" i="74"/>
  <c r="M208" i="74"/>
  <c r="T208" i="74"/>
  <c r="X78" i="74"/>
  <c r="N46" i="74"/>
  <c r="V46" i="74"/>
  <c r="U46" i="74"/>
  <c r="U134" i="74"/>
  <c r="Q134" i="74"/>
  <c r="T134" i="74"/>
  <c r="S134" i="74"/>
  <c r="V134" i="74"/>
  <c r="R134" i="74"/>
  <c r="V295" i="74"/>
  <c r="R295" i="74"/>
  <c r="U295" i="74"/>
  <c r="Q295" i="74"/>
  <c r="X295" i="74"/>
  <c r="P295" i="74"/>
  <c r="O295" i="74"/>
  <c r="W295" i="74"/>
  <c r="T295" i="74"/>
  <c r="S295" i="74"/>
  <c r="U263" i="74"/>
  <c r="Q263" i="74"/>
  <c r="M263" i="74"/>
  <c r="W263" i="74"/>
  <c r="R263" i="74"/>
  <c r="V263" i="74"/>
  <c r="P263" i="74"/>
  <c r="T263" i="74"/>
  <c r="S263" i="74"/>
  <c r="N263" i="74"/>
  <c r="X263" i="74"/>
  <c r="O263" i="74"/>
  <c r="X231" i="74"/>
  <c r="W231" i="74"/>
  <c r="W173" i="74"/>
  <c r="S173" i="74"/>
  <c r="V173" i="74"/>
  <c r="R173" i="74"/>
  <c r="U173" i="74"/>
  <c r="X173" i="74"/>
  <c r="T173" i="74"/>
  <c r="X148" i="74"/>
  <c r="S148" i="74"/>
  <c r="V148" i="74"/>
  <c r="R148" i="74"/>
  <c r="U148" i="74"/>
  <c r="Q148" i="74"/>
  <c r="T148" i="74"/>
  <c r="T137" i="74"/>
  <c r="S137" i="74"/>
  <c r="V137" i="74"/>
  <c r="R137" i="74"/>
  <c r="U137" i="74"/>
  <c r="Q137" i="74"/>
  <c r="X130" i="74"/>
  <c r="S130" i="74"/>
  <c r="O130" i="74"/>
  <c r="V130" i="74"/>
  <c r="R130" i="74"/>
  <c r="N130" i="74"/>
  <c r="U130" i="74"/>
  <c r="Q130" i="74"/>
  <c r="M130" i="74"/>
  <c r="T130" i="74"/>
  <c r="P130" i="74"/>
  <c r="X112" i="74"/>
  <c r="U112" i="74"/>
  <c r="T112" i="74"/>
  <c r="X124" i="74"/>
  <c r="S124" i="74"/>
  <c r="O124" i="74"/>
  <c r="V124" i="74"/>
  <c r="R124" i="74"/>
  <c r="N124" i="74"/>
  <c r="U124" i="74"/>
  <c r="Q124" i="74"/>
  <c r="M124" i="74"/>
  <c r="T124" i="74"/>
  <c r="P124" i="74"/>
  <c r="N44" i="74"/>
  <c r="U44" i="74"/>
  <c r="N30" i="74"/>
  <c r="U30" i="74"/>
  <c r="Y30" i="74" s="1"/>
  <c r="V153" i="74"/>
  <c r="R153" i="74"/>
  <c r="U153" i="74"/>
  <c r="T153" i="74"/>
  <c r="S153" i="74"/>
  <c r="X120" i="74"/>
  <c r="T120" i="74"/>
  <c r="P120" i="74"/>
  <c r="S120" i="74"/>
  <c r="O120" i="74"/>
  <c r="R120" i="74"/>
  <c r="N120" i="74"/>
  <c r="U120" i="74"/>
  <c r="Q120" i="74"/>
  <c r="M120" i="74"/>
  <c r="V99" i="74"/>
  <c r="Q99" i="74"/>
  <c r="M99" i="74"/>
  <c r="P99" i="74"/>
  <c r="O99" i="74"/>
  <c r="N99" i="74"/>
  <c r="Y99" i="74" s="1"/>
  <c r="V38" i="74"/>
  <c r="U38" i="74"/>
  <c r="U249" i="74"/>
  <c r="Q249" i="74"/>
  <c r="M249" i="74"/>
  <c r="T249" i="74"/>
  <c r="O249" i="74"/>
  <c r="X249" i="74"/>
  <c r="S249" i="74"/>
  <c r="N249" i="74"/>
  <c r="V249" i="74"/>
  <c r="R249" i="74"/>
  <c r="W249" i="74"/>
  <c r="P249" i="74"/>
  <c r="U217" i="74"/>
  <c r="Q217" i="74"/>
  <c r="M217" i="74"/>
  <c r="X217" i="74"/>
  <c r="T217" i="74"/>
  <c r="P217" i="74"/>
  <c r="V217" i="74"/>
  <c r="N217" i="74"/>
  <c r="S217" i="74"/>
  <c r="O217" i="74"/>
  <c r="W217" i="74"/>
  <c r="R217" i="74"/>
  <c r="U194" i="74"/>
  <c r="Q194" i="74"/>
  <c r="M194" i="74"/>
  <c r="X194" i="74"/>
  <c r="T194" i="74"/>
  <c r="P194" i="74"/>
  <c r="W194" i="74"/>
  <c r="S194" i="74"/>
  <c r="O194" i="74"/>
  <c r="V194" i="74"/>
  <c r="R194" i="74"/>
  <c r="N194" i="74"/>
  <c r="U180" i="74"/>
  <c r="X180" i="74"/>
  <c r="T180" i="74"/>
  <c r="W180" i="74"/>
  <c r="S180" i="74"/>
  <c r="R180" i="74"/>
  <c r="V180" i="74"/>
  <c r="X270" i="74"/>
  <c r="T270" i="74"/>
  <c r="P270" i="74"/>
  <c r="W270" i="74"/>
  <c r="S270" i="74"/>
  <c r="O270" i="74"/>
  <c r="R270" i="74"/>
  <c r="V270" i="74"/>
  <c r="M270" i="74"/>
  <c r="U270" i="74"/>
  <c r="Q270" i="74"/>
  <c r="N270" i="74"/>
  <c r="W238" i="74"/>
  <c r="X238" i="74"/>
  <c r="W206" i="74"/>
  <c r="S206" i="74"/>
  <c r="O206" i="74"/>
  <c r="T206" i="74"/>
  <c r="N206" i="74"/>
  <c r="X206" i="74"/>
  <c r="R206" i="74"/>
  <c r="M206" i="74"/>
  <c r="V206" i="74"/>
  <c r="U206" i="74"/>
  <c r="Q206" i="74"/>
  <c r="P206" i="74"/>
  <c r="V289" i="74"/>
  <c r="R289" i="74"/>
  <c r="U289" i="74"/>
  <c r="Q289" i="74"/>
  <c r="T289" i="74"/>
  <c r="W289" i="74"/>
  <c r="S289" i="74"/>
  <c r="P289" i="74"/>
  <c r="O289" i="74"/>
  <c r="X289" i="74"/>
  <c r="V285" i="74"/>
  <c r="R285" i="74"/>
  <c r="N285" i="74"/>
  <c r="U285" i="74"/>
  <c r="Q285" i="74"/>
  <c r="S285" i="74"/>
  <c r="P285" i="74"/>
  <c r="X285" i="74"/>
  <c r="O285" i="74"/>
  <c r="W285" i="74"/>
  <c r="T285" i="74"/>
  <c r="U261" i="74"/>
  <c r="Q261" i="74"/>
  <c r="M261" i="74"/>
  <c r="T261" i="74"/>
  <c r="O261" i="74"/>
  <c r="X261" i="74"/>
  <c r="S261" i="74"/>
  <c r="N261" i="74"/>
  <c r="P261" i="74"/>
  <c r="W261" i="74"/>
  <c r="V261" i="74"/>
  <c r="R261" i="74"/>
  <c r="W240" i="74"/>
  <c r="X240" i="74"/>
  <c r="U211" i="74"/>
  <c r="Q211" i="74"/>
  <c r="M211" i="74"/>
  <c r="X211" i="74"/>
  <c r="V211" i="74"/>
  <c r="P211" i="74"/>
  <c r="T211" i="74"/>
  <c r="O211" i="74"/>
  <c r="W211" i="74"/>
  <c r="S211" i="74"/>
  <c r="R211" i="74"/>
  <c r="N211" i="74"/>
  <c r="U162" i="74"/>
  <c r="Q162" i="74"/>
  <c r="M162" i="74"/>
  <c r="X162" i="74"/>
  <c r="T162" i="74"/>
  <c r="P162" i="74"/>
  <c r="W162" i="74"/>
  <c r="S162" i="74"/>
  <c r="O162" i="74"/>
  <c r="V162" i="74"/>
  <c r="R162" i="74"/>
  <c r="N162" i="74"/>
  <c r="V34" i="74"/>
  <c r="U34" i="74"/>
  <c r="Y34" i="74" s="1"/>
  <c r="V18" i="74"/>
  <c r="N18" i="74"/>
  <c r="R18" i="74"/>
  <c r="Y18" i="74" s="1"/>
  <c r="U18" i="74"/>
  <c r="X266" i="74"/>
  <c r="W266" i="74"/>
  <c r="S266" i="74"/>
  <c r="T266" i="74"/>
  <c r="O266" i="74"/>
  <c r="V266" i="74"/>
  <c r="P266" i="74"/>
  <c r="U266" i="74"/>
  <c r="N266" i="74"/>
  <c r="M266" i="74"/>
  <c r="R266" i="74"/>
  <c r="Q266" i="74"/>
  <c r="W230" i="74"/>
  <c r="X230" i="74"/>
  <c r="T119" i="74"/>
  <c r="P119" i="74"/>
  <c r="S119" i="74"/>
  <c r="O119" i="74"/>
  <c r="X119" i="74"/>
  <c r="R119" i="74"/>
  <c r="N119" i="74"/>
  <c r="U119" i="74"/>
  <c r="Q119" i="74"/>
  <c r="M119" i="74"/>
  <c r="X104" i="74"/>
  <c r="U104" i="74"/>
  <c r="X96" i="74"/>
  <c r="U96" i="74"/>
  <c r="N96" i="74"/>
  <c r="O96" i="74"/>
  <c r="M96" i="74"/>
  <c r="Q96" i="74"/>
  <c r="P96" i="74"/>
  <c r="W214" i="74"/>
  <c r="S214" i="74"/>
  <c r="O214" i="74"/>
  <c r="V214" i="74"/>
  <c r="R214" i="74"/>
  <c r="N214" i="74"/>
  <c r="U214" i="74"/>
  <c r="M214" i="74"/>
  <c r="T214" i="74"/>
  <c r="X214" i="74"/>
  <c r="Q214" i="74"/>
  <c r="P214" i="74"/>
  <c r="W193" i="74"/>
  <c r="S193" i="74"/>
  <c r="O193" i="74"/>
  <c r="V193" i="74"/>
  <c r="R193" i="74"/>
  <c r="N193" i="74"/>
  <c r="U193" i="74"/>
  <c r="Q193" i="74"/>
  <c r="M193" i="74"/>
  <c r="P193" i="74"/>
  <c r="X193" i="74"/>
  <c r="T193" i="74"/>
  <c r="U160" i="74"/>
  <c r="Q160" i="74"/>
  <c r="M160" i="74"/>
  <c r="X160" i="74"/>
  <c r="T160" i="74"/>
  <c r="P160" i="74"/>
  <c r="W160" i="74"/>
  <c r="S160" i="74"/>
  <c r="O160" i="74"/>
  <c r="R160" i="74"/>
  <c r="N160" i="74"/>
  <c r="V160" i="74"/>
  <c r="X272" i="74"/>
  <c r="T272" i="74"/>
  <c r="P272" i="74"/>
  <c r="W272" i="74"/>
  <c r="S272" i="74"/>
  <c r="O272" i="74"/>
  <c r="R272" i="74"/>
  <c r="Q272" i="74"/>
  <c r="N272" i="74"/>
  <c r="U272" i="74"/>
  <c r="M272" i="74"/>
  <c r="V272" i="74"/>
  <c r="W179" i="74"/>
  <c r="S179" i="74"/>
  <c r="V179" i="74"/>
  <c r="R179" i="74"/>
  <c r="U179" i="74"/>
  <c r="X179" i="74"/>
  <c r="T179" i="74"/>
  <c r="W250" i="74"/>
  <c r="S250" i="74"/>
  <c r="O250" i="74"/>
  <c r="U250" i="74"/>
  <c r="P250" i="74"/>
  <c r="T250" i="74"/>
  <c r="N250" i="74"/>
  <c r="X250" i="74"/>
  <c r="M250" i="74"/>
  <c r="V250" i="74"/>
  <c r="R250" i="74"/>
  <c r="Q250" i="74"/>
  <c r="W181" i="74"/>
  <c r="S181" i="74"/>
  <c r="V181" i="74"/>
  <c r="R181" i="74"/>
  <c r="U181" i="74"/>
  <c r="X181" i="74"/>
  <c r="T181" i="74"/>
  <c r="T95" i="74"/>
  <c r="R95" i="74"/>
  <c r="N95" i="74"/>
  <c r="Q95" i="74"/>
  <c r="M95" i="74"/>
  <c r="P95" i="74"/>
  <c r="O95" i="74"/>
  <c r="W220" i="74"/>
  <c r="S220" i="74"/>
  <c r="O220" i="74"/>
  <c r="V220" i="74"/>
  <c r="R220" i="74"/>
  <c r="N220" i="74"/>
  <c r="U220" i="74"/>
  <c r="M220" i="74"/>
  <c r="T220" i="74"/>
  <c r="Q220" i="74"/>
  <c r="P220" i="74"/>
  <c r="X220" i="74"/>
  <c r="W204" i="74"/>
  <c r="S204" i="74"/>
  <c r="O204" i="74"/>
  <c r="V204" i="74"/>
  <c r="Q204" i="74"/>
  <c r="U204" i="74"/>
  <c r="P204" i="74"/>
  <c r="X204" i="74"/>
  <c r="M204" i="74"/>
  <c r="T204" i="74"/>
  <c r="R204" i="74"/>
  <c r="N204" i="74"/>
  <c r="Y111" i="74"/>
  <c r="Y110" i="75"/>
  <c r="Y92" i="75"/>
  <c r="Y116" i="74"/>
  <c r="Y104" i="74"/>
  <c r="Y103" i="74"/>
  <c r="Y115" i="74"/>
  <c r="Y121" i="75"/>
  <c r="Y87" i="75"/>
  <c r="Y107" i="75"/>
  <c r="Y95" i="75"/>
  <c r="Y101" i="74"/>
  <c r="Y92" i="74"/>
  <c r="Y87" i="74"/>
  <c r="Y96" i="75"/>
  <c r="Y100" i="75"/>
  <c r="Y86" i="75"/>
  <c r="Y115" i="75"/>
  <c r="Y101" i="75"/>
  <c r="Y83" i="75"/>
  <c r="Y117" i="75"/>
  <c r="Y99" i="75"/>
  <c r="W120" i="75"/>
  <c r="V120" i="75"/>
  <c r="U120" i="75"/>
  <c r="X120" i="75"/>
  <c r="R77" i="75"/>
  <c r="V77" i="75"/>
  <c r="X77" i="75"/>
  <c r="S77" i="75"/>
  <c r="U77" i="75"/>
  <c r="X41" i="75"/>
  <c r="U41" i="75"/>
  <c r="Q41" i="75"/>
  <c r="N41" i="75"/>
  <c r="R41" i="75"/>
  <c r="V41" i="75"/>
  <c r="O41" i="75"/>
  <c r="W41" i="75"/>
  <c r="S41" i="75"/>
  <c r="V8" i="75"/>
  <c r="W8" i="75"/>
  <c r="P8" i="75"/>
  <c r="N8" i="75"/>
  <c r="X8" i="75"/>
  <c r="T8" i="75"/>
  <c r="M8" i="75"/>
  <c r="O8" i="75"/>
  <c r="Q8" i="75"/>
  <c r="W103" i="75"/>
  <c r="S103" i="75"/>
  <c r="V103" i="75"/>
  <c r="R103" i="75"/>
  <c r="X103" i="75"/>
  <c r="U103" i="75"/>
  <c r="T103" i="75"/>
  <c r="U105" i="75"/>
  <c r="X105" i="75"/>
  <c r="T105" i="75"/>
  <c r="S105" i="75"/>
  <c r="R105" i="75"/>
  <c r="W105" i="75"/>
  <c r="V105" i="75"/>
  <c r="V88" i="75"/>
  <c r="R88" i="75"/>
  <c r="U88" i="75"/>
  <c r="Q88" i="75"/>
  <c r="W88" i="75"/>
  <c r="T88" i="75"/>
  <c r="S88" i="75"/>
  <c r="X88" i="75"/>
  <c r="T16" i="75"/>
  <c r="O13" i="75"/>
  <c r="X13" i="75"/>
  <c r="X75" i="75"/>
  <c r="V106" i="75"/>
  <c r="R106" i="75"/>
  <c r="U106" i="75"/>
  <c r="T106" i="75"/>
  <c r="S106" i="75"/>
  <c r="X106" i="75"/>
  <c r="W106" i="75"/>
  <c r="S9" i="75"/>
  <c r="W33" i="75"/>
  <c r="W55" i="75"/>
  <c r="W58" i="75"/>
  <c r="W75" i="75"/>
  <c r="S16" i="75"/>
  <c r="S24" i="75"/>
  <c r="S32" i="75"/>
  <c r="S54" i="75"/>
  <c r="S70" i="75"/>
  <c r="O33" i="75"/>
  <c r="O58" i="75"/>
  <c r="R13" i="75"/>
  <c r="V9" i="75"/>
  <c r="V33" i="75"/>
  <c r="V16" i="75"/>
  <c r="V24" i="75"/>
  <c r="V32" i="75"/>
  <c r="V54" i="75"/>
  <c r="V70" i="75"/>
  <c r="V75" i="75"/>
  <c r="R33" i="75"/>
  <c r="R54" i="75"/>
  <c r="R70" i="75"/>
  <c r="R76" i="75"/>
  <c r="R75" i="75"/>
  <c r="N33" i="75"/>
  <c r="N53" i="75"/>
  <c r="M9" i="75"/>
  <c r="U31" i="75"/>
  <c r="U54" i="75"/>
  <c r="U76" i="75"/>
  <c r="U70" i="75"/>
  <c r="Q33" i="75"/>
  <c r="Q53" i="75"/>
  <c r="Q58" i="75"/>
  <c r="M16" i="75"/>
  <c r="M32" i="75"/>
  <c r="P16" i="75"/>
  <c r="P9" i="75"/>
  <c r="X31" i="75"/>
  <c r="X67" i="75"/>
  <c r="X80" i="75"/>
  <c r="T13" i="75"/>
  <c r="T80" i="75"/>
  <c r="P13" i="75"/>
  <c r="U114" i="75"/>
  <c r="X114" i="75"/>
  <c r="T114" i="75"/>
  <c r="W114" i="75"/>
  <c r="V114" i="75"/>
  <c r="S114" i="75"/>
  <c r="R114" i="75"/>
  <c r="W116" i="75"/>
  <c r="S116" i="75"/>
  <c r="V116" i="75"/>
  <c r="X116" i="75"/>
  <c r="U116" i="75"/>
  <c r="T116" i="75"/>
  <c r="W108" i="75"/>
  <c r="S108" i="75"/>
  <c r="V108" i="75"/>
  <c r="R108" i="75"/>
  <c r="X108" i="75"/>
  <c r="T108" i="75"/>
  <c r="U108" i="75"/>
  <c r="W85" i="75"/>
  <c r="S85" i="75"/>
  <c r="V85" i="75"/>
  <c r="R85" i="75"/>
  <c r="X85" i="75"/>
  <c r="U85" i="75"/>
  <c r="T85" i="75"/>
  <c r="Q85" i="75"/>
  <c r="V84" i="75"/>
  <c r="R84" i="75"/>
  <c r="U84" i="75"/>
  <c r="Q84" i="75"/>
  <c r="W84" i="75"/>
  <c r="T84" i="75"/>
  <c r="X84" i="75"/>
  <c r="S84" i="75"/>
  <c r="W13" i="75"/>
  <c r="V13" i="75"/>
  <c r="W112" i="75"/>
  <c r="S112" i="75"/>
  <c r="V112" i="75"/>
  <c r="R112" i="75"/>
  <c r="U112" i="75"/>
  <c r="T112" i="75"/>
  <c r="X112" i="75"/>
  <c r="N13" i="75"/>
  <c r="S14" i="75"/>
  <c r="S75" i="75"/>
  <c r="S80" i="75"/>
  <c r="P14" i="75"/>
  <c r="V14" i="75"/>
  <c r="R80" i="75"/>
  <c r="U16" i="75"/>
  <c r="X90" i="75"/>
  <c r="T90" i="75"/>
  <c r="W90" i="75"/>
  <c r="S90" i="75"/>
  <c r="Q90" i="75"/>
  <c r="V90" i="75"/>
  <c r="U90" i="75"/>
  <c r="R90" i="75"/>
  <c r="U13" i="75"/>
  <c r="T14" i="75"/>
  <c r="O9" i="75"/>
  <c r="W14" i="75"/>
  <c r="W80" i="75"/>
  <c r="S55" i="75"/>
  <c r="O14" i="75"/>
  <c r="V67" i="75"/>
  <c r="R14" i="75"/>
  <c r="N14" i="75"/>
  <c r="N58" i="75"/>
  <c r="M14" i="75"/>
  <c r="U33" i="75"/>
  <c r="U55" i="75"/>
  <c r="Q55" i="75"/>
  <c r="Q75" i="75"/>
  <c r="M31" i="75"/>
  <c r="X58" i="75"/>
  <c r="X70" i="75"/>
  <c r="T31" i="75"/>
  <c r="T67" i="75"/>
  <c r="W98" i="75"/>
  <c r="S98" i="75"/>
  <c r="V98" i="75"/>
  <c r="R98" i="75"/>
  <c r="U98" i="75"/>
  <c r="T98" i="75"/>
  <c r="Q98" i="75"/>
  <c r="P98" i="75"/>
  <c r="X98" i="75"/>
  <c r="U82" i="75"/>
  <c r="Q82" i="75"/>
  <c r="X82" i="75"/>
  <c r="T82" i="75"/>
  <c r="R82" i="75"/>
  <c r="W82" i="75"/>
  <c r="V82" i="75"/>
  <c r="S82" i="75"/>
  <c r="X113" i="75"/>
  <c r="T113" i="75"/>
  <c r="W113" i="75"/>
  <c r="S113" i="75"/>
  <c r="V113" i="75"/>
  <c r="U113" i="75"/>
  <c r="R113" i="75"/>
  <c r="W94" i="75"/>
  <c r="S94" i="75"/>
  <c r="V94" i="75"/>
  <c r="R94" i="75"/>
  <c r="X94" i="75"/>
  <c r="U94" i="75"/>
  <c r="T94" i="75"/>
  <c r="X81" i="75"/>
  <c r="T81" i="75"/>
  <c r="W81" i="75"/>
  <c r="S81" i="75"/>
  <c r="V81" i="75"/>
  <c r="U81" i="75"/>
  <c r="R81" i="75"/>
  <c r="Q81" i="75"/>
  <c r="V111" i="75"/>
  <c r="R111" i="75"/>
  <c r="U111" i="75"/>
  <c r="T111" i="75"/>
  <c r="S111" i="75"/>
  <c r="X111" i="75"/>
  <c r="W111" i="75"/>
  <c r="V119" i="75"/>
  <c r="U119" i="75"/>
  <c r="X119" i="75"/>
  <c r="W119" i="75"/>
  <c r="V97" i="75"/>
  <c r="R97" i="75"/>
  <c r="U97" i="75"/>
  <c r="Q97" i="75"/>
  <c r="T97" i="75"/>
  <c r="S97" i="75"/>
  <c r="X97" i="75"/>
  <c r="W97" i="75"/>
  <c r="Y113" i="74"/>
  <c r="Y129" i="74"/>
  <c r="T52" i="74"/>
  <c r="W102" i="74"/>
  <c r="V102" i="74"/>
  <c r="U102" i="74"/>
  <c r="X102" i="74"/>
  <c r="T102" i="74"/>
  <c r="V24" i="74"/>
  <c r="N24" i="74"/>
  <c r="R24" i="74"/>
  <c r="V6" i="74"/>
  <c r="N6" i="74"/>
  <c r="R6" i="74"/>
  <c r="U6" i="74"/>
  <c r="V22" i="74"/>
  <c r="R22" i="74"/>
  <c r="N22" i="74"/>
  <c r="W142" i="74"/>
  <c r="X142" i="74"/>
  <c r="W126" i="74"/>
  <c r="X126" i="74"/>
  <c r="W110" i="74"/>
  <c r="V110" i="74"/>
  <c r="U110" i="74"/>
  <c r="T110" i="74"/>
  <c r="X110" i="74"/>
  <c r="V20" i="74"/>
  <c r="N20" i="74"/>
  <c r="R20" i="74"/>
  <c r="S52" i="74"/>
  <c r="U24" i="74"/>
  <c r="P52" i="74"/>
  <c r="R16" i="74"/>
  <c r="N16" i="74"/>
  <c r="V16" i="74"/>
  <c r="X152" i="74"/>
  <c r="W152" i="74"/>
  <c r="V133" i="74"/>
  <c r="R133" i="74"/>
  <c r="N133" i="74"/>
  <c r="U133" i="74"/>
  <c r="Q133" i="74"/>
  <c r="M133" i="74"/>
  <c r="X133" i="74"/>
  <c r="T133" i="74"/>
  <c r="P133" i="74"/>
  <c r="W133" i="74"/>
  <c r="S133" i="74"/>
  <c r="O133" i="74"/>
  <c r="U16" i="74"/>
  <c r="U20" i="74"/>
  <c r="U22" i="74"/>
  <c r="X52" i="74"/>
  <c r="W150" i="74"/>
  <c r="X150" i="74"/>
  <c r="W134" i="74"/>
  <c r="X134" i="74"/>
  <c r="W118" i="74"/>
  <c r="V118" i="74"/>
  <c r="X118" i="74"/>
  <c r="W94" i="74"/>
  <c r="S94" i="74"/>
  <c r="V94" i="74"/>
  <c r="U94" i="74"/>
  <c r="X94" i="74"/>
  <c r="T94" i="74"/>
  <c r="X138" i="74"/>
  <c r="W138" i="74"/>
  <c r="X149" i="74"/>
  <c r="W149" i="74"/>
  <c r="V28" i="74"/>
  <c r="N28" i="74"/>
  <c r="R28" i="74"/>
  <c r="V14" i="74"/>
  <c r="R14" i="74"/>
  <c r="N14" i="74"/>
  <c r="U28" i="74"/>
  <c r="M46" i="74"/>
  <c r="O76" i="74"/>
  <c r="Q76" i="74"/>
  <c r="M76" i="74"/>
  <c r="P46" i="74"/>
  <c r="P76" i="74"/>
  <c r="N32" i="74"/>
  <c r="R32" i="74"/>
  <c r="Y40" i="74"/>
  <c r="Y8" i="74"/>
  <c r="Y51" i="74"/>
  <c r="W54" i="74"/>
  <c r="AF12" i="81"/>
  <c r="Y22" i="75"/>
  <c r="Y52" i="75"/>
  <c r="Y35" i="75"/>
  <c r="Y23" i="74"/>
  <c r="Y19" i="74"/>
  <c r="Y61" i="74"/>
  <c r="Y85" i="74"/>
  <c r="AA28" i="81"/>
  <c r="N28" i="81"/>
  <c r="N31" i="81" s="1"/>
  <c r="Q31" i="81" s="1"/>
  <c r="Y10" i="75"/>
  <c r="Y6" i="75"/>
  <c r="U53" i="75"/>
  <c r="Y46" i="75"/>
  <c r="Y29" i="75"/>
  <c r="Y48" i="75"/>
  <c r="Y49" i="75"/>
  <c r="Y57" i="75"/>
  <c r="Y73" i="75"/>
  <c r="Y60" i="75"/>
  <c r="Y68" i="75"/>
  <c r="T53" i="75"/>
  <c r="Y55" i="74"/>
  <c r="Y63" i="74"/>
  <c r="Y71" i="74"/>
  <c r="Y79" i="74"/>
  <c r="Y60" i="74"/>
  <c r="Y68" i="74"/>
  <c r="Y84" i="74"/>
  <c r="Y56" i="75"/>
  <c r="Y38" i="75"/>
  <c r="Y47" i="75"/>
  <c r="Y71" i="75"/>
  <c r="Y47" i="74"/>
  <c r="Y39" i="74"/>
  <c r="Y35" i="74"/>
  <c r="Y31" i="74"/>
  <c r="Y15" i="74"/>
  <c r="Y69" i="74"/>
  <c r="Y58" i="74"/>
  <c r="Y82" i="74"/>
  <c r="N14" i="81"/>
  <c r="S13" i="81"/>
  <c r="S14" i="81" s="1"/>
  <c r="AF11" i="81"/>
  <c r="W53" i="75"/>
  <c r="O55" i="75"/>
  <c r="V53" i="75"/>
  <c r="N55" i="75"/>
  <c r="Y7" i="75"/>
  <c r="Y18" i="75"/>
  <c r="Y26" i="75"/>
  <c r="Y34" i="75"/>
  <c r="Y42" i="75"/>
  <c r="Y15" i="75"/>
  <c r="Y23" i="75"/>
  <c r="Y39" i="75"/>
  <c r="Y59" i="75"/>
  <c r="Y74" i="75"/>
  <c r="Y62" i="75"/>
  <c r="Y79" i="75"/>
  <c r="Y44" i="74"/>
  <c r="Y49" i="74"/>
  <c r="Y45" i="74"/>
  <c r="Y41" i="74"/>
  <c r="Y37" i="74"/>
  <c r="Y33" i="74"/>
  <c r="Y29" i="74"/>
  <c r="Y25" i="74"/>
  <c r="Y21" i="74"/>
  <c r="Y17" i="74"/>
  <c r="Y13" i="74"/>
  <c r="Y9" i="74"/>
  <c r="Y57" i="74"/>
  <c r="Y65" i="74"/>
  <c r="Y73" i="74"/>
  <c r="Y81" i="74"/>
  <c r="Y62" i="74"/>
  <c r="Y70" i="74"/>
  <c r="Y78" i="74"/>
  <c r="Y53" i="74"/>
  <c r="AA19" i="81"/>
  <c r="N19" i="81"/>
  <c r="N22" i="81" s="1"/>
  <c r="Q22" i="81" s="1"/>
  <c r="S19" i="81"/>
  <c r="S22" i="81" s="1"/>
  <c r="V22" i="81" s="1"/>
  <c r="Y30" i="75"/>
  <c r="Y19" i="75"/>
  <c r="Y43" i="75"/>
  <c r="Y66" i="75"/>
  <c r="Y43" i="74"/>
  <c r="Y27" i="74"/>
  <c r="Y11" i="74"/>
  <c r="Y7" i="74"/>
  <c r="Y77" i="74"/>
  <c r="Y66" i="74"/>
  <c r="AA25" i="81"/>
  <c r="V25" i="81"/>
  <c r="Q25" i="81"/>
  <c r="X34" i="81"/>
  <c r="S53" i="75"/>
  <c r="Y11" i="75"/>
  <c r="Y50" i="75"/>
  <c r="Y20" i="75"/>
  <c r="Y28" i="75"/>
  <c r="Y44" i="75"/>
  <c r="Y25" i="75"/>
  <c r="Y45" i="75"/>
  <c r="Y61" i="75"/>
  <c r="Y69" i="75"/>
  <c r="Y64" i="75"/>
  <c r="Y72" i="75"/>
  <c r="Y78" i="75"/>
  <c r="Y50" i="74"/>
  <c r="Y26" i="74"/>
  <c r="Y10" i="74"/>
  <c r="Y59" i="74"/>
  <c r="Y67" i="74"/>
  <c r="Y75" i="74"/>
  <c r="Y83" i="74"/>
  <c r="Y56" i="74"/>
  <c r="Y64" i="74"/>
  <c r="Y80" i="74"/>
  <c r="Y40" i="75" l="1"/>
  <c r="Y112" i="74"/>
  <c r="Y137" i="74"/>
  <c r="Y108" i="74"/>
  <c r="Y106" i="74"/>
  <c r="Y38" i="74"/>
  <c r="Y5" i="74"/>
  <c r="Y5" i="75"/>
  <c r="Y123" i="75"/>
  <c r="Y156" i="75"/>
  <c r="Y102" i="75"/>
  <c r="Y21" i="75"/>
  <c r="Y93" i="75"/>
  <c r="Y129" i="75"/>
  <c r="Y36" i="75"/>
  <c r="Y27" i="75"/>
  <c r="Y63" i="75"/>
  <c r="Y12" i="75"/>
  <c r="Y239" i="74"/>
  <c r="Y119" i="74"/>
  <c r="Y153" i="74"/>
  <c r="Y241" i="74"/>
  <c r="Y205" i="75"/>
  <c r="Y208" i="75"/>
  <c r="Y212" i="75"/>
  <c r="Y207" i="75"/>
  <c r="Y145" i="75"/>
  <c r="Y37" i="75"/>
  <c r="Y91" i="75"/>
  <c r="Y51" i="75"/>
  <c r="Y104" i="75"/>
  <c r="Y199" i="75"/>
  <c r="Y65" i="75"/>
  <c r="Y197" i="75"/>
  <c r="Y125" i="75"/>
  <c r="Y180" i="75"/>
  <c r="Y147" i="75"/>
  <c r="Y121" i="74"/>
  <c r="Y131" i="74"/>
  <c r="Y95" i="74"/>
  <c r="Y154" i="74"/>
  <c r="Y105" i="74"/>
  <c r="Y139" i="74"/>
  <c r="Y233" i="74"/>
  <c r="Y96" i="74"/>
  <c r="Y91" i="74"/>
  <c r="Y88" i="74"/>
  <c r="Y98" i="74"/>
  <c r="Y107" i="74"/>
  <c r="Y86" i="74"/>
  <c r="Y122" i="74"/>
  <c r="Y140" i="74"/>
  <c r="Y117" i="74"/>
  <c r="Y237" i="74"/>
  <c r="Y123" i="74"/>
  <c r="Y141" i="74"/>
  <c r="Y174" i="74"/>
  <c r="Y222" i="74"/>
  <c r="Y165" i="74"/>
  <c r="Y254" i="74"/>
  <c r="Y132" i="74"/>
  <c r="Y226" i="74"/>
  <c r="Y258" i="74"/>
  <c r="Y130" i="74"/>
  <c r="Y148" i="74"/>
  <c r="Y203" i="75"/>
  <c r="Y202" i="75"/>
  <c r="Y118" i="75"/>
  <c r="Y137" i="75"/>
  <c r="Y204" i="75"/>
  <c r="Y89" i="75"/>
  <c r="Y196" i="75"/>
  <c r="Y194" i="75"/>
  <c r="Y187" i="75"/>
  <c r="Y143" i="75"/>
  <c r="Y174" i="75"/>
  <c r="Y135" i="75"/>
  <c r="Y157" i="75"/>
  <c r="Y160" i="75"/>
  <c r="Y130" i="75"/>
  <c r="Y166" i="75"/>
  <c r="Y153" i="75"/>
  <c r="Y191" i="75"/>
  <c r="Y173" i="75"/>
  <c r="Y150" i="75"/>
  <c r="Y183" i="75"/>
  <c r="Y133" i="75"/>
  <c r="Y127" i="75"/>
  <c r="Y139" i="75"/>
  <c r="Y193" i="75"/>
  <c r="Y159" i="75"/>
  <c r="Y154" i="75"/>
  <c r="Y177" i="75"/>
  <c r="Y146" i="75"/>
  <c r="Y210" i="75"/>
  <c r="Y141" i="75"/>
  <c r="Y206" i="75"/>
  <c r="Y168" i="75"/>
  <c r="Y175" i="75"/>
  <c r="Y161" i="75"/>
  <c r="Y128" i="75"/>
  <c r="Y152" i="75"/>
  <c r="Y136" i="75"/>
  <c r="Y149" i="75"/>
  <c r="Y189" i="75"/>
  <c r="Y158" i="75"/>
  <c r="Y182" i="75"/>
  <c r="Y198" i="75"/>
  <c r="Y167" i="75"/>
  <c r="Y190" i="75"/>
  <c r="Y163" i="75"/>
  <c r="Y201" i="75"/>
  <c r="Y134" i="75"/>
  <c r="Y148" i="75"/>
  <c r="Y171" i="75"/>
  <c r="Y144" i="75"/>
  <c r="Y181" i="75"/>
  <c r="Y185" i="75"/>
  <c r="Y155" i="75"/>
  <c r="Y184" i="75"/>
  <c r="Y151" i="75"/>
  <c r="Y169" i="75"/>
  <c r="Y250" i="74"/>
  <c r="Y179" i="74"/>
  <c r="Y230" i="74"/>
  <c r="Y240" i="74"/>
  <c r="Y124" i="74"/>
  <c r="Y186" i="74"/>
  <c r="Y224" i="74"/>
  <c r="Y143" i="74"/>
  <c r="Y157" i="74"/>
  <c r="Y114" i="74"/>
  <c r="Y166" i="74"/>
  <c r="Y177" i="74"/>
  <c r="Y284" i="74"/>
  <c r="Y178" i="74"/>
  <c r="Y144" i="74"/>
  <c r="Y120" i="74"/>
  <c r="Y248" i="74"/>
  <c r="Y181" i="74"/>
  <c r="Y272" i="74"/>
  <c r="Y160" i="74"/>
  <c r="Y285" i="74"/>
  <c r="Y289" i="74"/>
  <c r="Y180" i="74"/>
  <c r="Y256" i="74"/>
  <c r="Y167" i="74"/>
  <c r="Y232" i="74"/>
  <c r="Y161" i="74"/>
  <c r="Y242" i="74"/>
  <c r="Y274" i="74"/>
  <c r="Y163" i="74"/>
  <c r="Y199" i="74"/>
  <c r="Y216" i="74"/>
  <c r="Y171" i="74"/>
  <c r="Y201" i="74"/>
  <c r="Y265" i="74"/>
  <c r="Y155" i="74"/>
  <c r="Y169" i="74"/>
  <c r="Y291" i="74"/>
  <c r="Y195" i="74"/>
  <c r="Y257" i="74"/>
  <c r="Y205" i="74"/>
  <c r="Y219" i="74"/>
  <c r="Y212" i="74"/>
  <c r="Y244" i="74"/>
  <c r="Y286" i="74"/>
  <c r="Y271" i="74"/>
  <c r="Y204" i="74"/>
  <c r="Y261" i="74"/>
  <c r="Y206" i="74"/>
  <c r="Y263" i="74"/>
  <c r="Y164" i="74"/>
  <c r="Y197" i="74"/>
  <c r="Y282" i="74"/>
  <c r="Y290" i="74"/>
  <c r="Y210" i="74"/>
  <c r="Y292" i="74"/>
  <c r="Y253" i="74"/>
  <c r="Y183" i="74"/>
  <c r="Y287" i="74"/>
  <c r="Y198" i="74"/>
  <c r="Y252" i="74"/>
  <c r="Y277" i="74"/>
  <c r="Y188" i="74"/>
  <c r="Y213" i="74"/>
  <c r="Y281" i="74"/>
  <c r="Y190" i="74"/>
  <c r="Y207" i="74"/>
  <c r="Y220" i="74"/>
  <c r="Y193" i="74"/>
  <c r="Y266" i="74"/>
  <c r="Y238" i="74"/>
  <c r="Y270" i="74"/>
  <c r="Y173" i="74"/>
  <c r="Y231" i="74"/>
  <c r="Y182" i="74"/>
  <c r="Y276" i="74"/>
  <c r="Y293" i="74"/>
  <c r="Y196" i="74"/>
  <c r="Y228" i="74"/>
  <c r="Y185" i="74"/>
  <c r="Y235" i="74"/>
  <c r="Y267" i="74"/>
  <c r="Y223" i="74"/>
  <c r="Y255" i="74"/>
  <c r="Y209" i="74"/>
  <c r="Y280" i="74"/>
  <c r="Y264" i="74"/>
  <c r="Y245" i="74"/>
  <c r="Y170" i="74"/>
  <c r="Y168" i="74"/>
  <c r="Y189" i="74"/>
  <c r="Y215" i="74"/>
  <c r="Y247" i="74"/>
  <c r="Y218" i="74"/>
  <c r="Y234" i="74"/>
  <c r="Y175" i="74"/>
  <c r="Y268" i="74"/>
  <c r="Y288" i="74"/>
  <c r="Y229" i="74"/>
  <c r="Y246" i="74"/>
  <c r="Y236" i="74"/>
  <c r="Y187" i="74"/>
  <c r="Y251" i="74"/>
  <c r="Y172" i="74"/>
  <c r="Y146" i="74"/>
  <c r="Y214" i="74"/>
  <c r="Y162" i="74"/>
  <c r="Y211" i="74"/>
  <c r="Y194" i="74"/>
  <c r="Y217" i="74"/>
  <c r="Y249" i="74"/>
  <c r="Y295" i="74"/>
  <c r="Y208" i="74"/>
  <c r="Y273" i="74"/>
  <c r="Y260" i="74"/>
  <c r="Y203" i="74"/>
  <c r="Y221" i="74"/>
  <c r="Y158" i="74"/>
  <c r="Y156" i="74"/>
  <c r="Y225" i="74"/>
  <c r="Y151" i="74"/>
  <c r="Y294" i="74"/>
  <c r="Y279" i="74"/>
  <c r="Y135" i="74"/>
  <c r="Y159" i="74"/>
  <c r="Y269" i="74"/>
  <c r="Y283" i="74"/>
  <c r="Y176" i="74"/>
  <c r="Y191" i="74"/>
  <c r="Y20" i="74"/>
  <c r="O305" i="74"/>
  <c r="O315" i="75" s="1"/>
  <c r="Y14" i="74"/>
  <c r="W305" i="74"/>
  <c r="W315" i="75" s="1"/>
  <c r="P305" i="74"/>
  <c r="P315" i="75" s="1"/>
  <c r="Y13" i="75"/>
  <c r="Y33" i="75"/>
  <c r="M305" i="75"/>
  <c r="M314" i="75" s="1"/>
  <c r="Y24" i="75"/>
  <c r="Y54" i="75"/>
  <c r="Y76" i="74"/>
  <c r="M305" i="74"/>
  <c r="M315" i="75" s="1"/>
  <c r="Y6" i="74"/>
  <c r="R305" i="74"/>
  <c r="R315" i="75" s="1"/>
  <c r="Y28" i="74"/>
  <c r="Y52" i="74"/>
  <c r="Y16" i="74"/>
  <c r="Y22" i="74"/>
  <c r="Y24" i="74"/>
  <c r="N305" i="74"/>
  <c r="N315" i="75" s="1"/>
  <c r="Q305" i="74"/>
  <c r="Q315" i="75" s="1"/>
  <c r="U305" i="74"/>
  <c r="V305" i="74"/>
  <c r="V315" i="75" s="1"/>
  <c r="Y118" i="74"/>
  <c r="X305" i="75"/>
  <c r="X314" i="75" s="1"/>
  <c r="V305" i="75"/>
  <c r="V314" i="75" s="1"/>
  <c r="U305" i="75"/>
  <c r="U314" i="75" s="1"/>
  <c r="P305" i="75"/>
  <c r="P314" i="75" s="1"/>
  <c r="N305" i="75"/>
  <c r="N314" i="75" s="1"/>
  <c r="O305" i="75"/>
  <c r="O314" i="75" s="1"/>
  <c r="Q305" i="75"/>
  <c r="R305" i="75"/>
  <c r="R314" i="75" s="1"/>
  <c r="S305" i="75"/>
  <c r="S314" i="75" s="1"/>
  <c r="W305" i="75"/>
  <c r="W314" i="75" s="1"/>
  <c r="T305" i="75"/>
  <c r="T314" i="75" s="1"/>
  <c r="Y75" i="75"/>
  <c r="Y67" i="75"/>
  <c r="S305" i="74"/>
  <c r="S315" i="75" s="1"/>
  <c r="T305" i="74"/>
  <c r="T315" i="75" s="1"/>
  <c r="X305" i="74"/>
  <c r="X315" i="75" s="1"/>
  <c r="Y119" i="75"/>
  <c r="Y94" i="75"/>
  <c r="Y113" i="75"/>
  <c r="Y98" i="75"/>
  <c r="Y31" i="75"/>
  <c r="Y80" i="75"/>
  <c r="Y90" i="75"/>
  <c r="Y14" i="75"/>
  <c r="Y112" i="75"/>
  <c r="Y9" i="75"/>
  <c r="Y76" i="75"/>
  <c r="Y70" i="75"/>
  <c r="Y16" i="75"/>
  <c r="Y58" i="75"/>
  <c r="Y32" i="75"/>
  <c r="Y8" i="75"/>
  <c r="Y41" i="75"/>
  <c r="Y77" i="75"/>
  <c r="Y81" i="75"/>
  <c r="Y82" i="75"/>
  <c r="Y108" i="75"/>
  <c r="Y116" i="75"/>
  <c r="Y106" i="75"/>
  <c r="Y105" i="75"/>
  <c r="Y103" i="75"/>
  <c r="Y120" i="75"/>
  <c r="Y97" i="75"/>
  <c r="Y84" i="75"/>
  <c r="Y85" i="75"/>
  <c r="Y53" i="75"/>
  <c r="Y111" i="75"/>
  <c r="Y114" i="75"/>
  <c r="Y88" i="75"/>
  <c r="Y55" i="75"/>
  <c r="Y134" i="74"/>
  <c r="Y126" i="74"/>
  <c r="Y102" i="74"/>
  <c r="U315" i="75"/>
  <c r="Y152" i="74"/>
  <c r="Y110" i="74"/>
  <c r="Y46" i="74"/>
  <c r="Y138" i="74"/>
  <c r="Y133" i="74"/>
  <c r="Y149" i="74"/>
  <c r="Y94" i="74"/>
  <c r="Y150" i="74"/>
  <c r="Y142" i="74"/>
  <c r="Y54" i="74"/>
  <c r="Y32" i="74"/>
  <c r="AC13" i="81"/>
  <c r="V14" i="81"/>
  <c r="S15" i="81"/>
  <c r="AC28" i="81"/>
  <c r="X40" i="81"/>
  <c r="AC19" i="81"/>
  <c r="Q14" i="81"/>
  <c r="N15" i="81"/>
  <c r="S28" i="81"/>
  <c r="S31" i="81" s="1"/>
  <c r="V31" i="81" s="1"/>
  <c r="J20" i="87" l="1"/>
  <c r="A23" i="87"/>
  <c r="Z305" i="75"/>
  <c r="Q314" i="75"/>
  <c r="N9" i="76" s="1"/>
  <c r="D13" i="76" s="1"/>
  <c r="B13" i="76" s="1"/>
  <c r="I13" i="76" s="1"/>
  <c r="K13" i="76" s="1"/>
  <c r="Z305" i="74"/>
  <c r="Y305" i="75"/>
  <c r="AA305" i="75" s="1"/>
  <c r="Y305" i="74"/>
  <c r="AA305" i="74" s="1"/>
  <c r="A20" i="87"/>
  <c r="N10" i="76"/>
  <c r="D14" i="76" s="1"/>
  <c r="B14" i="76" s="1"/>
  <c r="I14" i="76" s="1"/>
  <c r="K14" i="76" s="1"/>
  <c r="Y315" i="75"/>
  <c r="AF19" i="81"/>
  <c r="AC22" i="81"/>
  <c r="AF22" i="81" s="1"/>
  <c r="S34" i="81"/>
  <c r="AF28" i="81"/>
  <c r="AC31" i="81"/>
  <c r="AF31" i="81" s="1"/>
  <c r="AF13" i="81"/>
  <c r="AC14" i="81"/>
  <c r="N34" i="81"/>
  <c r="AC18" i="87" l="1"/>
  <c r="A45" i="87"/>
  <c r="A26" i="87"/>
  <c r="AC19" i="87"/>
  <c r="S20" i="87"/>
  <c r="AC20" i="87"/>
  <c r="J45" i="87"/>
  <c r="J23" i="87"/>
  <c r="AC22" i="87" s="1"/>
  <c r="Y314" i="75"/>
  <c r="Y316" i="75" s="1"/>
  <c r="Y318" i="75" s="1"/>
  <c r="Y307" i="75"/>
  <c r="Y310" i="75" s="1"/>
  <c r="AB312" i="75" s="1"/>
  <c r="L13" i="76"/>
  <c r="L14" i="76" s="1"/>
  <c r="Y307" i="74"/>
  <c r="Y310" i="74" s="1"/>
  <c r="S40" i="81"/>
  <c r="N40" i="81"/>
  <c r="AF14" i="81"/>
  <c r="AC15" i="81"/>
  <c r="J26" i="87" l="1"/>
  <c r="AC25" i="87" s="1"/>
  <c r="S23" i="87"/>
  <c r="J31" i="87" s="1"/>
  <c r="AC23" i="87"/>
  <c r="AC45" i="87"/>
  <c r="S45" i="87"/>
  <c r="E3" i="75"/>
  <c r="AB313" i="75"/>
  <c r="AB314" i="75" s="1"/>
  <c r="AB318" i="75" s="1"/>
  <c r="AB322" i="75" s="1"/>
  <c r="AB323" i="75" s="1"/>
  <c r="O13" i="76"/>
  <c r="E3" i="74"/>
  <c r="AC34" i="81"/>
  <c r="J15" i="81"/>
  <c r="S26" i="87" l="1"/>
  <c r="J32" i="87" s="1"/>
  <c r="T32" i="87" s="1"/>
  <c r="AC26" i="87"/>
  <c r="T31" i="87"/>
  <c r="J33" i="87"/>
  <c r="AA15" i="81"/>
  <c r="Q15" i="81"/>
  <c r="V15" i="81"/>
  <c r="AF34" i="81"/>
  <c r="AC40" i="81"/>
  <c r="J34" i="81"/>
  <c r="AF15" i="81"/>
  <c r="AE24" i="87" l="1"/>
  <c r="AE25" i="87" s="1"/>
  <c r="AE26" i="87" s="1"/>
  <c r="AE27" i="87" s="1"/>
  <c r="T33" i="87"/>
  <c r="W60" i="87" s="1"/>
  <c r="AC59" i="87" s="1"/>
  <c r="AC62" i="87" s="1"/>
  <c r="AE31" i="87"/>
  <c r="AE33" i="87" s="1"/>
  <c r="AE35" i="87" s="1"/>
  <c r="AA34" i="81"/>
  <c r="V34" i="81"/>
  <c r="Q34" i="81"/>
  <c r="AF40" i="81"/>
  <c r="J40" i="81"/>
  <c r="AE37" i="87" l="1"/>
  <c r="AE38" i="87" s="1"/>
  <c r="AE39" i="87" s="1"/>
  <c r="AA40" i="81"/>
  <c r="Q40" i="81"/>
  <c r="V40" i="81"/>
  <c r="B6" i="73" l="1"/>
  <c r="D6" i="73"/>
  <c r="E6" i="73"/>
  <c r="B7" i="73"/>
  <c r="D7" i="73"/>
  <c r="E7" i="73"/>
  <c r="B8" i="73"/>
  <c r="D8" i="73"/>
  <c r="E8" i="73"/>
  <c r="B9" i="73"/>
  <c r="D9" i="73"/>
  <c r="E9" i="73"/>
  <c r="B10" i="73"/>
  <c r="D10" i="73"/>
  <c r="E10" i="73"/>
  <c r="B11" i="73"/>
  <c r="D11" i="73"/>
  <c r="E11" i="73"/>
  <c r="B12" i="73"/>
  <c r="D12" i="73"/>
  <c r="E12" i="73"/>
  <c r="B13" i="73"/>
  <c r="D13" i="73"/>
  <c r="E13" i="73"/>
  <c r="B14" i="73"/>
  <c r="D14" i="73"/>
  <c r="E14" i="73"/>
  <c r="B15" i="73"/>
  <c r="D15" i="73"/>
  <c r="E15" i="73"/>
  <c r="B16" i="73"/>
  <c r="D16" i="73"/>
  <c r="E16" i="73"/>
  <c r="B17" i="73"/>
  <c r="D17" i="73"/>
  <c r="E17" i="73"/>
  <c r="B18" i="73"/>
  <c r="D18" i="73"/>
  <c r="E18" i="73"/>
  <c r="B19" i="73"/>
  <c r="D19" i="73"/>
  <c r="E19" i="73"/>
  <c r="B20" i="73"/>
  <c r="D20" i="73"/>
  <c r="E20" i="73"/>
  <c r="B21" i="73"/>
  <c r="D21" i="73"/>
  <c r="E21" i="73"/>
  <c r="B22" i="73"/>
  <c r="D22" i="73"/>
  <c r="E22" i="73"/>
  <c r="B23" i="73"/>
  <c r="D23" i="73"/>
  <c r="E23" i="73"/>
  <c r="B24" i="73"/>
  <c r="D24" i="73"/>
  <c r="E24" i="73"/>
  <c r="B25" i="73"/>
  <c r="D25" i="73"/>
  <c r="E25" i="73"/>
  <c r="B26" i="73"/>
  <c r="D26" i="73"/>
  <c r="E26" i="73"/>
  <c r="B27" i="73"/>
  <c r="D27" i="73"/>
  <c r="E27" i="73"/>
  <c r="B28" i="73"/>
  <c r="D28" i="73"/>
  <c r="E28" i="73"/>
  <c r="B29" i="73"/>
  <c r="D29" i="73"/>
  <c r="E29" i="73"/>
  <c r="B30" i="73"/>
  <c r="D30" i="73"/>
  <c r="E30" i="73"/>
  <c r="B31" i="73"/>
  <c r="D31" i="73"/>
  <c r="E31" i="73"/>
  <c r="B32" i="73"/>
  <c r="D32" i="73"/>
  <c r="E32" i="73"/>
  <c r="B33" i="73"/>
  <c r="D33" i="73"/>
  <c r="E33" i="73"/>
  <c r="B34" i="73"/>
  <c r="D34" i="73"/>
  <c r="E34" i="73"/>
  <c r="B35" i="73"/>
  <c r="D35" i="73"/>
  <c r="E35" i="73"/>
  <c r="B36" i="73"/>
  <c r="D36" i="73"/>
  <c r="E36" i="73"/>
  <c r="B37" i="73"/>
  <c r="D37" i="73"/>
  <c r="E37" i="73"/>
  <c r="B38" i="73"/>
  <c r="D38" i="73"/>
  <c r="E38" i="73"/>
  <c r="B39" i="73"/>
  <c r="D39" i="73"/>
  <c r="E39" i="73"/>
  <c r="B40" i="73"/>
  <c r="D40" i="73"/>
  <c r="E40" i="73"/>
  <c r="B41" i="73"/>
  <c r="D41" i="73"/>
  <c r="E41" i="73"/>
  <c r="B42" i="73"/>
  <c r="D42" i="73"/>
  <c r="E42" i="73"/>
  <c r="B43" i="73"/>
  <c r="D43" i="73"/>
  <c r="E43" i="73"/>
  <c r="B44" i="73"/>
  <c r="D44" i="73"/>
  <c r="E44" i="73"/>
  <c r="B45" i="73"/>
  <c r="D45" i="73"/>
  <c r="E45" i="73"/>
  <c r="B46" i="73"/>
  <c r="D46" i="73"/>
  <c r="E46" i="73"/>
  <c r="B47" i="73"/>
  <c r="D47" i="73"/>
  <c r="E47" i="73"/>
  <c r="B48" i="73"/>
  <c r="D48" i="73"/>
  <c r="E48" i="73"/>
  <c r="B49" i="73"/>
  <c r="D49" i="73"/>
  <c r="E49" i="73"/>
  <c r="B50" i="73"/>
  <c r="D50" i="73"/>
  <c r="E50" i="73"/>
  <c r="B51" i="73"/>
  <c r="D51" i="73"/>
  <c r="E51" i="73"/>
  <c r="B52" i="73"/>
  <c r="D52" i="73"/>
  <c r="E52" i="73"/>
  <c r="B53" i="73"/>
  <c r="D53" i="73"/>
  <c r="E53" i="73"/>
  <c r="B54" i="73"/>
  <c r="D54" i="73"/>
  <c r="E54" i="73"/>
  <c r="B55" i="73"/>
  <c r="D55" i="73"/>
  <c r="E55" i="73"/>
  <c r="B56" i="73"/>
  <c r="D56" i="73"/>
  <c r="E56" i="73"/>
  <c r="B57" i="73"/>
  <c r="D57" i="73"/>
  <c r="E57" i="73"/>
  <c r="B58" i="73"/>
  <c r="D58" i="73"/>
  <c r="E58" i="73"/>
  <c r="B59" i="73"/>
  <c r="D59" i="73"/>
  <c r="E59" i="73"/>
  <c r="B60" i="73"/>
  <c r="D60" i="73"/>
  <c r="E60" i="73"/>
  <c r="B61" i="73"/>
  <c r="D61" i="73"/>
  <c r="E61" i="73"/>
  <c r="B62" i="73"/>
  <c r="D62" i="73"/>
  <c r="E62" i="73"/>
  <c r="B63" i="73"/>
  <c r="D63" i="73"/>
  <c r="E63" i="73"/>
  <c r="B64" i="73"/>
  <c r="D64" i="73"/>
  <c r="E64" i="73"/>
  <c r="B65" i="73"/>
  <c r="D65" i="73"/>
  <c r="E65" i="73"/>
  <c r="B66" i="73"/>
  <c r="D66" i="73"/>
  <c r="E66" i="73"/>
  <c r="B67" i="73"/>
  <c r="D67" i="73"/>
  <c r="E67" i="73"/>
  <c r="B68" i="73"/>
  <c r="D68" i="73"/>
  <c r="E68" i="73"/>
  <c r="B69" i="73"/>
  <c r="D69" i="73"/>
  <c r="E69" i="73"/>
  <c r="B70" i="73"/>
  <c r="D70" i="73"/>
  <c r="E70" i="73"/>
  <c r="B71" i="73"/>
  <c r="D71" i="73"/>
  <c r="E71" i="73"/>
  <c r="B72" i="73"/>
  <c r="D72" i="73"/>
  <c r="E72" i="73"/>
  <c r="B73" i="73"/>
  <c r="D73" i="73"/>
  <c r="E73" i="73"/>
  <c r="B74" i="73"/>
  <c r="D74" i="73"/>
  <c r="E74" i="73"/>
  <c r="B75" i="73"/>
  <c r="D75" i="73"/>
  <c r="E75" i="73"/>
  <c r="B76" i="73"/>
  <c r="D76" i="73"/>
  <c r="E76" i="73"/>
  <c r="B77" i="73"/>
  <c r="D77" i="73"/>
  <c r="E77" i="73"/>
  <c r="B78" i="73"/>
  <c r="D78" i="73"/>
  <c r="E78" i="73"/>
  <c r="B79" i="73"/>
  <c r="D79" i="73"/>
  <c r="E79" i="73"/>
  <c r="B80" i="73"/>
  <c r="D80" i="73"/>
  <c r="E80" i="73"/>
  <c r="B81" i="73"/>
  <c r="D81" i="73"/>
  <c r="E81" i="73"/>
  <c r="B82" i="73"/>
  <c r="D82" i="73"/>
  <c r="E82" i="73"/>
  <c r="B83" i="73"/>
  <c r="D83" i="73"/>
  <c r="E83" i="73"/>
  <c r="B84" i="73"/>
  <c r="D84" i="73"/>
  <c r="E84" i="73"/>
  <c r="B85" i="73"/>
  <c r="D85" i="73"/>
  <c r="E85" i="73"/>
  <c r="B86" i="73"/>
  <c r="D86" i="73"/>
  <c r="E86" i="73"/>
  <c r="B87" i="73"/>
  <c r="D87" i="73"/>
  <c r="E87" i="73"/>
  <c r="B88" i="73"/>
  <c r="D88" i="73"/>
  <c r="E88" i="73"/>
  <c r="B89" i="73"/>
  <c r="D89" i="73"/>
  <c r="E89" i="73"/>
  <c r="B90" i="73"/>
  <c r="D90" i="73"/>
  <c r="E90" i="73"/>
  <c r="B91" i="73"/>
  <c r="D91" i="73"/>
  <c r="E91" i="73"/>
  <c r="B92" i="73"/>
  <c r="D92" i="73"/>
  <c r="E92" i="73"/>
  <c r="B93" i="73"/>
  <c r="D93" i="73"/>
  <c r="E93" i="73"/>
  <c r="B94" i="73"/>
  <c r="D94" i="73"/>
  <c r="E94" i="73"/>
  <c r="B95" i="73"/>
  <c r="D95" i="73"/>
  <c r="E95" i="73"/>
  <c r="B96" i="73"/>
  <c r="D96" i="73"/>
  <c r="E96" i="73"/>
  <c r="B97" i="73"/>
  <c r="D97" i="73"/>
  <c r="E97" i="73"/>
  <c r="B98" i="73"/>
  <c r="D98" i="73"/>
  <c r="E98" i="73"/>
  <c r="B99" i="73"/>
  <c r="D99" i="73"/>
  <c r="E99" i="73"/>
  <c r="B100" i="73"/>
  <c r="D100" i="73"/>
  <c r="E100" i="73"/>
  <c r="B101" i="73"/>
  <c r="D101" i="73"/>
  <c r="E101" i="73"/>
  <c r="B102" i="73"/>
  <c r="D102" i="73"/>
  <c r="E102" i="73"/>
  <c r="B103" i="73"/>
  <c r="D103" i="73"/>
  <c r="E103" i="73"/>
  <c r="B104" i="73"/>
  <c r="D104" i="73"/>
  <c r="E104" i="73"/>
  <c r="D5" i="73"/>
  <c r="E5" i="73"/>
  <c r="B5" i="73"/>
  <c r="AI47" i="62" l="1"/>
  <c r="Z25" i="62"/>
  <c r="AU26" i="62"/>
  <c r="CB15" i="52" l="1"/>
  <c r="AS26" i="70"/>
  <c r="AT26" i="70"/>
  <c r="AS27" i="70"/>
  <c r="AT27" i="70"/>
  <c r="AS28" i="70"/>
  <c r="AT28" i="70"/>
  <c r="AS29" i="70"/>
  <c r="AT29" i="70"/>
  <c r="AS30" i="70"/>
  <c r="AT30" i="70"/>
  <c r="AS31" i="70"/>
  <c r="AT31" i="70"/>
  <c r="AS32" i="70"/>
  <c r="AT32" i="70"/>
  <c r="AS33" i="70"/>
  <c r="AT33" i="70"/>
  <c r="AS34" i="70"/>
  <c r="AT34" i="70"/>
  <c r="AS35" i="70"/>
  <c r="AT35" i="70"/>
  <c r="AS36" i="70"/>
  <c r="AT36" i="70"/>
  <c r="AS37" i="70"/>
  <c r="AT37" i="70"/>
  <c r="AS38" i="70"/>
  <c r="AT38" i="70"/>
  <c r="AS39" i="70"/>
  <c r="AT39" i="70"/>
  <c r="AS40" i="70"/>
  <c r="AT40" i="70"/>
  <c r="AS41" i="70"/>
  <c r="AT41" i="70"/>
  <c r="AS42" i="70"/>
  <c r="AT42" i="70"/>
  <c r="AS43" i="70"/>
  <c r="AT43" i="70"/>
  <c r="AS44" i="70"/>
  <c r="AT44" i="70"/>
  <c r="AS45" i="70"/>
  <c r="AT45" i="70"/>
  <c r="AS46" i="70"/>
  <c r="AT46" i="70"/>
  <c r="AS47" i="70"/>
  <c r="AT47" i="70"/>
  <c r="AS48" i="70"/>
  <c r="AT48" i="70"/>
  <c r="AS49" i="70"/>
  <c r="AT49" i="70"/>
  <c r="AS50" i="70"/>
  <c r="AT50" i="70"/>
  <c r="AS51" i="70"/>
  <c r="AT51" i="70"/>
  <c r="AS52" i="70"/>
  <c r="AT52" i="70"/>
  <c r="AS53" i="70"/>
  <c r="AT53" i="70"/>
  <c r="AS54" i="70"/>
  <c r="AT54" i="70"/>
  <c r="AS55" i="70"/>
  <c r="AT55" i="70"/>
  <c r="AS56" i="70"/>
  <c r="AT56" i="70"/>
  <c r="AS57" i="70"/>
  <c r="AT57" i="70"/>
  <c r="AS58" i="70"/>
  <c r="AT58" i="70"/>
  <c r="AS59" i="70"/>
  <c r="AT59" i="70"/>
  <c r="AS60" i="70"/>
  <c r="AT60" i="70"/>
  <c r="AS61" i="70"/>
  <c r="AT61" i="70"/>
  <c r="AS62" i="70"/>
  <c r="AT62" i="70"/>
  <c r="AS63" i="70"/>
  <c r="AT63" i="70"/>
  <c r="AS64" i="70"/>
  <c r="AT64" i="70"/>
  <c r="AS65" i="70"/>
  <c r="AT65" i="70"/>
  <c r="AS66" i="70"/>
  <c r="AT66" i="70"/>
  <c r="AS67" i="70"/>
  <c r="AT67" i="70"/>
  <c r="AS68" i="70"/>
  <c r="AT68" i="70"/>
  <c r="AS69" i="70"/>
  <c r="AT69" i="70"/>
  <c r="AS70" i="70"/>
  <c r="AT70" i="70"/>
  <c r="AS71" i="70"/>
  <c r="AT71" i="70"/>
  <c r="AS72" i="70"/>
  <c r="AT72" i="70"/>
  <c r="AS73" i="70"/>
  <c r="AT73" i="70"/>
  <c r="AS74" i="70"/>
  <c r="AT74" i="70"/>
  <c r="AS75" i="70"/>
  <c r="AT75" i="70"/>
  <c r="AS76" i="70"/>
  <c r="AT76" i="70"/>
  <c r="AS77" i="70"/>
  <c r="AT77" i="70"/>
  <c r="AS78" i="70"/>
  <c r="AT78" i="70"/>
  <c r="AS79" i="70"/>
  <c r="AT79" i="70"/>
  <c r="AS80" i="70"/>
  <c r="AT80" i="70"/>
  <c r="AS81" i="70"/>
  <c r="AT81" i="70"/>
  <c r="AS82" i="70"/>
  <c r="AT82" i="70"/>
  <c r="AS83" i="70"/>
  <c r="AT83" i="70"/>
  <c r="AS84" i="70"/>
  <c r="AT84" i="70"/>
  <c r="AS85" i="70"/>
  <c r="AT85" i="70"/>
  <c r="AS86" i="70"/>
  <c r="AT86" i="70"/>
  <c r="AS87" i="70"/>
  <c r="AT87" i="70"/>
  <c r="AS88" i="70"/>
  <c r="AT88" i="70"/>
  <c r="AS89" i="70"/>
  <c r="AT89" i="70"/>
  <c r="AS90" i="70"/>
  <c r="AT90" i="70"/>
  <c r="AS91" i="70"/>
  <c r="AT91" i="70"/>
  <c r="AS92" i="70"/>
  <c r="AT92" i="70"/>
  <c r="AS93" i="70"/>
  <c r="AT93" i="70"/>
  <c r="AS94" i="70"/>
  <c r="AT94" i="70"/>
  <c r="AS95" i="70"/>
  <c r="AT95" i="70"/>
  <c r="AS96" i="70"/>
  <c r="AT96" i="70"/>
  <c r="AS97" i="70"/>
  <c r="AT97" i="70"/>
  <c r="AS98" i="70"/>
  <c r="AT98" i="70"/>
  <c r="AS99" i="70"/>
  <c r="AT99" i="70"/>
  <c r="AS100" i="70"/>
  <c r="AT100" i="70"/>
  <c r="AS101" i="70"/>
  <c r="AT101" i="70"/>
  <c r="AS102" i="70"/>
  <c r="AT102" i="70"/>
  <c r="AS103" i="70"/>
  <c r="AT103" i="70"/>
  <c r="AS104" i="70"/>
  <c r="AT104" i="70"/>
  <c r="AS14" i="70"/>
  <c r="AT14" i="70"/>
  <c r="AS15" i="70"/>
  <c r="AT15" i="70"/>
  <c r="AS16" i="70"/>
  <c r="AT16" i="70"/>
  <c r="AS17" i="70"/>
  <c r="AT17" i="70"/>
  <c r="AS18" i="70"/>
  <c r="AT18" i="70"/>
  <c r="AS19" i="70"/>
  <c r="AT19" i="70"/>
  <c r="AS20" i="70"/>
  <c r="AT20" i="70"/>
  <c r="AS21" i="70"/>
  <c r="AT21" i="70"/>
  <c r="AS22" i="70"/>
  <c r="AT22" i="70"/>
  <c r="AS23" i="70"/>
  <c r="AT23" i="70"/>
  <c r="AS24" i="70"/>
  <c r="AT24" i="70"/>
  <c r="AS25" i="70"/>
  <c r="AT25" i="70"/>
  <c r="A2" i="73" l="1"/>
  <c r="AN109" i="73" s="1"/>
  <c r="AR113" i="73"/>
  <c r="AQ113" i="73"/>
  <c r="AR111" i="73"/>
  <c r="AQ111" i="73"/>
  <c r="AR109" i="73"/>
  <c r="AQ109" i="73"/>
  <c r="AQ107" i="73"/>
  <c r="AR107" i="73" s="1"/>
  <c r="AN107" i="73"/>
  <c r="AV104" i="73"/>
  <c r="AV103" i="73"/>
  <c r="AV102" i="73"/>
  <c r="AV101" i="73"/>
  <c r="AV100" i="73"/>
  <c r="AV99" i="73"/>
  <c r="AV98" i="73"/>
  <c r="AV97" i="73"/>
  <c r="AV96" i="73"/>
  <c r="AV95" i="73"/>
  <c r="AV94" i="73"/>
  <c r="AV93" i="73"/>
  <c r="AV92" i="73"/>
  <c r="AV91" i="73"/>
  <c r="AV90" i="73"/>
  <c r="AV89" i="73"/>
  <c r="AV88" i="73"/>
  <c r="AV87" i="73"/>
  <c r="AV86" i="73"/>
  <c r="AV85" i="73"/>
  <c r="AV84" i="73"/>
  <c r="AV83" i="73"/>
  <c r="AV82" i="73"/>
  <c r="AV81" i="73"/>
  <c r="AV80" i="73"/>
  <c r="AV79" i="73"/>
  <c r="AV78" i="73"/>
  <c r="AV77" i="73"/>
  <c r="AV76" i="73"/>
  <c r="AV75" i="73"/>
  <c r="AV74" i="73"/>
  <c r="AV73" i="73"/>
  <c r="AV72" i="73"/>
  <c r="AV71" i="73"/>
  <c r="AV70" i="73"/>
  <c r="AV69" i="73"/>
  <c r="AV68" i="73"/>
  <c r="AV67" i="73"/>
  <c r="AV66" i="73"/>
  <c r="AV65" i="73"/>
  <c r="AV64" i="73"/>
  <c r="AV63" i="73"/>
  <c r="AV62" i="73"/>
  <c r="AV61" i="73"/>
  <c r="AV60" i="73"/>
  <c r="AV59" i="73"/>
  <c r="AV58" i="73"/>
  <c r="AV57" i="73"/>
  <c r="AV56" i="73"/>
  <c r="AV55" i="73"/>
  <c r="AV54" i="73"/>
  <c r="AV53" i="73"/>
  <c r="AV52" i="73"/>
  <c r="AV51" i="73"/>
  <c r="AV50" i="73"/>
  <c r="AV49" i="73"/>
  <c r="AV48" i="73"/>
  <c r="AV47" i="73"/>
  <c r="AV46" i="73"/>
  <c r="AV45" i="73"/>
  <c r="AV44" i="73"/>
  <c r="AV43" i="73"/>
  <c r="AV42" i="73"/>
  <c r="AV41" i="73"/>
  <c r="AV40" i="73"/>
  <c r="AV39" i="73"/>
  <c r="AV38" i="73"/>
  <c r="AV37" i="73"/>
  <c r="AV36" i="73"/>
  <c r="AV35" i="73"/>
  <c r="AV34" i="73"/>
  <c r="AV33" i="73"/>
  <c r="AV32" i="73"/>
  <c r="AV31" i="73"/>
  <c r="AV30" i="73"/>
  <c r="AV29" i="73"/>
  <c r="AV28" i="73"/>
  <c r="AV27" i="73"/>
  <c r="AV26" i="73"/>
  <c r="AV25" i="73"/>
  <c r="AV24" i="73"/>
  <c r="AV23" i="73"/>
  <c r="AV22" i="73"/>
  <c r="AV21" i="73"/>
  <c r="AV20" i="73"/>
  <c r="AV19" i="73"/>
  <c r="AV18" i="73"/>
  <c r="AV17" i="73"/>
  <c r="AV16" i="73"/>
  <c r="AV15" i="73"/>
  <c r="AV14" i="73"/>
  <c r="AV13" i="73"/>
  <c r="AV12" i="73"/>
  <c r="AV11" i="73"/>
  <c r="AV10" i="73"/>
  <c r="AV9" i="73"/>
  <c r="AV8" i="73"/>
  <c r="AV7" i="73"/>
  <c r="AV6" i="73"/>
  <c r="A6" i="73"/>
  <c r="A7" i="73" s="1"/>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V5" i="73"/>
  <c r="AR113" i="68"/>
  <c r="AQ113" i="68"/>
  <c r="AR111" i="68"/>
  <c r="AQ111" i="68"/>
  <c r="AR109" i="68"/>
  <c r="AQ109" i="68"/>
  <c r="BT109" i="71" l="1"/>
  <c r="BS109" i="71"/>
  <c r="BT106" i="71"/>
  <c r="BN106" i="71"/>
  <c r="BJ106" i="71"/>
  <c r="BF106" i="71"/>
  <c r="BB106" i="71"/>
  <c r="AX106" i="71"/>
  <c r="AT106" i="71"/>
  <c r="AP106" i="71"/>
  <c r="AL106" i="71"/>
  <c r="AH106" i="71"/>
  <c r="AD106" i="71"/>
  <c r="Z106" i="71"/>
  <c r="V106" i="71"/>
  <c r="CA105" i="71"/>
  <c r="BZ105" i="71"/>
  <c r="V105" i="71"/>
  <c r="U105" i="71"/>
  <c r="T105" i="71"/>
  <c r="R105" i="71"/>
  <c r="Q105" i="71"/>
  <c r="N105" i="71"/>
  <c r="CE104" i="71"/>
  <c r="BR104" i="71"/>
  <c r="AP104" i="73" s="1"/>
  <c r="BQ104" i="71"/>
  <c r="BP104" i="71"/>
  <c r="AO104" i="73" s="1"/>
  <c r="BO104" i="71"/>
  <c r="AN104" i="73" s="1"/>
  <c r="BN104" i="71"/>
  <c r="AM104" i="73" s="1"/>
  <c r="BM104" i="71"/>
  <c r="BL104" i="71"/>
  <c r="AL104" i="73" s="1"/>
  <c r="BK104" i="71"/>
  <c r="AK104" i="73" s="1"/>
  <c r="BJ104" i="71"/>
  <c r="AJ104" i="73" s="1"/>
  <c r="BI104" i="71"/>
  <c r="BH104" i="71"/>
  <c r="AI104" i="73" s="1"/>
  <c r="BG104" i="71"/>
  <c r="AH104" i="73" s="1"/>
  <c r="BF104" i="71"/>
  <c r="AG104" i="73" s="1"/>
  <c r="BE104" i="71"/>
  <c r="BD104" i="71"/>
  <c r="AF104" i="73" s="1"/>
  <c r="BC104" i="71"/>
  <c r="AE104" i="73" s="1"/>
  <c r="BB104" i="71"/>
  <c r="AD104" i="73" s="1"/>
  <c r="BA104" i="71"/>
  <c r="AZ104" i="71"/>
  <c r="AC104" i="73" s="1"/>
  <c r="AY104" i="71"/>
  <c r="AB104" i="73" s="1"/>
  <c r="AX104" i="71"/>
  <c r="AA104" i="73" s="1"/>
  <c r="AW104" i="71"/>
  <c r="AV104" i="71"/>
  <c r="Z104" i="73" s="1"/>
  <c r="AU104" i="71"/>
  <c r="Y104" i="73" s="1"/>
  <c r="AT104" i="71"/>
  <c r="X104" i="73" s="1"/>
  <c r="AS104" i="71"/>
  <c r="AR104" i="71"/>
  <c r="W104" i="73" s="1"/>
  <c r="AQ104" i="71"/>
  <c r="V104" i="73" s="1"/>
  <c r="AP104" i="71"/>
  <c r="U104" i="73" s="1"/>
  <c r="AO104" i="71"/>
  <c r="AN104" i="71"/>
  <c r="T104" i="73" s="1"/>
  <c r="AM104" i="71"/>
  <c r="S104" i="73" s="1"/>
  <c r="AL104" i="71"/>
  <c r="R104" i="73" s="1"/>
  <c r="AK104" i="71"/>
  <c r="AJ104" i="71"/>
  <c r="Q104" i="73" s="1"/>
  <c r="AI104" i="71"/>
  <c r="P104" i="73" s="1"/>
  <c r="AH104" i="71"/>
  <c r="O104" i="73" s="1"/>
  <c r="AG104" i="71"/>
  <c r="AF104" i="71"/>
  <c r="N104" i="73" s="1"/>
  <c r="AE104" i="71"/>
  <c r="M104" i="73" s="1"/>
  <c r="AD104" i="71"/>
  <c r="L104" i="73" s="1"/>
  <c r="AC104" i="71"/>
  <c r="AB104" i="71"/>
  <c r="K104" i="73" s="1"/>
  <c r="AA104" i="71"/>
  <c r="J104" i="73" s="1"/>
  <c r="Z104" i="71"/>
  <c r="Y104" i="71"/>
  <c r="X104" i="71"/>
  <c r="H104" i="73" s="1"/>
  <c r="W104" i="71"/>
  <c r="M104" i="71"/>
  <c r="L104" i="71"/>
  <c r="K104" i="71"/>
  <c r="H104" i="71"/>
  <c r="F104" i="73" s="1"/>
  <c r="G104" i="71"/>
  <c r="F104" i="71"/>
  <c r="E104" i="71"/>
  <c r="C104" i="73" s="1"/>
  <c r="CE103" i="71"/>
  <c r="BR103" i="71"/>
  <c r="AP103" i="73" s="1"/>
  <c r="BQ103" i="71"/>
  <c r="BP103" i="71"/>
  <c r="AO103" i="73" s="1"/>
  <c r="BO103" i="71"/>
  <c r="AN103" i="73" s="1"/>
  <c r="BN103" i="71"/>
  <c r="AM103" i="73" s="1"/>
  <c r="BM103" i="71"/>
  <c r="BL103" i="71"/>
  <c r="AL103" i="73" s="1"/>
  <c r="BK103" i="71"/>
  <c r="AK103" i="73" s="1"/>
  <c r="BJ103" i="71"/>
  <c r="AJ103" i="73" s="1"/>
  <c r="BI103" i="71"/>
  <c r="BH103" i="71"/>
  <c r="AI103" i="73" s="1"/>
  <c r="BG103" i="71"/>
  <c r="AH103" i="73" s="1"/>
  <c r="BF103" i="71"/>
  <c r="AG103" i="73" s="1"/>
  <c r="BE103" i="71"/>
  <c r="BD103" i="71"/>
  <c r="AF103" i="73" s="1"/>
  <c r="BC103" i="71"/>
  <c r="AE103" i="73" s="1"/>
  <c r="BB103" i="71"/>
  <c r="AD103" i="73" s="1"/>
  <c r="BA103" i="71"/>
  <c r="AZ103" i="71"/>
  <c r="AC103" i="73" s="1"/>
  <c r="AY103" i="71"/>
  <c r="AB103" i="73" s="1"/>
  <c r="AX103" i="71"/>
  <c r="AA103" i="73" s="1"/>
  <c r="AW103" i="71"/>
  <c r="AV103" i="71"/>
  <c r="Z103" i="73" s="1"/>
  <c r="AU103" i="71"/>
  <c r="Y103" i="73" s="1"/>
  <c r="AT103" i="71"/>
  <c r="X103" i="73" s="1"/>
  <c r="AS103" i="71"/>
  <c r="AR103" i="71"/>
  <c r="W103" i="73" s="1"/>
  <c r="AQ103" i="71"/>
  <c r="V103" i="73" s="1"/>
  <c r="AP103" i="71"/>
  <c r="U103" i="73" s="1"/>
  <c r="AO103" i="71"/>
  <c r="AN103" i="71"/>
  <c r="T103" i="73" s="1"/>
  <c r="AM103" i="71"/>
  <c r="S103" i="73" s="1"/>
  <c r="AL103" i="71"/>
  <c r="R103" i="73" s="1"/>
  <c r="AK103" i="71"/>
  <c r="AJ103" i="71"/>
  <c r="Q103" i="73" s="1"/>
  <c r="AI103" i="71"/>
  <c r="P103" i="73" s="1"/>
  <c r="AH103" i="71"/>
  <c r="O103" i="73" s="1"/>
  <c r="AG103" i="71"/>
  <c r="AF103" i="71"/>
  <c r="N103" i="73" s="1"/>
  <c r="AE103" i="71"/>
  <c r="M103" i="73" s="1"/>
  <c r="AD103" i="71"/>
  <c r="L103" i="73" s="1"/>
  <c r="AC103" i="71"/>
  <c r="AB103" i="71"/>
  <c r="K103" i="73" s="1"/>
  <c r="AA103" i="71"/>
  <c r="J103" i="73" s="1"/>
  <c r="Z103" i="71"/>
  <c r="Y103" i="71"/>
  <c r="X103" i="71"/>
  <c r="H103" i="73" s="1"/>
  <c r="W103" i="71"/>
  <c r="M103" i="71"/>
  <c r="L103" i="71"/>
  <c r="K103" i="71"/>
  <c r="H103" i="71"/>
  <c r="F103" i="73" s="1"/>
  <c r="G103" i="71"/>
  <c r="F103" i="71"/>
  <c r="E103" i="71"/>
  <c r="C103" i="73" s="1"/>
  <c r="CE102" i="71"/>
  <c r="BR102" i="71"/>
  <c r="AP102" i="73" s="1"/>
  <c r="BQ102" i="71"/>
  <c r="BP102" i="71"/>
  <c r="AO102" i="73" s="1"/>
  <c r="BO102" i="71"/>
  <c r="AN102" i="73" s="1"/>
  <c r="BN102" i="71"/>
  <c r="AM102" i="73" s="1"/>
  <c r="BM102" i="71"/>
  <c r="BL102" i="71"/>
  <c r="AL102" i="73" s="1"/>
  <c r="BK102" i="71"/>
  <c r="AK102" i="73" s="1"/>
  <c r="BJ102" i="71"/>
  <c r="AJ102" i="73" s="1"/>
  <c r="BI102" i="71"/>
  <c r="BH102" i="71"/>
  <c r="AI102" i="73" s="1"/>
  <c r="BG102" i="71"/>
  <c r="AH102" i="73" s="1"/>
  <c r="BF102" i="71"/>
  <c r="AG102" i="73" s="1"/>
  <c r="BE102" i="71"/>
  <c r="BD102" i="71"/>
  <c r="AF102" i="73" s="1"/>
  <c r="BC102" i="71"/>
  <c r="AE102" i="73" s="1"/>
  <c r="BB102" i="71"/>
  <c r="AD102" i="73" s="1"/>
  <c r="BA102" i="71"/>
  <c r="AZ102" i="71"/>
  <c r="AC102" i="73" s="1"/>
  <c r="AY102" i="71"/>
  <c r="AB102" i="73" s="1"/>
  <c r="AX102" i="71"/>
  <c r="AA102" i="73" s="1"/>
  <c r="AW102" i="71"/>
  <c r="AV102" i="71"/>
  <c r="Z102" i="73" s="1"/>
  <c r="AU102" i="71"/>
  <c r="Y102" i="73" s="1"/>
  <c r="AT102" i="71"/>
  <c r="X102" i="73" s="1"/>
  <c r="AS102" i="71"/>
  <c r="AR102" i="71"/>
  <c r="W102" i="73" s="1"/>
  <c r="AQ102" i="71"/>
  <c r="V102" i="73" s="1"/>
  <c r="AP102" i="71"/>
  <c r="U102" i="73" s="1"/>
  <c r="AO102" i="71"/>
  <c r="AN102" i="71"/>
  <c r="T102" i="73" s="1"/>
  <c r="AM102" i="71"/>
  <c r="S102" i="73" s="1"/>
  <c r="AL102" i="71"/>
  <c r="R102" i="73" s="1"/>
  <c r="AK102" i="71"/>
  <c r="AJ102" i="71"/>
  <c r="Q102" i="73" s="1"/>
  <c r="AI102" i="71"/>
  <c r="P102" i="73" s="1"/>
  <c r="AH102" i="71"/>
  <c r="O102" i="73" s="1"/>
  <c r="AG102" i="71"/>
  <c r="AF102" i="71"/>
  <c r="N102" i="73" s="1"/>
  <c r="AE102" i="71"/>
  <c r="M102" i="73" s="1"/>
  <c r="AD102" i="71"/>
  <c r="L102" i="73" s="1"/>
  <c r="AC102" i="71"/>
  <c r="AB102" i="71"/>
  <c r="K102" i="73" s="1"/>
  <c r="AA102" i="71"/>
  <c r="J102" i="73" s="1"/>
  <c r="Z102" i="71"/>
  <c r="Y102" i="71"/>
  <c r="X102" i="71"/>
  <c r="H102" i="73" s="1"/>
  <c r="W102" i="71"/>
  <c r="M102" i="71"/>
  <c r="L102" i="71"/>
  <c r="K102" i="71"/>
  <c r="H102" i="71"/>
  <c r="F102" i="73" s="1"/>
  <c r="G102" i="71"/>
  <c r="F102" i="71"/>
  <c r="E102" i="71"/>
  <c r="C102" i="73" s="1"/>
  <c r="CE101" i="71"/>
  <c r="BR101" i="71"/>
  <c r="AP101" i="73" s="1"/>
  <c r="BQ101" i="71"/>
  <c r="BP101" i="71"/>
  <c r="AO101" i="73" s="1"/>
  <c r="BO101" i="71"/>
  <c r="AN101" i="73" s="1"/>
  <c r="BN101" i="71"/>
  <c r="AM101" i="73" s="1"/>
  <c r="BM101" i="71"/>
  <c r="BL101" i="71"/>
  <c r="AL101" i="73" s="1"/>
  <c r="BK101" i="71"/>
  <c r="AK101" i="73" s="1"/>
  <c r="BJ101" i="71"/>
  <c r="AJ101" i="73" s="1"/>
  <c r="BI101" i="71"/>
  <c r="BH101" i="71"/>
  <c r="AI101" i="73" s="1"/>
  <c r="BG101" i="71"/>
  <c r="AH101" i="73" s="1"/>
  <c r="BF101" i="71"/>
  <c r="AG101" i="73" s="1"/>
  <c r="BE101" i="71"/>
  <c r="BD101" i="71"/>
  <c r="AF101" i="73" s="1"/>
  <c r="BC101" i="71"/>
  <c r="AE101" i="73" s="1"/>
  <c r="BB101" i="71"/>
  <c r="AD101" i="73" s="1"/>
  <c r="BA101" i="71"/>
  <c r="AZ101" i="71"/>
  <c r="AC101" i="73" s="1"/>
  <c r="AY101" i="71"/>
  <c r="AB101" i="73" s="1"/>
  <c r="AX101" i="71"/>
  <c r="AA101" i="73" s="1"/>
  <c r="AW101" i="71"/>
  <c r="AV101" i="71"/>
  <c r="Z101" i="73" s="1"/>
  <c r="AU101" i="71"/>
  <c r="Y101" i="73" s="1"/>
  <c r="AT101" i="71"/>
  <c r="X101" i="73" s="1"/>
  <c r="AS101" i="71"/>
  <c r="AR101" i="71"/>
  <c r="W101" i="73" s="1"/>
  <c r="AQ101" i="71"/>
  <c r="V101" i="73" s="1"/>
  <c r="AP101" i="71"/>
  <c r="U101" i="73" s="1"/>
  <c r="AO101" i="71"/>
  <c r="AN101" i="71"/>
  <c r="T101" i="73" s="1"/>
  <c r="AM101" i="71"/>
  <c r="S101" i="73" s="1"/>
  <c r="AL101" i="71"/>
  <c r="R101" i="73" s="1"/>
  <c r="AK101" i="71"/>
  <c r="AJ101" i="71"/>
  <c r="Q101" i="73" s="1"/>
  <c r="AI101" i="71"/>
  <c r="P101" i="73" s="1"/>
  <c r="AH101" i="71"/>
  <c r="O101" i="73" s="1"/>
  <c r="AG101" i="71"/>
  <c r="AF101" i="71"/>
  <c r="N101" i="73" s="1"/>
  <c r="AE101" i="71"/>
  <c r="M101" i="73" s="1"/>
  <c r="AD101" i="71"/>
  <c r="L101" i="73" s="1"/>
  <c r="AC101" i="71"/>
  <c r="AB101" i="71"/>
  <c r="K101" i="73" s="1"/>
  <c r="AA101" i="71"/>
  <c r="J101" i="73" s="1"/>
  <c r="Z101" i="71"/>
  <c r="Y101" i="71"/>
  <c r="X101" i="71"/>
  <c r="H101" i="73" s="1"/>
  <c r="W101" i="71"/>
  <c r="M101" i="71"/>
  <c r="L101" i="71"/>
  <c r="K101" i="71"/>
  <c r="H101" i="71"/>
  <c r="F101" i="73" s="1"/>
  <c r="G101" i="71"/>
  <c r="F101" i="71"/>
  <c r="E101" i="71"/>
  <c r="C101" i="73" s="1"/>
  <c r="CE100" i="71"/>
  <c r="BR100" i="71"/>
  <c r="AP100" i="73" s="1"/>
  <c r="BQ100" i="71"/>
  <c r="BP100" i="71"/>
  <c r="AO100" i="73" s="1"/>
  <c r="BO100" i="71"/>
  <c r="AN100" i="73" s="1"/>
  <c r="BN100" i="71"/>
  <c r="AM100" i="73" s="1"/>
  <c r="BM100" i="71"/>
  <c r="BL100" i="71"/>
  <c r="AL100" i="73" s="1"/>
  <c r="BK100" i="71"/>
  <c r="AK100" i="73" s="1"/>
  <c r="BJ100" i="71"/>
  <c r="AJ100" i="73" s="1"/>
  <c r="BI100" i="71"/>
  <c r="BH100" i="71"/>
  <c r="AI100" i="73" s="1"/>
  <c r="BG100" i="71"/>
  <c r="AH100" i="73" s="1"/>
  <c r="BF100" i="71"/>
  <c r="AG100" i="73" s="1"/>
  <c r="BE100" i="71"/>
  <c r="BD100" i="71"/>
  <c r="AF100" i="73" s="1"/>
  <c r="BC100" i="71"/>
  <c r="AE100" i="73" s="1"/>
  <c r="BB100" i="71"/>
  <c r="AD100" i="73" s="1"/>
  <c r="BA100" i="71"/>
  <c r="AZ100" i="71"/>
  <c r="AC100" i="73" s="1"/>
  <c r="AY100" i="71"/>
  <c r="AB100" i="73" s="1"/>
  <c r="AX100" i="71"/>
  <c r="AA100" i="73" s="1"/>
  <c r="AW100" i="71"/>
  <c r="AV100" i="71"/>
  <c r="Z100" i="73" s="1"/>
  <c r="AU100" i="71"/>
  <c r="Y100" i="73" s="1"/>
  <c r="AT100" i="71"/>
  <c r="X100" i="73" s="1"/>
  <c r="AS100" i="71"/>
  <c r="AR100" i="71"/>
  <c r="W100" i="73" s="1"/>
  <c r="AQ100" i="71"/>
  <c r="V100" i="73" s="1"/>
  <c r="AP100" i="71"/>
  <c r="U100" i="73" s="1"/>
  <c r="AO100" i="71"/>
  <c r="AN100" i="71"/>
  <c r="T100" i="73" s="1"/>
  <c r="AM100" i="71"/>
  <c r="S100" i="73" s="1"/>
  <c r="AL100" i="71"/>
  <c r="R100" i="73" s="1"/>
  <c r="AK100" i="71"/>
  <c r="AJ100" i="71"/>
  <c r="Q100" i="73" s="1"/>
  <c r="AI100" i="71"/>
  <c r="P100" i="73" s="1"/>
  <c r="AH100" i="71"/>
  <c r="O100" i="73" s="1"/>
  <c r="AG100" i="71"/>
  <c r="AF100" i="71"/>
  <c r="N100" i="73" s="1"/>
  <c r="AE100" i="71"/>
  <c r="M100" i="73" s="1"/>
  <c r="AD100" i="71"/>
  <c r="L100" i="73" s="1"/>
  <c r="AC100" i="71"/>
  <c r="AB100" i="71"/>
  <c r="K100" i="73" s="1"/>
  <c r="AA100" i="71"/>
  <c r="J100" i="73" s="1"/>
  <c r="Z100" i="71"/>
  <c r="I100" i="73" s="1"/>
  <c r="Y100" i="71"/>
  <c r="X100" i="71"/>
  <c r="H100" i="73" s="1"/>
  <c r="W100" i="71"/>
  <c r="G100" i="73" s="1"/>
  <c r="M100" i="71"/>
  <c r="L100" i="71"/>
  <c r="K100" i="71"/>
  <c r="H100" i="71"/>
  <c r="F100" i="73" s="1"/>
  <c r="G100" i="71"/>
  <c r="F100" i="71"/>
  <c r="E100" i="71"/>
  <c r="C100" i="73" s="1"/>
  <c r="CE99" i="71"/>
  <c r="BR99" i="71"/>
  <c r="AP99" i="73" s="1"/>
  <c r="BQ99" i="71"/>
  <c r="BP99" i="71"/>
  <c r="AO99" i="73" s="1"/>
  <c r="BO99" i="71"/>
  <c r="AN99" i="73" s="1"/>
  <c r="BN99" i="71"/>
  <c r="AM99" i="73" s="1"/>
  <c r="BM99" i="71"/>
  <c r="BL99" i="71"/>
  <c r="AL99" i="73" s="1"/>
  <c r="BK99" i="71"/>
  <c r="AK99" i="73" s="1"/>
  <c r="BJ99" i="71"/>
  <c r="AJ99" i="73" s="1"/>
  <c r="BI99" i="71"/>
  <c r="BH99" i="71"/>
  <c r="AI99" i="73" s="1"/>
  <c r="BG99" i="71"/>
  <c r="AH99" i="73" s="1"/>
  <c r="BF99" i="71"/>
  <c r="AG99" i="73" s="1"/>
  <c r="BE99" i="71"/>
  <c r="BD99" i="71"/>
  <c r="AF99" i="73" s="1"/>
  <c r="BC99" i="71"/>
  <c r="AE99" i="73" s="1"/>
  <c r="BB99" i="71"/>
  <c r="AD99" i="73" s="1"/>
  <c r="BA99" i="71"/>
  <c r="AZ99" i="71"/>
  <c r="AC99" i="73" s="1"/>
  <c r="AY99" i="71"/>
  <c r="AB99" i="73" s="1"/>
  <c r="AX99" i="71"/>
  <c r="AA99" i="73" s="1"/>
  <c r="AW99" i="71"/>
  <c r="AV99" i="71"/>
  <c r="Z99" i="73" s="1"/>
  <c r="AU99" i="71"/>
  <c r="Y99" i="73" s="1"/>
  <c r="AT99" i="71"/>
  <c r="X99" i="73" s="1"/>
  <c r="AS99" i="71"/>
  <c r="AR99" i="71"/>
  <c r="W99" i="73" s="1"/>
  <c r="AQ99" i="71"/>
  <c r="V99" i="73" s="1"/>
  <c r="AP99" i="71"/>
  <c r="U99" i="73" s="1"/>
  <c r="AO99" i="71"/>
  <c r="AN99" i="71"/>
  <c r="T99" i="73" s="1"/>
  <c r="AM99" i="71"/>
  <c r="S99" i="73" s="1"/>
  <c r="AL99" i="71"/>
  <c r="R99" i="73" s="1"/>
  <c r="AK99" i="71"/>
  <c r="AJ99" i="71"/>
  <c r="Q99" i="73" s="1"/>
  <c r="AI99" i="71"/>
  <c r="P99" i="73" s="1"/>
  <c r="AH99" i="71"/>
  <c r="O99" i="73" s="1"/>
  <c r="AG99" i="71"/>
  <c r="AF99" i="71"/>
  <c r="N99" i="73" s="1"/>
  <c r="AE99" i="71"/>
  <c r="M99" i="73" s="1"/>
  <c r="AD99" i="71"/>
  <c r="L99" i="73" s="1"/>
  <c r="AC99" i="71"/>
  <c r="AB99" i="71"/>
  <c r="K99" i="73" s="1"/>
  <c r="AA99" i="71"/>
  <c r="J99" i="73" s="1"/>
  <c r="Z99" i="71"/>
  <c r="Y99" i="71"/>
  <c r="X99" i="71"/>
  <c r="H99" i="73" s="1"/>
  <c r="W99" i="71"/>
  <c r="M99" i="71"/>
  <c r="L99" i="71"/>
  <c r="K99" i="71"/>
  <c r="H99" i="71"/>
  <c r="F99" i="73" s="1"/>
  <c r="G99" i="71"/>
  <c r="F99" i="71"/>
  <c r="E99" i="71"/>
  <c r="C99" i="73" s="1"/>
  <c r="CE98" i="71"/>
  <c r="BR98" i="71"/>
  <c r="AP98" i="73" s="1"/>
  <c r="BQ98" i="71"/>
  <c r="BP98" i="71"/>
  <c r="AO98" i="73" s="1"/>
  <c r="BO98" i="71"/>
  <c r="AN98" i="73" s="1"/>
  <c r="BN98" i="71"/>
  <c r="AM98" i="73" s="1"/>
  <c r="BM98" i="71"/>
  <c r="BL98" i="71"/>
  <c r="AL98" i="73" s="1"/>
  <c r="BK98" i="71"/>
  <c r="AK98" i="73" s="1"/>
  <c r="BJ98" i="71"/>
  <c r="AJ98" i="73" s="1"/>
  <c r="BI98" i="71"/>
  <c r="BH98" i="71"/>
  <c r="AI98" i="73" s="1"/>
  <c r="BG98" i="71"/>
  <c r="AH98" i="73" s="1"/>
  <c r="BF98" i="71"/>
  <c r="AG98" i="73" s="1"/>
  <c r="BE98" i="71"/>
  <c r="BD98" i="71"/>
  <c r="AF98" i="73" s="1"/>
  <c r="BC98" i="71"/>
  <c r="AE98" i="73" s="1"/>
  <c r="BB98" i="71"/>
  <c r="AD98" i="73" s="1"/>
  <c r="BA98" i="71"/>
  <c r="AZ98" i="71"/>
  <c r="AC98" i="73" s="1"/>
  <c r="AY98" i="71"/>
  <c r="AB98" i="73" s="1"/>
  <c r="AX98" i="71"/>
  <c r="AA98" i="73" s="1"/>
  <c r="AW98" i="71"/>
  <c r="AV98" i="71"/>
  <c r="Z98" i="73" s="1"/>
  <c r="AU98" i="71"/>
  <c r="Y98" i="73" s="1"/>
  <c r="AT98" i="71"/>
  <c r="X98" i="73" s="1"/>
  <c r="AS98" i="71"/>
  <c r="AR98" i="71"/>
  <c r="W98" i="73" s="1"/>
  <c r="AQ98" i="71"/>
  <c r="V98" i="73" s="1"/>
  <c r="AP98" i="71"/>
  <c r="U98" i="73" s="1"/>
  <c r="AO98" i="71"/>
  <c r="AN98" i="71"/>
  <c r="T98" i="73" s="1"/>
  <c r="AM98" i="71"/>
  <c r="S98" i="73" s="1"/>
  <c r="AL98" i="71"/>
  <c r="R98" i="73" s="1"/>
  <c r="AK98" i="71"/>
  <c r="AJ98" i="71"/>
  <c r="Q98" i="73" s="1"/>
  <c r="AI98" i="71"/>
  <c r="P98" i="73" s="1"/>
  <c r="AH98" i="71"/>
  <c r="O98" i="73" s="1"/>
  <c r="AG98" i="71"/>
  <c r="AF98" i="71"/>
  <c r="N98" i="73" s="1"/>
  <c r="AE98" i="71"/>
  <c r="M98" i="73" s="1"/>
  <c r="AD98" i="71"/>
  <c r="L98" i="73" s="1"/>
  <c r="AC98" i="71"/>
  <c r="AB98" i="71"/>
  <c r="K98" i="73" s="1"/>
  <c r="AA98" i="71"/>
  <c r="J98" i="73" s="1"/>
  <c r="Z98" i="71"/>
  <c r="Y98" i="71"/>
  <c r="X98" i="71"/>
  <c r="H98" i="73" s="1"/>
  <c r="W98" i="71"/>
  <c r="M98" i="71"/>
  <c r="L98" i="71"/>
  <c r="K98" i="71"/>
  <c r="H98" i="71"/>
  <c r="F98" i="73" s="1"/>
  <c r="G98" i="71"/>
  <c r="F98" i="71"/>
  <c r="E98" i="71"/>
  <c r="C98" i="73" s="1"/>
  <c r="CE97" i="71"/>
  <c r="BR97" i="71"/>
  <c r="AP97" i="73" s="1"/>
  <c r="BQ97" i="71"/>
  <c r="BP97" i="71"/>
  <c r="AO97" i="73" s="1"/>
  <c r="BO97" i="71"/>
  <c r="AN97" i="73" s="1"/>
  <c r="BN97" i="71"/>
  <c r="AM97" i="73" s="1"/>
  <c r="BM97" i="71"/>
  <c r="BL97" i="71"/>
  <c r="AL97" i="73" s="1"/>
  <c r="BK97" i="71"/>
  <c r="AK97" i="73" s="1"/>
  <c r="BJ97" i="71"/>
  <c r="AJ97" i="73" s="1"/>
  <c r="BI97" i="71"/>
  <c r="BH97" i="71"/>
  <c r="AI97" i="73" s="1"/>
  <c r="BG97" i="71"/>
  <c r="AH97" i="73" s="1"/>
  <c r="BF97" i="71"/>
  <c r="AG97" i="73" s="1"/>
  <c r="BE97" i="71"/>
  <c r="BD97" i="71"/>
  <c r="AF97" i="73" s="1"/>
  <c r="BC97" i="71"/>
  <c r="AE97" i="73" s="1"/>
  <c r="BB97" i="71"/>
  <c r="AD97" i="73" s="1"/>
  <c r="BA97" i="71"/>
  <c r="AZ97" i="71"/>
  <c r="AC97" i="73" s="1"/>
  <c r="AY97" i="71"/>
  <c r="AB97" i="73" s="1"/>
  <c r="AX97" i="71"/>
  <c r="AA97" i="73" s="1"/>
  <c r="AW97" i="71"/>
  <c r="AV97" i="71"/>
  <c r="Z97" i="73" s="1"/>
  <c r="AU97" i="71"/>
  <c r="Y97" i="73" s="1"/>
  <c r="AT97" i="71"/>
  <c r="X97" i="73" s="1"/>
  <c r="AS97" i="71"/>
  <c r="AR97" i="71"/>
  <c r="W97" i="73" s="1"/>
  <c r="AQ97" i="71"/>
  <c r="V97" i="73" s="1"/>
  <c r="AP97" i="71"/>
  <c r="U97" i="73" s="1"/>
  <c r="AO97" i="71"/>
  <c r="AN97" i="71"/>
  <c r="T97" i="73" s="1"/>
  <c r="AM97" i="71"/>
  <c r="S97" i="73" s="1"/>
  <c r="AL97" i="71"/>
  <c r="R97" i="73" s="1"/>
  <c r="AK97" i="71"/>
  <c r="AJ97" i="71"/>
  <c r="Q97" i="73" s="1"/>
  <c r="AI97" i="71"/>
  <c r="P97" i="73" s="1"/>
  <c r="AH97" i="71"/>
  <c r="O97" i="73" s="1"/>
  <c r="AG97" i="71"/>
  <c r="AF97" i="71"/>
  <c r="N97" i="73" s="1"/>
  <c r="AE97" i="71"/>
  <c r="M97" i="73" s="1"/>
  <c r="AD97" i="71"/>
  <c r="L97" i="73" s="1"/>
  <c r="AC97" i="71"/>
  <c r="AB97" i="71"/>
  <c r="K97" i="73" s="1"/>
  <c r="AA97" i="71"/>
  <c r="J97" i="73" s="1"/>
  <c r="Z97" i="71"/>
  <c r="Y97" i="71"/>
  <c r="X97" i="71"/>
  <c r="H97" i="73" s="1"/>
  <c r="W97" i="71"/>
  <c r="M97" i="71"/>
  <c r="L97" i="71"/>
  <c r="K97" i="71"/>
  <c r="H97" i="71"/>
  <c r="F97" i="73" s="1"/>
  <c r="G97" i="71"/>
  <c r="F97" i="71"/>
  <c r="E97" i="71"/>
  <c r="C97" i="73" s="1"/>
  <c r="CE96" i="71"/>
  <c r="BR96" i="71"/>
  <c r="AP96" i="73" s="1"/>
  <c r="BQ96" i="71"/>
  <c r="BP96" i="71"/>
  <c r="AO96" i="73" s="1"/>
  <c r="BO96" i="71"/>
  <c r="AN96" i="73" s="1"/>
  <c r="BN96" i="71"/>
  <c r="AM96" i="73" s="1"/>
  <c r="BM96" i="71"/>
  <c r="BL96" i="71"/>
  <c r="AL96" i="73" s="1"/>
  <c r="BK96" i="71"/>
  <c r="AK96" i="73" s="1"/>
  <c r="BJ96" i="71"/>
  <c r="AJ96" i="73" s="1"/>
  <c r="BI96" i="71"/>
  <c r="BH96" i="71"/>
  <c r="AI96" i="73" s="1"/>
  <c r="BG96" i="71"/>
  <c r="AH96" i="73" s="1"/>
  <c r="BF96" i="71"/>
  <c r="AG96" i="73" s="1"/>
  <c r="BE96" i="71"/>
  <c r="BD96" i="71"/>
  <c r="AF96" i="73" s="1"/>
  <c r="BC96" i="71"/>
  <c r="AE96" i="73" s="1"/>
  <c r="BB96" i="71"/>
  <c r="AD96" i="73" s="1"/>
  <c r="BA96" i="71"/>
  <c r="AZ96" i="71"/>
  <c r="AC96" i="73" s="1"/>
  <c r="AY96" i="71"/>
  <c r="AB96" i="73" s="1"/>
  <c r="AX96" i="71"/>
  <c r="AA96" i="73" s="1"/>
  <c r="AW96" i="71"/>
  <c r="AV96" i="71"/>
  <c r="Z96" i="73" s="1"/>
  <c r="AU96" i="71"/>
  <c r="Y96" i="73" s="1"/>
  <c r="AT96" i="71"/>
  <c r="X96" i="73" s="1"/>
  <c r="AS96" i="71"/>
  <c r="AR96" i="71"/>
  <c r="W96" i="73" s="1"/>
  <c r="AQ96" i="71"/>
  <c r="V96" i="73" s="1"/>
  <c r="AP96" i="71"/>
  <c r="U96" i="73" s="1"/>
  <c r="AO96" i="71"/>
  <c r="AN96" i="71"/>
  <c r="T96" i="73" s="1"/>
  <c r="AM96" i="71"/>
  <c r="S96" i="73" s="1"/>
  <c r="AL96" i="71"/>
  <c r="R96" i="73" s="1"/>
  <c r="AK96" i="71"/>
  <c r="AJ96" i="71"/>
  <c r="Q96" i="73" s="1"/>
  <c r="AI96" i="71"/>
  <c r="P96" i="73" s="1"/>
  <c r="AH96" i="71"/>
  <c r="O96" i="73" s="1"/>
  <c r="AG96" i="71"/>
  <c r="AF96" i="71"/>
  <c r="N96" i="73" s="1"/>
  <c r="AE96" i="71"/>
  <c r="M96" i="73" s="1"/>
  <c r="AD96" i="71"/>
  <c r="L96" i="73" s="1"/>
  <c r="AC96" i="71"/>
  <c r="AB96" i="71"/>
  <c r="K96" i="73" s="1"/>
  <c r="AA96" i="71"/>
  <c r="J96" i="73" s="1"/>
  <c r="Z96" i="71"/>
  <c r="I96" i="73" s="1"/>
  <c r="Y96" i="71"/>
  <c r="X96" i="71"/>
  <c r="H96" i="73" s="1"/>
  <c r="W96" i="71"/>
  <c r="M96" i="71"/>
  <c r="L96" i="71"/>
  <c r="K96" i="71"/>
  <c r="H96" i="71"/>
  <c r="F96" i="73" s="1"/>
  <c r="G96" i="71"/>
  <c r="F96" i="71"/>
  <c r="E96" i="71"/>
  <c r="C96" i="73" s="1"/>
  <c r="CE95" i="71"/>
  <c r="BR95" i="71"/>
  <c r="AP95" i="73" s="1"/>
  <c r="BQ95" i="71"/>
  <c r="BP95" i="71"/>
  <c r="AO95" i="73" s="1"/>
  <c r="BO95" i="71"/>
  <c r="AN95" i="73" s="1"/>
  <c r="BN95" i="71"/>
  <c r="AM95" i="73" s="1"/>
  <c r="BM95" i="71"/>
  <c r="BL95" i="71"/>
  <c r="AL95" i="73" s="1"/>
  <c r="BK95" i="71"/>
  <c r="AK95" i="73" s="1"/>
  <c r="BJ95" i="71"/>
  <c r="AJ95" i="73" s="1"/>
  <c r="BI95" i="71"/>
  <c r="BH95" i="71"/>
  <c r="AI95" i="73" s="1"/>
  <c r="BG95" i="71"/>
  <c r="AH95" i="73" s="1"/>
  <c r="BF95" i="71"/>
  <c r="AG95" i="73" s="1"/>
  <c r="BE95" i="71"/>
  <c r="BD95" i="71"/>
  <c r="AF95" i="73" s="1"/>
  <c r="BC95" i="71"/>
  <c r="AE95" i="73" s="1"/>
  <c r="BB95" i="71"/>
  <c r="AD95" i="73" s="1"/>
  <c r="BA95" i="71"/>
  <c r="AZ95" i="71"/>
  <c r="AC95" i="73" s="1"/>
  <c r="AY95" i="71"/>
  <c r="AB95" i="73" s="1"/>
  <c r="AX95" i="71"/>
  <c r="AA95" i="73" s="1"/>
  <c r="AW95" i="71"/>
  <c r="AV95" i="71"/>
  <c r="Z95" i="73" s="1"/>
  <c r="AU95" i="71"/>
  <c r="Y95" i="73" s="1"/>
  <c r="AT95" i="71"/>
  <c r="X95" i="73" s="1"/>
  <c r="AS95" i="71"/>
  <c r="AR95" i="71"/>
  <c r="W95" i="73" s="1"/>
  <c r="AQ95" i="71"/>
  <c r="V95" i="73" s="1"/>
  <c r="AP95" i="71"/>
  <c r="U95" i="73" s="1"/>
  <c r="AO95" i="71"/>
  <c r="AN95" i="71"/>
  <c r="T95" i="73" s="1"/>
  <c r="AM95" i="71"/>
  <c r="S95" i="73" s="1"/>
  <c r="AL95" i="71"/>
  <c r="R95" i="73" s="1"/>
  <c r="AK95" i="71"/>
  <c r="AJ95" i="71"/>
  <c r="Q95" i="73" s="1"/>
  <c r="AI95" i="71"/>
  <c r="P95" i="73" s="1"/>
  <c r="AH95" i="71"/>
  <c r="O95" i="73" s="1"/>
  <c r="AG95" i="71"/>
  <c r="AF95" i="71"/>
  <c r="N95" i="73" s="1"/>
  <c r="AE95" i="71"/>
  <c r="M95" i="73" s="1"/>
  <c r="AD95" i="71"/>
  <c r="L95" i="73" s="1"/>
  <c r="AC95" i="71"/>
  <c r="AB95" i="71"/>
  <c r="K95" i="73" s="1"/>
  <c r="AA95" i="71"/>
  <c r="J95" i="73" s="1"/>
  <c r="Z95" i="71"/>
  <c r="Y95" i="71"/>
  <c r="X95" i="71"/>
  <c r="H95" i="73" s="1"/>
  <c r="W95" i="71"/>
  <c r="M95" i="71"/>
  <c r="L95" i="71"/>
  <c r="K95" i="71"/>
  <c r="H95" i="71"/>
  <c r="F95" i="73" s="1"/>
  <c r="G95" i="71"/>
  <c r="F95" i="71"/>
  <c r="E95" i="71"/>
  <c r="C95" i="73" s="1"/>
  <c r="CE94" i="71"/>
  <c r="BR94" i="71"/>
  <c r="AP94" i="73" s="1"/>
  <c r="BQ94" i="71"/>
  <c r="BP94" i="71"/>
  <c r="AO94" i="73" s="1"/>
  <c r="BO94" i="71"/>
  <c r="AN94" i="73" s="1"/>
  <c r="BN94" i="71"/>
  <c r="AM94" i="73" s="1"/>
  <c r="BM94" i="71"/>
  <c r="BL94" i="71"/>
  <c r="AL94" i="73" s="1"/>
  <c r="BK94" i="71"/>
  <c r="AK94" i="73" s="1"/>
  <c r="BJ94" i="71"/>
  <c r="AJ94" i="73" s="1"/>
  <c r="BI94" i="71"/>
  <c r="BH94" i="71"/>
  <c r="AI94" i="73" s="1"/>
  <c r="BG94" i="71"/>
  <c r="AH94" i="73" s="1"/>
  <c r="BF94" i="71"/>
  <c r="AG94" i="73" s="1"/>
  <c r="BE94" i="71"/>
  <c r="BD94" i="71"/>
  <c r="AF94" i="73" s="1"/>
  <c r="BC94" i="71"/>
  <c r="AE94" i="73" s="1"/>
  <c r="BB94" i="71"/>
  <c r="AD94" i="73" s="1"/>
  <c r="BA94" i="71"/>
  <c r="AZ94" i="71"/>
  <c r="AC94" i="73" s="1"/>
  <c r="AY94" i="71"/>
  <c r="AB94" i="73" s="1"/>
  <c r="AX94" i="71"/>
  <c r="AA94" i="73" s="1"/>
  <c r="AW94" i="71"/>
  <c r="AV94" i="71"/>
  <c r="Z94" i="73" s="1"/>
  <c r="AU94" i="71"/>
  <c r="Y94" i="73" s="1"/>
  <c r="AT94" i="71"/>
  <c r="X94" i="73" s="1"/>
  <c r="AS94" i="71"/>
  <c r="AR94" i="71"/>
  <c r="W94" i="73" s="1"/>
  <c r="AQ94" i="71"/>
  <c r="V94" i="73" s="1"/>
  <c r="AP94" i="71"/>
  <c r="U94" i="73" s="1"/>
  <c r="AO94" i="71"/>
  <c r="AN94" i="71"/>
  <c r="T94" i="73" s="1"/>
  <c r="AM94" i="71"/>
  <c r="S94" i="73" s="1"/>
  <c r="AL94" i="71"/>
  <c r="R94" i="73" s="1"/>
  <c r="AK94" i="71"/>
  <c r="AJ94" i="71"/>
  <c r="Q94" i="73" s="1"/>
  <c r="AI94" i="71"/>
  <c r="P94" i="73" s="1"/>
  <c r="AH94" i="71"/>
  <c r="O94" i="73" s="1"/>
  <c r="AG94" i="71"/>
  <c r="AF94" i="71"/>
  <c r="N94" i="73" s="1"/>
  <c r="AE94" i="71"/>
  <c r="M94" i="73" s="1"/>
  <c r="AD94" i="71"/>
  <c r="L94" i="73" s="1"/>
  <c r="AC94" i="71"/>
  <c r="AB94" i="71"/>
  <c r="K94" i="73" s="1"/>
  <c r="AA94" i="71"/>
  <c r="J94" i="73" s="1"/>
  <c r="Z94" i="71"/>
  <c r="Y94" i="71"/>
  <c r="X94" i="71"/>
  <c r="H94" i="73" s="1"/>
  <c r="W94" i="71"/>
  <c r="M94" i="71"/>
  <c r="L94" i="71"/>
  <c r="K94" i="71"/>
  <c r="H94" i="71"/>
  <c r="F94" i="73" s="1"/>
  <c r="G94" i="71"/>
  <c r="F94" i="71"/>
  <c r="E94" i="71"/>
  <c r="C94" i="73" s="1"/>
  <c r="CE93" i="71"/>
  <c r="BR93" i="71"/>
  <c r="AP93" i="73" s="1"/>
  <c r="BQ93" i="71"/>
  <c r="BP93" i="71"/>
  <c r="AO93" i="73" s="1"/>
  <c r="BO93" i="71"/>
  <c r="AN93" i="73" s="1"/>
  <c r="BN93" i="71"/>
  <c r="AM93" i="73" s="1"/>
  <c r="BM93" i="71"/>
  <c r="BL93" i="71"/>
  <c r="AL93" i="73" s="1"/>
  <c r="BK93" i="71"/>
  <c r="AK93" i="73" s="1"/>
  <c r="BJ93" i="71"/>
  <c r="AJ93" i="73" s="1"/>
  <c r="BI93" i="71"/>
  <c r="BH93" i="71"/>
  <c r="AI93" i="73" s="1"/>
  <c r="BG93" i="71"/>
  <c r="AH93" i="73" s="1"/>
  <c r="BF93" i="71"/>
  <c r="AG93" i="73" s="1"/>
  <c r="BE93" i="71"/>
  <c r="BD93" i="71"/>
  <c r="AF93" i="73" s="1"/>
  <c r="BC93" i="71"/>
  <c r="AE93" i="73" s="1"/>
  <c r="BB93" i="71"/>
  <c r="AD93" i="73" s="1"/>
  <c r="BA93" i="71"/>
  <c r="AZ93" i="71"/>
  <c r="AC93" i="73" s="1"/>
  <c r="AY93" i="71"/>
  <c r="AB93" i="73" s="1"/>
  <c r="AX93" i="71"/>
  <c r="AA93" i="73" s="1"/>
  <c r="AW93" i="71"/>
  <c r="AV93" i="71"/>
  <c r="Z93" i="73" s="1"/>
  <c r="AU93" i="71"/>
  <c r="Y93" i="73" s="1"/>
  <c r="AT93" i="71"/>
  <c r="X93" i="73" s="1"/>
  <c r="AS93" i="71"/>
  <c r="AR93" i="71"/>
  <c r="W93" i="73" s="1"/>
  <c r="AQ93" i="71"/>
  <c r="V93" i="73" s="1"/>
  <c r="AP93" i="71"/>
  <c r="U93" i="73" s="1"/>
  <c r="AO93" i="71"/>
  <c r="AN93" i="71"/>
  <c r="T93" i="73" s="1"/>
  <c r="AM93" i="71"/>
  <c r="S93" i="73" s="1"/>
  <c r="AL93" i="71"/>
  <c r="R93" i="73" s="1"/>
  <c r="AK93" i="71"/>
  <c r="AJ93" i="71"/>
  <c r="Q93" i="73" s="1"/>
  <c r="AI93" i="71"/>
  <c r="P93" i="73" s="1"/>
  <c r="AH93" i="71"/>
  <c r="O93" i="73" s="1"/>
  <c r="AG93" i="71"/>
  <c r="AF93" i="71"/>
  <c r="N93" i="73" s="1"/>
  <c r="AE93" i="71"/>
  <c r="M93" i="73" s="1"/>
  <c r="AD93" i="71"/>
  <c r="L93" i="73" s="1"/>
  <c r="AC93" i="71"/>
  <c r="AB93" i="71"/>
  <c r="K93" i="73" s="1"/>
  <c r="AA93" i="71"/>
  <c r="J93" i="73" s="1"/>
  <c r="Z93" i="71"/>
  <c r="Y93" i="71"/>
  <c r="X93" i="71"/>
  <c r="H93" i="73" s="1"/>
  <c r="W93" i="71"/>
  <c r="M93" i="71"/>
  <c r="L93" i="71"/>
  <c r="K93" i="71"/>
  <c r="H93" i="71"/>
  <c r="F93" i="73" s="1"/>
  <c r="G93" i="71"/>
  <c r="F93" i="71"/>
  <c r="E93" i="71"/>
  <c r="C93" i="73" s="1"/>
  <c r="CE92" i="71"/>
  <c r="BR92" i="71"/>
  <c r="AP92" i="73" s="1"/>
  <c r="BQ92" i="71"/>
  <c r="BP92" i="71"/>
  <c r="AO92" i="73" s="1"/>
  <c r="BO92" i="71"/>
  <c r="AN92" i="73" s="1"/>
  <c r="BN92" i="71"/>
  <c r="AM92" i="73" s="1"/>
  <c r="BM92" i="71"/>
  <c r="BL92" i="71"/>
  <c r="AL92" i="73" s="1"/>
  <c r="BK92" i="71"/>
  <c r="AK92" i="73" s="1"/>
  <c r="BJ92" i="71"/>
  <c r="AJ92" i="73" s="1"/>
  <c r="BI92" i="71"/>
  <c r="BH92" i="71"/>
  <c r="AI92" i="73" s="1"/>
  <c r="BG92" i="71"/>
  <c r="AH92" i="73" s="1"/>
  <c r="BF92" i="71"/>
  <c r="AG92" i="73" s="1"/>
  <c r="BE92" i="71"/>
  <c r="BD92" i="71"/>
  <c r="AF92" i="73" s="1"/>
  <c r="BC92" i="71"/>
  <c r="AE92" i="73" s="1"/>
  <c r="BB92" i="71"/>
  <c r="AD92" i="73" s="1"/>
  <c r="BA92" i="71"/>
  <c r="AZ92" i="71"/>
  <c r="AC92" i="73" s="1"/>
  <c r="AY92" i="71"/>
  <c r="AB92" i="73" s="1"/>
  <c r="AX92" i="71"/>
  <c r="AA92" i="73" s="1"/>
  <c r="AW92" i="71"/>
  <c r="AV92" i="71"/>
  <c r="Z92" i="73" s="1"/>
  <c r="AU92" i="71"/>
  <c r="Y92" i="73" s="1"/>
  <c r="AT92" i="71"/>
  <c r="X92" i="73" s="1"/>
  <c r="AS92" i="71"/>
  <c r="AR92" i="71"/>
  <c r="W92" i="73" s="1"/>
  <c r="AQ92" i="71"/>
  <c r="V92" i="73" s="1"/>
  <c r="AP92" i="71"/>
  <c r="U92" i="73" s="1"/>
  <c r="AO92" i="71"/>
  <c r="AN92" i="71"/>
  <c r="T92" i="73" s="1"/>
  <c r="AM92" i="71"/>
  <c r="S92" i="73" s="1"/>
  <c r="AL92" i="71"/>
  <c r="R92" i="73" s="1"/>
  <c r="AK92" i="71"/>
  <c r="AJ92" i="71"/>
  <c r="Q92" i="73" s="1"/>
  <c r="AI92" i="71"/>
  <c r="P92" i="73" s="1"/>
  <c r="AH92" i="71"/>
  <c r="O92" i="73" s="1"/>
  <c r="AG92" i="71"/>
  <c r="AF92" i="71"/>
  <c r="N92" i="73" s="1"/>
  <c r="AE92" i="71"/>
  <c r="M92" i="73" s="1"/>
  <c r="AD92" i="71"/>
  <c r="L92" i="73" s="1"/>
  <c r="AC92" i="71"/>
  <c r="AB92" i="71"/>
  <c r="K92" i="73" s="1"/>
  <c r="AA92" i="71"/>
  <c r="J92" i="73" s="1"/>
  <c r="Z92" i="71"/>
  <c r="I92" i="73" s="1"/>
  <c r="Y92" i="71"/>
  <c r="X92" i="71"/>
  <c r="H92" i="73" s="1"/>
  <c r="W92" i="71"/>
  <c r="M92" i="71"/>
  <c r="L92" i="71"/>
  <c r="K92" i="71"/>
  <c r="H92" i="71"/>
  <c r="F92" i="73" s="1"/>
  <c r="G92" i="71"/>
  <c r="F92" i="71"/>
  <c r="E92" i="71"/>
  <c r="C92" i="73" s="1"/>
  <c r="CE91" i="71"/>
  <c r="BR91" i="71"/>
  <c r="AP91" i="73" s="1"/>
  <c r="BQ91" i="71"/>
  <c r="BP91" i="71"/>
  <c r="AO91" i="73" s="1"/>
  <c r="BO91" i="71"/>
  <c r="AN91" i="73" s="1"/>
  <c r="BN91" i="71"/>
  <c r="AM91" i="73" s="1"/>
  <c r="BM91" i="71"/>
  <c r="BL91" i="71"/>
  <c r="AL91" i="73" s="1"/>
  <c r="BK91" i="71"/>
  <c r="AK91" i="73" s="1"/>
  <c r="BJ91" i="71"/>
  <c r="AJ91" i="73" s="1"/>
  <c r="BI91" i="71"/>
  <c r="BH91" i="71"/>
  <c r="AI91" i="73" s="1"/>
  <c r="BG91" i="71"/>
  <c r="AH91" i="73" s="1"/>
  <c r="BF91" i="71"/>
  <c r="AG91" i="73" s="1"/>
  <c r="BE91" i="71"/>
  <c r="BD91" i="71"/>
  <c r="AF91" i="73" s="1"/>
  <c r="BC91" i="71"/>
  <c r="AE91" i="73" s="1"/>
  <c r="BB91" i="71"/>
  <c r="AD91" i="73" s="1"/>
  <c r="BA91" i="71"/>
  <c r="AZ91" i="71"/>
  <c r="AC91" i="73" s="1"/>
  <c r="AY91" i="71"/>
  <c r="AB91" i="73" s="1"/>
  <c r="AX91" i="71"/>
  <c r="AA91" i="73" s="1"/>
  <c r="AW91" i="71"/>
  <c r="AV91" i="71"/>
  <c r="Z91" i="73" s="1"/>
  <c r="AU91" i="71"/>
  <c r="Y91" i="73" s="1"/>
  <c r="AT91" i="71"/>
  <c r="X91" i="73" s="1"/>
  <c r="AS91" i="71"/>
  <c r="AR91" i="71"/>
  <c r="W91" i="73" s="1"/>
  <c r="AQ91" i="71"/>
  <c r="V91" i="73" s="1"/>
  <c r="AP91" i="71"/>
  <c r="U91" i="73" s="1"/>
  <c r="AO91" i="71"/>
  <c r="AN91" i="71"/>
  <c r="T91" i="73" s="1"/>
  <c r="AM91" i="71"/>
  <c r="S91" i="73" s="1"/>
  <c r="AL91" i="71"/>
  <c r="R91" i="73" s="1"/>
  <c r="AK91" i="71"/>
  <c r="AJ91" i="71"/>
  <c r="Q91" i="73" s="1"/>
  <c r="AI91" i="71"/>
  <c r="P91" i="73" s="1"/>
  <c r="AH91" i="71"/>
  <c r="O91" i="73" s="1"/>
  <c r="AG91" i="71"/>
  <c r="AF91" i="71"/>
  <c r="N91" i="73" s="1"/>
  <c r="AE91" i="71"/>
  <c r="M91" i="73" s="1"/>
  <c r="AD91" i="71"/>
  <c r="L91" i="73" s="1"/>
  <c r="AC91" i="71"/>
  <c r="AB91" i="71"/>
  <c r="K91" i="73" s="1"/>
  <c r="AA91" i="71"/>
  <c r="J91" i="73" s="1"/>
  <c r="Z91" i="71"/>
  <c r="Y91" i="71"/>
  <c r="X91" i="71"/>
  <c r="H91" i="73" s="1"/>
  <c r="W91" i="71"/>
  <c r="M91" i="71"/>
  <c r="L91" i="71"/>
  <c r="K91" i="71"/>
  <c r="H91" i="71"/>
  <c r="F91" i="73" s="1"/>
  <c r="G91" i="71"/>
  <c r="F91" i="71"/>
  <c r="E91" i="71"/>
  <c r="C91" i="73" s="1"/>
  <c r="CE90" i="71"/>
  <c r="BR90" i="71"/>
  <c r="AP90" i="73" s="1"/>
  <c r="BQ90" i="71"/>
  <c r="BP90" i="71"/>
  <c r="AO90" i="73" s="1"/>
  <c r="BO90" i="71"/>
  <c r="AN90" i="73" s="1"/>
  <c r="BN90" i="71"/>
  <c r="AM90" i="73" s="1"/>
  <c r="BM90" i="71"/>
  <c r="BL90" i="71"/>
  <c r="AL90" i="73" s="1"/>
  <c r="BK90" i="71"/>
  <c r="AK90" i="73" s="1"/>
  <c r="BJ90" i="71"/>
  <c r="AJ90" i="73" s="1"/>
  <c r="BI90" i="71"/>
  <c r="BH90" i="71"/>
  <c r="AI90" i="73" s="1"/>
  <c r="BG90" i="71"/>
  <c r="AH90" i="73" s="1"/>
  <c r="BF90" i="71"/>
  <c r="AG90" i="73" s="1"/>
  <c r="BE90" i="71"/>
  <c r="BD90" i="71"/>
  <c r="AF90" i="73" s="1"/>
  <c r="BC90" i="71"/>
  <c r="AE90" i="73" s="1"/>
  <c r="BB90" i="71"/>
  <c r="AD90" i="73" s="1"/>
  <c r="BA90" i="71"/>
  <c r="AZ90" i="71"/>
  <c r="AC90" i="73" s="1"/>
  <c r="AY90" i="71"/>
  <c r="AB90" i="73" s="1"/>
  <c r="AX90" i="71"/>
  <c r="AA90" i="73" s="1"/>
  <c r="AW90" i="71"/>
  <c r="AV90" i="71"/>
  <c r="Z90" i="73" s="1"/>
  <c r="AU90" i="71"/>
  <c r="Y90" i="73" s="1"/>
  <c r="AT90" i="71"/>
  <c r="X90" i="73" s="1"/>
  <c r="AS90" i="71"/>
  <c r="AR90" i="71"/>
  <c r="W90" i="73" s="1"/>
  <c r="AQ90" i="71"/>
  <c r="V90" i="73" s="1"/>
  <c r="AP90" i="71"/>
  <c r="U90" i="73" s="1"/>
  <c r="AO90" i="71"/>
  <c r="AN90" i="71"/>
  <c r="T90" i="73" s="1"/>
  <c r="AM90" i="71"/>
  <c r="S90" i="73" s="1"/>
  <c r="AL90" i="71"/>
  <c r="R90" i="73" s="1"/>
  <c r="AK90" i="71"/>
  <c r="AJ90" i="71"/>
  <c r="Q90" i="73" s="1"/>
  <c r="AI90" i="71"/>
  <c r="P90" i="73" s="1"/>
  <c r="AH90" i="71"/>
  <c r="O90" i="73" s="1"/>
  <c r="AG90" i="71"/>
  <c r="AF90" i="71"/>
  <c r="N90" i="73" s="1"/>
  <c r="AE90" i="71"/>
  <c r="M90" i="73" s="1"/>
  <c r="AD90" i="71"/>
  <c r="L90" i="73" s="1"/>
  <c r="AC90" i="71"/>
  <c r="AB90" i="71"/>
  <c r="K90" i="73" s="1"/>
  <c r="AA90" i="71"/>
  <c r="J90" i="73" s="1"/>
  <c r="Z90" i="71"/>
  <c r="Y90" i="71"/>
  <c r="X90" i="71"/>
  <c r="H90" i="73" s="1"/>
  <c r="W90" i="71"/>
  <c r="M90" i="71"/>
  <c r="L90" i="71"/>
  <c r="K90" i="71"/>
  <c r="H90" i="71"/>
  <c r="F90" i="73" s="1"/>
  <c r="G90" i="71"/>
  <c r="F90" i="71"/>
  <c r="E90" i="71"/>
  <c r="C90" i="73" s="1"/>
  <c r="CE89" i="71"/>
  <c r="BR89" i="71"/>
  <c r="AP89" i="73" s="1"/>
  <c r="BQ89" i="71"/>
  <c r="BP89" i="71"/>
  <c r="AO89" i="73" s="1"/>
  <c r="BO89" i="71"/>
  <c r="AN89" i="73" s="1"/>
  <c r="BN89" i="71"/>
  <c r="AM89" i="73" s="1"/>
  <c r="BM89" i="71"/>
  <c r="BL89" i="71"/>
  <c r="AL89" i="73" s="1"/>
  <c r="BK89" i="71"/>
  <c r="AK89" i="73" s="1"/>
  <c r="BJ89" i="71"/>
  <c r="AJ89" i="73" s="1"/>
  <c r="BI89" i="71"/>
  <c r="BH89" i="71"/>
  <c r="AI89" i="73" s="1"/>
  <c r="BG89" i="71"/>
  <c r="AH89" i="73" s="1"/>
  <c r="BF89" i="71"/>
  <c r="AG89" i="73" s="1"/>
  <c r="BE89" i="71"/>
  <c r="BD89" i="71"/>
  <c r="AF89" i="73" s="1"/>
  <c r="BC89" i="71"/>
  <c r="AE89" i="73" s="1"/>
  <c r="BB89" i="71"/>
  <c r="AD89" i="73" s="1"/>
  <c r="BA89" i="71"/>
  <c r="AZ89" i="71"/>
  <c r="AC89" i="73" s="1"/>
  <c r="AY89" i="71"/>
  <c r="AB89" i="73" s="1"/>
  <c r="AX89" i="71"/>
  <c r="AA89" i="73" s="1"/>
  <c r="AW89" i="71"/>
  <c r="AV89" i="71"/>
  <c r="Z89" i="73" s="1"/>
  <c r="AU89" i="71"/>
  <c r="Y89" i="73" s="1"/>
  <c r="AT89" i="71"/>
  <c r="X89" i="73" s="1"/>
  <c r="AS89" i="71"/>
  <c r="AR89" i="71"/>
  <c r="W89" i="73" s="1"/>
  <c r="AQ89" i="71"/>
  <c r="V89" i="73" s="1"/>
  <c r="AP89" i="71"/>
  <c r="U89" i="73" s="1"/>
  <c r="AO89" i="71"/>
  <c r="AN89" i="71"/>
  <c r="T89" i="73" s="1"/>
  <c r="AM89" i="71"/>
  <c r="S89" i="73" s="1"/>
  <c r="AL89" i="71"/>
  <c r="R89" i="73" s="1"/>
  <c r="AK89" i="71"/>
  <c r="AJ89" i="71"/>
  <c r="Q89" i="73" s="1"/>
  <c r="AI89" i="71"/>
  <c r="P89" i="73" s="1"/>
  <c r="AH89" i="71"/>
  <c r="O89" i="73" s="1"/>
  <c r="AG89" i="71"/>
  <c r="AF89" i="71"/>
  <c r="N89" i="73" s="1"/>
  <c r="AE89" i="71"/>
  <c r="M89" i="73" s="1"/>
  <c r="AD89" i="71"/>
  <c r="L89" i="73" s="1"/>
  <c r="AC89" i="71"/>
  <c r="AB89" i="71"/>
  <c r="K89" i="73" s="1"/>
  <c r="AA89" i="71"/>
  <c r="J89" i="73" s="1"/>
  <c r="Z89" i="71"/>
  <c r="Y89" i="71"/>
  <c r="X89" i="71"/>
  <c r="H89" i="73" s="1"/>
  <c r="W89" i="71"/>
  <c r="M89" i="71"/>
  <c r="L89" i="71"/>
  <c r="K89" i="71"/>
  <c r="H89" i="71"/>
  <c r="F89" i="73" s="1"/>
  <c r="G89" i="71"/>
  <c r="F89" i="71"/>
  <c r="E89" i="71"/>
  <c r="C89" i="73" s="1"/>
  <c r="CE88" i="71"/>
  <c r="BR88" i="71"/>
  <c r="AP88" i="73" s="1"/>
  <c r="BQ88" i="71"/>
  <c r="BP88" i="71"/>
  <c r="AO88" i="73" s="1"/>
  <c r="BO88" i="71"/>
  <c r="AN88" i="73" s="1"/>
  <c r="BN88" i="71"/>
  <c r="AM88" i="73" s="1"/>
  <c r="BM88" i="71"/>
  <c r="BL88" i="71"/>
  <c r="AL88" i="73" s="1"/>
  <c r="BK88" i="71"/>
  <c r="AK88" i="73" s="1"/>
  <c r="BJ88" i="71"/>
  <c r="AJ88" i="73" s="1"/>
  <c r="BI88" i="71"/>
  <c r="BH88" i="71"/>
  <c r="AI88" i="73" s="1"/>
  <c r="BG88" i="71"/>
  <c r="AH88" i="73" s="1"/>
  <c r="BF88" i="71"/>
  <c r="AG88" i="73" s="1"/>
  <c r="BE88" i="71"/>
  <c r="BD88" i="71"/>
  <c r="AF88" i="73" s="1"/>
  <c r="BC88" i="71"/>
  <c r="AE88" i="73" s="1"/>
  <c r="BB88" i="71"/>
  <c r="AD88" i="73" s="1"/>
  <c r="BA88" i="71"/>
  <c r="AZ88" i="71"/>
  <c r="AC88" i="73" s="1"/>
  <c r="AY88" i="71"/>
  <c r="AB88" i="73" s="1"/>
  <c r="AX88" i="71"/>
  <c r="AA88" i="73" s="1"/>
  <c r="AW88" i="71"/>
  <c r="AV88" i="71"/>
  <c r="Z88" i="73" s="1"/>
  <c r="AU88" i="71"/>
  <c r="Y88" i="73" s="1"/>
  <c r="AT88" i="71"/>
  <c r="X88" i="73" s="1"/>
  <c r="AS88" i="71"/>
  <c r="AR88" i="71"/>
  <c r="W88" i="73" s="1"/>
  <c r="AQ88" i="71"/>
  <c r="V88" i="73" s="1"/>
  <c r="AP88" i="71"/>
  <c r="U88" i="73" s="1"/>
  <c r="AO88" i="71"/>
  <c r="AN88" i="71"/>
  <c r="T88" i="73" s="1"/>
  <c r="AM88" i="71"/>
  <c r="S88" i="73" s="1"/>
  <c r="AL88" i="71"/>
  <c r="R88" i="73" s="1"/>
  <c r="AK88" i="71"/>
  <c r="AJ88" i="71"/>
  <c r="Q88" i="73" s="1"/>
  <c r="AI88" i="71"/>
  <c r="P88" i="73" s="1"/>
  <c r="AH88" i="71"/>
  <c r="O88" i="73" s="1"/>
  <c r="AG88" i="71"/>
  <c r="AF88" i="71"/>
  <c r="N88" i="73" s="1"/>
  <c r="AE88" i="71"/>
  <c r="M88" i="73" s="1"/>
  <c r="AD88" i="71"/>
  <c r="L88" i="73" s="1"/>
  <c r="AC88" i="71"/>
  <c r="AB88" i="71"/>
  <c r="K88" i="73" s="1"/>
  <c r="AA88" i="71"/>
  <c r="J88" i="73" s="1"/>
  <c r="Z88" i="71"/>
  <c r="I88" i="73" s="1"/>
  <c r="Y88" i="71"/>
  <c r="X88" i="71"/>
  <c r="H88" i="73" s="1"/>
  <c r="W88" i="71"/>
  <c r="M88" i="71"/>
  <c r="L88" i="71"/>
  <c r="K88" i="71"/>
  <c r="H88" i="71"/>
  <c r="F88" i="73" s="1"/>
  <c r="G88" i="71"/>
  <c r="F88" i="71"/>
  <c r="E88" i="71"/>
  <c r="C88" i="73" s="1"/>
  <c r="CE87" i="71"/>
  <c r="BR87" i="71"/>
  <c r="AP87" i="73" s="1"/>
  <c r="BQ87" i="71"/>
  <c r="BP87" i="71"/>
  <c r="AO87" i="73" s="1"/>
  <c r="BO87" i="71"/>
  <c r="AN87" i="73" s="1"/>
  <c r="BN87" i="71"/>
  <c r="AM87" i="73" s="1"/>
  <c r="BM87" i="71"/>
  <c r="BL87" i="71"/>
  <c r="AL87" i="73" s="1"/>
  <c r="BK87" i="71"/>
  <c r="AK87" i="73" s="1"/>
  <c r="BJ87" i="71"/>
  <c r="AJ87" i="73" s="1"/>
  <c r="BI87" i="71"/>
  <c r="BH87" i="71"/>
  <c r="AI87" i="73" s="1"/>
  <c r="BG87" i="71"/>
  <c r="AH87" i="73" s="1"/>
  <c r="BF87" i="71"/>
  <c r="AG87" i="73" s="1"/>
  <c r="BE87" i="71"/>
  <c r="BD87" i="71"/>
  <c r="AF87" i="73" s="1"/>
  <c r="BC87" i="71"/>
  <c r="AE87" i="73" s="1"/>
  <c r="BB87" i="71"/>
  <c r="AD87" i="73" s="1"/>
  <c r="BA87" i="71"/>
  <c r="AZ87" i="71"/>
  <c r="AC87" i="73" s="1"/>
  <c r="AY87" i="71"/>
  <c r="AB87" i="73" s="1"/>
  <c r="AX87" i="71"/>
  <c r="AA87" i="73" s="1"/>
  <c r="AW87" i="71"/>
  <c r="AV87" i="71"/>
  <c r="Z87" i="73" s="1"/>
  <c r="AU87" i="71"/>
  <c r="Y87" i="73" s="1"/>
  <c r="AT87" i="71"/>
  <c r="X87" i="73" s="1"/>
  <c r="AS87" i="71"/>
  <c r="AR87" i="71"/>
  <c r="W87" i="73" s="1"/>
  <c r="AQ87" i="71"/>
  <c r="V87" i="73" s="1"/>
  <c r="AP87" i="71"/>
  <c r="U87" i="73" s="1"/>
  <c r="AO87" i="71"/>
  <c r="AN87" i="71"/>
  <c r="T87" i="73" s="1"/>
  <c r="AM87" i="71"/>
  <c r="S87" i="73" s="1"/>
  <c r="AL87" i="71"/>
  <c r="R87" i="73" s="1"/>
  <c r="AK87" i="71"/>
  <c r="AJ87" i="71"/>
  <c r="Q87" i="73" s="1"/>
  <c r="AI87" i="71"/>
  <c r="P87" i="73" s="1"/>
  <c r="AH87" i="71"/>
  <c r="O87" i="73" s="1"/>
  <c r="AG87" i="71"/>
  <c r="AF87" i="71"/>
  <c r="N87" i="73" s="1"/>
  <c r="AE87" i="71"/>
  <c r="M87" i="73" s="1"/>
  <c r="AD87" i="71"/>
  <c r="L87" i="73" s="1"/>
  <c r="AC87" i="71"/>
  <c r="AB87" i="71"/>
  <c r="K87" i="73" s="1"/>
  <c r="AA87" i="71"/>
  <c r="J87" i="73" s="1"/>
  <c r="Z87" i="71"/>
  <c r="Y87" i="71"/>
  <c r="X87" i="71"/>
  <c r="H87" i="73" s="1"/>
  <c r="W87" i="71"/>
  <c r="M87" i="71"/>
  <c r="L87" i="71"/>
  <c r="K87" i="71"/>
  <c r="H87" i="71"/>
  <c r="F87" i="73" s="1"/>
  <c r="G87" i="71"/>
  <c r="F87" i="71"/>
  <c r="E87" i="71"/>
  <c r="C87" i="73" s="1"/>
  <c r="CE86" i="71"/>
  <c r="BR86" i="71"/>
  <c r="AP86" i="73" s="1"/>
  <c r="BQ86" i="71"/>
  <c r="BP86" i="71"/>
  <c r="AO86" i="73" s="1"/>
  <c r="BO86" i="71"/>
  <c r="AN86" i="73" s="1"/>
  <c r="BN86" i="71"/>
  <c r="AM86" i="73" s="1"/>
  <c r="BM86" i="71"/>
  <c r="BL86" i="71"/>
  <c r="AL86" i="73" s="1"/>
  <c r="BK86" i="71"/>
  <c r="AK86" i="73" s="1"/>
  <c r="BJ86" i="71"/>
  <c r="AJ86" i="73" s="1"/>
  <c r="BI86" i="71"/>
  <c r="BH86" i="71"/>
  <c r="AI86" i="73" s="1"/>
  <c r="BG86" i="71"/>
  <c r="AH86" i="73" s="1"/>
  <c r="BF86" i="71"/>
  <c r="AG86" i="73" s="1"/>
  <c r="BE86" i="71"/>
  <c r="BD86" i="71"/>
  <c r="AF86" i="73" s="1"/>
  <c r="BC86" i="71"/>
  <c r="AE86" i="73" s="1"/>
  <c r="BB86" i="71"/>
  <c r="AD86" i="73" s="1"/>
  <c r="BA86" i="71"/>
  <c r="AZ86" i="71"/>
  <c r="AC86" i="73" s="1"/>
  <c r="AY86" i="71"/>
  <c r="AB86" i="73" s="1"/>
  <c r="AX86" i="71"/>
  <c r="AA86" i="73" s="1"/>
  <c r="AW86" i="71"/>
  <c r="AV86" i="71"/>
  <c r="Z86" i="73" s="1"/>
  <c r="AU86" i="71"/>
  <c r="Y86" i="73" s="1"/>
  <c r="AT86" i="71"/>
  <c r="X86" i="73" s="1"/>
  <c r="AS86" i="71"/>
  <c r="AR86" i="71"/>
  <c r="W86" i="73" s="1"/>
  <c r="AQ86" i="71"/>
  <c r="V86" i="73" s="1"/>
  <c r="AP86" i="71"/>
  <c r="U86" i="73" s="1"/>
  <c r="AO86" i="71"/>
  <c r="AN86" i="71"/>
  <c r="T86" i="73" s="1"/>
  <c r="AM86" i="71"/>
  <c r="S86" i="73" s="1"/>
  <c r="AL86" i="71"/>
  <c r="R86" i="73" s="1"/>
  <c r="AK86" i="71"/>
  <c r="AJ86" i="71"/>
  <c r="Q86" i="73" s="1"/>
  <c r="AI86" i="71"/>
  <c r="P86" i="73" s="1"/>
  <c r="AH86" i="71"/>
  <c r="O86" i="73" s="1"/>
  <c r="AG86" i="71"/>
  <c r="AF86" i="71"/>
  <c r="N86" i="73" s="1"/>
  <c r="AE86" i="71"/>
  <c r="M86" i="73" s="1"/>
  <c r="AD86" i="71"/>
  <c r="L86" i="73" s="1"/>
  <c r="AC86" i="71"/>
  <c r="AB86" i="71"/>
  <c r="K86" i="73" s="1"/>
  <c r="AA86" i="71"/>
  <c r="J86" i="73" s="1"/>
  <c r="Z86" i="71"/>
  <c r="Y86" i="71"/>
  <c r="X86" i="71"/>
  <c r="H86" i="73" s="1"/>
  <c r="W86" i="71"/>
  <c r="M86" i="71"/>
  <c r="L86" i="71"/>
  <c r="K86" i="71"/>
  <c r="H86" i="71"/>
  <c r="F86" i="73" s="1"/>
  <c r="G86" i="71"/>
  <c r="F86" i="71"/>
  <c r="E86" i="71"/>
  <c r="C86" i="73" s="1"/>
  <c r="CE85" i="71"/>
  <c r="BR85" i="71"/>
  <c r="AP85" i="73" s="1"/>
  <c r="BQ85" i="71"/>
  <c r="BP85" i="71"/>
  <c r="AO85" i="73" s="1"/>
  <c r="BO85" i="71"/>
  <c r="AN85" i="73" s="1"/>
  <c r="BN85" i="71"/>
  <c r="AM85" i="73" s="1"/>
  <c r="BM85" i="71"/>
  <c r="BL85" i="71"/>
  <c r="AL85" i="73" s="1"/>
  <c r="BK85" i="71"/>
  <c r="AK85" i="73" s="1"/>
  <c r="BJ85" i="71"/>
  <c r="AJ85" i="73" s="1"/>
  <c r="BI85" i="71"/>
  <c r="BH85" i="71"/>
  <c r="AI85" i="73" s="1"/>
  <c r="BG85" i="71"/>
  <c r="AH85" i="73" s="1"/>
  <c r="BF85" i="71"/>
  <c r="AG85" i="73" s="1"/>
  <c r="BE85" i="71"/>
  <c r="BD85" i="71"/>
  <c r="AF85" i="73" s="1"/>
  <c r="BC85" i="71"/>
  <c r="AE85" i="73" s="1"/>
  <c r="BB85" i="71"/>
  <c r="AD85" i="73" s="1"/>
  <c r="BA85" i="71"/>
  <c r="AZ85" i="71"/>
  <c r="AC85" i="73" s="1"/>
  <c r="AY85" i="71"/>
  <c r="AB85" i="73" s="1"/>
  <c r="AX85" i="71"/>
  <c r="AA85" i="73" s="1"/>
  <c r="AW85" i="71"/>
  <c r="AV85" i="71"/>
  <c r="Z85" i="73" s="1"/>
  <c r="AU85" i="71"/>
  <c r="Y85" i="73" s="1"/>
  <c r="AT85" i="71"/>
  <c r="X85" i="73" s="1"/>
  <c r="AS85" i="71"/>
  <c r="AR85" i="71"/>
  <c r="W85" i="73" s="1"/>
  <c r="AQ85" i="71"/>
  <c r="V85" i="73" s="1"/>
  <c r="AP85" i="71"/>
  <c r="U85" i="73" s="1"/>
  <c r="AO85" i="71"/>
  <c r="AN85" i="71"/>
  <c r="T85" i="73" s="1"/>
  <c r="AM85" i="71"/>
  <c r="S85" i="73" s="1"/>
  <c r="AL85" i="71"/>
  <c r="R85" i="73" s="1"/>
  <c r="AK85" i="71"/>
  <c r="AJ85" i="71"/>
  <c r="Q85" i="73" s="1"/>
  <c r="AI85" i="71"/>
  <c r="P85" i="73" s="1"/>
  <c r="AH85" i="71"/>
  <c r="O85" i="73" s="1"/>
  <c r="AG85" i="71"/>
  <c r="AF85" i="71"/>
  <c r="N85" i="73" s="1"/>
  <c r="AE85" i="71"/>
  <c r="M85" i="73" s="1"/>
  <c r="AD85" i="71"/>
  <c r="L85" i="73" s="1"/>
  <c r="AC85" i="71"/>
  <c r="AB85" i="71"/>
  <c r="K85" i="73" s="1"/>
  <c r="AA85" i="71"/>
  <c r="J85" i="73" s="1"/>
  <c r="Z85" i="71"/>
  <c r="Y85" i="71"/>
  <c r="X85" i="71"/>
  <c r="H85" i="73" s="1"/>
  <c r="W85" i="71"/>
  <c r="M85" i="71"/>
  <c r="L85" i="71"/>
  <c r="K85" i="71"/>
  <c r="H85" i="71"/>
  <c r="F85" i="73" s="1"/>
  <c r="G85" i="71"/>
  <c r="F85" i="71"/>
  <c r="E85" i="71"/>
  <c r="C85" i="73" s="1"/>
  <c r="CE84" i="71"/>
  <c r="BR84" i="71"/>
  <c r="AP84" i="73" s="1"/>
  <c r="BQ84" i="71"/>
  <c r="BP84" i="71"/>
  <c r="AO84" i="73" s="1"/>
  <c r="BO84" i="71"/>
  <c r="AN84" i="73" s="1"/>
  <c r="BN84" i="71"/>
  <c r="AM84" i="73" s="1"/>
  <c r="BM84" i="71"/>
  <c r="BL84" i="71"/>
  <c r="AL84" i="73" s="1"/>
  <c r="BK84" i="71"/>
  <c r="AK84" i="73" s="1"/>
  <c r="BJ84" i="71"/>
  <c r="AJ84" i="73" s="1"/>
  <c r="BI84" i="71"/>
  <c r="BH84" i="71"/>
  <c r="AI84" i="73" s="1"/>
  <c r="BG84" i="71"/>
  <c r="AH84" i="73" s="1"/>
  <c r="BF84" i="71"/>
  <c r="AG84" i="73" s="1"/>
  <c r="BE84" i="71"/>
  <c r="BD84" i="71"/>
  <c r="AF84" i="73" s="1"/>
  <c r="BC84" i="71"/>
  <c r="AE84" i="73" s="1"/>
  <c r="BB84" i="71"/>
  <c r="AD84" i="73" s="1"/>
  <c r="BA84" i="71"/>
  <c r="AZ84" i="71"/>
  <c r="AC84" i="73" s="1"/>
  <c r="AY84" i="71"/>
  <c r="AB84" i="73" s="1"/>
  <c r="AX84" i="71"/>
  <c r="AA84" i="73" s="1"/>
  <c r="AW84" i="71"/>
  <c r="AV84" i="71"/>
  <c r="Z84" i="73" s="1"/>
  <c r="AU84" i="71"/>
  <c r="Y84" i="73" s="1"/>
  <c r="AT84" i="71"/>
  <c r="X84" i="73" s="1"/>
  <c r="AS84" i="71"/>
  <c r="AR84" i="71"/>
  <c r="W84" i="73" s="1"/>
  <c r="AQ84" i="71"/>
  <c r="V84" i="73" s="1"/>
  <c r="AP84" i="71"/>
  <c r="U84" i="73" s="1"/>
  <c r="AO84" i="71"/>
  <c r="AN84" i="71"/>
  <c r="T84" i="73" s="1"/>
  <c r="AM84" i="71"/>
  <c r="S84" i="73" s="1"/>
  <c r="AL84" i="71"/>
  <c r="R84" i="73" s="1"/>
  <c r="AK84" i="71"/>
  <c r="AJ84" i="71"/>
  <c r="Q84" i="73" s="1"/>
  <c r="AI84" i="71"/>
  <c r="P84" i="73" s="1"/>
  <c r="AH84" i="71"/>
  <c r="O84" i="73" s="1"/>
  <c r="AG84" i="71"/>
  <c r="AF84" i="71"/>
  <c r="N84" i="73" s="1"/>
  <c r="AE84" i="71"/>
  <c r="M84" i="73" s="1"/>
  <c r="AD84" i="71"/>
  <c r="L84" i="73" s="1"/>
  <c r="AC84" i="71"/>
  <c r="AB84" i="71"/>
  <c r="K84" i="73" s="1"/>
  <c r="AA84" i="71"/>
  <c r="J84" i="73" s="1"/>
  <c r="Z84" i="71"/>
  <c r="Y84" i="71"/>
  <c r="X84" i="71"/>
  <c r="H84" i="73" s="1"/>
  <c r="W84" i="71"/>
  <c r="M84" i="71"/>
  <c r="L84" i="71"/>
  <c r="K84" i="71"/>
  <c r="H84" i="71"/>
  <c r="F84" i="73" s="1"/>
  <c r="G84" i="71"/>
  <c r="F84" i="71"/>
  <c r="E84" i="71"/>
  <c r="C84" i="73" s="1"/>
  <c r="CE83" i="71"/>
  <c r="BR83" i="71"/>
  <c r="AP83" i="73" s="1"/>
  <c r="BQ83" i="71"/>
  <c r="BP83" i="71"/>
  <c r="AO83" i="73" s="1"/>
  <c r="BO83" i="71"/>
  <c r="AN83" i="73" s="1"/>
  <c r="BN83" i="71"/>
  <c r="AM83" i="73" s="1"/>
  <c r="BM83" i="71"/>
  <c r="BL83" i="71"/>
  <c r="AL83" i="73" s="1"/>
  <c r="BK83" i="71"/>
  <c r="AK83" i="73" s="1"/>
  <c r="BJ83" i="71"/>
  <c r="AJ83" i="73" s="1"/>
  <c r="BI83" i="71"/>
  <c r="BH83" i="71"/>
  <c r="AI83" i="73" s="1"/>
  <c r="BG83" i="71"/>
  <c r="AH83" i="73" s="1"/>
  <c r="BF83" i="71"/>
  <c r="AG83" i="73" s="1"/>
  <c r="BE83" i="71"/>
  <c r="BD83" i="71"/>
  <c r="AF83" i="73" s="1"/>
  <c r="BC83" i="71"/>
  <c r="AE83" i="73" s="1"/>
  <c r="BB83" i="71"/>
  <c r="AD83" i="73" s="1"/>
  <c r="BA83" i="71"/>
  <c r="AZ83" i="71"/>
  <c r="AC83" i="73" s="1"/>
  <c r="AY83" i="71"/>
  <c r="AB83" i="73" s="1"/>
  <c r="AX83" i="71"/>
  <c r="AA83" i="73" s="1"/>
  <c r="AW83" i="71"/>
  <c r="AV83" i="71"/>
  <c r="Z83" i="73" s="1"/>
  <c r="AU83" i="71"/>
  <c r="Y83" i="73" s="1"/>
  <c r="AT83" i="71"/>
  <c r="X83" i="73" s="1"/>
  <c r="AS83" i="71"/>
  <c r="AR83" i="71"/>
  <c r="W83" i="73" s="1"/>
  <c r="AQ83" i="71"/>
  <c r="V83" i="73" s="1"/>
  <c r="AP83" i="71"/>
  <c r="U83" i="73" s="1"/>
  <c r="AO83" i="71"/>
  <c r="AN83" i="71"/>
  <c r="T83" i="73" s="1"/>
  <c r="AM83" i="71"/>
  <c r="S83" i="73" s="1"/>
  <c r="AL83" i="71"/>
  <c r="R83" i="73" s="1"/>
  <c r="AK83" i="71"/>
  <c r="AJ83" i="71"/>
  <c r="Q83" i="73" s="1"/>
  <c r="AI83" i="71"/>
  <c r="P83" i="73" s="1"/>
  <c r="AH83" i="71"/>
  <c r="O83" i="73" s="1"/>
  <c r="AG83" i="71"/>
  <c r="AF83" i="71"/>
  <c r="N83" i="73" s="1"/>
  <c r="AE83" i="71"/>
  <c r="M83" i="73" s="1"/>
  <c r="AD83" i="71"/>
  <c r="L83" i="73" s="1"/>
  <c r="AC83" i="71"/>
  <c r="AB83" i="71"/>
  <c r="K83" i="73" s="1"/>
  <c r="AA83" i="71"/>
  <c r="J83" i="73" s="1"/>
  <c r="Z83" i="71"/>
  <c r="Y83" i="71"/>
  <c r="X83" i="71"/>
  <c r="H83" i="73" s="1"/>
  <c r="W83" i="71"/>
  <c r="M83" i="71"/>
  <c r="L83" i="71"/>
  <c r="K83" i="71"/>
  <c r="H83" i="71"/>
  <c r="F83" i="73" s="1"/>
  <c r="G83" i="71"/>
  <c r="F83" i="71"/>
  <c r="E83" i="71"/>
  <c r="C83" i="73" s="1"/>
  <c r="CE82" i="71"/>
  <c r="BR82" i="71"/>
  <c r="AP82" i="73" s="1"/>
  <c r="BQ82" i="71"/>
  <c r="BP82" i="71"/>
  <c r="AO82" i="73" s="1"/>
  <c r="BO82" i="71"/>
  <c r="AN82" i="73" s="1"/>
  <c r="BN82" i="71"/>
  <c r="AM82" i="73" s="1"/>
  <c r="BM82" i="71"/>
  <c r="BL82" i="71"/>
  <c r="AL82" i="73" s="1"/>
  <c r="BK82" i="71"/>
  <c r="AK82" i="73" s="1"/>
  <c r="BJ82" i="71"/>
  <c r="AJ82" i="73" s="1"/>
  <c r="BI82" i="71"/>
  <c r="BH82" i="71"/>
  <c r="AI82" i="73" s="1"/>
  <c r="BG82" i="71"/>
  <c r="AH82" i="73" s="1"/>
  <c r="BF82" i="71"/>
  <c r="AG82" i="73" s="1"/>
  <c r="BE82" i="71"/>
  <c r="BD82" i="71"/>
  <c r="AF82" i="73" s="1"/>
  <c r="BC82" i="71"/>
  <c r="AE82" i="73" s="1"/>
  <c r="BB82" i="71"/>
  <c r="AD82" i="73" s="1"/>
  <c r="BA82" i="71"/>
  <c r="AZ82" i="71"/>
  <c r="AC82" i="73" s="1"/>
  <c r="AY82" i="71"/>
  <c r="AB82" i="73" s="1"/>
  <c r="AX82" i="71"/>
  <c r="AA82" i="73" s="1"/>
  <c r="AW82" i="71"/>
  <c r="AV82" i="71"/>
  <c r="Z82" i="73" s="1"/>
  <c r="AU82" i="71"/>
  <c r="Y82" i="73" s="1"/>
  <c r="AT82" i="71"/>
  <c r="X82" i="73" s="1"/>
  <c r="AS82" i="71"/>
  <c r="AR82" i="71"/>
  <c r="W82" i="73" s="1"/>
  <c r="AQ82" i="71"/>
  <c r="V82" i="73" s="1"/>
  <c r="AP82" i="71"/>
  <c r="U82" i="73" s="1"/>
  <c r="AO82" i="71"/>
  <c r="AN82" i="71"/>
  <c r="T82" i="73" s="1"/>
  <c r="AM82" i="71"/>
  <c r="S82" i="73" s="1"/>
  <c r="AL82" i="71"/>
  <c r="R82" i="73" s="1"/>
  <c r="AK82" i="71"/>
  <c r="AJ82" i="71"/>
  <c r="Q82" i="73" s="1"/>
  <c r="AI82" i="71"/>
  <c r="P82" i="73" s="1"/>
  <c r="AH82" i="71"/>
  <c r="O82" i="73" s="1"/>
  <c r="AG82" i="71"/>
  <c r="AF82" i="71"/>
  <c r="N82" i="73" s="1"/>
  <c r="AE82" i="71"/>
  <c r="M82" i="73" s="1"/>
  <c r="AD82" i="71"/>
  <c r="L82" i="73" s="1"/>
  <c r="AC82" i="71"/>
  <c r="AB82" i="71"/>
  <c r="K82" i="73" s="1"/>
  <c r="AA82" i="71"/>
  <c r="J82" i="73" s="1"/>
  <c r="Z82" i="71"/>
  <c r="I82" i="73" s="1"/>
  <c r="AR82" i="73" s="1"/>
  <c r="Y82" i="71"/>
  <c r="X82" i="71"/>
  <c r="H82" i="73" s="1"/>
  <c r="W82" i="71"/>
  <c r="M82" i="71"/>
  <c r="L82" i="71"/>
  <c r="K82" i="71"/>
  <c r="H82" i="71"/>
  <c r="F82" i="73" s="1"/>
  <c r="G82" i="71"/>
  <c r="F82" i="71"/>
  <c r="E82" i="71"/>
  <c r="C82" i="73" s="1"/>
  <c r="CE81" i="71"/>
  <c r="BR81" i="71"/>
  <c r="AP81" i="73" s="1"/>
  <c r="BQ81" i="71"/>
  <c r="BP81" i="71"/>
  <c r="AO81" i="73" s="1"/>
  <c r="BO81" i="71"/>
  <c r="AN81" i="73" s="1"/>
  <c r="BN81" i="71"/>
  <c r="AM81" i="73" s="1"/>
  <c r="BM81" i="71"/>
  <c r="BL81" i="71"/>
  <c r="AL81" i="73" s="1"/>
  <c r="BK81" i="71"/>
  <c r="AK81" i="73" s="1"/>
  <c r="BJ81" i="71"/>
  <c r="AJ81" i="73" s="1"/>
  <c r="BI81" i="71"/>
  <c r="BH81" i="71"/>
  <c r="AI81" i="73" s="1"/>
  <c r="BG81" i="71"/>
  <c r="AH81" i="73" s="1"/>
  <c r="BF81" i="71"/>
  <c r="AG81" i="73" s="1"/>
  <c r="BE81" i="71"/>
  <c r="BD81" i="71"/>
  <c r="AF81" i="73" s="1"/>
  <c r="BC81" i="71"/>
  <c r="AE81" i="73" s="1"/>
  <c r="BB81" i="71"/>
  <c r="AD81" i="73" s="1"/>
  <c r="BA81" i="71"/>
  <c r="AZ81" i="71"/>
  <c r="AC81" i="73" s="1"/>
  <c r="AY81" i="71"/>
  <c r="AB81" i="73" s="1"/>
  <c r="AX81" i="71"/>
  <c r="AA81" i="73" s="1"/>
  <c r="AW81" i="71"/>
  <c r="AV81" i="71"/>
  <c r="Z81" i="73" s="1"/>
  <c r="AU81" i="71"/>
  <c r="Y81" i="73" s="1"/>
  <c r="AT81" i="71"/>
  <c r="X81" i="73" s="1"/>
  <c r="AS81" i="71"/>
  <c r="AR81" i="71"/>
  <c r="W81" i="73" s="1"/>
  <c r="AQ81" i="71"/>
  <c r="V81" i="73" s="1"/>
  <c r="AP81" i="71"/>
  <c r="U81" i="73" s="1"/>
  <c r="AO81" i="71"/>
  <c r="AN81" i="71"/>
  <c r="T81" i="73" s="1"/>
  <c r="AM81" i="71"/>
  <c r="S81" i="73" s="1"/>
  <c r="AL81" i="71"/>
  <c r="R81" i="73" s="1"/>
  <c r="AK81" i="71"/>
  <c r="AJ81" i="71"/>
  <c r="Q81" i="73" s="1"/>
  <c r="AI81" i="71"/>
  <c r="P81" i="73" s="1"/>
  <c r="AH81" i="71"/>
  <c r="O81" i="73" s="1"/>
  <c r="AG81" i="71"/>
  <c r="AF81" i="71"/>
  <c r="N81" i="73" s="1"/>
  <c r="AE81" i="71"/>
  <c r="M81" i="73" s="1"/>
  <c r="AD81" i="71"/>
  <c r="L81" i="73" s="1"/>
  <c r="AC81" i="71"/>
  <c r="AB81" i="71"/>
  <c r="K81" i="73" s="1"/>
  <c r="AA81" i="71"/>
  <c r="J81" i="73" s="1"/>
  <c r="Z81" i="71"/>
  <c r="Y81" i="71"/>
  <c r="X81" i="71"/>
  <c r="H81" i="73" s="1"/>
  <c r="W81" i="71"/>
  <c r="M81" i="71"/>
  <c r="L81" i="71"/>
  <c r="K81" i="71"/>
  <c r="H81" i="71"/>
  <c r="F81" i="73" s="1"/>
  <c r="G81" i="71"/>
  <c r="F81" i="71"/>
  <c r="E81" i="71"/>
  <c r="C81" i="73" s="1"/>
  <c r="CE80" i="71"/>
  <c r="BR80" i="71"/>
  <c r="AP80" i="73" s="1"/>
  <c r="BQ80" i="71"/>
  <c r="BP80" i="71"/>
  <c r="AO80" i="73" s="1"/>
  <c r="BO80" i="71"/>
  <c r="AN80" i="73" s="1"/>
  <c r="BN80" i="71"/>
  <c r="AM80" i="73" s="1"/>
  <c r="BM80" i="71"/>
  <c r="BL80" i="71"/>
  <c r="AL80" i="73" s="1"/>
  <c r="BK80" i="71"/>
  <c r="AK80" i="73" s="1"/>
  <c r="BJ80" i="71"/>
  <c r="AJ80" i="73" s="1"/>
  <c r="BI80" i="71"/>
  <c r="BH80" i="71"/>
  <c r="AI80" i="73" s="1"/>
  <c r="BG80" i="71"/>
  <c r="AH80" i="73" s="1"/>
  <c r="BF80" i="71"/>
  <c r="AG80" i="73" s="1"/>
  <c r="BE80" i="71"/>
  <c r="BD80" i="71"/>
  <c r="AF80" i="73" s="1"/>
  <c r="BC80" i="71"/>
  <c r="AE80" i="73" s="1"/>
  <c r="BB80" i="71"/>
  <c r="AD80" i="73" s="1"/>
  <c r="BA80" i="71"/>
  <c r="AZ80" i="71"/>
  <c r="AC80" i="73" s="1"/>
  <c r="AY80" i="71"/>
  <c r="AB80" i="73" s="1"/>
  <c r="AX80" i="71"/>
  <c r="AA80" i="73" s="1"/>
  <c r="AW80" i="71"/>
  <c r="AV80" i="71"/>
  <c r="Z80" i="73" s="1"/>
  <c r="AU80" i="71"/>
  <c r="Y80" i="73" s="1"/>
  <c r="AT80" i="71"/>
  <c r="X80" i="73" s="1"/>
  <c r="AS80" i="71"/>
  <c r="AR80" i="71"/>
  <c r="W80" i="73" s="1"/>
  <c r="AQ80" i="71"/>
  <c r="V80" i="73" s="1"/>
  <c r="AP80" i="71"/>
  <c r="U80" i="73" s="1"/>
  <c r="AO80" i="71"/>
  <c r="AN80" i="71"/>
  <c r="T80" i="73" s="1"/>
  <c r="AM80" i="71"/>
  <c r="S80" i="73" s="1"/>
  <c r="AL80" i="71"/>
  <c r="R80" i="73" s="1"/>
  <c r="AK80" i="71"/>
  <c r="AJ80" i="71"/>
  <c r="Q80" i="73" s="1"/>
  <c r="AI80" i="71"/>
  <c r="P80" i="73" s="1"/>
  <c r="AH80" i="71"/>
  <c r="O80" i="73" s="1"/>
  <c r="AG80" i="71"/>
  <c r="AF80" i="71"/>
  <c r="N80" i="73" s="1"/>
  <c r="AE80" i="71"/>
  <c r="M80" i="73" s="1"/>
  <c r="AD80" i="71"/>
  <c r="L80" i="73" s="1"/>
  <c r="AC80" i="71"/>
  <c r="AB80" i="71"/>
  <c r="K80" i="73" s="1"/>
  <c r="AA80" i="71"/>
  <c r="J80" i="73" s="1"/>
  <c r="Z80" i="71"/>
  <c r="Y80" i="71"/>
  <c r="X80" i="71"/>
  <c r="H80" i="73" s="1"/>
  <c r="W80" i="71"/>
  <c r="M80" i="71"/>
  <c r="L80" i="71"/>
  <c r="K80" i="71"/>
  <c r="H80" i="71"/>
  <c r="F80" i="73" s="1"/>
  <c r="G80" i="71"/>
  <c r="F80" i="71"/>
  <c r="E80" i="71"/>
  <c r="C80" i="73" s="1"/>
  <c r="CE79" i="71"/>
  <c r="BR79" i="71"/>
  <c r="AP79" i="73" s="1"/>
  <c r="BQ79" i="71"/>
  <c r="BP79" i="71"/>
  <c r="AO79" i="73" s="1"/>
  <c r="BO79" i="71"/>
  <c r="AN79" i="73" s="1"/>
  <c r="BN79" i="71"/>
  <c r="AM79" i="73" s="1"/>
  <c r="BM79" i="71"/>
  <c r="BL79" i="71"/>
  <c r="AL79" i="73" s="1"/>
  <c r="BK79" i="71"/>
  <c r="AK79" i="73" s="1"/>
  <c r="BJ79" i="71"/>
  <c r="AJ79" i="73" s="1"/>
  <c r="BI79" i="71"/>
  <c r="BH79" i="71"/>
  <c r="AI79" i="73" s="1"/>
  <c r="BG79" i="71"/>
  <c r="AH79" i="73" s="1"/>
  <c r="BF79" i="71"/>
  <c r="AG79" i="73" s="1"/>
  <c r="BE79" i="71"/>
  <c r="BD79" i="71"/>
  <c r="AF79" i="73" s="1"/>
  <c r="BC79" i="71"/>
  <c r="AE79" i="73" s="1"/>
  <c r="BB79" i="71"/>
  <c r="AD79" i="73" s="1"/>
  <c r="BA79" i="71"/>
  <c r="AZ79" i="71"/>
  <c r="AC79" i="73" s="1"/>
  <c r="AY79" i="71"/>
  <c r="AB79" i="73" s="1"/>
  <c r="AX79" i="71"/>
  <c r="AA79" i="73" s="1"/>
  <c r="AW79" i="71"/>
  <c r="AV79" i="71"/>
  <c r="Z79" i="73" s="1"/>
  <c r="AU79" i="71"/>
  <c r="Y79" i="73" s="1"/>
  <c r="AT79" i="71"/>
  <c r="X79" i="73" s="1"/>
  <c r="AS79" i="71"/>
  <c r="AR79" i="71"/>
  <c r="W79" i="73" s="1"/>
  <c r="AQ79" i="71"/>
  <c r="V79" i="73" s="1"/>
  <c r="AP79" i="71"/>
  <c r="U79" i="73" s="1"/>
  <c r="AO79" i="71"/>
  <c r="AN79" i="71"/>
  <c r="T79" i="73" s="1"/>
  <c r="AM79" i="71"/>
  <c r="S79" i="73" s="1"/>
  <c r="AL79" i="71"/>
  <c r="R79" i="73" s="1"/>
  <c r="AK79" i="71"/>
  <c r="AJ79" i="71"/>
  <c r="Q79" i="73" s="1"/>
  <c r="AI79" i="71"/>
  <c r="P79" i="73" s="1"/>
  <c r="AH79" i="71"/>
  <c r="O79" i="73" s="1"/>
  <c r="AG79" i="71"/>
  <c r="AF79" i="71"/>
  <c r="N79" i="73" s="1"/>
  <c r="AE79" i="71"/>
  <c r="M79" i="73" s="1"/>
  <c r="AD79" i="71"/>
  <c r="L79" i="73" s="1"/>
  <c r="AC79" i="71"/>
  <c r="AB79" i="71"/>
  <c r="K79" i="73" s="1"/>
  <c r="AA79" i="71"/>
  <c r="J79" i="73" s="1"/>
  <c r="Z79" i="71"/>
  <c r="Y79" i="71"/>
  <c r="X79" i="71"/>
  <c r="H79" i="73" s="1"/>
  <c r="W79" i="71"/>
  <c r="M79" i="71"/>
  <c r="L79" i="71"/>
  <c r="K79" i="71"/>
  <c r="H79" i="71"/>
  <c r="F79" i="73" s="1"/>
  <c r="G79" i="71"/>
  <c r="F79" i="71"/>
  <c r="E79" i="71"/>
  <c r="C79" i="73" s="1"/>
  <c r="CE78" i="71"/>
  <c r="BR78" i="71"/>
  <c r="AP78" i="73" s="1"/>
  <c r="BQ78" i="71"/>
  <c r="BP78" i="71"/>
  <c r="AO78" i="73" s="1"/>
  <c r="BO78" i="71"/>
  <c r="AN78" i="73" s="1"/>
  <c r="BN78" i="71"/>
  <c r="AM78" i="73" s="1"/>
  <c r="BM78" i="71"/>
  <c r="BL78" i="71"/>
  <c r="AL78" i="73" s="1"/>
  <c r="BK78" i="71"/>
  <c r="AK78" i="73" s="1"/>
  <c r="BJ78" i="71"/>
  <c r="AJ78" i="73" s="1"/>
  <c r="BI78" i="71"/>
  <c r="BH78" i="71"/>
  <c r="AI78" i="73" s="1"/>
  <c r="BG78" i="71"/>
  <c r="AH78" i="73" s="1"/>
  <c r="BF78" i="71"/>
  <c r="AG78" i="73" s="1"/>
  <c r="BE78" i="71"/>
  <c r="BD78" i="71"/>
  <c r="AF78" i="73" s="1"/>
  <c r="BC78" i="71"/>
  <c r="AE78" i="73" s="1"/>
  <c r="BB78" i="71"/>
  <c r="AD78" i="73" s="1"/>
  <c r="BA78" i="71"/>
  <c r="AZ78" i="71"/>
  <c r="AC78" i="73" s="1"/>
  <c r="AY78" i="71"/>
  <c r="AB78" i="73" s="1"/>
  <c r="AX78" i="71"/>
  <c r="AA78" i="73" s="1"/>
  <c r="AW78" i="71"/>
  <c r="AV78" i="71"/>
  <c r="Z78" i="73" s="1"/>
  <c r="AU78" i="71"/>
  <c r="Y78" i="73" s="1"/>
  <c r="AT78" i="71"/>
  <c r="X78" i="73" s="1"/>
  <c r="AS78" i="71"/>
  <c r="AR78" i="71"/>
  <c r="W78" i="73" s="1"/>
  <c r="AQ78" i="71"/>
  <c r="V78" i="73" s="1"/>
  <c r="AP78" i="71"/>
  <c r="U78" i="73" s="1"/>
  <c r="AO78" i="71"/>
  <c r="AN78" i="71"/>
  <c r="T78" i="73" s="1"/>
  <c r="AM78" i="71"/>
  <c r="S78" i="73" s="1"/>
  <c r="AL78" i="71"/>
  <c r="R78" i="73" s="1"/>
  <c r="AK78" i="71"/>
  <c r="AJ78" i="71"/>
  <c r="Q78" i="73" s="1"/>
  <c r="AI78" i="71"/>
  <c r="P78" i="73" s="1"/>
  <c r="AH78" i="71"/>
  <c r="O78" i="73" s="1"/>
  <c r="AG78" i="71"/>
  <c r="AF78" i="71"/>
  <c r="N78" i="73" s="1"/>
  <c r="AE78" i="71"/>
  <c r="M78" i="73" s="1"/>
  <c r="AD78" i="71"/>
  <c r="L78" i="73" s="1"/>
  <c r="AC78" i="71"/>
  <c r="AB78" i="71"/>
  <c r="K78" i="73" s="1"/>
  <c r="AA78" i="71"/>
  <c r="J78" i="73" s="1"/>
  <c r="Z78" i="71"/>
  <c r="Y78" i="71"/>
  <c r="X78" i="71"/>
  <c r="H78" i="73" s="1"/>
  <c r="W78" i="71"/>
  <c r="M78" i="71"/>
  <c r="L78" i="71"/>
  <c r="K78" i="71"/>
  <c r="H78" i="71"/>
  <c r="F78" i="73" s="1"/>
  <c r="G78" i="71"/>
  <c r="F78" i="71"/>
  <c r="E78" i="71"/>
  <c r="C78" i="73" s="1"/>
  <c r="CE77" i="71"/>
  <c r="BR77" i="71"/>
  <c r="AP77" i="73" s="1"/>
  <c r="BQ77" i="71"/>
  <c r="BP77" i="71"/>
  <c r="AO77" i="73" s="1"/>
  <c r="BO77" i="71"/>
  <c r="AN77" i="73" s="1"/>
  <c r="BN77" i="71"/>
  <c r="AM77" i="73" s="1"/>
  <c r="BM77" i="71"/>
  <c r="BL77" i="71"/>
  <c r="AL77" i="73" s="1"/>
  <c r="BK77" i="71"/>
  <c r="AK77" i="73" s="1"/>
  <c r="BJ77" i="71"/>
  <c r="AJ77" i="73" s="1"/>
  <c r="BI77" i="71"/>
  <c r="BH77" i="71"/>
  <c r="AI77" i="73" s="1"/>
  <c r="BG77" i="71"/>
  <c r="AH77" i="73" s="1"/>
  <c r="BF77" i="71"/>
  <c r="AG77" i="73" s="1"/>
  <c r="BE77" i="71"/>
  <c r="BD77" i="71"/>
  <c r="AF77" i="73" s="1"/>
  <c r="BC77" i="71"/>
  <c r="AE77" i="73" s="1"/>
  <c r="BB77" i="71"/>
  <c r="AD77" i="73" s="1"/>
  <c r="BA77" i="71"/>
  <c r="AZ77" i="71"/>
  <c r="AC77" i="73" s="1"/>
  <c r="AY77" i="71"/>
  <c r="AB77" i="73" s="1"/>
  <c r="AX77" i="71"/>
  <c r="AA77" i="73" s="1"/>
  <c r="AW77" i="71"/>
  <c r="AV77" i="71"/>
  <c r="Z77" i="73" s="1"/>
  <c r="AU77" i="71"/>
  <c r="Y77" i="73" s="1"/>
  <c r="AT77" i="71"/>
  <c r="X77" i="73" s="1"/>
  <c r="AS77" i="71"/>
  <c r="AR77" i="71"/>
  <c r="W77" i="73" s="1"/>
  <c r="AQ77" i="71"/>
  <c r="V77" i="73" s="1"/>
  <c r="AP77" i="71"/>
  <c r="U77" i="73" s="1"/>
  <c r="AO77" i="71"/>
  <c r="AN77" i="71"/>
  <c r="T77" i="73" s="1"/>
  <c r="AM77" i="71"/>
  <c r="S77" i="73" s="1"/>
  <c r="AL77" i="71"/>
  <c r="R77" i="73" s="1"/>
  <c r="AK77" i="71"/>
  <c r="AJ77" i="71"/>
  <c r="Q77" i="73" s="1"/>
  <c r="AI77" i="71"/>
  <c r="P77" i="73" s="1"/>
  <c r="AH77" i="71"/>
  <c r="O77" i="73" s="1"/>
  <c r="AG77" i="71"/>
  <c r="AF77" i="71"/>
  <c r="N77" i="73" s="1"/>
  <c r="AE77" i="71"/>
  <c r="M77" i="73" s="1"/>
  <c r="AD77" i="71"/>
  <c r="L77" i="73" s="1"/>
  <c r="AC77" i="71"/>
  <c r="AB77" i="71"/>
  <c r="K77" i="73" s="1"/>
  <c r="AA77" i="71"/>
  <c r="J77" i="73" s="1"/>
  <c r="Z77" i="71"/>
  <c r="Y77" i="71"/>
  <c r="X77" i="71"/>
  <c r="H77" i="73" s="1"/>
  <c r="W77" i="71"/>
  <c r="M77" i="71"/>
  <c r="L77" i="71"/>
  <c r="K77" i="71"/>
  <c r="H77" i="71"/>
  <c r="F77" i="73" s="1"/>
  <c r="G77" i="71"/>
  <c r="F77" i="71"/>
  <c r="E77" i="71"/>
  <c r="C77" i="73" s="1"/>
  <c r="CE76" i="71"/>
  <c r="BR76" i="71"/>
  <c r="AP76" i="73" s="1"/>
  <c r="BQ76" i="71"/>
  <c r="BP76" i="71"/>
  <c r="AO76" i="73" s="1"/>
  <c r="BO76" i="71"/>
  <c r="AN76" i="73" s="1"/>
  <c r="BN76" i="71"/>
  <c r="AM76" i="73" s="1"/>
  <c r="BM76" i="71"/>
  <c r="BL76" i="71"/>
  <c r="AL76" i="73" s="1"/>
  <c r="BK76" i="71"/>
  <c r="AK76" i="73" s="1"/>
  <c r="BJ76" i="71"/>
  <c r="AJ76" i="73" s="1"/>
  <c r="BI76" i="71"/>
  <c r="BH76" i="71"/>
  <c r="AI76" i="73" s="1"/>
  <c r="BG76" i="71"/>
  <c r="AH76" i="73" s="1"/>
  <c r="BF76" i="71"/>
  <c r="AG76" i="73" s="1"/>
  <c r="BE76" i="71"/>
  <c r="BD76" i="71"/>
  <c r="AF76" i="73" s="1"/>
  <c r="BC76" i="71"/>
  <c r="AE76" i="73" s="1"/>
  <c r="BB76" i="71"/>
  <c r="AD76" i="73" s="1"/>
  <c r="BA76" i="71"/>
  <c r="AZ76" i="71"/>
  <c r="AC76" i="73" s="1"/>
  <c r="AY76" i="71"/>
  <c r="AB76" i="73" s="1"/>
  <c r="AX76" i="71"/>
  <c r="AA76" i="73" s="1"/>
  <c r="AW76" i="71"/>
  <c r="AV76" i="71"/>
  <c r="Z76" i="73" s="1"/>
  <c r="AU76" i="71"/>
  <c r="Y76" i="73" s="1"/>
  <c r="AT76" i="71"/>
  <c r="X76" i="73" s="1"/>
  <c r="AS76" i="71"/>
  <c r="AR76" i="71"/>
  <c r="W76" i="73" s="1"/>
  <c r="AQ76" i="71"/>
  <c r="V76" i="73" s="1"/>
  <c r="AP76" i="71"/>
  <c r="U76" i="73" s="1"/>
  <c r="AO76" i="71"/>
  <c r="AN76" i="71"/>
  <c r="T76" i="73" s="1"/>
  <c r="AM76" i="71"/>
  <c r="S76" i="73" s="1"/>
  <c r="AL76" i="71"/>
  <c r="R76" i="73" s="1"/>
  <c r="AK76" i="71"/>
  <c r="AJ76" i="71"/>
  <c r="Q76" i="73" s="1"/>
  <c r="AI76" i="71"/>
  <c r="P76" i="73" s="1"/>
  <c r="AH76" i="71"/>
  <c r="O76" i="73" s="1"/>
  <c r="AG76" i="71"/>
  <c r="AF76" i="71"/>
  <c r="N76" i="73" s="1"/>
  <c r="AE76" i="71"/>
  <c r="M76" i="73" s="1"/>
  <c r="AD76" i="71"/>
  <c r="L76" i="73" s="1"/>
  <c r="AC76" i="71"/>
  <c r="AB76" i="71"/>
  <c r="K76" i="73" s="1"/>
  <c r="AA76" i="71"/>
  <c r="J76" i="73" s="1"/>
  <c r="Z76" i="71"/>
  <c r="Y76" i="71"/>
  <c r="X76" i="71"/>
  <c r="H76" i="73" s="1"/>
  <c r="W76" i="71"/>
  <c r="M76" i="71"/>
  <c r="L76" i="71"/>
  <c r="K76" i="71"/>
  <c r="H76" i="71"/>
  <c r="F76" i="73" s="1"/>
  <c r="G76" i="71"/>
  <c r="F76" i="71"/>
  <c r="E76" i="71"/>
  <c r="C76" i="73" s="1"/>
  <c r="CE75" i="71"/>
  <c r="BR75" i="71"/>
  <c r="AP75" i="73" s="1"/>
  <c r="BQ75" i="71"/>
  <c r="BP75" i="71"/>
  <c r="AO75" i="73" s="1"/>
  <c r="BO75" i="71"/>
  <c r="AN75" i="73" s="1"/>
  <c r="BN75" i="71"/>
  <c r="AM75" i="73" s="1"/>
  <c r="BM75" i="71"/>
  <c r="BL75" i="71"/>
  <c r="AL75" i="73" s="1"/>
  <c r="BK75" i="71"/>
  <c r="AK75" i="73" s="1"/>
  <c r="BJ75" i="71"/>
  <c r="AJ75" i="73" s="1"/>
  <c r="BI75" i="71"/>
  <c r="BH75" i="71"/>
  <c r="AI75" i="73" s="1"/>
  <c r="BG75" i="71"/>
  <c r="AH75" i="73" s="1"/>
  <c r="BF75" i="71"/>
  <c r="AG75" i="73" s="1"/>
  <c r="BE75" i="71"/>
  <c r="BD75" i="71"/>
  <c r="AF75" i="73" s="1"/>
  <c r="BC75" i="71"/>
  <c r="AE75" i="73" s="1"/>
  <c r="BB75" i="71"/>
  <c r="AD75" i="73" s="1"/>
  <c r="BA75" i="71"/>
  <c r="AZ75" i="71"/>
  <c r="AC75" i="73" s="1"/>
  <c r="AY75" i="71"/>
  <c r="AB75" i="73" s="1"/>
  <c r="AX75" i="71"/>
  <c r="AA75" i="73" s="1"/>
  <c r="AW75" i="71"/>
  <c r="AV75" i="71"/>
  <c r="Z75" i="73" s="1"/>
  <c r="AU75" i="71"/>
  <c r="Y75" i="73" s="1"/>
  <c r="AT75" i="71"/>
  <c r="X75" i="73" s="1"/>
  <c r="AS75" i="71"/>
  <c r="AR75" i="71"/>
  <c r="W75" i="73" s="1"/>
  <c r="AQ75" i="71"/>
  <c r="V75" i="73" s="1"/>
  <c r="AP75" i="71"/>
  <c r="U75" i="73" s="1"/>
  <c r="AO75" i="71"/>
  <c r="AN75" i="71"/>
  <c r="T75" i="73" s="1"/>
  <c r="AM75" i="71"/>
  <c r="S75" i="73" s="1"/>
  <c r="AL75" i="71"/>
  <c r="R75" i="73" s="1"/>
  <c r="AK75" i="71"/>
  <c r="AJ75" i="71"/>
  <c r="Q75" i="73" s="1"/>
  <c r="AI75" i="71"/>
  <c r="P75" i="73" s="1"/>
  <c r="AH75" i="71"/>
  <c r="O75" i="73" s="1"/>
  <c r="AG75" i="71"/>
  <c r="AF75" i="71"/>
  <c r="N75" i="73" s="1"/>
  <c r="AE75" i="71"/>
  <c r="M75" i="73" s="1"/>
  <c r="AD75" i="71"/>
  <c r="L75" i="73" s="1"/>
  <c r="AC75" i="71"/>
  <c r="AB75" i="71"/>
  <c r="K75" i="73" s="1"/>
  <c r="AA75" i="71"/>
  <c r="J75" i="73" s="1"/>
  <c r="Z75" i="71"/>
  <c r="Y75" i="71"/>
  <c r="X75" i="71"/>
  <c r="H75" i="73" s="1"/>
  <c r="W75" i="71"/>
  <c r="M75" i="71"/>
  <c r="L75" i="71"/>
  <c r="K75" i="71"/>
  <c r="H75" i="71"/>
  <c r="F75" i="73" s="1"/>
  <c r="G75" i="71"/>
  <c r="F75" i="71"/>
  <c r="E75" i="71"/>
  <c r="C75" i="73" s="1"/>
  <c r="CE74" i="71"/>
  <c r="BR74" i="71"/>
  <c r="AP74" i="73" s="1"/>
  <c r="BQ74" i="71"/>
  <c r="BP74" i="71"/>
  <c r="AO74" i="73" s="1"/>
  <c r="BO74" i="71"/>
  <c r="AN74" i="73" s="1"/>
  <c r="BN74" i="71"/>
  <c r="AM74" i="73" s="1"/>
  <c r="BM74" i="71"/>
  <c r="BL74" i="71"/>
  <c r="AL74" i="73" s="1"/>
  <c r="BK74" i="71"/>
  <c r="AK74" i="73" s="1"/>
  <c r="BJ74" i="71"/>
  <c r="AJ74" i="73" s="1"/>
  <c r="BI74" i="71"/>
  <c r="BH74" i="71"/>
  <c r="AI74" i="73" s="1"/>
  <c r="BG74" i="71"/>
  <c r="AH74" i="73" s="1"/>
  <c r="BF74" i="71"/>
  <c r="AG74" i="73" s="1"/>
  <c r="BE74" i="71"/>
  <c r="BD74" i="71"/>
  <c r="AF74" i="73" s="1"/>
  <c r="BC74" i="71"/>
  <c r="AE74" i="73" s="1"/>
  <c r="BB74" i="71"/>
  <c r="AD74" i="73" s="1"/>
  <c r="BA74" i="71"/>
  <c r="AZ74" i="71"/>
  <c r="AC74" i="73" s="1"/>
  <c r="AY74" i="71"/>
  <c r="AB74" i="73" s="1"/>
  <c r="AX74" i="71"/>
  <c r="AA74" i="73" s="1"/>
  <c r="AW74" i="71"/>
  <c r="AV74" i="71"/>
  <c r="Z74" i="73" s="1"/>
  <c r="AU74" i="71"/>
  <c r="Y74" i="73" s="1"/>
  <c r="AT74" i="71"/>
  <c r="X74" i="73" s="1"/>
  <c r="AS74" i="71"/>
  <c r="AR74" i="71"/>
  <c r="W74" i="73" s="1"/>
  <c r="AQ74" i="71"/>
  <c r="V74" i="73" s="1"/>
  <c r="AP74" i="71"/>
  <c r="U74" i="73" s="1"/>
  <c r="AO74" i="71"/>
  <c r="AN74" i="71"/>
  <c r="T74" i="73" s="1"/>
  <c r="AM74" i="71"/>
  <c r="S74" i="73" s="1"/>
  <c r="AL74" i="71"/>
  <c r="R74" i="73" s="1"/>
  <c r="AK74" i="71"/>
  <c r="AJ74" i="71"/>
  <c r="Q74" i="73" s="1"/>
  <c r="AI74" i="71"/>
  <c r="P74" i="73" s="1"/>
  <c r="AH74" i="71"/>
  <c r="O74" i="73" s="1"/>
  <c r="AG74" i="71"/>
  <c r="AF74" i="71"/>
  <c r="N74" i="73" s="1"/>
  <c r="AE74" i="71"/>
  <c r="M74" i="73" s="1"/>
  <c r="AD74" i="71"/>
  <c r="L74" i="73" s="1"/>
  <c r="AC74" i="71"/>
  <c r="AB74" i="71"/>
  <c r="K74" i="73" s="1"/>
  <c r="AA74" i="71"/>
  <c r="J74" i="73" s="1"/>
  <c r="Z74" i="71"/>
  <c r="Y74" i="71"/>
  <c r="X74" i="71"/>
  <c r="H74" i="73" s="1"/>
  <c r="W74" i="71"/>
  <c r="M74" i="71"/>
  <c r="L74" i="71"/>
  <c r="K74" i="71"/>
  <c r="H74" i="71"/>
  <c r="F74" i="73" s="1"/>
  <c r="G74" i="71"/>
  <c r="F74" i="71"/>
  <c r="E74" i="71"/>
  <c r="C74" i="73" s="1"/>
  <c r="CE73" i="71"/>
  <c r="BR73" i="71"/>
  <c r="AP73" i="73" s="1"/>
  <c r="BQ73" i="71"/>
  <c r="BP73" i="71"/>
  <c r="AO73" i="73" s="1"/>
  <c r="BO73" i="71"/>
  <c r="AN73" i="73" s="1"/>
  <c r="BN73" i="71"/>
  <c r="AM73" i="73" s="1"/>
  <c r="BM73" i="71"/>
  <c r="BL73" i="71"/>
  <c r="AL73" i="73" s="1"/>
  <c r="BK73" i="71"/>
  <c r="AK73" i="73" s="1"/>
  <c r="BJ73" i="71"/>
  <c r="AJ73" i="73" s="1"/>
  <c r="BI73" i="71"/>
  <c r="BH73" i="71"/>
  <c r="AI73" i="73" s="1"/>
  <c r="BG73" i="71"/>
  <c r="AH73" i="73" s="1"/>
  <c r="BF73" i="71"/>
  <c r="AG73" i="73" s="1"/>
  <c r="BE73" i="71"/>
  <c r="BD73" i="71"/>
  <c r="AF73" i="73" s="1"/>
  <c r="BC73" i="71"/>
  <c r="AE73" i="73" s="1"/>
  <c r="BB73" i="71"/>
  <c r="AD73" i="73" s="1"/>
  <c r="BA73" i="71"/>
  <c r="AZ73" i="71"/>
  <c r="AC73" i="73" s="1"/>
  <c r="AY73" i="71"/>
  <c r="AB73" i="73" s="1"/>
  <c r="AX73" i="71"/>
  <c r="AA73" i="73" s="1"/>
  <c r="AW73" i="71"/>
  <c r="AV73" i="71"/>
  <c r="Z73" i="73" s="1"/>
  <c r="AU73" i="71"/>
  <c r="Y73" i="73" s="1"/>
  <c r="AT73" i="71"/>
  <c r="X73" i="73" s="1"/>
  <c r="AS73" i="71"/>
  <c r="AR73" i="71"/>
  <c r="W73" i="73" s="1"/>
  <c r="AQ73" i="71"/>
  <c r="V73" i="73" s="1"/>
  <c r="AP73" i="71"/>
  <c r="U73" i="73" s="1"/>
  <c r="AO73" i="71"/>
  <c r="AN73" i="71"/>
  <c r="T73" i="73" s="1"/>
  <c r="AM73" i="71"/>
  <c r="S73" i="73" s="1"/>
  <c r="AL73" i="71"/>
  <c r="R73" i="73" s="1"/>
  <c r="AK73" i="71"/>
  <c r="AJ73" i="71"/>
  <c r="Q73" i="73" s="1"/>
  <c r="AI73" i="71"/>
  <c r="P73" i="73" s="1"/>
  <c r="AH73" i="71"/>
  <c r="O73" i="73" s="1"/>
  <c r="AG73" i="71"/>
  <c r="AF73" i="71"/>
  <c r="N73" i="73" s="1"/>
  <c r="AE73" i="71"/>
  <c r="M73" i="73" s="1"/>
  <c r="AD73" i="71"/>
  <c r="L73" i="73" s="1"/>
  <c r="AC73" i="71"/>
  <c r="AB73" i="71"/>
  <c r="K73" i="73" s="1"/>
  <c r="AA73" i="71"/>
  <c r="J73" i="73" s="1"/>
  <c r="Z73" i="71"/>
  <c r="Y73" i="71"/>
  <c r="X73" i="71"/>
  <c r="H73" i="73" s="1"/>
  <c r="W73" i="71"/>
  <c r="M73" i="71"/>
  <c r="L73" i="71"/>
  <c r="K73" i="71"/>
  <c r="H73" i="71"/>
  <c r="F73" i="73" s="1"/>
  <c r="G73" i="71"/>
  <c r="F73" i="71"/>
  <c r="E73" i="71"/>
  <c r="C73" i="73" s="1"/>
  <c r="CE72" i="71"/>
  <c r="BR72" i="71"/>
  <c r="AP72" i="73" s="1"/>
  <c r="BQ72" i="71"/>
  <c r="BP72" i="71"/>
  <c r="AO72" i="73" s="1"/>
  <c r="BO72" i="71"/>
  <c r="AN72" i="73" s="1"/>
  <c r="BN72" i="71"/>
  <c r="AM72" i="73" s="1"/>
  <c r="BM72" i="71"/>
  <c r="BL72" i="71"/>
  <c r="AL72" i="73" s="1"/>
  <c r="BK72" i="71"/>
  <c r="AK72" i="73" s="1"/>
  <c r="BJ72" i="71"/>
  <c r="AJ72" i="73" s="1"/>
  <c r="BI72" i="71"/>
  <c r="BH72" i="71"/>
  <c r="AI72" i="73" s="1"/>
  <c r="BG72" i="71"/>
  <c r="AH72" i="73" s="1"/>
  <c r="BF72" i="71"/>
  <c r="AG72" i="73" s="1"/>
  <c r="BE72" i="71"/>
  <c r="BD72" i="71"/>
  <c r="AF72" i="73" s="1"/>
  <c r="BC72" i="71"/>
  <c r="AE72" i="73" s="1"/>
  <c r="BB72" i="71"/>
  <c r="AD72" i="73" s="1"/>
  <c r="BA72" i="71"/>
  <c r="AZ72" i="71"/>
  <c r="AC72" i="73" s="1"/>
  <c r="AY72" i="71"/>
  <c r="AB72" i="73" s="1"/>
  <c r="AX72" i="71"/>
  <c r="AA72" i="73" s="1"/>
  <c r="AW72" i="71"/>
  <c r="AV72" i="71"/>
  <c r="Z72" i="73" s="1"/>
  <c r="AU72" i="71"/>
  <c r="Y72" i="73" s="1"/>
  <c r="AT72" i="71"/>
  <c r="X72" i="73" s="1"/>
  <c r="AS72" i="71"/>
  <c r="AR72" i="71"/>
  <c r="W72" i="73" s="1"/>
  <c r="AQ72" i="71"/>
  <c r="V72" i="73" s="1"/>
  <c r="AP72" i="71"/>
  <c r="U72" i="73" s="1"/>
  <c r="AO72" i="71"/>
  <c r="AN72" i="71"/>
  <c r="T72" i="73" s="1"/>
  <c r="AM72" i="71"/>
  <c r="S72" i="73" s="1"/>
  <c r="AL72" i="71"/>
  <c r="R72" i="73" s="1"/>
  <c r="AK72" i="71"/>
  <c r="AJ72" i="71"/>
  <c r="Q72" i="73" s="1"/>
  <c r="AI72" i="71"/>
  <c r="P72" i="73" s="1"/>
  <c r="AH72" i="71"/>
  <c r="O72" i="73" s="1"/>
  <c r="AG72" i="71"/>
  <c r="AF72" i="71"/>
  <c r="N72" i="73" s="1"/>
  <c r="AE72" i="71"/>
  <c r="M72" i="73" s="1"/>
  <c r="AD72" i="71"/>
  <c r="L72" i="73" s="1"/>
  <c r="AC72" i="71"/>
  <c r="AB72" i="71"/>
  <c r="K72" i="73" s="1"/>
  <c r="AA72" i="71"/>
  <c r="J72" i="73" s="1"/>
  <c r="Z72" i="71"/>
  <c r="I72" i="73" s="1"/>
  <c r="Y72" i="71"/>
  <c r="X72" i="71"/>
  <c r="H72" i="73" s="1"/>
  <c r="W72" i="71"/>
  <c r="M72" i="71"/>
  <c r="L72" i="71"/>
  <c r="K72" i="71"/>
  <c r="H72" i="71"/>
  <c r="F72" i="73" s="1"/>
  <c r="G72" i="71"/>
  <c r="F72" i="71"/>
  <c r="E72" i="71"/>
  <c r="C72" i="73" s="1"/>
  <c r="CE71" i="71"/>
  <c r="BR71" i="71"/>
  <c r="AP71" i="73" s="1"/>
  <c r="BQ71" i="71"/>
  <c r="BP71" i="71"/>
  <c r="AO71" i="73" s="1"/>
  <c r="BO71" i="71"/>
  <c r="AN71" i="73" s="1"/>
  <c r="BN71" i="71"/>
  <c r="AM71" i="73" s="1"/>
  <c r="BM71" i="71"/>
  <c r="BL71" i="71"/>
  <c r="AL71" i="73" s="1"/>
  <c r="BK71" i="71"/>
  <c r="AK71" i="73" s="1"/>
  <c r="BJ71" i="71"/>
  <c r="AJ71" i="73" s="1"/>
  <c r="BI71" i="71"/>
  <c r="BH71" i="71"/>
  <c r="AI71" i="73" s="1"/>
  <c r="BG71" i="71"/>
  <c r="AH71" i="73" s="1"/>
  <c r="BF71" i="71"/>
  <c r="AG71" i="73" s="1"/>
  <c r="BE71" i="71"/>
  <c r="BD71" i="71"/>
  <c r="AF71" i="73" s="1"/>
  <c r="BC71" i="71"/>
  <c r="AE71" i="73" s="1"/>
  <c r="BB71" i="71"/>
  <c r="AD71" i="73" s="1"/>
  <c r="BA71" i="71"/>
  <c r="AZ71" i="71"/>
  <c r="AC71" i="73" s="1"/>
  <c r="AY71" i="71"/>
  <c r="AB71" i="73" s="1"/>
  <c r="AX71" i="71"/>
  <c r="AA71" i="73" s="1"/>
  <c r="AW71" i="71"/>
  <c r="AV71" i="71"/>
  <c r="Z71" i="73" s="1"/>
  <c r="AU71" i="71"/>
  <c r="Y71" i="73" s="1"/>
  <c r="AT71" i="71"/>
  <c r="X71" i="73" s="1"/>
  <c r="AS71" i="71"/>
  <c r="AR71" i="71"/>
  <c r="W71" i="73" s="1"/>
  <c r="AQ71" i="71"/>
  <c r="V71" i="73" s="1"/>
  <c r="AP71" i="71"/>
  <c r="U71" i="73" s="1"/>
  <c r="AO71" i="71"/>
  <c r="AN71" i="71"/>
  <c r="T71" i="73" s="1"/>
  <c r="AM71" i="71"/>
  <c r="S71" i="73" s="1"/>
  <c r="AL71" i="71"/>
  <c r="R71" i="73" s="1"/>
  <c r="AK71" i="71"/>
  <c r="AJ71" i="71"/>
  <c r="Q71" i="73" s="1"/>
  <c r="AI71" i="71"/>
  <c r="P71" i="73" s="1"/>
  <c r="AH71" i="71"/>
  <c r="O71" i="73" s="1"/>
  <c r="AG71" i="71"/>
  <c r="AF71" i="71"/>
  <c r="N71" i="73" s="1"/>
  <c r="AE71" i="71"/>
  <c r="M71" i="73" s="1"/>
  <c r="AD71" i="71"/>
  <c r="L71" i="73" s="1"/>
  <c r="AC71" i="71"/>
  <c r="AB71" i="71"/>
  <c r="K71" i="73" s="1"/>
  <c r="AA71" i="71"/>
  <c r="J71" i="73" s="1"/>
  <c r="Z71" i="71"/>
  <c r="Y71" i="71"/>
  <c r="X71" i="71"/>
  <c r="H71" i="73" s="1"/>
  <c r="W71" i="71"/>
  <c r="M71" i="71"/>
  <c r="L71" i="71"/>
  <c r="K71" i="71"/>
  <c r="H71" i="71"/>
  <c r="F71" i="73" s="1"/>
  <c r="G71" i="71"/>
  <c r="F71" i="71"/>
  <c r="E71" i="71"/>
  <c r="C71" i="73" s="1"/>
  <c r="CE70" i="71"/>
  <c r="BR70" i="71"/>
  <c r="AP70" i="73" s="1"/>
  <c r="BQ70" i="71"/>
  <c r="BP70" i="71"/>
  <c r="AO70" i="73" s="1"/>
  <c r="BO70" i="71"/>
  <c r="AN70" i="73" s="1"/>
  <c r="BN70" i="71"/>
  <c r="AM70" i="73" s="1"/>
  <c r="BM70" i="71"/>
  <c r="BL70" i="71"/>
  <c r="AL70" i="73" s="1"/>
  <c r="BK70" i="71"/>
  <c r="AK70" i="73" s="1"/>
  <c r="BJ70" i="71"/>
  <c r="AJ70" i="73" s="1"/>
  <c r="BI70" i="71"/>
  <c r="BH70" i="71"/>
  <c r="AI70" i="73" s="1"/>
  <c r="BG70" i="71"/>
  <c r="AH70" i="73" s="1"/>
  <c r="BF70" i="71"/>
  <c r="AG70" i="73" s="1"/>
  <c r="BE70" i="71"/>
  <c r="BD70" i="71"/>
  <c r="AF70" i="73" s="1"/>
  <c r="BC70" i="71"/>
  <c r="AE70" i="73" s="1"/>
  <c r="BB70" i="71"/>
  <c r="AD70" i="73" s="1"/>
  <c r="BA70" i="71"/>
  <c r="AZ70" i="71"/>
  <c r="AC70" i="73" s="1"/>
  <c r="AY70" i="71"/>
  <c r="AB70" i="73" s="1"/>
  <c r="AX70" i="71"/>
  <c r="AA70" i="73" s="1"/>
  <c r="AW70" i="71"/>
  <c r="AV70" i="71"/>
  <c r="Z70" i="73" s="1"/>
  <c r="AU70" i="71"/>
  <c r="Y70" i="73" s="1"/>
  <c r="AT70" i="71"/>
  <c r="X70" i="73" s="1"/>
  <c r="AS70" i="71"/>
  <c r="AR70" i="71"/>
  <c r="W70" i="73" s="1"/>
  <c r="AQ70" i="71"/>
  <c r="V70" i="73" s="1"/>
  <c r="AP70" i="71"/>
  <c r="U70" i="73" s="1"/>
  <c r="AO70" i="71"/>
  <c r="AN70" i="71"/>
  <c r="T70" i="73" s="1"/>
  <c r="AM70" i="71"/>
  <c r="S70" i="73" s="1"/>
  <c r="AL70" i="71"/>
  <c r="R70" i="73" s="1"/>
  <c r="AK70" i="71"/>
  <c r="AJ70" i="71"/>
  <c r="Q70" i="73" s="1"/>
  <c r="AI70" i="71"/>
  <c r="P70" i="73" s="1"/>
  <c r="AH70" i="71"/>
  <c r="O70" i="73" s="1"/>
  <c r="AG70" i="71"/>
  <c r="AF70" i="71"/>
  <c r="N70" i="73" s="1"/>
  <c r="AE70" i="71"/>
  <c r="M70" i="73" s="1"/>
  <c r="AD70" i="71"/>
  <c r="L70" i="73" s="1"/>
  <c r="AC70" i="71"/>
  <c r="AB70" i="71"/>
  <c r="K70" i="73" s="1"/>
  <c r="AA70" i="71"/>
  <c r="J70" i="73" s="1"/>
  <c r="Z70" i="71"/>
  <c r="Y70" i="71"/>
  <c r="X70" i="71"/>
  <c r="H70" i="73" s="1"/>
  <c r="W70" i="71"/>
  <c r="M70" i="71"/>
  <c r="L70" i="71"/>
  <c r="K70" i="71"/>
  <c r="H70" i="71"/>
  <c r="F70" i="73" s="1"/>
  <c r="G70" i="71"/>
  <c r="F70" i="71"/>
  <c r="E70" i="71"/>
  <c r="C70" i="73" s="1"/>
  <c r="CE69" i="71"/>
  <c r="BR69" i="71"/>
  <c r="AP69" i="73" s="1"/>
  <c r="BQ69" i="71"/>
  <c r="BP69" i="71"/>
  <c r="AO69" i="73" s="1"/>
  <c r="BO69" i="71"/>
  <c r="AN69" i="73" s="1"/>
  <c r="BN69" i="71"/>
  <c r="AM69" i="73" s="1"/>
  <c r="BM69" i="71"/>
  <c r="BL69" i="71"/>
  <c r="AL69" i="73" s="1"/>
  <c r="BK69" i="71"/>
  <c r="AK69" i="73" s="1"/>
  <c r="BJ69" i="71"/>
  <c r="AJ69" i="73" s="1"/>
  <c r="BI69" i="71"/>
  <c r="BH69" i="71"/>
  <c r="AI69" i="73" s="1"/>
  <c r="BG69" i="71"/>
  <c r="AH69" i="73" s="1"/>
  <c r="BF69" i="71"/>
  <c r="AG69" i="73" s="1"/>
  <c r="BE69" i="71"/>
  <c r="BD69" i="71"/>
  <c r="AF69" i="73" s="1"/>
  <c r="BC69" i="71"/>
  <c r="AE69" i="73" s="1"/>
  <c r="BB69" i="71"/>
  <c r="AD69" i="73" s="1"/>
  <c r="BA69" i="71"/>
  <c r="AZ69" i="71"/>
  <c r="AC69" i="73" s="1"/>
  <c r="AY69" i="71"/>
  <c r="AB69" i="73" s="1"/>
  <c r="AX69" i="71"/>
  <c r="AA69" i="73" s="1"/>
  <c r="AW69" i="71"/>
  <c r="AV69" i="71"/>
  <c r="Z69" i="73" s="1"/>
  <c r="AU69" i="71"/>
  <c r="Y69" i="73" s="1"/>
  <c r="AT69" i="71"/>
  <c r="X69" i="73" s="1"/>
  <c r="AS69" i="71"/>
  <c r="AR69" i="71"/>
  <c r="W69" i="73" s="1"/>
  <c r="AQ69" i="71"/>
  <c r="V69" i="73" s="1"/>
  <c r="AP69" i="71"/>
  <c r="U69" i="73" s="1"/>
  <c r="AO69" i="71"/>
  <c r="AN69" i="71"/>
  <c r="T69" i="73" s="1"/>
  <c r="AM69" i="71"/>
  <c r="S69" i="73" s="1"/>
  <c r="AL69" i="71"/>
  <c r="R69" i="73" s="1"/>
  <c r="AK69" i="71"/>
  <c r="AJ69" i="71"/>
  <c r="Q69" i="73" s="1"/>
  <c r="AI69" i="71"/>
  <c r="P69" i="73" s="1"/>
  <c r="AH69" i="71"/>
  <c r="O69" i="73" s="1"/>
  <c r="AG69" i="71"/>
  <c r="AF69" i="71"/>
  <c r="N69" i="73" s="1"/>
  <c r="AE69" i="71"/>
  <c r="M69" i="73" s="1"/>
  <c r="AD69" i="71"/>
  <c r="L69" i="73" s="1"/>
  <c r="AC69" i="71"/>
  <c r="AB69" i="71"/>
  <c r="K69" i="73" s="1"/>
  <c r="AA69" i="71"/>
  <c r="J69" i="73" s="1"/>
  <c r="Z69" i="71"/>
  <c r="Y69" i="71"/>
  <c r="X69" i="71"/>
  <c r="H69" i="73" s="1"/>
  <c r="W69" i="71"/>
  <c r="M69" i="71"/>
  <c r="L69" i="71"/>
  <c r="K69" i="71"/>
  <c r="H69" i="71"/>
  <c r="F69" i="73" s="1"/>
  <c r="G69" i="71"/>
  <c r="F69" i="71"/>
  <c r="E69" i="71"/>
  <c r="C69" i="73" s="1"/>
  <c r="CE68" i="71"/>
  <c r="BR68" i="71"/>
  <c r="AP68" i="73" s="1"/>
  <c r="BQ68" i="71"/>
  <c r="BP68" i="71"/>
  <c r="AO68" i="73" s="1"/>
  <c r="BO68" i="71"/>
  <c r="AN68" i="73" s="1"/>
  <c r="BN68" i="71"/>
  <c r="AM68" i="73" s="1"/>
  <c r="BM68" i="71"/>
  <c r="BL68" i="71"/>
  <c r="AL68" i="73" s="1"/>
  <c r="BK68" i="71"/>
  <c r="AK68" i="73" s="1"/>
  <c r="BJ68" i="71"/>
  <c r="AJ68" i="73" s="1"/>
  <c r="BI68" i="71"/>
  <c r="BH68" i="71"/>
  <c r="AI68" i="73" s="1"/>
  <c r="BG68" i="71"/>
  <c r="AH68" i="73" s="1"/>
  <c r="BF68" i="71"/>
  <c r="AG68" i="73" s="1"/>
  <c r="BE68" i="71"/>
  <c r="BD68" i="71"/>
  <c r="AF68" i="73" s="1"/>
  <c r="BC68" i="71"/>
  <c r="AE68" i="73" s="1"/>
  <c r="BB68" i="71"/>
  <c r="AD68" i="73" s="1"/>
  <c r="BA68" i="71"/>
  <c r="AZ68" i="71"/>
  <c r="AC68" i="73" s="1"/>
  <c r="AY68" i="71"/>
  <c r="AB68" i="73" s="1"/>
  <c r="AX68" i="71"/>
  <c r="AA68" i="73" s="1"/>
  <c r="AW68" i="71"/>
  <c r="AV68" i="71"/>
  <c r="Z68" i="73" s="1"/>
  <c r="AU68" i="71"/>
  <c r="Y68" i="73" s="1"/>
  <c r="AT68" i="71"/>
  <c r="X68" i="73" s="1"/>
  <c r="AS68" i="71"/>
  <c r="AR68" i="71"/>
  <c r="W68" i="73" s="1"/>
  <c r="AQ68" i="71"/>
  <c r="V68" i="73" s="1"/>
  <c r="AP68" i="71"/>
  <c r="U68" i="73" s="1"/>
  <c r="AO68" i="71"/>
  <c r="AN68" i="71"/>
  <c r="T68" i="73" s="1"/>
  <c r="AM68" i="71"/>
  <c r="S68" i="73" s="1"/>
  <c r="AL68" i="71"/>
  <c r="R68" i="73" s="1"/>
  <c r="AK68" i="71"/>
  <c r="AJ68" i="71"/>
  <c r="Q68" i="73" s="1"/>
  <c r="AI68" i="71"/>
  <c r="P68" i="73" s="1"/>
  <c r="AH68" i="71"/>
  <c r="O68" i="73" s="1"/>
  <c r="AG68" i="71"/>
  <c r="AF68" i="71"/>
  <c r="N68" i="73" s="1"/>
  <c r="AE68" i="71"/>
  <c r="M68" i="73" s="1"/>
  <c r="AD68" i="71"/>
  <c r="L68" i="73" s="1"/>
  <c r="AC68" i="71"/>
  <c r="AB68" i="71"/>
  <c r="K68" i="73" s="1"/>
  <c r="AA68" i="71"/>
  <c r="J68" i="73" s="1"/>
  <c r="Z68" i="71"/>
  <c r="Y68" i="71"/>
  <c r="X68" i="71"/>
  <c r="H68" i="73" s="1"/>
  <c r="W68" i="71"/>
  <c r="M68" i="71"/>
  <c r="L68" i="71"/>
  <c r="K68" i="71"/>
  <c r="H68" i="71"/>
  <c r="F68" i="73" s="1"/>
  <c r="G68" i="71"/>
  <c r="F68" i="71"/>
  <c r="E68" i="71"/>
  <c r="C68" i="73" s="1"/>
  <c r="CE67" i="71"/>
  <c r="BR67" i="71"/>
  <c r="AP67" i="73" s="1"/>
  <c r="BQ67" i="71"/>
  <c r="BP67" i="71"/>
  <c r="AO67" i="73" s="1"/>
  <c r="BO67" i="71"/>
  <c r="AN67" i="73" s="1"/>
  <c r="BN67" i="71"/>
  <c r="AM67" i="73" s="1"/>
  <c r="BM67" i="71"/>
  <c r="BL67" i="71"/>
  <c r="AL67" i="73" s="1"/>
  <c r="BK67" i="71"/>
  <c r="AK67" i="73" s="1"/>
  <c r="BJ67" i="71"/>
  <c r="AJ67" i="73" s="1"/>
  <c r="BI67" i="71"/>
  <c r="BH67" i="71"/>
  <c r="AI67" i="73" s="1"/>
  <c r="BG67" i="71"/>
  <c r="AH67" i="73" s="1"/>
  <c r="BF67" i="71"/>
  <c r="AG67" i="73" s="1"/>
  <c r="BE67" i="71"/>
  <c r="BD67" i="71"/>
  <c r="AF67" i="73" s="1"/>
  <c r="BC67" i="71"/>
  <c r="AE67" i="73" s="1"/>
  <c r="BB67" i="71"/>
  <c r="AD67" i="73" s="1"/>
  <c r="BA67" i="71"/>
  <c r="AZ67" i="71"/>
  <c r="AC67" i="73" s="1"/>
  <c r="AY67" i="71"/>
  <c r="AB67" i="73" s="1"/>
  <c r="AX67" i="71"/>
  <c r="AA67" i="73" s="1"/>
  <c r="AW67" i="71"/>
  <c r="AV67" i="71"/>
  <c r="Z67" i="73" s="1"/>
  <c r="AU67" i="71"/>
  <c r="Y67" i="73" s="1"/>
  <c r="AT67" i="71"/>
  <c r="X67" i="73" s="1"/>
  <c r="AS67" i="71"/>
  <c r="AR67" i="71"/>
  <c r="W67" i="73" s="1"/>
  <c r="AQ67" i="71"/>
  <c r="V67" i="73" s="1"/>
  <c r="AP67" i="71"/>
  <c r="U67" i="73" s="1"/>
  <c r="AO67" i="71"/>
  <c r="AN67" i="71"/>
  <c r="T67" i="73" s="1"/>
  <c r="AM67" i="71"/>
  <c r="S67" i="73" s="1"/>
  <c r="AL67" i="71"/>
  <c r="R67" i="73" s="1"/>
  <c r="AK67" i="71"/>
  <c r="AJ67" i="71"/>
  <c r="Q67" i="73" s="1"/>
  <c r="AI67" i="71"/>
  <c r="P67" i="73" s="1"/>
  <c r="AH67" i="71"/>
  <c r="O67" i="73" s="1"/>
  <c r="AG67" i="71"/>
  <c r="AF67" i="71"/>
  <c r="N67" i="73" s="1"/>
  <c r="AE67" i="71"/>
  <c r="M67" i="73" s="1"/>
  <c r="AD67" i="71"/>
  <c r="L67" i="73" s="1"/>
  <c r="AC67" i="71"/>
  <c r="AB67" i="71"/>
  <c r="K67" i="73" s="1"/>
  <c r="AA67" i="71"/>
  <c r="J67" i="73" s="1"/>
  <c r="Z67" i="71"/>
  <c r="Y67" i="71"/>
  <c r="X67" i="71"/>
  <c r="H67" i="73" s="1"/>
  <c r="W67" i="71"/>
  <c r="M67" i="71"/>
  <c r="L67" i="71"/>
  <c r="K67" i="71"/>
  <c r="H67" i="71"/>
  <c r="F67" i="73" s="1"/>
  <c r="G67" i="71"/>
  <c r="F67" i="71"/>
  <c r="E67" i="71"/>
  <c r="C67" i="73" s="1"/>
  <c r="CE66" i="71"/>
  <c r="BR66" i="71"/>
  <c r="AP66" i="73" s="1"/>
  <c r="BQ66" i="71"/>
  <c r="BP66" i="71"/>
  <c r="AO66" i="73" s="1"/>
  <c r="BO66" i="71"/>
  <c r="AN66" i="73" s="1"/>
  <c r="BN66" i="71"/>
  <c r="AM66" i="73" s="1"/>
  <c r="BM66" i="71"/>
  <c r="BL66" i="71"/>
  <c r="AL66" i="73" s="1"/>
  <c r="BK66" i="71"/>
  <c r="AK66" i="73" s="1"/>
  <c r="BJ66" i="71"/>
  <c r="AJ66" i="73" s="1"/>
  <c r="BI66" i="71"/>
  <c r="BH66" i="71"/>
  <c r="AI66" i="73" s="1"/>
  <c r="BG66" i="71"/>
  <c r="AH66" i="73" s="1"/>
  <c r="BF66" i="71"/>
  <c r="AG66" i="73" s="1"/>
  <c r="BE66" i="71"/>
  <c r="BD66" i="71"/>
  <c r="AF66" i="73" s="1"/>
  <c r="BC66" i="71"/>
  <c r="AE66" i="73" s="1"/>
  <c r="BB66" i="71"/>
  <c r="AD66" i="73" s="1"/>
  <c r="BA66" i="71"/>
  <c r="AZ66" i="71"/>
  <c r="AC66" i="73" s="1"/>
  <c r="AY66" i="71"/>
  <c r="AB66" i="73" s="1"/>
  <c r="AX66" i="71"/>
  <c r="AA66" i="73" s="1"/>
  <c r="AW66" i="71"/>
  <c r="AV66" i="71"/>
  <c r="Z66" i="73" s="1"/>
  <c r="AU66" i="71"/>
  <c r="Y66" i="73" s="1"/>
  <c r="AT66" i="71"/>
  <c r="X66" i="73" s="1"/>
  <c r="AS66" i="71"/>
  <c r="AR66" i="71"/>
  <c r="W66" i="73" s="1"/>
  <c r="AQ66" i="71"/>
  <c r="V66" i="73" s="1"/>
  <c r="AP66" i="71"/>
  <c r="U66" i="73" s="1"/>
  <c r="AO66" i="71"/>
  <c r="AN66" i="71"/>
  <c r="T66" i="73" s="1"/>
  <c r="AM66" i="71"/>
  <c r="S66" i="73" s="1"/>
  <c r="AL66" i="71"/>
  <c r="R66" i="73" s="1"/>
  <c r="AK66" i="71"/>
  <c r="AJ66" i="71"/>
  <c r="Q66" i="73" s="1"/>
  <c r="AI66" i="71"/>
  <c r="P66" i="73" s="1"/>
  <c r="AH66" i="71"/>
  <c r="O66" i="73" s="1"/>
  <c r="AG66" i="71"/>
  <c r="AF66" i="71"/>
  <c r="N66" i="73" s="1"/>
  <c r="AE66" i="71"/>
  <c r="M66" i="73" s="1"/>
  <c r="AD66" i="71"/>
  <c r="L66" i="73" s="1"/>
  <c r="AC66" i="71"/>
  <c r="AB66" i="71"/>
  <c r="K66" i="73" s="1"/>
  <c r="AA66" i="71"/>
  <c r="J66" i="73" s="1"/>
  <c r="Z66" i="71"/>
  <c r="Y66" i="71"/>
  <c r="X66" i="71"/>
  <c r="H66" i="73" s="1"/>
  <c r="W66" i="71"/>
  <c r="M66" i="71"/>
  <c r="L66" i="71"/>
  <c r="K66" i="71"/>
  <c r="H66" i="71"/>
  <c r="F66" i="73" s="1"/>
  <c r="G66" i="71"/>
  <c r="F66" i="71"/>
  <c r="E66" i="71"/>
  <c r="C66" i="73" s="1"/>
  <c r="CE65" i="71"/>
  <c r="BR65" i="71"/>
  <c r="AP65" i="73" s="1"/>
  <c r="BQ65" i="71"/>
  <c r="BP65" i="71"/>
  <c r="AO65" i="73" s="1"/>
  <c r="BO65" i="71"/>
  <c r="AN65" i="73" s="1"/>
  <c r="BN65" i="71"/>
  <c r="AM65" i="73" s="1"/>
  <c r="BM65" i="71"/>
  <c r="BL65" i="71"/>
  <c r="AL65" i="73" s="1"/>
  <c r="BK65" i="71"/>
  <c r="AK65" i="73" s="1"/>
  <c r="BJ65" i="71"/>
  <c r="AJ65" i="73" s="1"/>
  <c r="BI65" i="71"/>
  <c r="BH65" i="71"/>
  <c r="AI65" i="73" s="1"/>
  <c r="BG65" i="71"/>
  <c r="AH65" i="73" s="1"/>
  <c r="BF65" i="71"/>
  <c r="AG65" i="73" s="1"/>
  <c r="BE65" i="71"/>
  <c r="BD65" i="71"/>
  <c r="AF65" i="73" s="1"/>
  <c r="BC65" i="71"/>
  <c r="AE65" i="73" s="1"/>
  <c r="BB65" i="71"/>
  <c r="AD65" i="73" s="1"/>
  <c r="BA65" i="71"/>
  <c r="AZ65" i="71"/>
  <c r="AC65" i="73" s="1"/>
  <c r="AY65" i="71"/>
  <c r="AB65" i="73" s="1"/>
  <c r="AX65" i="71"/>
  <c r="AA65" i="73" s="1"/>
  <c r="AW65" i="71"/>
  <c r="AV65" i="71"/>
  <c r="Z65" i="73" s="1"/>
  <c r="AU65" i="71"/>
  <c r="Y65" i="73" s="1"/>
  <c r="AT65" i="71"/>
  <c r="X65" i="73" s="1"/>
  <c r="AS65" i="71"/>
  <c r="AR65" i="71"/>
  <c r="W65" i="73" s="1"/>
  <c r="AQ65" i="71"/>
  <c r="V65" i="73" s="1"/>
  <c r="AP65" i="71"/>
  <c r="U65" i="73" s="1"/>
  <c r="AO65" i="71"/>
  <c r="AN65" i="71"/>
  <c r="T65" i="73" s="1"/>
  <c r="AM65" i="71"/>
  <c r="S65" i="73" s="1"/>
  <c r="AL65" i="71"/>
  <c r="R65" i="73" s="1"/>
  <c r="AK65" i="71"/>
  <c r="AJ65" i="71"/>
  <c r="Q65" i="73" s="1"/>
  <c r="AI65" i="71"/>
  <c r="P65" i="73" s="1"/>
  <c r="AH65" i="71"/>
  <c r="O65" i="73" s="1"/>
  <c r="AG65" i="71"/>
  <c r="AF65" i="71"/>
  <c r="N65" i="73" s="1"/>
  <c r="AE65" i="71"/>
  <c r="M65" i="73" s="1"/>
  <c r="AD65" i="71"/>
  <c r="L65" i="73" s="1"/>
  <c r="AC65" i="71"/>
  <c r="AB65" i="71"/>
  <c r="K65" i="73" s="1"/>
  <c r="AA65" i="71"/>
  <c r="J65" i="73" s="1"/>
  <c r="Z65" i="71"/>
  <c r="Y65" i="71"/>
  <c r="X65" i="71"/>
  <c r="H65" i="73" s="1"/>
  <c r="W65" i="71"/>
  <c r="M65" i="71"/>
  <c r="L65" i="71"/>
  <c r="K65" i="71"/>
  <c r="H65" i="71"/>
  <c r="F65" i="73" s="1"/>
  <c r="G65" i="71"/>
  <c r="F65" i="71"/>
  <c r="E65" i="71"/>
  <c r="C65" i="73" s="1"/>
  <c r="CE64" i="71"/>
  <c r="BR64" i="71"/>
  <c r="AP64" i="73" s="1"/>
  <c r="BQ64" i="71"/>
  <c r="BP64" i="71"/>
  <c r="AO64" i="73" s="1"/>
  <c r="BO64" i="71"/>
  <c r="AN64" i="73" s="1"/>
  <c r="BN64" i="71"/>
  <c r="AM64" i="73" s="1"/>
  <c r="BM64" i="71"/>
  <c r="BL64" i="71"/>
  <c r="AL64" i="73" s="1"/>
  <c r="BK64" i="71"/>
  <c r="AK64" i="73" s="1"/>
  <c r="BJ64" i="71"/>
  <c r="AJ64" i="73" s="1"/>
  <c r="BI64" i="71"/>
  <c r="BH64" i="71"/>
  <c r="AI64" i="73" s="1"/>
  <c r="BG64" i="71"/>
  <c r="AH64" i="73" s="1"/>
  <c r="BF64" i="71"/>
  <c r="AG64" i="73" s="1"/>
  <c r="BE64" i="71"/>
  <c r="BD64" i="71"/>
  <c r="AF64" i="73" s="1"/>
  <c r="BC64" i="71"/>
  <c r="AE64" i="73" s="1"/>
  <c r="BB64" i="71"/>
  <c r="AD64" i="73" s="1"/>
  <c r="BA64" i="71"/>
  <c r="AZ64" i="71"/>
  <c r="AC64" i="73" s="1"/>
  <c r="AY64" i="71"/>
  <c r="AB64" i="73" s="1"/>
  <c r="AX64" i="71"/>
  <c r="AA64" i="73" s="1"/>
  <c r="AW64" i="71"/>
  <c r="AV64" i="71"/>
  <c r="Z64" i="73" s="1"/>
  <c r="AU64" i="71"/>
  <c r="Y64" i="73" s="1"/>
  <c r="AT64" i="71"/>
  <c r="X64" i="73" s="1"/>
  <c r="AS64" i="71"/>
  <c r="AR64" i="71"/>
  <c r="W64" i="73" s="1"/>
  <c r="AQ64" i="71"/>
  <c r="V64" i="73" s="1"/>
  <c r="AP64" i="71"/>
  <c r="U64" i="73" s="1"/>
  <c r="AO64" i="71"/>
  <c r="AN64" i="71"/>
  <c r="T64" i="73" s="1"/>
  <c r="AM64" i="71"/>
  <c r="S64" i="73" s="1"/>
  <c r="AL64" i="71"/>
  <c r="R64" i="73" s="1"/>
  <c r="AK64" i="71"/>
  <c r="AJ64" i="71"/>
  <c r="Q64" i="73" s="1"/>
  <c r="AI64" i="71"/>
  <c r="P64" i="73" s="1"/>
  <c r="AH64" i="71"/>
  <c r="O64" i="73" s="1"/>
  <c r="AG64" i="71"/>
  <c r="AF64" i="71"/>
  <c r="N64" i="73" s="1"/>
  <c r="AE64" i="71"/>
  <c r="M64" i="73" s="1"/>
  <c r="AD64" i="71"/>
  <c r="L64" i="73" s="1"/>
  <c r="AC64" i="71"/>
  <c r="AB64" i="71"/>
  <c r="K64" i="73" s="1"/>
  <c r="AA64" i="71"/>
  <c r="J64" i="73" s="1"/>
  <c r="Z64" i="71"/>
  <c r="I64" i="73" s="1"/>
  <c r="AR64" i="73" s="1"/>
  <c r="Y64" i="71"/>
  <c r="X64" i="71"/>
  <c r="H64" i="73" s="1"/>
  <c r="W64" i="71"/>
  <c r="G64" i="73" s="1"/>
  <c r="M64" i="71"/>
  <c r="L64" i="71"/>
  <c r="K64" i="71"/>
  <c r="H64" i="71"/>
  <c r="F64" i="73" s="1"/>
  <c r="G64" i="71"/>
  <c r="F64" i="71"/>
  <c r="E64" i="71"/>
  <c r="C64" i="73" s="1"/>
  <c r="CE63" i="71"/>
  <c r="BR63" i="71"/>
  <c r="AP63" i="73" s="1"/>
  <c r="BQ63" i="71"/>
  <c r="BP63" i="71"/>
  <c r="AO63" i="73" s="1"/>
  <c r="BO63" i="71"/>
  <c r="AN63" i="73" s="1"/>
  <c r="BN63" i="71"/>
  <c r="AM63" i="73" s="1"/>
  <c r="BM63" i="71"/>
  <c r="BL63" i="71"/>
  <c r="AL63" i="73" s="1"/>
  <c r="BK63" i="71"/>
  <c r="AK63" i="73" s="1"/>
  <c r="BJ63" i="71"/>
  <c r="AJ63" i="73" s="1"/>
  <c r="BI63" i="71"/>
  <c r="BH63" i="71"/>
  <c r="AI63" i="73" s="1"/>
  <c r="BG63" i="71"/>
  <c r="AH63" i="73" s="1"/>
  <c r="BF63" i="71"/>
  <c r="AG63" i="73" s="1"/>
  <c r="BE63" i="71"/>
  <c r="BD63" i="71"/>
  <c r="AF63" i="73" s="1"/>
  <c r="BC63" i="71"/>
  <c r="AE63" i="73" s="1"/>
  <c r="BB63" i="71"/>
  <c r="AD63" i="73" s="1"/>
  <c r="BA63" i="71"/>
  <c r="AZ63" i="71"/>
  <c r="AC63" i="73" s="1"/>
  <c r="AY63" i="71"/>
  <c r="AB63" i="73" s="1"/>
  <c r="AX63" i="71"/>
  <c r="AA63" i="73" s="1"/>
  <c r="AW63" i="71"/>
  <c r="AV63" i="71"/>
  <c r="Z63" i="73" s="1"/>
  <c r="AU63" i="71"/>
  <c r="Y63" i="73" s="1"/>
  <c r="AT63" i="71"/>
  <c r="X63" i="73" s="1"/>
  <c r="AS63" i="71"/>
  <c r="AR63" i="71"/>
  <c r="W63" i="73" s="1"/>
  <c r="AQ63" i="71"/>
  <c r="V63" i="73" s="1"/>
  <c r="AP63" i="71"/>
  <c r="U63" i="73" s="1"/>
  <c r="AO63" i="71"/>
  <c r="AN63" i="71"/>
  <c r="T63" i="73" s="1"/>
  <c r="AM63" i="71"/>
  <c r="S63" i="73" s="1"/>
  <c r="AL63" i="71"/>
  <c r="R63" i="73" s="1"/>
  <c r="AK63" i="71"/>
  <c r="AJ63" i="71"/>
  <c r="Q63" i="73" s="1"/>
  <c r="AI63" i="71"/>
  <c r="P63" i="73" s="1"/>
  <c r="AH63" i="71"/>
  <c r="O63" i="73" s="1"/>
  <c r="AG63" i="71"/>
  <c r="AF63" i="71"/>
  <c r="N63" i="73" s="1"/>
  <c r="AE63" i="71"/>
  <c r="M63" i="73" s="1"/>
  <c r="AD63" i="71"/>
  <c r="L63" i="73" s="1"/>
  <c r="AC63" i="71"/>
  <c r="AB63" i="71"/>
  <c r="K63" i="73" s="1"/>
  <c r="AA63" i="71"/>
  <c r="J63" i="73" s="1"/>
  <c r="Z63" i="71"/>
  <c r="Y63" i="71"/>
  <c r="X63" i="71"/>
  <c r="H63" i="73" s="1"/>
  <c r="W63" i="71"/>
  <c r="M63" i="71"/>
  <c r="L63" i="71"/>
  <c r="K63" i="71"/>
  <c r="H63" i="71"/>
  <c r="F63" i="73" s="1"/>
  <c r="G63" i="71"/>
  <c r="F63" i="71"/>
  <c r="E63" i="71"/>
  <c r="C63" i="73" s="1"/>
  <c r="CE62" i="71"/>
  <c r="BR62" i="71"/>
  <c r="AP62" i="73" s="1"/>
  <c r="BQ62" i="71"/>
  <c r="BP62" i="71"/>
  <c r="AO62" i="73" s="1"/>
  <c r="BO62" i="71"/>
  <c r="AN62" i="73" s="1"/>
  <c r="BN62" i="71"/>
  <c r="AM62" i="73" s="1"/>
  <c r="BM62" i="71"/>
  <c r="BL62" i="71"/>
  <c r="AL62" i="73" s="1"/>
  <c r="BK62" i="71"/>
  <c r="AK62" i="73" s="1"/>
  <c r="BJ62" i="71"/>
  <c r="AJ62" i="73" s="1"/>
  <c r="BI62" i="71"/>
  <c r="BH62" i="71"/>
  <c r="AI62" i="73" s="1"/>
  <c r="BG62" i="71"/>
  <c r="AH62" i="73" s="1"/>
  <c r="BF62" i="71"/>
  <c r="AG62" i="73" s="1"/>
  <c r="BE62" i="71"/>
  <c r="BD62" i="71"/>
  <c r="AF62" i="73" s="1"/>
  <c r="BC62" i="71"/>
  <c r="AE62" i="73" s="1"/>
  <c r="BB62" i="71"/>
  <c r="AD62" i="73" s="1"/>
  <c r="BA62" i="71"/>
  <c r="AZ62" i="71"/>
  <c r="AC62" i="73" s="1"/>
  <c r="AY62" i="71"/>
  <c r="AB62" i="73" s="1"/>
  <c r="AX62" i="71"/>
  <c r="AA62" i="73" s="1"/>
  <c r="AW62" i="71"/>
  <c r="AV62" i="71"/>
  <c r="Z62" i="73" s="1"/>
  <c r="AU62" i="71"/>
  <c r="Y62" i="73" s="1"/>
  <c r="AT62" i="71"/>
  <c r="X62" i="73" s="1"/>
  <c r="AS62" i="71"/>
  <c r="AR62" i="71"/>
  <c r="W62" i="73" s="1"/>
  <c r="AQ62" i="71"/>
  <c r="V62" i="73" s="1"/>
  <c r="AP62" i="71"/>
  <c r="U62" i="73" s="1"/>
  <c r="AO62" i="71"/>
  <c r="AN62" i="71"/>
  <c r="T62" i="73" s="1"/>
  <c r="AM62" i="71"/>
  <c r="S62" i="73" s="1"/>
  <c r="AL62" i="71"/>
  <c r="R62" i="73" s="1"/>
  <c r="AK62" i="71"/>
  <c r="AJ62" i="71"/>
  <c r="Q62" i="73" s="1"/>
  <c r="AI62" i="71"/>
  <c r="P62" i="73" s="1"/>
  <c r="AH62" i="71"/>
  <c r="O62" i="73" s="1"/>
  <c r="AG62" i="71"/>
  <c r="AF62" i="71"/>
  <c r="N62" i="73" s="1"/>
  <c r="AE62" i="71"/>
  <c r="M62" i="73" s="1"/>
  <c r="AD62" i="71"/>
  <c r="L62" i="73" s="1"/>
  <c r="AC62" i="71"/>
  <c r="AB62" i="71"/>
  <c r="K62" i="73" s="1"/>
  <c r="AA62" i="71"/>
  <c r="J62" i="73" s="1"/>
  <c r="Z62" i="71"/>
  <c r="Y62" i="71"/>
  <c r="X62" i="71"/>
  <c r="H62" i="73" s="1"/>
  <c r="W62" i="71"/>
  <c r="M62" i="71"/>
  <c r="L62" i="71"/>
  <c r="K62" i="71"/>
  <c r="H62" i="71"/>
  <c r="F62" i="73" s="1"/>
  <c r="G62" i="71"/>
  <c r="F62" i="71"/>
  <c r="E62" i="71"/>
  <c r="C62" i="73" s="1"/>
  <c r="CE61" i="71"/>
  <c r="BR61" i="71"/>
  <c r="AP61" i="73" s="1"/>
  <c r="BQ61" i="71"/>
  <c r="BP61" i="71"/>
  <c r="AO61" i="73" s="1"/>
  <c r="BO61" i="71"/>
  <c r="AN61" i="73" s="1"/>
  <c r="BN61" i="71"/>
  <c r="AM61" i="73" s="1"/>
  <c r="BM61" i="71"/>
  <c r="BL61" i="71"/>
  <c r="AL61" i="73" s="1"/>
  <c r="BK61" i="71"/>
  <c r="AK61" i="73" s="1"/>
  <c r="BJ61" i="71"/>
  <c r="AJ61" i="73" s="1"/>
  <c r="BI61" i="71"/>
  <c r="BH61" i="71"/>
  <c r="AI61" i="73" s="1"/>
  <c r="BG61" i="71"/>
  <c r="AH61" i="73" s="1"/>
  <c r="BF61" i="71"/>
  <c r="AG61" i="73" s="1"/>
  <c r="BE61" i="71"/>
  <c r="BD61" i="71"/>
  <c r="AF61" i="73" s="1"/>
  <c r="BC61" i="71"/>
  <c r="AE61" i="73" s="1"/>
  <c r="BB61" i="71"/>
  <c r="AD61" i="73" s="1"/>
  <c r="BA61" i="71"/>
  <c r="AZ61" i="71"/>
  <c r="AC61" i="73" s="1"/>
  <c r="AY61" i="71"/>
  <c r="AB61" i="73" s="1"/>
  <c r="AX61" i="71"/>
  <c r="AA61" i="73" s="1"/>
  <c r="AW61" i="71"/>
  <c r="AV61" i="71"/>
  <c r="Z61" i="73" s="1"/>
  <c r="AU61" i="71"/>
  <c r="Y61" i="73" s="1"/>
  <c r="AT61" i="71"/>
  <c r="X61" i="73" s="1"/>
  <c r="AS61" i="71"/>
  <c r="AR61" i="71"/>
  <c r="W61" i="73" s="1"/>
  <c r="AQ61" i="71"/>
  <c r="V61" i="73" s="1"/>
  <c r="AP61" i="71"/>
  <c r="U61" i="73" s="1"/>
  <c r="AO61" i="71"/>
  <c r="AN61" i="71"/>
  <c r="T61" i="73" s="1"/>
  <c r="AM61" i="71"/>
  <c r="S61" i="73" s="1"/>
  <c r="AL61" i="71"/>
  <c r="R61" i="73" s="1"/>
  <c r="AK61" i="71"/>
  <c r="AJ61" i="71"/>
  <c r="Q61" i="73" s="1"/>
  <c r="AI61" i="71"/>
  <c r="P61" i="73" s="1"/>
  <c r="AH61" i="71"/>
  <c r="O61" i="73" s="1"/>
  <c r="AG61" i="71"/>
  <c r="AF61" i="71"/>
  <c r="N61" i="73" s="1"/>
  <c r="AE61" i="71"/>
  <c r="M61" i="73" s="1"/>
  <c r="AD61" i="71"/>
  <c r="L61" i="73" s="1"/>
  <c r="AC61" i="71"/>
  <c r="AB61" i="71"/>
  <c r="K61" i="73" s="1"/>
  <c r="AA61" i="71"/>
  <c r="J61" i="73" s="1"/>
  <c r="Z61" i="71"/>
  <c r="Y61" i="71"/>
  <c r="X61" i="71"/>
  <c r="H61" i="73" s="1"/>
  <c r="W61" i="71"/>
  <c r="M61" i="71"/>
  <c r="L61" i="71"/>
  <c r="K61" i="71"/>
  <c r="H61" i="71"/>
  <c r="F61" i="73" s="1"/>
  <c r="G61" i="71"/>
  <c r="F61" i="71"/>
  <c r="E61" i="71"/>
  <c r="C61" i="73" s="1"/>
  <c r="CE60" i="71"/>
  <c r="BR60" i="71"/>
  <c r="AP60" i="73" s="1"/>
  <c r="BQ60" i="71"/>
  <c r="BP60" i="71"/>
  <c r="AO60" i="73" s="1"/>
  <c r="BO60" i="71"/>
  <c r="AN60" i="73" s="1"/>
  <c r="BN60" i="71"/>
  <c r="AM60" i="73" s="1"/>
  <c r="BM60" i="71"/>
  <c r="BL60" i="71"/>
  <c r="AL60" i="73" s="1"/>
  <c r="BK60" i="71"/>
  <c r="AK60" i="73" s="1"/>
  <c r="BJ60" i="71"/>
  <c r="AJ60" i="73" s="1"/>
  <c r="BI60" i="71"/>
  <c r="BH60" i="71"/>
  <c r="AI60" i="73" s="1"/>
  <c r="BG60" i="71"/>
  <c r="AH60" i="73" s="1"/>
  <c r="BF60" i="71"/>
  <c r="AG60" i="73" s="1"/>
  <c r="BE60" i="71"/>
  <c r="BD60" i="71"/>
  <c r="AF60" i="73" s="1"/>
  <c r="BC60" i="71"/>
  <c r="AE60" i="73" s="1"/>
  <c r="BB60" i="71"/>
  <c r="AD60" i="73" s="1"/>
  <c r="BA60" i="71"/>
  <c r="AZ60" i="71"/>
  <c r="AC60" i="73" s="1"/>
  <c r="AY60" i="71"/>
  <c r="AB60" i="73" s="1"/>
  <c r="AX60" i="71"/>
  <c r="AA60" i="73" s="1"/>
  <c r="AW60" i="71"/>
  <c r="AV60" i="71"/>
  <c r="Z60" i="73" s="1"/>
  <c r="AU60" i="71"/>
  <c r="Y60" i="73" s="1"/>
  <c r="AT60" i="71"/>
  <c r="X60" i="73" s="1"/>
  <c r="AS60" i="71"/>
  <c r="AR60" i="71"/>
  <c r="W60" i="73" s="1"/>
  <c r="AQ60" i="71"/>
  <c r="V60" i="73" s="1"/>
  <c r="AP60" i="71"/>
  <c r="U60" i="73" s="1"/>
  <c r="AO60" i="71"/>
  <c r="AN60" i="71"/>
  <c r="T60" i="73" s="1"/>
  <c r="AM60" i="71"/>
  <c r="S60" i="73" s="1"/>
  <c r="AL60" i="71"/>
  <c r="R60" i="73" s="1"/>
  <c r="AK60" i="71"/>
  <c r="AJ60" i="71"/>
  <c r="Q60" i="73" s="1"/>
  <c r="AI60" i="71"/>
  <c r="P60" i="73" s="1"/>
  <c r="AH60" i="71"/>
  <c r="O60" i="73" s="1"/>
  <c r="AG60" i="71"/>
  <c r="AF60" i="71"/>
  <c r="N60" i="73" s="1"/>
  <c r="AE60" i="71"/>
  <c r="M60" i="73" s="1"/>
  <c r="AD60" i="71"/>
  <c r="L60" i="73" s="1"/>
  <c r="AC60" i="71"/>
  <c r="AB60" i="71"/>
  <c r="K60" i="73" s="1"/>
  <c r="AA60" i="71"/>
  <c r="J60" i="73" s="1"/>
  <c r="Z60" i="71"/>
  <c r="Y60" i="71"/>
  <c r="X60" i="71"/>
  <c r="H60" i="73" s="1"/>
  <c r="W60" i="71"/>
  <c r="M60" i="71"/>
  <c r="L60" i="71"/>
  <c r="K60" i="71"/>
  <c r="H60" i="71"/>
  <c r="F60" i="73" s="1"/>
  <c r="G60" i="71"/>
  <c r="F60" i="71"/>
  <c r="E60" i="71"/>
  <c r="C60" i="73" s="1"/>
  <c r="CE59" i="71"/>
  <c r="BR59" i="71"/>
  <c r="AP59" i="73" s="1"/>
  <c r="BQ59" i="71"/>
  <c r="BP59" i="71"/>
  <c r="AO59" i="73" s="1"/>
  <c r="BO59" i="71"/>
  <c r="AN59" i="73" s="1"/>
  <c r="BN59" i="71"/>
  <c r="AM59" i="73" s="1"/>
  <c r="BM59" i="71"/>
  <c r="BL59" i="71"/>
  <c r="AL59" i="73" s="1"/>
  <c r="BK59" i="71"/>
  <c r="AK59" i="73" s="1"/>
  <c r="BJ59" i="71"/>
  <c r="AJ59" i="73" s="1"/>
  <c r="BI59" i="71"/>
  <c r="BH59" i="71"/>
  <c r="AI59" i="73" s="1"/>
  <c r="BG59" i="71"/>
  <c r="AH59" i="73" s="1"/>
  <c r="BF59" i="71"/>
  <c r="AG59" i="73" s="1"/>
  <c r="BE59" i="71"/>
  <c r="BD59" i="71"/>
  <c r="AF59" i="73" s="1"/>
  <c r="BC59" i="71"/>
  <c r="AE59" i="73" s="1"/>
  <c r="BB59" i="71"/>
  <c r="AD59" i="73" s="1"/>
  <c r="BA59" i="71"/>
  <c r="AZ59" i="71"/>
  <c r="AC59" i="73" s="1"/>
  <c r="AY59" i="71"/>
  <c r="AB59" i="73" s="1"/>
  <c r="AX59" i="71"/>
  <c r="AA59" i="73" s="1"/>
  <c r="AW59" i="71"/>
  <c r="AV59" i="71"/>
  <c r="Z59" i="73" s="1"/>
  <c r="AU59" i="71"/>
  <c r="Y59" i="73" s="1"/>
  <c r="AT59" i="71"/>
  <c r="X59" i="73" s="1"/>
  <c r="AS59" i="71"/>
  <c r="AR59" i="71"/>
  <c r="W59" i="73" s="1"/>
  <c r="AQ59" i="71"/>
  <c r="V59" i="73" s="1"/>
  <c r="AP59" i="71"/>
  <c r="U59" i="73" s="1"/>
  <c r="AO59" i="71"/>
  <c r="AN59" i="71"/>
  <c r="T59" i="73" s="1"/>
  <c r="AM59" i="71"/>
  <c r="S59" i="73" s="1"/>
  <c r="AL59" i="71"/>
  <c r="R59" i="73" s="1"/>
  <c r="AK59" i="71"/>
  <c r="AJ59" i="71"/>
  <c r="Q59" i="73" s="1"/>
  <c r="AI59" i="71"/>
  <c r="P59" i="73" s="1"/>
  <c r="AH59" i="71"/>
  <c r="O59" i="73" s="1"/>
  <c r="AG59" i="71"/>
  <c r="AF59" i="71"/>
  <c r="N59" i="73" s="1"/>
  <c r="AE59" i="71"/>
  <c r="M59" i="73" s="1"/>
  <c r="AD59" i="71"/>
  <c r="L59" i="73" s="1"/>
  <c r="AC59" i="71"/>
  <c r="AB59" i="71"/>
  <c r="K59" i="73" s="1"/>
  <c r="AA59" i="71"/>
  <c r="J59" i="73" s="1"/>
  <c r="Z59" i="71"/>
  <c r="Y59" i="71"/>
  <c r="X59" i="71"/>
  <c r="H59" i="73" s="1"/>
  <c r="W59" i="71"/>
  <c r="M59" i="71"/>
  <c r="L59" i="71"/>
  <c r="K59" i="71"/>
  <c r="H59" i="71"/>
  <c r="F59" i="73" s="1"/>
  <c r="G59" i="71"/>
  <c r="F59" i="71"/>
  <c r="E59" i="71"/>
  <c r="C59" i="73" s="1"/>
  <c r="CE58" i="71"/>
  <c r="BR58" i="71"/>
  <c r="AP58" i="73" s="1"/>
  <c r="BQ58" i="71"/>
  <c r="BP58" i="71"/>
  <c r="AO58" i="73" s="1"/>
  <c r="BO58" i="71"/>
  <c r="AN58" i="73" s="1"/>
  <c r="BN58" i="71"/>
  <c r="AM58" i="73" s="1"/>
  <c r="BM58" i="71"/>
  <c r="BL58" i="71"/>
  <c r="AL58" i="73" s="1"/>
  <c r="BK58" i="71"/>
  <c r="AK58" i="73" s="1"/>
  <c r="BJ58" i="71"/>
  <c r="AJ58" i="73" s="1"/>
  <c r="BI58" i="71"/>
  <c r="BH58" i="71"/>
  <c r="AI58" i="73" s="1"/>
  <c r="BG58" i="71"/>
  <c r="AH58" i="73" s="1"/>
  <c r="BF58" i="71"/>
  <c r="AG58" i="73" s="1"/>
  <c r="BE58" i="71"/>
  <c r="BD58" i="71"/>
  <c r="AF58" i="73" s="1"/>
  <c r="BC58" i="71"/>
  <c r="AE58" i="73" s="1"/>
  <c r="BB58" i="71"/>
  <c r="AD58" i="73" s="1"/>
  <c r="BA58" i="71"/>
  <c r="AZ58" i="71"/>
  <c r="AC58" i="73" s="1"/>
  <c r="AY58" i="71"/>
  <c r="AB58" i="73" s="1"/>
  <c r="AX58" i="71"/>
  <c r="AA58" i="73" s="1"/>
  <c r="AW58" i="71"/>
  <c r="AV58" i="71"/>
  <c r="Z58" i="73" s="1"/>
  <c r="AU58" i="71"/>
  <c r="Y58" i="73" s="1"/>
  <c r="AT58" i="71"/>
  <c r="X58" i="73" s="1"/>
  <c r="AS58" i="71"/>
  <c r="AR58" i="71"/>
  <c r="W58" i="73" s="1"/>
  <c r="AQ58" i="71"/>
  <c r="V58" i="73" s="1"/>
  <c r="AP58" i="71"/>
  <c r="U58" i="73" s="1"/>
  <c r="AO58" i="71"/>
  <c r="AN58" i="71"/>
  <c r="T58" i="73" s="1"/>
  <c r="AM58" i="71"/>
  <c r="S58" i="73" s="1"/>
  <c r="AL58" i="71"/>
  <c r="R58" i="73" s="1"/>
  <c r="AK58" i="71"/>
  <c r="AJ58" i="71"/>
  <c r="Q58" i="73" s="1"/>
  <c r="AI58" i="71"/>
  <c r="P58" i="73" s="1"/>
  <c r="AH58" i="71"/>
  <c r="O58" i="73" s="1"/>
  <c r="AG58" i="71"/>
  <c r="AF58" i="71"/>
  <c r="N58" i="73" s="1"/>
  <c r="AE58" i="71"/>
  <c r="M58" i="73" s="1"/>
  <c r="AD58" i="71"/>
  <c r="L58" i="73" s="1"/>
  <c r="AC58" i="71"/>
  <c r="AB58" i="71"/>
  <c r="K58" i="73" s="1"/>
  <c r="AA58" i="71"/>
  <c r="J58" i="73" s="1"/>
  <c r="Z58" i="71"/>
  <c r="Y58" i="71"/>
  <c r="X58" i="71"/>
  <c r="H58" i="73" s="1"/>
  <c r="W58" i="71"/>
  <c r="M58" i="71"/>
  <c r="L58" i="71"/>
  <c r="K58" i="71"/>
  <c r="H58" i="71"/>
  <c r="F58" i="73" s="1"/>
  <c r="G58" i="71"/>
  <c r="F58" i="71"/>
  <c r="E58" i="71"/>
  <c r="C58" i="73" s="1"/>
  <c r="CE57" i="71"/>
  <c r="BR57" i="71"/>
  <c r="AP57" i="73" s="1"/>
  <c r="BQ57" i="71"/>
  <c r="BP57" i="71"/>
  <c r="AO57" i="73" s="1"/>
  <c r="BO57" i="71"/>
  <c r="AN57" i="73" s="1"/>
  <c r="BN57" i="71"/>
  <c r="AM57" i="73" s="1"/>
  <c r="BM57" i="71"/>
  <c r="BL57" i="71"/>
  <c r="AL57" i="73" s="1"/>
  <c r="BK57" i="71"/>
  <c r="AK57" i="73" s="1"/>
  <c r="BJ57" i="71"/>
  <c r="AJ57" i="73" s="1"/>
  <c r="BI57" i="71"/>
  <c r="BH57" i="71"/>
  <c r="AI57" i="73" s="1"/>
  <c r="BG57" i="71"/>
  <c r="AH57" i="73" s="1"/>
  <c r="BF57" i="71"/>
  <c r="AG57" i="73" s="1"/>
  <c r="BE57" i="71"/>
  <c r="BD57" i="71"/>
  <c r="AF57" i="73" s="1"/>
  <c r="BC57" i="71"/>
  <c r="AE57" i="73" s="1"/>
  <c r="BB57" i="71"/>
  <c r="AD57" i="73" s="1"/>
  <c r="BA57" i="71"/>
  <c r="AZ57" i="71"/>
  <c r="AC57" i="73" s="1"/>
  <c r="AY57" i="71"/>
  <c r="AB57" i="73" s="1"/>
  <c r="AX57" i="71"/>
  <c r="AA57" i="73" s="1"/>
  <c r="AW57" i="71"/>
  <c r="AV57" i="71"/>
  <c r="Z57" i="73" s="1"/>
  <c r="AU57" i="71"/>
  <c r="Y57" i="73" s="1"/>
  <c r="AT57" i="71"/>
  <c r="X57" i="73" s="1"/>
  <c r="AS57" i="71"/>
  <c r="AR57" i="71"/>
  <c r="W57" i="73" s="1"/>
  <c r="AQ57" i="71"/>
  <c r="V57" i="73" s="1"/>
  <c r="AP57" i="71"/>
  <c r="U57" i="73" s="1"/>
  <c r="AO57" i="71"/>
  <c r="AN57" i="71"/>
  <c r="T57" i="73" s="1"/>
  <c r="AM57" i="71"/>
  <c r="S57" i="73" s="1"/>
  <c r="AL57" i="71"/>
  <c r="R57" i="73" s="1"/>
  <c r="AK57" i="71"/>
  <c r="AJ57" i="71"/>
  <c r="Q57" i="73" s="1"/>
  <c r="AI57" i="71"/>
  <c r="P57" i="73" s="1"/>
  <c r="AH57" i="71"/>
  <c r="O57" i="73" s="1"/>
  <c r="AG57" i="71"/>
  <c r="AF57" i="71"/>
  <c r="N57" i="73" s="1"/>
  <c r="AE57" i="71"/>
  <c r="M57" i="73" s="1"/>
  <c r="AD57" i="71"/>
  <c r="L57" i="73" s="1"/>
  <c r="AC57" i="71"/>
  <c r="AB57" i="71"/>
  <c r="K57" i="73" s="1"/>
  <c r="AA57" i="71"/>
  <c r="J57" i="73" s="1"/>
  <c r="Z57" i="71"/>
  <c r="Y57" i="71"/>
  <c r="X57" i="71"/>
  <c r="H57" i="73" s="1"/>
  <c r="W57" i="71"/>
  <c r="M57" i="71"/>
  <c r="L57" i="71"/>
  <c r="K57" i="71"/>
  <c r="H57" i="71"/>
  <c r="F57" i="73" s="1"/>
  <c r="G57" i="71"/>
  <c r="F57" i="71"/>
  <c r="E57" i="71"/>
  <c r="C57" i="73" s="1"/>
  <c r="CE56" i="71"/>
  <c r="BR56" i="71"/>
  <c r="AP56" i="73" s="1"/>
  <c r="BQ56" i="71"/>
  <c r="BP56" i="71"/>
  <c r="AO56" i="73" s="1"/>
  <c r="BO56" i="71"/>
  <c r="AN56" i="73" s="1"/>
  <c r="BN56" i="71"/>
  <c r="AM56" i="73" s="1"/>
  <c r="BM56" i="71"/>
  <c r="BL56" i="71"/>
  <c r="AL56" i="73" s="1"/>
  <c r="BK56" i="71"/>
  <c r="AK56" i="73" s="1"/>
  <c r="BJ56" i="71"/>
  <c r="AJ56" i="73" s="1"/>
  <c r="BI56" i="71"/>
  <c r="BH56" i="71"/>
  <c r="AI56" i="73" s="1"/>
  <c r="BG56" i="71"/>
  <c r="AH56" i="73" s="1"/>
  <c r="BF56" i="71"/>
  <c r="AG56" i="73" s="1"/>
  <c r="BE56" i="71"/>
  <c r="BD56" i="71"/>
  <c r="AF56" i="73" s="1"/>
  <c r="BC56" i="71"/>
  <c r="AE56" i="73" s="1"/>
  <c r="BB56" i="71"/>
  <c r="AD56" i="73" s="1"/>
  <c r="BA56" i="71"/>
  <c r="AZ56" i="71"/>
  <c r="AC56" i="73" s="1"/>
  <c r="AY56" i="71"/>
  <c r="AB56" i="73" s="1"/>
  <c r="AX56" i="71"/>
  <c r="AA56" i="73" s="1"/>
  <c r="AW56" i="71"/>
  <c r="AV56" i="71"/>
  <c r="Z56" i="73" s="1"/>
  <c r="AU56" i="71"/>
  <c r="Y56" i="73" s="1"/>
  <c r="AT56" i="71"/>
  <c r="X56" i="73" s="1"/>
  <c r="AS56" i="71"/>
  <c r="AR56" i="71"/>
  <c r="W56" i="73" s="1"/>
  <c r="AQ56" i="71"/>
  <c r="V56" i="73" s="1"/>
  <c r="AP56" i="71"/>
  <c r="U56" i="73" s="1"/>
  <c r="AO56" i="71"/>
  <c r="AN56" i="71"/>
  <c r="T56" i="73" s="1"/>
  <c r="AM56" i="71"/>
  <c r="S56" i="73" s="1"/>
  <c r="AL56" i="71"/>
  <c r="R56" i="73" s="1"/>
  <c r="AK56" i="71"/>
  <c r="AJ56" i="71"/>
  <c r="Q56" i="73" s="1"/>
  <c r="AI56" i="71"/>
  <c r="P56" i="73" s="1"/>
  <c r="AH56" i="71"/>
  <c r="O56" i="73" s="1"/>
  <c r="AG56" i="71"/>
  <c r="AF56" i="71"/>
  <c r="N56" i="73" s="1"/>
  <c r="AE56" i="71"/>
  <c r="M56" i="73" s="1"/>
  <c r="AD56" i="71"/>
  <c r="L56" i="73" s="1"/>
  <c r="AC56" i="71"/>
  <c r="AB56" i="71"/>
  <c r="K56" i="73" s="1"/>
  <c r="AA56" i="71"/>
  <c r="J56" i="73" s="1"/>
  <c r="Z56" i="71"/>
  <c r="I56" i="73" s="1"/>
  <c r="AR56" i="73" s="1"/>
  <c r="Y56" i="71"/>
  <c r="X56" i="71"/>
  <c r="H56" i="73" s="1"/>
  <c r="W56" i="71"/>
  <c r="M56" i="71"/>
  <c r="L56" i="71"/>
  <c r="K56" i="71"/>
  <c r="H56" i="71"/>
  <c r="F56" i="73" s="1"/>
  <c r="G56" i="71"/>
  <c r="F56" i="71"/>
  <c r="E56" i="71"/>
  <c r="C56" i="73" s="1"/>
  <c r="CE55" i="71"/>
  <c r="BR55" i="71"/>
  <c r="AP55" i="73" s="1"/>
  <c r="BQ55" i="71"/>
  <c r="BP55" i="71"/>
  <c r="AO55" i="73" s="1"/>
  <c r="BO55" i="71"/>
  <c r="AN55" i="73" s="1"/>
  <c r="BN55" i="71"/>
  <c r="AM55" i="73" s="1"/>
  <c r="BM55" i="71"/>
  <c r="BL55" i="71"/>
  <c r="AL55" i="73" s="1"/>
  <c r="BK55" i="71"/>
  <c r="AK55" i="73" s="1"/>
  <c r="BJ55" i="71"/>
  <c r="AJ55" i="73" s="1"/>
  <c r="BI55" i="71"/>
  <c r="BH55" i="71"/>
  <c r="AI55" i="73" s="1"/>
  <c r="BG55" i="71"/>
  <c r="AH55" i="73" s="1"/>
  <c r="BF55" i="71"/>
  <c r="AG55" i="73" s="1"/>
  <c r="BE55" i="71"/>
  <c r="BD55" i="71"/>
  <c r="AF55" i="73" s="1"/>
  <c r="BC55" i="71"/>
  <c r="AE55" i="73" s="1"/>
  <c r="BB55" i="71"/>
  <c r="AD55" i="73" s="1"/>
  <c r="BA55" i="71"/>
  <c r="AZ55" i="71"/>
  <c r="AC55" i="73" s="1"/>
  <c r="AY55" i="71"/>
  <c r="AB55" i="73" s="1"/>
  <c r="AX55" i="71"/>
  <c r="AA55" i="73" s="1"/>
  <c r="AW55" i="71"/>
  <c r="AV55" i="71"/>
  <c r="Z55" i="73" s="1"/>
  <c r="AU55" i="71"/>
  <c r="Y55" i="73" s="1"/>
  <c r="AT55" i="71"/>
  <c r="X55" i="73" s="1"/>
  <c r="AS55" i="71"/>
  <c r="AR55" i="71"/>
  <c r="W55" i="73" s="1"/>
  <c r="AQ55" i="71"/>
  <c r="V55" i="73" s="1"/>
  <c r="AP55" i="71"/>
  <c r="U55" i="73" s="1"/>
  <c r="AO55" i="71"/>
  <c r="AN55" i="71"/>
  <c r="T55" i="73" s="1"/>
  <c r="AM55" i="71"/>
  <c r="S55" i="73" s="1"/>
  <c r="AL55" i="71"/>
  <c r="R55" i="73" s="1"/>
  <c r="AK55" i="71"/>
  <c r="AJ55" i="71"/>
  <c r="Q55" i="73" s="1"/>
  <c r="AI55" i="71"/>
  <c r="P55" i="73" s="1"/>
  <c r="AH55" i="71"/>
  <c r="O55" i="73" s="1"/>
  <c r="AG55" i="71"/>
  <c r="AF55" i="71"/>
  <c r="N55" i="73" s="1"/>
  <c r="AE55" i="71"/>
  <c r="M55" i="73" s="1"/>
  <c r="AD55" i="71"/>
  <c r="L55" i="73" s="1"/>
  <c r="AC55" i="71"/>
  <c r="AB55" i="71"/>
  <c r="K55" i="73" s="1"/>
  <c r="AA55" i="71"/>
  <c r="J55" i="73" s="1"/>
  <c r="Z55" i="71"/>
  <c r="Y55" i="71"/>
  <c r="X55" i="71"/>
  <c r="H55" i="73" s="1"/>
  <c r="W55" i="71"/>
  <c r="M55" i="71"/>
  <c r="L55" i="71"/>
  <c r="K55" i="71"/>
  <c r="H55" i="71"/>
  <c r="F55" i="73" s="1"/>
  <c r="G55" i="71"/>
  <c r="F55" i="71"/>
  <c r="E55" i="71"/>
  <c r="C55" i="73" s="1"/>
  <c r="CE54" i="71"/>
  <c r="BR54" i="71"/>
  <c r="AP54" i="73" s="1"/>
  <c r="BQ54" i="71"/>
  <c r="BP54" i="71"/>
  <c r="AO54" i="73" s="1"/>
  <c r="BO54" i="71"/>
  <c r="AN54" i="73" s="1"/>
  <c r="BN54" i="71"/>
  <c r="AM54" i="73" s="1"/>
  <c r="BM54" i="71"/>
  <c r="BL54" i="71"/>
  <c r="AL54" i="73" s="1"/>
  <c r="BK54" i="71"/>
  <c r="AK54" i="73" s="1"/>
  <c r="BJ54" i="71"/>
  <c r="AJ54" i="73" s="1"/>
  <c r="BI54" i="71"/>
  <c r="BH54" i="71"/>
  <c r="AI54" i="73" s="1"/>
  <c r="BG54" i="71"/>
  <c r="AH54" i="73" s="1"/>
  <c r="BF54" i="71"/>
  <c r="AG54" i="73" s="1"/>
  <c r="BE54" i="71"/>
  <c r="BD54" i="71"/>
  <c r="AF54" i="73" s="1"/>
  <c r="BC54" i="71"/>
  <c r="AE54" i="73" s="1"/>
  <c r="BB54" i="71"/>
  <c r="AD54" i="73" s="1"/>
  <c r="BA54" i="71"/>
  <c r="AZ54" i="71"/>
  <c r="AC54" i="73" s="1"/>
  <c r="AY54" i="71"/>
  <c r="AB54" i="73" s="1"/>
  <c r="AX54" i="71"/>
  <c r="AA54" i="73" s="1"/>
  <c r="AW54" i="71"/>
  <c r="AV54" i="71"/>
  <c r="Z54" i="73" s="1"/>
  <c r="AU54" i="71"/>
  <c r="Y54" i="73" s="1"/>
  <c r="AT54" i="71"/>
  <c r="X54" i="73" s="1"/>
  <c r="AS54" i="71"/>
  <c r="AR54" i="71"/>
  <c r="W54" i="73" s="1"/>
  <c r="AQ54" i="71"/>
  <c r="V54" i="73" s="1"/>
  <c r="AP54" i="71"/>
  <c r="U54" i="73" s="1"/>
  <c r="AO54" i="71"/>
  <c r="AN54" i="71"/>
  <c r="T54" i="73" s="1"/>
  <c r="AM54" i="71"/>
  <c r="S54" i="73" s="1"/>
  <c r="AL54" i="71"/>
  <c r="R54" i="73" s="1"/>
  <c r="AK54" i="71"/>
  <c r="AJ54" i="71"/>
  <c r="Q54" i="73" s="1"/>
  <c r="AI54" i="71"/>
  <c r="P54" i="73" s="1"/>
  <c r="AH54" i="71"/>
  <c r="O54" i="73" s="1"/>
  <c r="AG54" i="71"/>
  <c r="AF54" i="71"/>
  <c r="N54" i="73" s="1"/>
  <c r="AE54" i="71"/>
  <c r="M54" i="73" s="1"/>
  <c r="AD54" i="71"/>
  <c r="L54" i="73" s="1"/>
  <c r="AC54" i="71"/>
  <c r="AB54" i="71"/>
  <c r="K54" i="73" s="1"/>
  <c r="AA54" i="71"/>
  <c r="J54" i="73" s="1"/>
  <c r="Z54" i="71"/>
  <c r="Y54" i="71"/>
  <c r="X54" i="71"/>
  <c r="H54" i="73" s="1"/>
  <c r="W54" i="71"/>
  <c r="M54" i="71"/>
  <c r="L54" i="71"/>
  <c r="K54" i="71"/>
  <c r="H54" i="71"/>
  <c r="F54" i="73" s="1"/>
  <c r="G54" i="71"/>
  <c r="F54" i="71"/>
  <c r="E54" i="71"/>
  <c r="C54" i="73" s="1"/>
  <c r="CE53" i="71"/>
  <c r="BR53" i="71"/>
  <c r="AP53" i="73" s="1"/>
  <c r="BQ53" i="71"/>
  <c r="BP53" i="71"/>
  <c r="AO53" i="73" s="1"/>
  <c r="BO53" i="71"/>
  <c r="AN53" i="73" s="1"/>
  <c r="BN53" i="71"/>
  <c r="AM53" i="73" s="1"/>
  <c r="BM53" i="71"/>
  <c r="BL53" i="71"/>
  <c r="AL53" i="73" s="1"/>
  <c r="BK53" i="71"/>
  <c r="AK53" i="73" s="1"/>
  <c r="BJ53" i="71"/>
  <c r="AJ53" i="73" s="1"/>
  <c r="BI53" i="71"/>
  <c r="BH53" i="71"/>
  <c r="AI53" i="73" s="1"/>
  <c r="BG53" i="71"/>
  <c r="AH53" i="73" s="1"/>
  <c r="BF53" i="71"/>
  <c r="AG53" i="73" s="1"/>
  <c r="BE53" i="71"/>
  <c r="BD53" i="71"/>
  <c r="AF53" i="73" s="1"/>
  <c r="BC53" i="71"/>
  <c r="AE53" i="73" s="1"/>
  <c r="BB53" i="71"/>
  <c r="AD53" i="73" s="1"/>
  <c r="BA53" i="71"/>
  <c r="AZ53" i="71"/>
  <c r="AC53" i="73" s="1"/>
  <c r="AY53" i="71"/>
  <c r="AB53" i="73" s="1"/>
  <c r="AX53" i="71"/>
  <c r="AA53" i="73" s="1"/>
  <c r="AW53" i="71"/>
  <c r="AV53" i="71"/>
  <c r="Z53" i="73" s="1"/>
  <c r="AU53" i="71"/>
  <c r="Y53" i="73" s="1"/>
  <c r="AT53" i="71"/>
  <c r="X53" i="73" s="1"/>
  <c r="AS53" i="71"/>
  <c r="AR53" i="71"/>
  <c r="W53" i="73" s="1"/>
  <c r="AQ53" i="71"/>
  <c r="V53" i="73" s="1"/>
  <c r="AP53" i="71"/>
  <c r="U53" i="73" s="1"/>
  <c r="AO53" i="71"/>
  <c r="AN53" i="71"/>
  <c r="T53" i="73" s="1"/>
  <c r="AM53" i="71"/>
  <c r="S53" i="73" s="1"/>
  <c r="AL53" i="71"/>
  <c r="R53" i="73" s="1"/>
  <c r="AK53" i="71"/>
  <c r="AJ53" i="71"/>
  <c r="Q53" i="73" s="1"/>
  <c r="AI53" i="71"/>
  <c r="P53" i="73" s="1"/>
  <c r="AH53" i="71"/>
  <c r="O53" i="73" s="1"/>
  <c r="AG53" i="71"/>
  <c r="AF53" i="71"/>
  <c r="N53" i="73" s="1"/>
  <c r="AE53" i="71"/>
  <c r="M53" i="73" s="1"/>
  <c r="AD53" i="71"/>
  <c r="L53" i="73" s="1"/>
  <c r="AC53" i="71"/>
  <c r="AB53" i="71"/>
  <c r="K53" i="73" s="1"/>
  <c r="AA53" i="71"/>
  <c r="J53" i="73" s="1"/>
  <c r="Z53" i="71"/>
  <c r="Y53" i="71"/>
  <c r="X53" i="71"/>
  <c r="H53" i="73" s="1"/>
  <c r="W53" i="71"/>
  <c r="M53" i="71"/>
  <c r="L53" i="71"/>
  <c r="K53" i="71"/>
  <c r="H53" i="71"/>
  <c r="F53" i="73" s="1"/>
  <c r="G53" i="71"/>
  <c r="F53" i="71"/>
  <c r="E53" i="71"/>
  <c r="C53" i="73" s="1"/>
  <c r="CE52" i="71"/>
  <c r="BR52" i="71"/>
  <c r="AP52" i="73" s="1"/>
  <c r="BQ52" i="71"/>
  <c r="BP52" i="71"/>
  <c r="AO52" i="73" s="1"/>
  <c r="BO52" i="71"/>
  <c r="AN52" i="73" s="1"/>
  <c r="BN52" i="71"/>
  <c r="AM52" i="73" s="1"/>
  <c r="BM52" i="71"/>
  <c r="BL52" i="71"/>
  <c r="AL52" i="73" s="1"/>
  <c r="BK52" i="71"/>
  <c r="AK52" i="73" s="1"/>
  <c r="BJ52" i="71"/>
  <c r="AJ52" i="73" s="1"/>
  <c r="BI52" i="71"/>
  <c r="BH52" i="71"/>
  <c r="AI52" i="73" s="1"/>
  <c r="BG52" i="71"/>
  <c r="AH52" i="73" s="1"/>
  <c r="BF52" i="71"/>
  <c r="AG52" i="73" s="1"/>
  <c r="BE52" i="71"/>
  <c r="BD52" i="71"/>
  <c r="AF52" i="73" s="1"/>
  <c r="BC52" i="71"/>
  <c r="AE52" i="73" s="1"/>
  <c r="BB52" i="71"/>
  <c r="AD52" i="73" s="1"/>
  <c r="BA52" i="71"/>
  <c r="AZ52" i="71"/>
  <c r="AC52" i="73" s="1"/>
  <c r="AY52" i="71"/>
  <c r="AB52" i="73" s="1"/>
  <c r="AX52" i="71"/>
  <c r="AA52" i="73" s="1"/>
  <c r="AW52" i="71"/>
  <c r="AV52" i="71"/>
  <c r="Z52" i="73" s="1"/>
  <c r="AU52" i="71"/>
  <c r="Y52" i="73" s="1"/>
  <c r="AT52" i="71"/>
  <c r="X52" i="73" s="1"/>
  <c r="AS52" i="71"/>
  <c r="AR52" i="71"/>
  <c r="W52" i="73" s="1"/>
  <c r="AQ52" i="71"/>
  <c r="V52" i="73" s="1"/>
  <c r="AP52" i="71"/>
  <c r="U52" i="73" s="1"/>
  <c r="AO52" i="71"/>
  <c r="AN52" i="71"/>
  <c r="T52" i="73" s="1"/>
  <c r="AM52" i="71"/>
  <c r="S52" i="73" s="1"/>
  <c r="AL52" i="71"/>
  <c r="R52" i="73" s="1"/>
  <c r="AK52" i="71"/>
  <c r="AJ52" i="71"/>
  <c r="Q52" i="73" s="1"/>
  <c r="AI52" i="71"/>
  <c r="P52" i="73" s="1"/>
  <c r="AH52" i="71"/>
  <c r="O52" i="73" s="1"/>
  <c r="AG52" i="71"/>
  <c r="AF52" i="71"/>
  <c r="N52" i="73" s="1"/>
  <c r="AE52" i="71"/>
  <c r="M52" i="73" s="1"/>
  <c r="AD52" i="71"/>
  <c r="L52" i="73" s="1"/>
  <c r="AC52" i="71"/>
  <c r="AB52" i="71"/>
  <c r="K52" i="73" s="1"/>
  <c r="AA52" i="71"/>
  <c r="J52" i="73" s="1"/>
  <c r="Z52" i="71"/>
  <c r="I52" i="73" s="1"/>
  <c r="Y52" i="71"/>
  <c r="X52" i="71"/>
  <c r="H52" i="73" s="1"/>
  <c r="W52" i="71"/>
  <c r="M52" i="71"/>
  <c r="L52" i="71"/>
  <c r="K52" i="71"/>
  <c r="H52" i="71"/>
  <c r="F52" i="73" s="1"/>
  <c r="G52" i="71"/>
  <c r="F52" i="71"/>
  <c r="E52" i="71"/>
  <c r="C52" i="73" s="1"/>
  <c r="CE51" i="71"/>
  <c r="BR51" i="71"/>
  <c r="AP51" i="73" s="1"/>
  <c r="BQ51" i="71"/>
  <c r="BP51" i="71"/>
  <c r="AO51" i="73" s="1"/>
  <c r="BO51" i="71"/>
  <c r="AN51" i="73" s="1"/>
  <c r="BN51" i="71"/>
  <c r="AM51" i="73" s="1"/>
  <c r="BM51" i="71"/>
  <c r="BL51" i="71"/>
  <c r="AL51" i="73" s="1"/>
  <c r="BK51" i="71"/>
  <c r="AK51" i="73" s="1"/>
  <c r="BJ51" i="71"/>
  <c r="AJ51" i="73" s="1"/>
  <c r="BI51" i="71"/>
  <c r="BH51" i="71"/>
  <c r="AI51" i="73" s="1"/>
  <c r="BG51" i="71"/>
  <c r="AH51" i="73" s="1"/>
  <c r="BF51" i="71"/>
  <c r="AG51" i="73" s="1"/>
  <c r="BE51" i="71"/>
  <c r="BD51" i="71"/>
  <c r="AF51" i="73" s="1"/>
  <c r="BC51" i="71"/>
  <c r="AE51" i="73" s="1"/>
  <c r="BB51" i="71"/>
  <c r="AD51" i="73" s="1"/>
  <c r="BA51" i="71"/>
  <c r="AZ51" i="71"/>
  <c r="AC51" i="73" s="1"/>
  <c r="AY51" i="71"/>
  <c r="AB51" i="73" s="1"/>
  <c r="AX51" i="71"/>
  <c r="AA51" i="73" s="1"/>
  <c r="AW51" i="71"/>
  <c r="AV51" i="71"/>
  <c r="Z51" i="73" s="1"/>
  <c r="AU51" i="71"/>
  <c r="Y51" i="73" s="1"/>
  <c r="AT51" i="71"/>
  <c r="X51" i="73" s="1"/>
  <c r="AS51" i="71"/>
  <c r="AR51" i="71"/>
  <c r="W51" i="73" s="1"/>
  <c r="AQ51" i="71"/>
  <c r="V51" i="73" s="1"/>
  <c r="AP51" i="71"/>
  <c r="U51" i="73" s="1"/>
  <c r="AO51" i="71"/>
  <c r="AN51" i="71"/>
  <c r="T51" i="73" s="1"/>
  <c r="AM51" i="71"/>
  <c r="S51" i="73" s="1"/>
  <c r="AL51" i="71"/>
  <c r="R51" i="73" s="1"/>
  <c r="AK51" i="71"/>
  <c r="AJ51" i="71"/>
  <c r="Q51" i="73" s="1"/>
  <c r="AI51" i="71"/>
  <c r="P51" i="73" s="1"/>
  <c r="AH51" i="71"/>
  <c r="O51" i="73" s="1"/>
  <c r="AG51" i="71"/>
  <c r="AF51" i="71"/>
  <c r="N51" i="73" s="1"/>
  <c r="AE51" i="71"/>
  <c r="M51" i="73" s="1"/>
  <c r="AD51" i="71"/>
  <c r="L51" i="73" s="1"/>
  <c r="AC51" i="71"/>
  <c r="AB51" i="71"/>
  <c r="K51" i="73" s="1"/>
  <c r="AA51" i="71"/>
  <c r="J51" i="73" s="1"/>
  <c r="Z51" i="71"/>
  <c r="Y51" i="71"/>
  <c r="X51" i="71"/>
  <c r="H51" i="73" s="1"/>
  <c r="W51" i="71"/>
  <c r="M51" i="71"/>
  <c r="L51" i="71"/>
  <c r="K51" i="71"/>
  <c r="H51" i="71"/>
  <c r="F51" i="73" s="1"/>
  <c r="G51" i="71"/>
  <c r="F51" i="71"/>
  <c r="E51" i="71"/>
  <c r="C51" i="73" s="1"/>
  <c r="CE50" i="71"/>
  <c r="BR50" i="71"/>
  <c r="AP50" i="73" s="1"/>
  <c r="BQ50" i="71"/>
  <c r="BP50" i="71"/>
  <c r="AO50" i="73" s="1"/>
  <c r="BO50" i="71"/>
  <c r="AN50" i="73" s="1"/>
  <c r="BN50" i="71"/>
  <c r="AM50" i="73" s="1"/>
  <c r="BM50" i="71"/>
  <c r="BL50" i="71"/>
  <c r="AL50" i="73" s="1"/>
  <c r="BK50" i="71"/>
  <c r="AK50" i="73" s="1"/>
  <c r="BJ50" i="71"/>
  <c r="AJ50" i="73" s="1"/>
  <c r="BI50" i="71"/>
  <c r="BH50" i="71"/>
  <c r="AI50" i="73" s="1"/>
  <c r="BG50" i="71"/>
  <c r="AH50" i="73" s="1"/>
  <c r="BF50" i="71"/>
  <c r="AG50" i="73" s="1"/>
  <c r="BE50" i="71"/>
  <c r="BD50" i="71"/>
  <c r="AF50" i="73" s="1"/>
  <c r="BC50" i="71"/>
  <c r="AE50" i="73" s="1"/>
  <c r="BB50" i="71"/>
  <c r="AD50" i="73" s="1"/>
  <c r="BA50" i="71"/>
  <c r="AZ50" i="71"/>
  <c r="AC50" i="73" s="1"/>
  <c r="AY50" i="71"/>
  <c r="AB50" i="73" s="1"/>
  <c r="AX50" i="71"/>
  <c r="AA50" i="73" s="1"/>
  <c r="AW50" i="71"/>
  <c r="AV50" i="71"/>
  <c r="Z50" i="73" s="1"/>
  <c r="AU50" i="71"/>
  <c r="Y50" i="73" s="1"/>
  <c r="AT50" i="71"/>
  <c r="X50" i="73" s="1"/>
  <c r="AS50" i="71"/>
  <c r="AR50" i="71"/>
  <c r="W50" i="73" s="1"/>
  <c r="AQ50" i="71"/>
  <c r="V50" i="73" s="1"/>
  <c r="AP50" i="71"/>
  <c r="U50" i="73" s="1"/>
  <c r="AO50" i="71"/>
  <c r="AN50" i="71"/>
  <c r="T50" i="73" s="1"/>
  <c r="AM50" i="71"/>
  <c r="S50" i="73" s="1"/>
  <c r="AL50" i="71"/>
  <c r="R50" i="73" s="1"/>
  <c r="AK50" i="71"/>
  <c r="AJ50" i="71"/>
  <c r="Q50" i="73" s="1"/>
  <c r="AI50" i="71"/>
  <c r="P50" i="73" s="1"/>
  <c r="AH50" i="71"/>
  <c r="O50" i="73" s="1"/>
  <c r="AG50" i="71"/>
  <c r="AF50" i="71"/>
  <c r="N50" i="73" s="1"/>
  <c r="AE50" i="71"/>
  <c r="M50" i="73" s="1"/>
  <c r="AD50" i="71"/>
  <c r="L50" i="73" s="1"/>
  <c r="AC50" i="71"/>
  <c r="AB50" i="71"/>
  <c r="K50" i="73" s="1"/>
  <c r="AA50" i="71"/>
  <c r="J50" i="73" s="1"/>
  <c r="Z50" i="71"/>
  <c r="Y50" i="71"/>
  <c r="X50" i="71"/>
  <c r="H50" i="73" s="1"/>
  <c r="W50" i="71"/>
  <c r="M50" i="71"/>
  <c r="L50" i="71"/>
  <c r="K50" i="71"/>
  <c r="H50" i="71"/>
  <c r="F50" i="73" s="1"/>
  <c r="G50" i="71"/>
  <c r="F50" i="71"/>
  <c r="E50" i="71"/>
  <c r="C50" i="73" s="1"/>
  <c r="CE49" i="71"/>
  <c r="BR49" i="71"/>
  <c r="AP49" i="73" s="1"/>
  <c r="BQ49" i="71"/>
  <c r="BP49" i="71"/>
  <c r="AO49" i="73" s="1"/>
  <c r="BO49" i="71"/>
  <c r="AN49" i="73" s="1"/>
  <c r="BN49" i="71"/>
  <c r="AM49" i="73" s="1"/>
  <c r="BM49" i="71"/>
  <c r="BL49" i="71"/>
  <c r="AL49" i="73" s="1"/>
  <c r="BK49" i="71"/>
  <c r="AK49" i="73" s="1"/>
  <c r="BJ49" i="71"/>
  <c r="AJ49" i="73" s="1"/>
  <c r="BI49" i="71"/>
  <c r="BH49" i="71"/>
  <c r="AI49" i="73" s="1"/>
  <c r="BG49" i="71"/>
  <c r="AH49" i="73" s="1"/>
  <c r="BF49" i="71"/>
  <c r="AG49" i="73" s="1"/>
  <c r="BE49" i="71"/>
  <c r="BD49" i="71"/>
  <c r="AF49" i="73" s="1"/>
  <c r="BC49" i="71"/>
  <c r="AE49" i="73" s="1"/>
  <c r="BB49" i="71"/>
  <c r="AD49" i="73" s="1"/>
  <c r="BA49" i="71"/>
  <c r="AZ49" i="71"/>
  <c r="AC49" i="73" s="1"/>
  <c r="AY49" i="71"/>
  <c r="AB49" i="73" s="1"/>
  <c r="AX49" i="71"/>
  <c r="AA49" i="73" s="1"/>
  <c r="AW49" i="71"/>
  <c r="AV49" i="71"/>
  <c r="Z49" i="73" s="1"/>
  <c r="AU49" i="71"/>
  <c r="Y49" i="73" s="1"/>
  <c r="AT49" i="71"/>
  <c r="X49" i="73" s="1"/>
  <c r="AS49" i="71"/>
  <c r="AR49" i="71"/>
  <c r="W49" i="73" s="1"/>
  <c r="AQ49" i="71"/>
  <c r="V49" i="73" s="1"/>
  <c r="AP49" i="71"/>
  <c r="U49" i="73" s="1"/>
  <c r="AO49" i="71"/>
  <c r="AN49" i="71"/>
  <c r="T49" i="73" s="1"/>
  <c r="AM49" i="71"/>
  <c r="S49" i="73" s="1"/>
  <c r="AL49" i="71"/>
  <c r="R49" i="73" s="1"/>
  <c r="AK49" i="71"/>
  <c r="AJ49" i="71"/>
  <c r="Q49" i="73" s="1"/>
  <c r="AI49" i="71"/>
  <c r="P49" i="73" s="1"/>
  <c r="AH49" i="71"/>
  <c r="O49" i="73" s="1"/>
  <c r="AG49" i="71"/>
  <c r="AF49" i="71"/>
  <c r="N49" i="73" s="1"/>
  <c r="AE49" i="71"/>
  <c r="M49" i="73" s="1"/>
  <c r="AD49" i="71"/>
  <c r="L49" i="73" s="1"/>
  <c r="AC49" i="71"/>
  <c r="AB49" i="71"/>
  <c r="K49" i="73" s="1"/>
  <c r="AA49" i="71"/>
  <c r="J49" i="73" s="1"/>
  <c r="Z49" i="71"/>
  <c r="Y49" i="71"/>
  <c r="X49" i="71"/>
  <c r="H49" i="73" s="1"/>
  <c r="W49" i="71"/>
  <c r="M49" i="71"/>
  <c r="L49" i="71"/>
  <c r="K49" i="71"/>
  <c r="H49" i="71"/>
  <c r="F49" i="73" s="1"/>
  <c r="G49" i="71"/>
  <c r="F49" i="71"/>
  <c r="E49" i="71"/>
  <c r="C49" i="73" s="1"/>
  <c r="CE48" i="71"/>
  <c r="BR48" i="71"/>
  <c r="AP48" i="73" s="1"/>
  <c r="BQ48" i="71"/>
  <c r="BP48" i="71"/>
  <c r="AO48" i="73" s="1"/>
  <c r="BO48" i="71"/>
  <c r="AN48" i="73" s="1"/>
  <c r="BN48" i="71"/>
  <c r="AM48" i="73" s="1"/>
  <c r="BM48" i="71"/>
  <c r="BL48" i="71"/>
  <c r="AL48" i="73" s="1"/>
  <c r="BK48" i="71"/>
  <c r="AK48" i="73" s="1"/>
  <c r="BJ48" i="71"/>
  <c r="AJ48" i="73" s="1"/>
  <c r="BI48" i="71"/>
  <c r="BH48" i="71"/>
  <c r="AI48" i="73" s="1"/>
  <c r="BG48" i="71"/>
  <c r="AH48" i="73" s="1"/>
  <c r="BF48" i="71"/>
  <c r="AG48" i="73" s="1"/>
  <c r="BE48" i="71"/>
  <c r="BD48" i="71"/>
  <c r="AF48" i="73" s="1"/>
  <c r="BC48" i="71"/>
  <c r="AE48" i="73" s="1"/>
  <c r="BB48" i="71"/>
  <c r="AD48" i="73" s="1"/>
  <c r="BA48" i="71"/>
  <c r="AZ48" i="71"/>
  <c r="AC48" i="73" s="1"/>
  <c r="AY48" i="71"/>
  <c r="AB48" i="73" s="1"/>
  <c r="AX48" i="71"/>
  <c r="AA48" i="73" s="1"/>
  <c r="AW48" i="71"/>
  <c r="AV48" i="71"/>
  <c r="Z48" i="73" s="1"/>
  <c r="AU48" i="71"/>
  <c r="Y48" i="73" s="1"/>
  <c r="AT48" i="71"/>
  <c r="X48" i="73" s="1"/>
  <c r="AS48" i="71"/>
  <c r="AR48" i="71"/>
  <c r="W48" i="73" s="1"/>
  <c r="AQ48" i="71"/>
  <c r="V48" i="73" s="1"/>
  <c r="AP48" i="71"/>
  <c r="U48" i="73" s="1"/>
  <c r="AO48" i="71"/>
  <c r="AN48" i="71"/>
  <c r="T48" i="73" s="1"/>
  <c r="AM48" i="71"/>
  <c r="S48" i="73" s="1"/>
  <c r="AL48" i="71"/>
  <c r="R48" i="73" s="1"/>
  <c r="AK48" i="71"/>
  <c r="AJ48" i="71"/>
  <c r="Q48" i="73" s="1"/>
  <c r="AI48" i="71"/>
  <c r="P48" i="73" s="1"/>
  <c r="AH48" i="71"/>
  <c r="O48" i="73" s="1"/>
  <c r="AG48" i="71"/>
  <c r="AF48" i="71"/>
  <c r="N48" i="73" s="1"/>
  <c r="AE48" i="71"/>
  <c r="M48" i="73" s="1"/>
  <c r="AD48" i="71"/>
  <c r="L48" i="73" s="1"/>
  <c r="AC48" i="71"/>
  <c r="AB48" i="71"/>
  <c r="K48" i="73" s="1"/>
  <c r="AA48" i="71"/>
  <c r="J48" i="73" s="1"/>
  <c r="Z48" i="71"/>
  <c r="I48" i="73" s="1"/>
  <c r="AR48" i="73" s="1"/>
  <c r="Y48" i="71"/>
  <c r="X48" i="71"/>
  <c r="H48" i="73" s="1"/>
  <c r="W48" i="71"/>
  <c r="M48" i="71"/>
  <c r="L48" i="71"/>
  <c r="K48" i="71"/>
  <c r="H48" i="71"/>
  <c r="F48" i="73" s="1"/>
  <c r="G48" i="71"/>
  <c r="F48" i="71"/>
  <c r="E48" i="71"/>
  <c r="C48" i="73" s="1"/>
  <c r="CE47" i="71"/>
  <c r="BR47" i="71"/>
  <c r="AP47" i="73" s="1"/>
  <c r="BQ47" i="71"/>
  <c r="BP47" i="71"/>
  <c r="AO47" i="73" s="1"/>
  <c r="BO47" i="71"/>
  <c r="AN47" i="73" s="1"/>
  <c r="BN47" i="71"/>
  <c r="AM47" i="73" s="1"/>
  <c r="BM47" i="71"/>
  <c r="BL47" i="71"/>
  <c r="AL47" i="73" s="1"/>
  <c r="BK47" i="71"/>
  <c r="AK47" i="73" s="1"/>
  <c r="BJ47" i="71"/>
  <c r="AJ47" i="73" s="1"/>
  <c r="BI47" i="71"/>
  <c r="BH47" i="71"/>
  <c r="AI47" i="73" s="1"/>
  <c r="BG47" i="71"/>
  <c r="AH47" i="73" s="1"/>
  <c r="BF47" i="71"/>
  <c r="AG47" i="73" s="1"/>
  <c r="BE47" i="71"/>
  <c r="BD47" i="71"/>
  <c r="AF47" i="73" s="1"/>
  <c r="BC47" i="71"/>
  <c r="AE47" i="73" s="1"/>
  <c r="BB47" i="71"/>
  <c r="AD47" i="73" s="1"/>
  <c r="BA47" i="71"/>
  <c r="AZ47" i="71"/>
  <c r="AC47" i="73" s="1"/>
  <c r="AY47" i="71"/>
  <c r="AB47" i="73" s="1"/>
  <c r="AX47" i="71"/>
  <c r="AA47" i="73" s="1"/>
  <c r="AW47" i="71"/>
  <c r="AV47" i="71"/>
  <c r="Z47" i="73" s="1"/>
  <c r="AU47" i="71"/>
  <c r="Y47" i="73" s="1"/>
  <c r="AT47" i="71"/>
  <c r="X47" i="73" s="1"/>
  <c r="AS47" i="71"/>
  <c r="AR47" i="71"/>
  <c r="W47" i="73" s="1"/>
  <c r="AQ47" i="71"/>
  <c r="V47" i="73" s="1"/>
  <c r="AP47" i="71"/>
  <c r="U47" i="73" s="1"/>
  <c r="AO47" i="71"/>
  <c r="AN47" i="71"/>
  <c r="T47" i="73" s="1"/>
  <c r="AM47" i="71"/>
  <c r="S47" i="73" s="1"/>
  <c r="AL47" i="71"/>
  <c r="R47" i="73" s="1"/>
  <c r="AK47" i="71"/>
  <c r="AJ47" i="71"/>
  <c r="Q47" i="73" s="1"/>
  <c r="AI47" i="71"/>
  <c r="P47" i="73" s="1"/>
  <c r="AH47" i="71"/>
  <c r="O47" i="73" s="1"/>
  <c r="AG47" i="71"/>
  <c r="AF47" i="71"/>
  <c r="N47" i="73" s="1"/>
  <c r="AE47" i="71"/>
  <c r="M47" i="73" s="1"/>
  <c r="AD47" i="71"/>
  <c r="L47" i="73" s="1"/>
  <c r="AC47" i="71"/>
  <c r="AB47" i="71"/>
  <c r="K47" i="73" s="1"/>
  <c r="AA47" i="71"/>
  <c r="J47" i="73" s="1"/>
  <c r="Z47" i="71"/>
  <c r="Y47" i="71"/>
  <c r="X47" i="71"/>
  <c r="H47" i="73" s="1"/>
  <c r="W47" i="71"/>
  <c r="M47" i="71"/>
  <c r="L47" i="71"/>
  <c r="K47" i="71"/>
  <c r="H47" i="71"/>
  <c r="F47" i="73" s="1"/>
  <c r="G47" i="71"/>
  <c r="F47" i="71"/>
  <c r="E47" i="71"/>
  <c r="C47" i="73" s="1"/>
  <c r="CE46" i="71"/>
  <c r="BR46" i="71"/>
  <c r="AP46" i="73" s="1"/>
  <c r="BQ46" i="71"/>
  <c r="BP46" i="71"/>
  <c r="AO46" i="73" s="1"/>
  <c r="BO46" i="71"/>
  <c r="AN46" i="73" s="1"/>
  <c r="BN46" i="71"/>
  <c r="AM46" i="73" s="1"/>
  <c r="BM46" i="71"/>
  <c r="BL46" i="71"/>
  <c r="AL46" i="73" s="1"/>
  <c r="BK46" i="71"/>
  <c r="AK46" i="73" s="1"/>
  <c r="BJ46" i="71"/>
  <c r="AJ46" i="73" s="1"/>
  <c r="BI46" i="71"/>
  <c r="BH46" i="71"/>
  <c r="AI46" i="73" s="1"/>
  <c r="BG46" i="71"/>
  <c r="AH46" i="73" s="1"/>
  <c r="BF46" i="71"/>
  <c r="AG46" i="73" s="1"/>
  <c r="BE46" i="71"/>
  <c r="BD46" i="71"/>
  <c r="AF46" i="73" s="1"/>
  <c r="BC46" i="71"/>
  <c r="AE46" i="73" s="1"/>
  <c r="BB46" i="71"/>
  <c r="AD46" i="73" s="1"/>
  <c r="BA46" i="71"/>
  <c r="AZ46" i="71"/>
  <c r="AC46" i="73" s="1"/>
  <c r="AY46" i="71"/>
  <c r="AB46" i="73" s="1"/>
  <c r="AX46" i="71"/>
  <c r="AA46" i="73" s="1"/>
  <c r="AW46" i="71"/>
  <c r="AV46" i="71"/>
  <c r="Z46" i="73" s="1"/>
  <c r="AU46" i="71"/>
  <c r="Y46" i="73" s="1"/>
  <c r="AT46" i="71"/>
  <c r="X46" i="73" s="1"/>
  <c r="AS46" i="71"/>
  <c r="AR46" i="71"/>
  <c r="W46" i="73" s="1"/>
  <c r="AQ46" i="71"/>
  <c r="V46" i="73" s="1"/>
  <c r="AP46" i="71"/>
  <c r="U46" i="73" s="1"/>
  <c r="AO46" i="71"/>
  <c r="AN46" i="71"/>
  <c r="T46" i="73" s="1"/>
  <c r="AM46" i="71"/>
  <c r="S46" i="73" s="1"/>
  <c r="AL46" i="71"/>
  <c r="R46" i="73" s="1"/>
  <c r="AK46" i="71"/>
  <c r="AJ46" i="71"/>
  <c r="Q46" i="73" s="1"/>
  <c r="AI46" i="71"/>
  <c r="P46" i="73" s="1"/>
  <c r="AH46" i="71"/>
  <c r="O46" i="73" s="1"/>
  <c r="AG46" i="71"/>
  <c r="AF46" i="71"/>
  <c r="N46" i="73" s="1"/>
  <c r="AE46" i="71"/>
  <c r="M46" i="73" s="1"/>
  <c r="AD46" i="71"/>
  <c r="L46" i="73" s="1"/>
  <c r="AC46" i="71"/>
  <c r="AB46" i="71"/>
  <c r="K46" i="73" s="1"/>
  <c r="AA46" i="71"/>
  <c r="J46" i="73" s="1"/>
  <c r="Z46" i="71"/>
  <c r="Y46" i="71"/>
  <c r="X46" i="71"/>
  <c r="H46" i="73" s="1"/>
  <c r="W46" i="71"/>
  <c r="M46" i="71"/>
  <c r="L46" i="71"/>
  <c r="K46" i="71"/>
  <c r="H46" i="71"/>
  <c r="F46" i="73" s="1"/>
  <c r="G46" i="71"/>
  <c r="F46" i="71"/>
  <c r="E46" i="71"/>
  <c r="C46" i="73" s="1"/>
  <c r="CE45" i="71"/>
  <c r="BR45" i="71"/>
  <c r="AP45" i="73" s="1"/>
  <c r="BQ45" i="71"/>
  <c r="BP45" i="71"/>
  <c r="AO45" i="73" s="1"/>
  <c r="BO45" i="71"/>
  <c r="AN45" i="73" s="1"/>
  <c r="BN45" i="71"/>
  <c r="AM45" i="73" s="1"/>
  <c r="BM45" i="71"/>
  <c r="BL45" i="71"/>
  <c r="AL45" i="73" s="1"/>
  <c r="BK45" i="71"/>
  <c r="AK45" i="73" s="1"/>
  <c r="BJ45" i="71"/>
  <c r="AJ45" i="73" s="1"/>
  <c r="BI45" i="71"/>
  <c r="BH45" i="71"/>
  <c r="AI45" i="73" s="1"/>
  <c r="BG45" i="71"/>
  <c r="AH45" i="73" s="1"/>
  <c r="BF45" i="71"/>
  <c r="AG45" i="73" s="1"/>
  <c r="BE45" i="71"/>
  <c r="BD45" i="71"/>
  <c r="AF45" i="73" s="1"/>
  <c r="BC45" i="71"/>
  <c r="AE45" i="73" s="1"/>
  <c r="BB45" i="71"/>
  <c r="AD45" i="73" s="1"/>
  <c r="BA45" i="71"/>
  <c r="AZ45" i="71"/>
  <c r="AC45" i="73" s="1"/>
  <c r="AY45" i="71"/>
  <c r="AB45" i="73" s="1"/>
  <c r="AX45" i="71"/>
  <c r="AA45" i="73" s="1"/>
  <c r="AW45" i="71"/>
  <c r="AV45" i="71"/>
  <c r="Z45" i="73" s="1"/>
  <c r="AU45" i="71"/>
  <c r="Y45" i="73" s="1"/>
  <c r="AT45" i="71"/>
  <c r="X45" i="73" s="1"/>
  <c r="AS45" i="71"/>
  <c r="AR45" i="71"/>
  <c r="W45" i="73" s="1"/>
  <c r="AQ45" i="71"/>
  <c r="V45" i="73" s="1"/>
  <c r="AP45" i="71"/>
  <c r="U45" i="73" s="1"/>
  <c r="AO45" i="71"/>
  <c r="AN45" i="71"/>
  <c r="T45" i="73" s="1"/>
  <c r="AM45" i="71"/>
  <c r="S45" i="73" s="1"/>
  <c r="AL45" i="71"/>
  <c r="R45" i="73" s="1"/>
  <c r="AK45" i="71"/>
  <c r="AJ45" i="71"/>
  <c r="Q45" i="73" s="1"/>
  <c r="AI45" i="71"/>
  <c r="P45" i="73" s="1"/>
  <c r="AH45" i="71"/>
  <c r="O45" i="73" s="1"/>
  <c r="AG45" i="71"/>
  <c r="AF45" i="71"/>
  <c r="N45" i="73" s="1"/>
  <c r="AE45" i="71"/>
  <c r="M45" i="73" s="1"/>
  <c r="AD45" i="71"/>
  <c r="L45" i="73" s="1"/>
  <c r="AC45" i="71"/>
  <c r="AB45" i="71"/>
  <c r="K45" i="73" s="1"/>
  <c r="AA45" i="71"/>
  <c r="J45" i="73" s="1"/>
  <c r="Z45" i="71"/>
  <c r="Y45" i="71"/>
  <c r="X45" i="71"/>
  <c r="H45" i="73" s="1"/>
  <c r="W45" i="71"/>
  <c r="M45" i="71"/>
  <c r="L45" i="71"/>
  <c r="K45" i="71"/>
  <c r="H45" i="71"/>
  <c r="F45" i="73" s="1"/>
  <c r="G45" i="71"/>
  <c r="F45" i="71"/>
  <c r="E45" i="71"/>
  <c r="C45" i="73" s="1"/>
  <c r="CE44" i="71"/>
  <c r="BR44" i="71"/>
  <c r="AP44" i="73" s="1"/>
  <c r="BQ44" i="71"/>
  <c r="BP44" i="71"/>
  <c r="AO44" i="73" s="1"/>
  <c r="BO44" i="71"/>
  <c r="AN44" i="73" s="1"/>
  <c r="BN44" i="71"/>
  <c r="AM44" i="73" s="1"/>
  <c r="BM44" i="71"/>
  <c r="BL44" i="71"/>
  <c r="AL44" i="73" s="1"/>
  <c r="BK44" i="71"/>
  <c r="AK44" i="73" s="1"/>
  <c r="BJ44" i="71"/>
  <c r="AJ44" i="73" s="1"/>
  <c r="BI44" i="71"/>
  <c r="BH44" i="71"/>
  <c r="AI44" i="73" s="1"/>
  <c r="BG44" i="71"/>
  <c r="AH44" i="73" s="1"/>
  <c r="BF44" i="71"/>
  <c r="AG44" i="73" s="1"/>
  <c r="BE44" i="71"/>
  <c r="BD44" i="71"/>
  <c r="AF44" i="73" s="1"/>
  <c r="BC44" i="71"/>
  <c r="AE44" i="73" s="1"/>
  <c r="BB44" i="71"/>
  <c r="AD44" i="73" s="1"/>
  <c r="BA44" i="71"/>
  <c r="AZ44" i="71"/>
  <c r="AC44" i="73" s="1"/>
  <c r="AY44" i="71"/>
  <c r="AB44" i="73" s="1"/>
  <c r="AX44" i="71"/>
  <c r="AA44" i="73" s="1"/>
  <c r="AW44" i="71"/>
  <c r="AV44" i="71"/>
  <c r="Z44" i="73" s="1"/>
  <c r="AU44" i="71"/>
  <c r="Y44" i="73" s="1"/>
  <c r="AT44" i="71"/>
  <c r="X44" i="73" s="1"/>
  <c r="AS44" i="71"/>
  <c r="AR44" i="71"/>
  <c r="W44" i="73" s="1"/>
  <c r="AQ44" i="71"/>
  <c r="V44" i="73" s="1"/>
  <c r="AP44" i="71"/>
  <c r="U44" i="73" s="1"/>
  <c r="AO44" i="71"/>
  <c r="AN44" i="71"/>
  <c r="T44" i="73" s="1"/>
  <c r="AM44" i="71"/>
  <c r="S44" i="73" s="1"/>
  <c r="AL44" i="71"/>
  <c r="R44" i="73" s="1"/>
  <c r="AK44" i="71"/>
  <c r="AJ44" i="71"/>
  <c r="Q44" i="73" s="1"/>
  <c r="AI44" i="71"/>
  <c r="P44" i="73" s="1"/>
  <c r="AH44" i="71"/>
  <c r="O44" i="73" s="1"/>
  <c r="AG44" i="71"/>
  <c r="AF44" i="71"/>
  <c r="N44" i="73" s="1"/>
  <c r="AE44" i="71"/>
  <c r="M44" i="73" s="1"/>
  <c r="AD44" i="71"/>
  <c r="L44" i="73" s="1"/>
  <c r="AC44" i="71"/>
  <c r="AB44" i="71"/>
  <c r="K44" i="73" s="1"/>
  <c r="AA44" i="71"/>
  <c r="J44" i="73" s="1"/>
  <c r="Z44" i="71"/>
  <c r="I44" i="73" s="1"/>
  <c r="AR44" i="73" s="1"/>
  <c r="Y44" i="71"/>
  <c r="X44" i="71"/>
  <c r="H44" i="73" s="1"/>
  <c r="W44" i="71"/>
  <c r="M44" i="71"/>
  <c r="L44" i="71"/>
  <c r="K44" i="71"/>
  <c r="H44" i="71"/>
  <c r="F44" i="73" s="1"/>
  <c r="G44" i="71"/>
  <c r="F44" i="71"/>
  <c r="E44" i="71"/>
  <c r="C44" i="73" s="1"/>
  <c r="CE43" i="71"/>
  <c r="BR43" i="71"/>
  <c r="AP43" i="73" s="1"/>
  <c r="BQ43" i="71"/>
  <c r="BP43" i="71"/>
  <c r="AO43" i="73" s="1"/>
  <c r="BO43" i="71"/>
  <c r="AN43" i="73" s="1"/>
  <c r="BN43" i="71"/>
  <c r="AM43" i="73" s="1"/>
  <c r="BM43" i="71"/>
  <c r="BL43" i="71"/>
  <c r="AL43" i="73" s="1"/>
  <c r="BK43" i="71"/>
  <c r="AK43" i="73" s="1"/>
  <c r="BJ43" i="71"/>
  <c r="AJ43" i="73" s="1"/>
  <c r="BI43" i="71"/>
  <c r="BH43" i="71"/>
  <c r="AI43" i="73" s="1"/>
  <c r="BG43" i="71"/>
  <c r="AH43" i="73" s="1"/>
  <c r="BF43" i="71"/>
  <c r="AG43" i="73" s="1"/>
  <c r="BE43" i="71"/>
  <c r="BD43" i="71"/>
  <c r="AF43" i="73" s="1"/>
  <c r="BC43" i="71"/>
  <c r="AE43" i="73" s="1"/>
  <c r="BB43" i="71"/>
  <c r="AD43" i="73" s="1"/>
  <c r="BA43" i="71"/>
  <c r="AZ43" i="71"/>
  <c r="AC43" i="73" s="1"/>
  <c r="AY43" i="71"/>
  <c r="AB43" i="73" s="1"/>
  <c r="AX43" i="71"/>
  <c r="AA43" i="73" s="1"/>
  <c r="AW43" i="71"/>
  <c r="AV43" i="71"/>
  <c r="Z43" i="73" s="1"/>
  <c r="AU43" i="71"/>
  <c r="Y43" i="73" s="1"/>
  <c r="AT43" i="71"/>
  <c r="X43" i="73" s="1"/>
  <c r="AS43" i="71"/>
  <c r="AR43" i="71"/>
  <c r="W43" i="73" s="1"/>
  <c r="AQ43" i="71"/>
  <c r="V43" i="73" s="1"/>
  <c r="AP43" i="71"/>
  <c r="U43" i="73" s="1"/>
  <c r="AO43" i="71"/>
  <c r="AN43" i="71"/>
  <c r="T43" i="73" s="1"/>
  <c r="AM43" i="71"/>
  <c r="S43" i="73" s="1"/>
  <c r="AL43" i="71"/>
  <c r="R43" i="73" s="1"/>
  <c r="AK43" i="71"/>
  <c r="AJ43" i="71"/>
  <c r="Q43" i="73" s="1"/>
  <c r="AI43" i="71"/>
  <c r="P43" i="73" s="1"/>
  <c r="AH43" i="71"/>
  <c r="O43" i="73" s="1"/>
  <c r="AG43" i="71"/>
  <c r="AF43" i="71"/>
  <c r="N43" i="73" s="1"/>
  <c r="AE43" i="71"/>
  <c r="M43" i="73" s="1"/>
  <c r="AD43" i="71"/>
  <c r="L43" i="73" s="1"/>
  <c r="AC43" i="71"/>
  <c r="AB43" i="71"/>
  <c r="K43" i="73" s="1"/>
  <c r="AA43" i="71"/>
  <c r="J43" i="73" s="1"/>
  <c r="Z43" i="71"/>
  <c r="Y43" i="71"/>
  <c r="X43" i="71"/>
  <c r="H43" i="73" s="1"/>
  <c r="W43" i="71"/>
  <c r="M43" i="71"/>
  <c r="L43" i="71"/>
  <c r="K43" i="71"/>
  <c r="H43" i="71"/>
  <c r="F43" i="73" s="1"/>
  <c r="G43" i="71"/>
  <c r="F43" i="71"/>
  <c r="E43" i="71"/>
  <c r="C43" i="73" s="1"/>
  <c r="CE42" i="71"/>
  <c r="BR42" i="71"/>
  <c r="AP42" i="73" s="1"/>
  <c r="BQ42" i="71"/>
  <c r="BP42" i="71"/>
  <c r="AO42" i="73" s="1"/>
  <c r="BO42" i="71"/>
  <c r="AN42" i="73" s="1"/>
  <c r="BN42" i="71"/>
  <c r="AM42" i="73" s="1"/>
  <c r="BM42" i="71"/>
  <c r="BL42" i="71"/>
  <c r="AL42" i="73" s="1"/>
  <c r="BK42" i="71"/>
  <c r="AK42" i="73" s="1"/>
  <c r="BJ42" i="71"/>
  <c r="AJ42" i="73" s="1"/>
  <c r="BI42" i="71"/>
  <c r="BH42" i="71"/>
  <c r="AI42" i="73" s="1"/>
  <c r="BG42" i="71"/>
  <c r="AH42" i="73" s="1"/>
  <c r="BF42" i="71"/>
  <c r="AG42" i="73" s="1"/>
  <c r="BE42" i="71"/>
  <c r="BD42" i="71"/>
  <c r="AF42" i="73" s="1"/>
  <c r="BC42" i="71"/>
  <c r="AE42" i="73" s="1"/>
  <c r="BB42" i="71"/>
  <c r="AD42" i="73" s="1"/>
  <c r="BA42" i="71"/>
  <c r="AZ42" i="71"/>
  <c r="AC42" i="73" s="1"/>
  <c r="AY42" i="71"/>
  <c r="AB42" i="73" s="1"/>
  <c r="AX42" i="71"/>
  <c r="AA42" i="73" s="1"/>
  <c r="AW42" i="71"/>
  <c r="AV42" i="71"/>
  <c r="Z42" i="73" s="1"/>
  <c r="AU42" i="71"/>
  <c r="Y42" i="73" s="1"/>
  <c r="AT42" i="71"/>
  <c r="X42" i="73" s="1"/>
  <c r="AS42" i="71"/>
  <c r="AR42" i="71"/>
  <c r="W42" i="73" s="1"/>
  <c r="AQ42" i="71"/>
  <c r="V42" i="73" s="1"/>
  <c r="AP42" i="71"/>
  <c r="U42" i="73" s="1"/>
  <c r="AO42" i="71"/>
  <c r="AN42" i="71"/>
  <c r="T42" i="73" s="1"/>
  <c r="AM42" i="71"/>
  <c r="S42" i="73" s="1"/>
  <c r="AL42" i="71"/>
  <c r="R42" i="73" s="1"/>
  <c r="AK42" i="71"/>
  <c r="AJ42" i="71"/>
  <c r="Q42" i="73" s="1"/>
  <c r="AI42" i="71"/>
  <c r="P42" i="73" s="1"/>
  <c r="AH42" i="71"/>
  <c r="O42" i="73" s="1"/>
  <c r="AG42" i="71"/>
  <c r="AF42" i="71"/>
  <c r="N42" i="73" s="1"/>
  <c r="AE42" i="71"/>
  <c r="M42" i="73" s="1"/>
  <c r="AD42" i="71"/>
  <c r="L42" i="73" s="1"/>
  <c r="AC42" i="71"/>
  <c r="AB42" i="71"/>
  <c r="K42" i="73" s="1"/>
  <c r="AA42" i="71"/>
  <c r="J42" i="73" s="1"/>
  <c r="Z42" i="71"/>
  <c r="Y42" i="71"/>
  <c r="X42" i="71"/>
  <c r="H42" i="73" s="1"/>
  <c r="W42" i="71"/>
  <c r="G42" i="73" s="1"/>
  <c r="M42" i="71"/>
  <c r="L42" i="71"/>
  <c r="K42" i="71"/>
  <c r="H42" i="71"/>
  <c r="F42" i="73" s="1"/>
  <c r="G42" i="71"/>
  <c r="F42" i="71"/>
  <c r="E42" i="71"/>
  <c r="C42" i="73" s="1"/>
  <c r="CE41" i="71"/>
  <c r="BR41" i="71"/>
  <c r="AP41" i="73" s="1"/>
  <c r="BQ41" i="71"/>
  <c r="BP41" i="71"/>
  <c r="AO41" i="73" s="1"/>
  <c r="BO41" i="71"/>
  <c r="AN41" i="73" s="1"/>
  <c r="BN41" i="71"/>
  <c r="AM41" i="73" s="1"/>
  <c r="BM41" i="71"/>
  <c r="BL41" i="71"/>
  <c r="AL41" i="73" s="1"/>
  <c r="BK41" i="71"/>
  <c r="AK41" i="73" s="1"/>
  <c r="BJ41" i="71"/>
  <c r="AJ41" i="73" s="1"/>
  <c r="BI41" i="71"/>
  <c r="BH41" i="71"/>
  <c r="AI41" i="73" s="1"/>
  <c r="BG41" i="71"/>
  <c r="AH41" i="73" s="1"/>
  <c r="BF41" i="71"/>
  <c r="AG41" i="73" s="1"/>
  <c r="BE41" i="71"/>
  <c r="BD41" i="71"/>
  <c r="AF41" i="73" s="1"/>
  <c r="BC41" i="71"/>
  <c r="AE41" i="73" s="1"/>
  <c r="BB41" i="71"/>
  <c r="AD41" i="73" s="1"/>
  <c r="BA41" i="71"/>
  <c r="AZ41" i="71"/>
  <c r="AC41" i="73" s="1"/>
  <c r="AY41" i="71"/>
  <c r="AB41" i="73" s="1"/>
  <c r="AX41" i="71"/>
  <c r="AA41" i="73" s="1"/>
  <c r="AW41" i="71"/>
  <c r="AV41" i="71"/>
  <c r="Z41" i="73" s="1"/>
  <c r="AU41" i="71"/>
  <c r="Y41" i="73" s="1"/>
  <c r="AT41" i="71"/>
  <c r="X41" i="73" s="1"/>
  <c r="AS41" i="71"/>
  <c r="AR41" i="71"/>
  <c r="W41" i="73" s="1"/>
  <c r="AQ41" i="71"/>
  <c r="V41" i="73" s="1"/>
  <c r="AP41" i="71"/>
  <c r="U41" i="73" s="1"/>
  <c r="AO41" i="71"/>
  <c r="AN41" i="71"/>
  <c r="T41" i="73" s="1"/>
  <c r="AM41" i="71"/>
  <c r="S41" i="73" s="1"/>
  <c r="AL41" i="71"/>
  <c r="R41" i="73" s="1"/>
  <c r="AK41" i="71"/>
  <c r="AJ41" i="71"/>
  <c r="Q41" i="73" s="1"/>
  <c r="AI41" i="71"/>
  <c r="P41" i="73" s="1"/>
  <c r="AH41" i="71"/>
  <c r="O41" i="73" s="1"/>
  <c r="AG41" i="71"/>
  <c r="AF41" i="71"/>
  <c r="N41" i="73" s="1"/>
  <c r="AE41" i="71"/>
  <c r="M41" i="73" s="1"/>
  <c r="AD41" i="71"/>
  <c r="L41" i="73" s="1"/>
  <c r="AC41" i="71"/>
  <c r="AB41" i="71"/>
  <c r="K41" i="73" s="1"/>
  <c r="AA41" i="71"/>
  <c r="J41" i="73" s="1"/>
  <c r="Z41" i="71"/>
  <c r="Y41" i="71"/>
  <c r="X41" i="71"/>
  <c r="H41" i="73" s="1"/>
  <c r="W41" i="71"/>
  <c r="M41" i="71"/>
  <c r="L41" i="71"/>
  <c r="K41" i="71"/>
  <c r="H41" i="71"/>
  <c r="F41" i="73" s="1"/>
  <c r="G41" i="71"/>
  <c r="F41" i="71"/>
  <c r="E41" i="71"/>
  <c r="C41" i="73" s="1"/>
  <c r="CE40" i="71"/>
  <c r="BR40" i="71"/>
  <c r="AP40" i="73" s="1"/>
  <c r="BQ40" i="71"/>
  <c r="BP40" i="71"/>
  <c r="AO40" i="73" s="1"/>
  <c r="BO40" i="71"/>
  <c r="AN40" i="73" s="1"/>
  <c r="BN40" i="71"/>
  <c r="AM40" i="73" s="1"/>
  <c r="BM40" i="71"/>
  <c r="BL40" i="71"/>
  <c r="AL40" i="73" s="1"/>
  <c r="BK40" i="71"/>
  <c r="AK40" i="73" s="1"/>
  <c r="BJ40" i="71"/>
  <c r="AJ40" i="73" s="1"/>
  <c r="BI40" i="71"/>
  <c r="BH40" i="71"/>
  <c r="AI40" i="73" s="1"/>
  <c r="BG40" i="71"/>
  <c r="AH40" i="73" s="1"/>
  <c r="BF40" i="71"/>
  <c r="AG40" i="73" s="1"/>
  <c r="BE40" i="71"/>
  <c r="BD40" i="71"/>
  <c r="AF40" i="73" s="1"/>
  <c r="BC40" i="71"/>
  <c r="AE40" i="73" s="1"/>
  <c r="BB40" i="71"/>
  <c r="AD40" i="73" s="1"/>
  <c r="BA40" i="71"/>
  <c r="AZ40" i="71"/>
  <c r="AC40" i="73" s="1"/>
  <c r="AY40" i="71"/>
  <c r="AB40" i="73" s="1"/>
  <c r="AX40" i="71"/>
  <c r="AA40" i="73" s="1"/>
  <c r="AW40" i="71"/>
  <c r="AV40" i="71"/>
  <c r="Z40" i="73" s="1"/>
  <c r="AU40" i="71"/>
  <c r="Y40" i="73" s="1"/>
  <c r="AT40" i="71"/>
  <c r="X40" i="73" s="1"/>
  <c r="AS40" i="71"/>
  <c r="AR40" i="71"/>
  <c r="W40" i="73" s="1"/>
  <c r="AQ40" i="71"/>
  <c r="V40" i="73" s="1"/>
  <c r="AP40" i="71"/>
  <c r="U40" i="73" s="1"/>
  <c r="AO40" i="71"/>
  <c r="AN40" i="71"/>
  <c r="T40" i="73" s="1"/>
  <c r="AM40" i="71"/>
  <c r="S40" i="73" s="1"/>
  <c r="AL40" i="71"/>
  <c r="R40" i="73" s="1"/>
  <c r="AK40" i="71"/>
  <c r="AJ40" i="71"/>
  <c r="Q40" i="73" s="1"/>
  <c r="AI40" i="71"/>
  <c r="P40" i="73" s="1"/>
  <c r="AH40" i="71"/>
  <c r="O40" i="73" s="1"/>
  <c r="AG40" i="71"/>
  <c r="AF40" i="71"/>
  <c r="N40" i="73" s="1"/>
  <c r="AE40" i="71"/>
  <c r="M40" i="73" s="1"/>
  <c r="AD40" i="71"/>
  <c r="L40" i="73" s="1"/>
  <c r="AC40" i="71"/>
  <c r="AB40" i="71"/>
  <c r="K40" i="73" s="1"/>
  <c r="AA40" i="71"/>
  <c r="J40" i="73" s="1"/>
  <c r="Z40" i="71"/>
  <c r="I40" i="73" s="1"/>
  <c r="AR40" i="73" s="1"/>
  <c r="Y40" i="71"/>
  <c r="X40" i="71"/>
  <c r="H40" i="73" s="1"/>
  <c r="W40" i="71"/>
  <c r="M40" i="71"/>
  <c r="L40" i="71"/>
  <c r="K40" i="71"/>
  <c r="H40" i="71"/>
  <c r="F40" i="73" s="1"/>
  <c r="G40" i="71"/>
  <c r="F40" i="71"/>
  <c r="E40" i="71"/>
  <c r="C40" i="73" s="1"/>
  <c r="CE39" i="71"/>
  <c r="BR39" i="71"/>
  <c r="AP39" i="73" s="1"/>
  <c r="BQ39" i="71"/>
  <c r="BP39" i="71"/>
  <c r="AO39" i="73" s="1"/>
  <c r="BO39" i="71"/>
  <c r="AN39" i="73" s="1"/>
  <c r="BN39" i="71"/>
  <c r="AM39" i="73" s="1"/>
  <c r="BM39" i="71"/>
  <c r="BL39" i="71"/>
  <c r="AL39" i="73" s="1"/>
  <c r="BK39" i="71"/>
  <c r="AK39" i="73" s="1"/>
  <c r="BJ39" i="71"/>
  <c r="AJ39" i="73" s="1"/>
  <c r="BI39" i="71"/>
  <c r="BH39" i="71"/>
  <c r="AI39" i="73" s="1"/>
  <c r="BG39" i="71"/>
  <c r="AH39" i="73" s="1"/>
  <c r="BF39" i="71"/>
  <c r="AG39" i="73" s="1"/>
  <c r="BE39" i="71"/>
  <c r="BD39" i="71"/>
  <c r="AF39" i="73" s="1"/>
  <c r="BC39" i="71"/>
  <c r="AE39" i="73" s="1"/>
  <c r="BB39" i="71"/>
  <c r="AD39" i="73" s="1"/>
  <c r="BA39" i="71"/>
  <c r="AZ39" i="71"/>
  <c r="AC39" i="73" s="1"/>
  <c r="AY39" i="71"/>
  <c r="AB39" i="73" s="1"/>
  <c r="AX39" i="71"/>
  <c r="AA39" i="73" s="1"/>
  <c r="AW39" i="71"/>
  <c r="AV39" i="71"/>
  <c r="Z39" i="73" s="1"/>
  <c r="AU39" i="71"/>
  <c r="Y39" i="73" s="1"/>
  <c r="AT39" i="71"/>
  <c r="X39" i="73" s="1"/>
  <c r="AS39" i="71"/>
  <c r="AR39" i="71"/>
  <c r="W39" i="73" s="1"/>
  <c r="AQ39" i="71"/>
  <c r="V39" i="73" s="1"/>
  <c r="AP39" i="71"/>
  <c r="U39" i="73" s="1"/>
  <c r="AO39" i="71"/>
  <c r="AN39" i="71"/>
  <c r="T39" i="73" s="1"/>
  <c r="AM39" i="71"/>
  <c r="S39" i="73" s="1"/>
  <c r="AL39" i="71"/>
  <c r="R39" i="73" s="1"/>
  <c r="AK39" i="71"/>
  <c r="AJ39" i="71"/>
  <c r="Q39" i="73" s="1"/>
  <c r="AI39" i="71"/>
  <c r="P39" i="73" s="1"/>
  <c r="AH39" i="71"/>
  <c r="O39" i="73" s="1"/>
  <c r="AG39" i="71"/>
  <c r="AF39" i="71"/>
  <c r="N39" i="73" s="1"/>
  <c r="AE39" i="71"/>
  <c r="M39" i="73" s="1"/>
  <c r="AD39" i="71"/>
  <c r="L39" i="73" s="1"/>
  <c r="AC39" i="71"/>
  <c r="AB39" i="71"/>
  <c r="K39" i="73" s="1"/>
  <c r="AA39" i="71"/>
  <c r="J39" i="73" s="1"/>
  <c r="Z39" i="71"/>
  <c r="Y39" i="71"/>
  <c r="X39" i="71"/>
  <c r="H39" i="73" s="1"/>
  <c r="W39" i="71"/>
  <c r="M39" i="71"/>
  <c r="L39" i="71"/>
  <c r="K39" i="71"/>
  <c r="H39" i="71"/>
  <c r="F39" i="73" s="1"/>
  <c r="G39" i="71"/>
  <c r="F39" i="71"/>
  <c r="E39" i="71"/>
  <c r="C39" i="73" s="1"/>
  <c r="CE38" i="71"/>
  <c r="BR38" i="71"/>
  <c r="AP38" i="73" s="1"/>
  <c r="BQ38" i="71"/>
  <c r="BP38" i="71"/>
  <c r="AO38" i="73" s="1"/>
  <c r="BO38" i="71"/>
  <c r="AN38" i="73" s="1"/>
  <c r="BN38" i="71"/>
  <c r="AM38" i="73" s="1"/>
  <c r="BM38" i="71"/>
  <c r="BL38" i="71"/>
  <c r="AL38" i="73" s="1"/>
  <c r="BK38" i="71"/>
  <c r="AK38" i="73" s="1"/>
  <c r="BJ38" i="71"/>
  <c r="AJ38" i="73" s="1"/>
  <c r="BI38" i="71"/>
  <c r="BH38" i="71"/>
  <c r="AI38" i="73" s="1"/>
  <c r="BG38" i="71"/>
  <c r="AH38" i="73" s="1"/>
  <c r="BF38" i="71"/>
  <c r="AG38" i="73" s="1"/>
  <c r="BE38" i="71"/>
  <c r="BD38" i="71"/>
  <c r="AF38" i="73" s="1"/>
  <c r="BC38" i="71"/>
  <c r="AE38" i="73" s="1"/>
  <c r="BB38" i="71"/>
  <c r="AD38" i="73" s="1"/>
  <c r="BA38" i="71"/>
  <c r="AZ38" i="71"/>
  <c r="AC38" i="73" s="1"/>
  <c r="AY38" i="71"/>
  <c r="AB38" i="73" s="1"/>
  <c r="AX38" i="71"/>
  <c r="AA38" i="73" s="1"/>
  <c r="AW38" i="71"/>
  <c r="AV38" i="71"/>
  <c r="Z38" i="73" s="1"/>
  <c r="AU38" i="71"/>
  <c r="Y38" i="73" s="1"/>
  <c r="AT38" i="71"/>
  <c r="X38" i="73" s="1"/>
  <c r="AS38" i="71"/>
  <c r="AR38" i="71"/>
  <c r="W38" i="73" s="1"/>
  <c r="AQ38" i="71"/>
  <c r="V38" i="73" s="1"/>
  <c r="AP38" i="71"/>
  <c r="U38" i="73" s="1"/>
  <c r="AO38" i="71"/>
  <c r="AN38" i="71"/>
  <c r="T38" i="73" s="1"/>
  <c r="AM38" i="71"/>
  <c r="S38" i="73" s="1"/>
  <c r="AL38" i="71"/>
  <c r="R38" i="73" s="1"/>
  <c r="AK38" i="71"/>
  <c r="AJ38" i="71"/>
  <c r="Q38" i="73" s="1"/>
  <c r="AI38" i="71"/>
  <c r="P38" i="73" s="1"/>
  <c r="AH38" i="71"/>
  <c r="O38" i="73" s="1"/>
  <c r="AG38" i="71"/>
  <c r="AF38" i="71"/>
  <c r="N38" i="73" s="1"/>
  <c r="AE38" i="71"/>
  <c r="M38" i="73" s="1"/>
  <c r="AD38" i="71"/>
  <c r="L38" i="73" s="1"/>
  <c r="AC38" i="71"/>
  <c r="AB38" i="71"/>
  <c r="K38" i="73" s="1"/>
  <c r="AA38" i="71"/>
  <c r="J38" i="73" s="1"/>
  <c r="Z38" i="71"/>
  <c r="Y38" i="71"/>
  <c r="X38" i="71"/>
  <c r="H38" i="73" s="1"/>
  <c r="W38" i="71"/>
  <c r="M38" i="71"/>
  <c r="L38" i="71"/>
  <c r="K38" i="71"/>
  <c r="H38" i="71"/>
  <c r="F38" i="73" s="1"/>
  <c r="G38" i="71"/>
  <c r="F38" i="71"/>
  <c r="E38" i="71"/>
  <c r="C38" i="73" s="1"/>
  <c r="CE37" i="71"/>
  <c r="BR37" i="71"/>
  <c r="AP37" i="73" s="1"/>
  <c r="BQ37" i="71"/>
  <c r="BP37" i="71"/>
  <c r="AO37" i="73" s="1"/>
  <c r="BO37" i="71"/>
  <c r="AN37" i="73" s="1"/>
  <c r="BN37" i="71"/>
  <c r="AM37" i="73" s="1"/>
  <c r="BM37" i="71"/>
  <c r="BL37" i="71"/>
  <c r="AL37" i="73" s="1"/>
  <c r="BK37" i="71"/>
  <c r="AK37" i="73" s="1"/>
  <c r="BJ37" i="71"/>
  <c r="AJ37" i="73" s="1"/>
  <c r="BI37" i="71"/>
  <c r="BH37" i="71"/>
  <c r="AI37" i="73" s="1"/>
  <c r="BG37" i="71"/>
  <c r="AH37" i="73" s="1"/>
  <c r="BF37" i="71"/>
  <c r="AG37" i="73" s="1"/>
  <c r="BE37" i="71"/>
  <c r="BD37" i="71"/>
  <c r="AF37" i="73" s="1"/>
  <c r="BC37" i="71"/>
  <c r="AE37" i="73" s="1"/>
  <c r="BB37" i="71"/>
  <c r="AD37" i="73" s="1"/>
  <c r="BA37" i="71"/>
  <c r="AZ37" i="71"/>
  <c r="AC37" i="73" s="1"/>
  <c r="AY37" i="71"/>
  <c r="AB37" i="73" s="1"/>
  <c r="AX37" i="71"/>
  <c r="AA37" i="73" s="1"/>
  <c r="AW37" i="71"/>
  <c r="AV37" i="71"/>
  <c r="Z37" i="73" s="1"/>
  <c r="AU37" i="71"/>
  <c r="Y37" i="73" s="1"/>
  <c r="AT37" i="71"/>
  <c r="X37" i="73" s="1"/>
  <c r="AS37" i="71"/>
  <c r="AR37" i="71"/>
  <c r="W37" i="73" s="1"/>
  <c r="AQ37" i="71"/>
  <c r="V37" i="73" s="1"/>
  <c r="AP37" i="71"/>
  <c r="U37" i="73" s="1"/>
  <c r="AO37" i="71"/>
  <c r="AN37" i="71"/>
  <c r="T37" i="73" s="1"/>
  <c r="AM37" i="71"/>
  <c r="S37" i="73" s="1"/>
  <c r="AL37" i="71"/>
  <c r="R37" i="73" s="1"/>
  <c r="AK37" i="71"/>
  <c r="AJ37" i="71"/>
  <c r="Q37" i="73" s="1"/>
  <c r="AI37" i="71"/>
  <c r="P37" i="73" s="1"/>
  <c r="AH37" i="71"/>
  <c r="O37" i="73" s="1"/>
  <c r="AG37" i="71"/>
  <c r="AF37" i="71"/>
  <c r="N37" i="73" s="1"/>
  <c r="AE37" i="71"/>
  <c r="M37" i="73" s="1"/>
  <c r="AD37" i="71"/>
  <c r="L37" i="73" s="1"/>
  <c r="AC37" i="71"/>
  <c r="AB37" i="71"/>
  <c r="K37" i="73" s="1"/>
  <c r="AA37" i="71"/>
  <c r="J37" i="73" s="1"/>
  <c r="Z37" i="71"/>
  <c r="Y37" i="71"/>
  <c r="X37" i="71"/>
  <c r="H37" i="73" s="1"/>
  <c r="W37" i="71"/>
  <c r="M37" i="71"/>
  <c r="L37" i="71"/>
  <c r="K37" i="71"/>
  <c r="H37" i="71"/>
  <c r="F37" i="73" s="1"/>
  <c r="G37" i="71"/>
  <c r="F37" i="71"/>
  <c r="E37" i="71"/>
  <c r="C37" i="73" s="1"/>
  <c r="CE36" i="71"/>
  <c r="BR36" i="71"/>
  <c r="AP36" i="73" s="1"/>
  <c r="BQ36" i="71"/>
  <c r="BP36" i="71"/>
  <c r="AO36" i="73" s="1"/>
  <c r="BO36" i="71"/>
  <c r="AN36" i="73" s="1"/>
  <c r="BN36" i="71"/>
  <c r="AM36" i="73" s="1"/>
  <c r="BM36" i="71"/>
  <c r="BL36" i="71"/>
  <c r="AL36" i="73" s="1"/>
  <c r="BK36" i="71"/>
  <c r="AK36" i="73" s="1"/>
  <c r="BJ36" i="71"/>
  <c r="AJ36" i="73" s="1"/>
  <c r="BI36" i="71"/>
  <c r="BH36" i="71"/>
  <c r="AI36" i="73" s="1"/>
  <c r="BG36" i="71"/>
  <c r="AH36" i="73" s="1"/>
  <c r="BF36" i="71"/>
  <c r="AG36" i="73" s="1"/>
  <c r="BE36" i="71"/>
  <c r="BD36" i="71"/>
  <c r="AF36" i="73" s="1"/>
  <c r="BC36" i="71"/>
  <c r="AE36" i="73" s="1"/>
  <c r="BB36" i="71"/>
  <c r="AD36" i="73" s="1"/>
  <c r="BA36" i="71"/>
  <c r="AZ36" i="71"/>
  <c r="AC36" i="73" s="1"/>
  <c r="AY36" i="71"/>
  <c r="AB36" i="73" s="1"/>
  <c r="AX36" i="71"/>
  <c r="AA36" i="73" s="1"/>
  <c r="AW36" i="71"/>
  <c r="AV36" i="71"/>
  <c r="Z36" i="73" s="1"/>
  <c r="AU36" i="71"/>
  <c r="Y36" i="73" s="1"/>
  <c r="AT36" i="71"/>
  <c r="X36" i="73" s="1"/>
  <c r="AS36" i="71"/>
  <c r="AR36" i="71"/>
  <c r="W36" i="73" s="1"/>
  <c r="AQ36" i="71"/>
  <c r="V36" i="73" s="1"/>
  <c r="AP36" i="71"/>
  <c r="U36" i="73" s="1"/>
  <c r="AO36" i="71"/>
  <c r="AN36" i="71"/>
  <c r="T36" i="73" s="1"/>
  <c r="AM36" i="71"/>
  <c r="S36" i="73" s="1"/>
  <c r="AL36" i="71"/>
  <c r="R36" i="73" s="1"/>
  <c r="AK36" i="71"/>
  <c r="AJ36" i="71"/>
  <c r="Q36" i="73" s="1"/>
  <c r="AI36" i="71"/>
  <c r="P36" i="73" s="1"/>
  <c r="AH36" i="71"/>
  <c r="O36" i="73" s="1"/>
  <c r="AG36" i="71"/>
  <c r="AF36" i="71"/>
  <c r="N36" i="73" s="1"/>
  <c r="AE36" i="71"/>
  <c r="M36" i="73" s="1"/>
  <c r="AD36" i="71"/>
  <c r="L36" i="73" s="1"/>
  <c r="AC36" i="71"/>
  <c r="AB36" i="71"/>
  <c r="K36" i="73" s="1"/>
  <c r="AA36" i="71"/>
  <c r="J36" i="73" s="1"/>
  <c r="Z36" i="71"/>
  <c r="I36" i="73" s="1"/>
  <c r="AR36" i="73" s="1"/>
  <c r="Y36" i="71"/>
  <c r="X36" i="71"/>
  <c r="H36" i="73" s="1"/>
  <c r="W36" i="71"/>
  <c r="M36" i="71"/>
  <c r="L36" i="71"/>
  <c r="K36" i="71"/>
  <c r="H36" i="71"/>
  <c r="F36" i="73" s="1"/>
  <c r="G36" i="71"/>
  <c r="F36" i="71"/>
  <c r="E36" i="71"/>
  <c r="C36" i="73" s="1"/>
  <c r="CE35" i="71"/>
  <c r="BR35" i="71"/>
  <c r="AP35" i="73" s="1"/>
  <c r="BQ35" i="71"/>
  <c r="BP35" i="71"/>
  <c r="AO35" i="73" s="1"/>
  <c r="BO35" i="71"/>
  <c r="AN35" i="73" s="1"/>
  <c r="BN35" i="71"/>
  <c r="AM35" i="73" s="1"/>
  <c r="BM35" i="71"/>
  <c r="BL35" i="71"/>
  <c r="AL35" i="73" s="1"/>
  <c r="BK35" i="71"/>
  <c r="AK35" i="73" s="1"/>
  <c r="BJ35" i="71"/>
  <c r="AJ35" i="73" s="1"/>
  <c r="BI35" i="71"/>
  <c r="BH35" i="71"/>
  <c r="AI35" i="73" s="1"/>
  <c r="BG35" i="71"/>
  <c r="AH35" i="73" s="1"/>
  <c r="BF35" i="71"/>
  <c r="AG35" i="73" s="1"/>
  <c r="BE35" i="71"/>
  <c r="BD35" i="71"/>
  <c r="AF35" i="73" s="1"/>
  <c r="BC35" i="71"/>
  <c r="AE35" i="73" s="1"/>
  <c r="BB35" i="71"/>
  <c r="AD35" i="73" s="1"/>
  <c r="BA35" i="71"/>
  <c r="AZ35" i="71"/>
  <c r="AC35" i="73" s="1"/>
  <c r="AY35" i="71"/>
  <c r="AB35" i="73" s="1"/>
  <c r="AX35" i="71"/>
  <c r="AA35" i="73" s="1"/>
  <c r="AW35" i="71"/>
  <c r="AV35" i="71"/>
  <c r="Z35" i="73" s="1"/>
  <c r="AU35" i="71"/>
  <c r="Y35" i="73" s="1"/>
  <c r="AT35" i="71"/>
  <c r="X35" i="73" s="1"/>
  <c r="AS35" i="71"/>
  <c r="AR35" i="71"/>
  <c r="W35" i="73" s="1"/>
  <c r="AQ35" i="71"/>
  <c r="V35" i="73" s="1"/>
  <c r="AP35" i="71"/>
  <c r="U35" i="73" s="1"/>
  <c r="AO35" i="71"/>
  <c r="AN35" i="71"/>
  <c r="T35" i="73" s="1"/>
  <c r="AM35" i="71"/>
  <c r="S35" i="73" s="1"/>
  <c r="AL35" i="71"/>
  <c r="R35" i="73" s="1"/>
  <c r="AK35" i="71"/>
  <c r="AJ35" i="71"/>
  <c r="Q35" i="73" s="1"/>
  <c r="AI35" i="71"/>
  <c r="P35" i="73" s="1"/>
  <c r="AH35" i="71"/>
  <c r="O35" i="73" s="1"/>
  <c r="AG35" i="71"/>
  <c r="AF35" i="71"/>
  <c r="N35" i="73" s="1"/>
  <c r="AE35" i="71"/>
  <c r="M35" i="73" s="1"/>
  <c r="AD35" i="71"/>
  <c r="L35" i="73" s="1"/>
  <c r="AC35" i="71"/>
  <c r="AB35" i="71"/>
  <c r="K35" i="73" s="1"/>
  <c r="AA35" i="71"/>
  <c r="J35" i="73" s="1"/>
  <c r="Z35" i="71"/>
  <c r="Y35" i="71"/>
  <c r="X35" i="71"/>
  <c r="H35" i="73" s="1"/>
  <c r="W35" i="71"/>
  <c r="M35" i="71"/>
  <c r="L35" i="71"/>
  <c r="K35" i="71"/>
  <c r="H35" i="71"/>
  <c r="F35" i="73" s="1"/>
  <c r="G35" i="71"/>
  <c r="F35" i="71"/>
  <c r="E35" i="71"/>
  <c r="C35" i="73" s="1"/>
  <c r="CE34" i="71"/>
  <c r="BR34" i="71"/>
  <c r="AP34" i="73" s="1"/>
  <c r="BQ34" i="71"/>
  <c r="BP34" i="71"/>
  <c r="AO34" i="73" s="1"/>
  <c r="BO34" i="71"/>
  <c r="AN34" i="73" s="1"/>
  <c r="BN34" i="71"/>
  <c r="AM34" i="73" s="1"/>
  <c r="BM34" i="71"/>
  <c r="BL34" i="71"/>
  <c r="AL34" i="73" s="1"/>
  <c r="BK34" i="71"/>
  <c r="AK34" i="73" s="1"/>
  <c r="BJ34" i="71"/>
  <c r="AJ34" i="73" s="1"/>
  <c r="BI34" i="71"/>
  <c r="BH34" i="71"/>
  <c r="AI34" i="73" s="1"/>
  <c r="BG34" i="71"/>
  <c r="AH34" i="73" s="1"/>
  <c r="BF34" i="71"/>
  <c r="AG34" i="73" s="1"/>
  <c r="BE34" i="71"/>
  <c r="BD34" i="71"/>
  <c r="AF34" i="73" s="1"/>
  <c r="BC34" i="71"/>
  <c r="AE34" i="73" s="1"/>
  <c r="BB34" i="71"/>
  <c r="AD34" i="73" s="1"/>
  <c r="BA34" i="71"/>
  <c r="AZ34" i="71"/>
  <c r="AC34" i="73" s="1"/>
  <c r="AY34" i="71"/>
  <c r="AB34" i="73" s="1"/>
  <c r="AX34" i="71"/>
  <c r="AA34" i="73" s="1"/>
  <c r="AW34" i="71"/>
  <c r="AV34" i="71"/>
  <c r="Z34" i="73" s="1"/>
  <c r="AU34" i="71"/>
  <c r="Y34" i="73" s="1"/>
  <c r="AT34" i="71"/>
  <c r="X34" i="73" s="1"/>
  <c r="AS34" i="71"/>
  <c r="AR34" i="71"/>
  <c r="W34" i="73" s="1"/>
  <c r="AQ34" i="71"/>
  <c r="V34" i="73" s="1"/>
  <c r="AP34" i="71"/>
  <c r="U34" i="73" s="1"/>
  <c r="AO34" i="71"/>
  <c r="AN34" i="71"/>
  <c r="T34" i="73" s="1"/>
  <c r="AM34" i="71"/>
  <c r="S34" i="73" s="1"/>
  <c r="AL34" i="71"/>
  <c r="R34" i="73" s="1"/>
  <c r="AK34" i="71"/>
  <c r="AJ34" i="71"/>
  <c r="Q34" i="73" s="1"/>
  <c r="AI34" i="71"/>
  <c r="P34" i="73" s="1"/>
  <c r="AH34" i="71"/>
  <c r="O34" i="73" s="1"/>
  <c r="AG34" i="71"/>
  <c r="AF34" i="71"/>
  <c r="N34" i="73" s="1"/>
  <c r="AE34" i="71"/>
  <c r="M34" i="73" s="1"/>
  <c r="AD34" i="71"/>
  <c r="L34" i="73" s="1"/>
  <c r="AC34" i="71"/>
  <c r="AB34" i="71"/>
  <c r="K34" i="73" s="1"/>
  <c r="AA34" i="71"/>
  <c r="J34" i="73" s="1"/>
  <c r="Z34" i="71"/>
  <c r="Y34" i="71"/>
  <c r="X34" i="71"/>
  <c r="H34" i="73" s="1"/>
  <c r="W34" i="71"/>
  <c r="M34" i="71"/>
  <c r="L34" i="71"/>
  <c r="K34" i="71"/>
  <c r="H34" i="71"/>
  <c r="F34" i="73" s="1"/>
  <c r="G34" i="71"/>
  <c r="F34" i="71"/>
  <c r="E34" i="71"/>
  <c r="C34" i="73" s="1"/>
  <c r="CE33" i="71"/>
  <c r="BR33" i="71"/>
  <c r="AP33" i="73" s="1"/>
  <c r="BQ33" i="71"/>
  <c r="BP33" i="71"/>
  <c r="AO33" i="73" s="1"/>
  <c r="BO33" i="71"/>
  <c r="AN33" i="73" s="1"/>
  <c r="BN33" i="71"/>
  <c r="AM33" i="73" s="1"/>
  <c r="BM33" i="71"/>
  <c r="BL33" i="71"/>
  <c r="AL33" i="73" s="1"/>
  <c r="BK33" i="71"/>
  <c r="AK33" i="73" s="1"/>
  <c r="BJ33" i="71"/>
  <c r="AJ33" i="73" s="1"/>
  <c r="BI33" i="71"/>
  <c r="BH33" i="71"/>
  <c r="AI33" i="73" s="1"/>
  <c r="BG33" i="71"/>
  <c r="AH33" i="73" s="1"/>
  <c r="BF33" i="71"/>
  <c r="AG33" i="73" s="1"/>
  <c r="BE33" i="71"/>
  <c r="BD33" i="71"/>
  <c r="AF33" i="73" s="1"/>
  <c r="BC33" i="71"/>
  <c r="AE33" i="73" s="1"/>
  <c r="BB33" i="71"/>
  <c r="AD33" i="73" s="1"/>
  <c r="BA33" i="71"/>
  <c r="AZ33" i="71"/>
  <c r="AC33" i="73" s="1"/>
  <c r="AY33" i="71"/>
  <c r="AB33" i="73" s="1"/>
  <c r="AX33" i="71"/>
  <c r="AA33" i="73" s="1"/>
  <c r="AW33" i="71"/>
  <c r="AV33" i="71"/>
  <c r="Z33" i="73" s="1"/>
  <c r="AU33" i="71"/>
  <c r="Y33" i="73" s="1"/>
  <c r="AT33" i="71"/>
  <c r="X33" i="73" s="1"/>
  <c r="AS33" i="71"/>
  <c r="AR33" i="71"/>
  <c r="W33" i="73" s="1"/>
  <c r="AQ33" i="71"/>
  <c r="V33" i="73" s="1"/>
  <c r="AP33" i="71"/>
  <c r="U33" i="73" s="1"/>
  <c r="AO33" i="71"/>
  <c r="AN33" i="71"/>
  <c r="T33" i="73" s="1"/>
  <c r="AM33" i="71"/>
  <c r="S33" i="73" s="1"/>
  <c r="AL33" i="71"/>
  <c r="R33" i="73" s="1"/>
  <c r="AK33" i="71"/>
  <c r="AJ33" i="71"/>
  <c r="Q33" i="73" s="1"/>
  <c r="AI33" i="71"/>
  <c r="P33" i="73" s="1"/>
  <c r="AH33" i="71"/>
  <c r="O33" i="73" s="1"/>
  <c r="AG33" i="71"/>
  <c r="AF33" i="71"/>
  <c r="N33" i="73" s="1"/>
  <c r="AE33" i="71"/>
  <c r="M33" i="73" s="1"/>
  <c r="AD33" i="71"/>
  <c r="L33" i="73" s="1"/>
  <c r="AC33" i="71"/>
  <c r="AB33" i="71"/>
  <c r="K33" i="73" s="1"/>
  <c r="AA33" i="71"/>
  <c r="J33" i="73" s="1"/>
  <c r="Z33" i="71"/>
  <c r="Y33" i="71"/>
  <c r="X33" i="71"/>
  <c r="H33" i="73" s="1"/>
  <c r="W33" i="71"/>
  <c r="M33" i="71"/>
  <c r="L33" i="71"/>
  <c r="K33" i="71"/>
  <c r="H33" i="71"/>
  <c r="F33" i="73" s="1"/>
  <c r="G33" i="71"/>
  <c r="F33" i="71"/>
  <c r="E33" i="71"/>
  <c r="C33" i="73" s="1"/>
  <c r="CE32" i="71"/>
  <c r="BR32" i="71"/>
  <c r="AP32" i="73" s="1"/>
  <c r="BQ32" i="71"/>
  <c r="BP32" i="71"/>
  <c r="AO32" i="73" s="1"/>
  <c r="BO32" i="71"/>
  <c r="AN32" i="73" s="1"/>
  <c r="BN32" i="71"/>
  <c r="AM32" i="73" s="1"/>
  <c r="BM32" i="71"/>
  <c r="BL32" i="71"/>
  <c r="AL32" i="73" s="1"/>
  <c r="BK32" i="71"/>
  <c r="AK32" i="73" s="1"/>
  <c r="BJ32" i="71"/>
  <c r="AJ32" i="73" s="1"/>
  <c r="BI32" i="71"/>
  <c r="BH32" i="71"/>
  <c r="AI32" i="73" s="1"/>
  <c r="BG32" i="71"/>
  <c r="AH32" i="73" s="1"/>
  <c r="BF32" i="71"/>
  <c r="AG32" i="73" s="1"/>
  <c r="BE32" i="71"/>
  <c r="BD32" i="71"/>
  <c r="AF32" i="73" s="1"/>
  <c r="BC32" i="71"/>
  <c r="AE32" i="73" s="1"/>
  <c r="BB32" i="71"/>
  <c r="AD32" i="73" s="1"/>
  <c r="BA32" i="71"/>
  <c r="AZ32" i="71"/>
  <c r="AC32" i="73" s="1"/>
  <c r="AY32" i="71"/>
  <c r="AB32" i="73" s="1"/>
  <c r="AX32" i="71"/>
  <c r="AA32" i="73" s="1"/>
  <c r="AW32" i="71"/>
  <c r="AV32" i="71"/>
  <c r="Z32" i="73" s="1"/>
  <c r="AU32" i="71"/>
  <c r="Y32" i="73" s="1"/>
  <c r="AT32" i="71"/>
  <c r="X32" i="73" s="1"/>
  <c r="AS32" i="71"/>
  <c r="AR32" i="71"/>
  <c r="W32" i="73" s="1"/>
  <c r="AQ32" i="71"/>
  <c r="V32" i="73" s="1"/>
  <c r="AP32" i="71"/>
  <c r="U32" i="73" s="1"/>
  <c r="AO32" i="71"/>
  <c r="AN32" i="71"/>
  <c r="T32" i="73" s="1"/>
  <c r="AM32" i="71"/>
  <c r="S32" i="73" s="1"/>
  <c r="AL32" i="71"/>
  <c r="R32" i="73" s="1"/>
  <c r="AK32" i="71"/>
  <c r="AJ32" i="71"/>
  <c r="Q32" i="73" s="1"/>
  <c r="AI32" i="71"/>
  <c r="P32" i="73" s="1"/>
  <c r="AH32" i="71"/>
  <c r="O32" i="73" s="1"/>
  <c r="AG32" i="71"/>
  <c r="AF32" i="71"/>
  <c r="N32" i="73" s="1"/>
  <c r="AE32" i="71"/>
  <c r="M32" i="73" s="1"/>
  <c r="AD32" i="71"/>
  <c r="L32" i="73" s="1"/>
  <c r="AC32" i="71"/>
  <c r="AB32" i="71"/>
  <c r="K32" i="73" s="1"/>
  <c r="AA32" i="71"/>
  <c r="J32" i="73" s="1"/>
  <c r="Z32" i="71"/>
  <c r="I32" i="73" s="1"/>
  <c r="Y32" i="71"/>
  <c r="X32" i="71"/>
  <c r="H32" i="73" s="1"/>
  <c r="W32" i="71"/>
  <c r="M32" i="71"/>
  <c r="L32" i="71"/>
  <c r="K32" i="71"/>
  <c r="H32" i="71"/>
  <c r="F32" i="73" s="1"/>
  <c r="G32" i="71"/>
  <c r="F32" i="71"/>
  <c r="E32" i="71"/>
  <c r="C32" i="73" s="1"/>
  <c r="CE31" i="71"/>
  <c r="BR31" i="71"/>
  <c r="AP31" i="73" s="1"/>
  <c r="BQ31" i="71"/>
  <c r="BP31" i="71"/>
  <c r="AO31" i="73" s="1"/>
  <c r="BO31" i="71"/>
  <c r="AN31" i="73" s="1"/>
  <c r="BN31" i="71"/>
  <c r="AM31" i="73" s="1"/>
  <c r="BM31" i="71"/>
  <c r="BL31" i="71"/>
  <c r="AL31" i="73" s="1"/>
  <c r="BK31" i="71"/>
  <c r="AK31" i="73" s="1"/>
  <c r="BJ31" i="71"/>
  <c r="AJ31" i="73" s="1"/>
  <c r="BI31" i="71"/>
  <c r="BH31" i="71"/>
  <c r="AI31" i="73" s="1"/>
  <c r="BG31" i="71"/>
  <c r="AH31" i="73" s="1"/>
  <c r="BF31" i="71"/>
  <c r="AG31" i="73" s="1"/>
  <c r="BE31" i="71"/>
  <c r="BD31" i="71"/>
  <c r="AF31" i="73" s="1"/>
  <c r="BC31" i="71"/>
  <c r="AE31" i="73" s="1"/>
  <c r="BB31" i="71"/>
  <c r="AD31" i="73" s="1"/>
  <c r="BA31" i="71"/>
  <c r="AZ31" i="71"/>
  <c r="AC31" i="73" s="1"/>
  <c r="AY31" i="71"/>
  <c r="AB31" i="73" s="1"/>
  <c r="AX31" i="71"/>
  <c r="AA31" i="73" s="1"/>
  <c r="AW31" i="71"/>
  <c r="AV31" i="71"/>
  <c r="Z31" i="73" s="1"/>
  <c r="AU31" i="71"/>
  <c r="Y31" i="73" s="1"/>
  <c r="AT31" i="71"/>
  <c r="X31" i="73" s="1"/>
  <c r="AS31" i="71"/>
  <c r="AR31" i="71"/>
  <c r="W31" i="73" s="1"/>
  <c r="AQ31" i="71"/>
  <c r="V31" i="73" s="1"/>
  <c r="AP31" i="71"/>
  <c r="U31" i="73" s="1"/>
  <c r="AO31" i="71"/>
  <c r="AN31" i="71"/>
  <c r="T31" i="73" s="1"/>
  <c r="AM31" i="71"/>
  <c r="S31" i="73" s="1"/>
  <c r="AL31" i="71"/>
  <c r="R31" i="73" s="1"/>
  <c r="AK31" i="71"/>
  <c r="AJ31" i="71"/>
  <c r="Q31" i="73" s="1"/>
  <c r="AI31" i="71"/>
  <c r="P31" i="73" s="1"/>
  <c r="AH31" i="71"/>
  <c r="O31" i="73" s="1"/>
  <c r="AG31" i="71"/>
  <c r="AF31" i="71"/>
  <c r="N31" i="73" s="1"/>
  <c r="AE31" i="71"/>
  <c r="M31" i="73" s="1"/>
  <c r="AD31" i="71"/>
  <c r="L31" i="73" s="1"/>
  <c r="AC31" i="71"/>
  <c r="AB31" i="71"/>
  <c r="K31" i="73" s="1"/>
  <c r="AA31" i="71"/>
  <c r="J31" i="73" s="1"/>
  <c r="Z31" i="71"/>
  <c r="Y31" i="71"/>
  <c r="X31" i="71"/>
  <c r="H31" i="73" s="1"/>
  <c r="W31" i="71"/>
  <c r="M31" i="71"/>
  <c r="L31" i="71"/>
  <c r="K31" i="71"/>
  <c r="H31" i="71"/>
  <c r="F31" i="73" s="1"/>
  <c r="G31" i="71"/>
  <c r="F31" i="71"/>
  <c r="E31" i="71"/>
  <c r="C31" i="73" s="1"/>
  <c r="CE30" i="71"/>
  <c r="BR30" i="71"/>
  <c r="AP30" i="73" s="1"/>
  <c r="BQ30" i="71"/>
  <c r="BP30" i="71"/>
  <c r="AO30" i="73" s="1"/>
  <c r="BO30" i="71"/>
  <c r="AN30" i="73" s="1"/>
  <c r="BN30" i="71"/>
  <c r="AM30" i="73" s="1"/>
  <c r="BM30" i="71"/>
  <c r="BL30" i="71"/>
  <c r="AL30" i="73" s="1"/>
  <c r="BK30" i="71"/>
  <c r="AK30" i="73" s="1"/>
  <c r="BJ30" i="71"/>
  <c r="AJ30" i="73" s="1"/>
  <c r="BI30" i="71"/>
  <c r="BH30" i="71"/>
  <c r="AI30" i="73" s="1"/>
  <c r="BG30" i="71"/>
  <c r="AH30" i="73" s="1"/>
  <c r="BF30" i="71"/>
  <c r="AG30" i="73" s="1"/>
  <c r="BE30" i="71"/>
  <c r="BD30" i="71"/>
  <c r="AF30" i="73" s="1"/>
  <c r="BC30" i="71"/>
  <c r="AE30" i="73" s="1"/>
  <c r="BB30" i="71"/>
  <c r="AD30" i="73" s="1"/>
  <c r="BA30" i="71"/>
  <c r="AZ30" i="71"/>
  <c r="AC30" i="73" s="1"/>
  <c r="AY30" i="71"/>
  <c r="AB30" i="73" s="1"/>
  <c r="AX30" i="71"/>
  <c r="AA30" i="73" s="1"/>
  <c r="AW30" i="71"/>
  <c r="AV30" i="71"/>
  <c r="Z30" i="73" s="1"/>
  <c r="AU30" i="71"/>
  <c r="Y30" i="73" s="1"/>
  <c r="AT30" i="71"/>
  <c r="X30" i="73" s="1"/>
  <c r="AS30" i="71"/>
  <c r="AR30" i="71"/>
  <c r="W30" i="73" s="1"/>
  <c r="AQ30" i="71"/>
  <c r="V30" i="73" s="1"/>
  <c r="AP30" i="71"/>
  <c r="U30" i="73" s="1"/>
  <c r="AO30" i="71"/>
  <c r="AN30" i="71"/>
  <c r="T30" i="73" s="1"/>
  <c r="AM30" i="71"/>
  <c r="S30" i="73" s="1"/>
  <c r="AL30" i="71"/>
  <c r="R30" i="73" s="1"/>
  <c r="AK30" i="71"/>
  <c r="AJ30" i="71"/>
  <c r="Q30" i="73" s="1"/>
  <c r="AI30" i="71"/>
  <c r="P30" i="73" s="1"/>
  <c r="AH30" i="71"/>
  <c r="O30" i="73" s="1"/>
  <c r="AG30" i="71"/>
  <c r="AF30" i="71"/>
  <c r="N30" i="73" s="1"/>
  <c r="AE30" i="71"/>
  <c r="M30" i="73" s="1"/>
  <c r="AD30" i="71"/>
  <c r="L30" i="73" s="1"/>
  <c r="AC30" i="71"/>
  <c r="AB30" i="71"/>
  <c r="K30" i="73" s="1"/>
  <c r="AA30" i="71"/>
  <c r="J30" i="73" s="1"/>
  <c r="Z30" i="71"/>
  <c r="Y30" i="71"/>
  <c r="X30" i="71"/>
  <c r="H30" i="73" s="1"/>
  <c r="W30" i="71"/>
  <c r="M30" i="71"/>
  <c r="L30" i="71"/>
  <c r="K30" i="71"/>
  <c r="H30" i="71"/>
  <c r="F30" i="73" s="1"/>
  <c r="G30" i="71"/>
  <c r="F30" i="71"/>
  <c r="E30" i="71"/>
  <c r="C30" i="73" s="1"/>
  <c r="CE29" i="71"/>
  <c r="BR29" i="71"/>
  <c r="AP29" i="73" s="1"/>
  <c r="BQ29" i="71"/>
  <c r="BP29" i="71"/>
  <c r="AO29" i="73" s="1"/>
  <c r="BO29" i="71"/>
  <c r="AN29" i="73" s="1"/>
  <c r="BN29" i="71"/>
  <c r="AM29" i="73" s="1"/>
  <c r="BM29" i="71"/>
  <c r="BL29" i="71"/>
  <c r="AL29" i="73" s="1"/>
  <c r="BK29" i="71"/>
  <c r="AK29" i="73" s="1"/>
  <c r="BJ29" i="71"/>
  <c r="AJ29" i="73" s="1"/>
  <c r="BI29" i="71"/>
  <c r="BH29" i="71"/>
  <c r="AI29" i="73" s="1"/>
  <c r="BG29" i="71"/>
  <c r="AH29" i="73" s="1"/>
  <c r="BF29" i="71"/>
  <c r="AG29" i="73" s="1"/>
  <c r="BE29" i="71"/>
  <c r="BD29" i="71"/>
  <c r="AF29" i="73" s="1"/>
  <c r="BC29" i="71"/>
  <c r="AE29" i="73" s="1"/>
  <c r="BB29" i="71"/>
  <c r="AD29" i="73" s="1"/>
  <c r="BA29" i="71"/>
  <c r="AZ29" i="71"/>
  <c r="AC29" i="73" s="1"/>
  <c r="AY29" i="71"/>
  <c r="AB29" i="73" s="1"/>
  <c r="AX29" i="71"/>
  <c r="AA29" i="73" s="1"/>
  <c r="AW29" i="71"/>
  <c r="AV29" i="71"/>
  <c r="Z29" i="73" s="1"/>
  <c r="AU29" i="71"/>
  <c r="Y29" i="73" s="1"/>
  <c r="AT29" i="71"/>
  <c r="X29" i="73" s="1"/>
  <c r="AS29" i="71"/>
  <c r="AR29" i="71"/>
  <c r="W29" i="73" s="1"/>
  <c r="AQ29" i="71"/>
  <c r="V29" i="73" s="1"/>
  <c r="AP29" i="71"/>
  <c r="U29" i="73" s="1"/>
  <c r="AO29" i="71"/>
  <c r="AN29" i="71"/>
  <c r="T29" i="73" s="1"/>
  <c r="AM29" i="71"/>
  <c r="S29" i="73" s="1"/>
  <c r="AL29" i="71"/>
  <c r="R29" i="73" s="1"/>
  <c r="AK29" i="71"/>
  <c r="AJ29" i="71"/>
  <c r="Q29" i="73" s="1"/>
  <c r="AI29" i="71"/>
  <c r="P29" i="73" s="1"/>
  <c r="AH29" i="71"/>
  <c r="O29" i="73" s="1"/>
  <c r="AG29" i="71"/>
  <c r="AF29" i="71"/>
  <c r="N29" i="73" s="1"/>
  <c r="AE29" i="71"/>
  <c r="M29" i="73" s="1"/>
  <c r="AD29" i="71"/>
  <c r="L29" i="73" s="1"/>
  <c r="AC29" i="71"/>
  <c r="AB29" i="71"/>
  <c r="K29" i="73" s="1"/>
  <c r="AA29" i="71"/>
  <c r="J29" i="73" s="1"/>
  <c r="Z29" i="71"/>
  <c r="I29" i="73" s="1"/>
  <c r="Y29" i="71"/>
  <c r="X29" i="71"/>
  <c r="H29" i="73" s="1"/>
  <c r="W29" i="71"/>
  <c r="M29" i="71"/>
  <c r="L29" i="71"/>
  <c r="K29" i="71"/>
  <c r="H29" i="71"/>
  <c r="F29" i="73" s="1"/>
  <c r="G29" i="71"/>
  <c r="F29" i="71"/>
  <c r="E29" i="71"/>
  <c r="C29" i="73" s="1"/>
  <c r="CE28" i="71"/>
  <c r="BR28" i="71"/>
  <c r="AP28" i="73" s="1"/>
  <c r="BQ28" i="71"/>
  <c r="BP28" i="71"/>
  <c r="AO28" i="73" s="1"/>
  <c r="BO28" i="71"/>
  <c r="AN28" i="73" s="1"/>
  <c r="BN28" i="71"/>
  <c r="AM28" i="73" s="1"/>
  <c r="BM28" i="71"/>
  <c r="BL28" i="71"/>
  <c r="AL28" i="73" s="1"/>
  <c r="BK28" i="71"/>
  <c r="AK28" i="73" s="1"/>
  <c r="BJ28" i="71"/>
  <c r="AJ28" i="73" s="1"/>
  <c r="BI28" i="71"/>
  <c r="BH28" i="71"/>
  <c r="AI28" i="73" s="1"/>
  <c r="BG28" i="71"/>
  <c r="AH28" i="73" s="1"/>
  <c r="BF28" i="71"/>
  <c r="AG28" i="73" s="1"/>
  <c r="BE28" i="71"/>
  <c r="BD28" i="71"/>
  <c r="AF28" i="73" s="1"/>
  <c r="BC28" i="71"/>
  <c r="AE28" i="73" s="1"/>
  <c r="BB28" i="71"/>
  <c r="AD28" i="73" s="1"/>
  <c r="BA28" i="71"/>
  <c r="AZ28" i="71"/>
  <c r="AC28" i="73" s="1"/>
  <c r="AY28" i="71"/>
  <c r="AB28" i="73" s="1"/>
  <c r="AX28" i="71"/>
  <c r="AA28" i="73" s="1"/>
  <c r="AW28" i="71"/>
  <c r="AV28" i="71"/>
  <c r="Z28" i="73" s="1"/>
  <c r="AU28" i="71"/>
  <c r="Y28" i="73" s="1"/>
  <c r="AT28" i="71"/>
  <c r="X28" i="73" s="1"/>
  <c r="AS28" i="71"/>
  <c r="AR28" i="71"/>
  <c r="W28" i="73" s="1"/>
  <c r="AQ28" i="71"/>
  <c r="V28" i="73" s="1"/>
  <c r="AP28" i="71"/>
  <c r="U28" i="73" s="1"/>
  <c r="AO28" i="71"/>
  <c r="AN28" i="71"/>
  <c r="T28" i="73" s="1"/>
  <c r="AM28" i="71"/>
  <c r="S28" i="73" s="1"/>
  <c r="AL28" i="71"/>
  <c r="R28" i="73" s="1"/>
  <c r="AK28" i="71"/>
  <c r="AJ28" i="71"/>
  <c r="Q28" i="73" s="1"/>
  <c r="AI28" i="71"/>
  <c r="P28" i="73" s="1"/>
  <c r="AH28" i="71"/>
  <c r="O28" i="73" s="1"/>
  <c r="AG28" i="71"/>
  <c r="AF28" i="71"/>
  <c r="N28" i="73" s="1"/>
  <c r="AE28" i="71"/>
  <c r="M28" i="73" s="1"/>
  <c r="AD28" i="71"/>
  <c r="L28" i="73" s="1"/>
  <c r="AC28" i="71"/>
  <c r="AB28" i="71"/>
  <c r="K28" i="73" s="1"/>
  <c r="AA28" i="71"/>
  <c r="J28" i="73" s="1"/>
  <c r="Z28" i="71"/>
  <c r="Y28" i="71"/>
  <c r="X28" i="71"/>
  <c r="H28" i="73" s="1"/>
  <c r="W28" i="71"/>
  <c r="M28" i="71"/>
  <c r="L28" i="71"/>
  <c r="K28" i="71"/>
  <c r="H28" i="71"/>
  <c r="F28" i="73" s="1"/>
  <c r="G28" i="71"/>
  <c r="F28" i="71"/>
  <c r="E28" i="71"/>
  <c r="C28" i="73" s="1"/>
  <c r="CE27" i="71"/>
  <c r="BR27" i="71"/>
  <c r="AP27" i="73" s="1"/>
  <c r="BQ27" i="71"/>
  <c r="BP27" i="71"/>
  <c r="AO27" i="73" s="1"/>
  <c r="BO27" i="71"/>
  <c r="AN27" i="73" s="1"/>
  <c r="BN27" i="71"/>
  <c r="AM27" i="73" s="1"/>
  <c r="BM27" i="71"/>
  <c r="BL27" i="71"/>
  <c r="AL27" i="73" s="1"/>
  <c r="BK27" i="71"/>
  <c r="AK27" i="73" s="1"/>
  <c r="BJ27" i="71"/>
  <c r="AJ27" i="73" s="1"/>
  <c r="BI27" i="71"/>
  <c r="BH27" i="71"/>
  <c r="AI27" i="73" s="1"/>
  <c r="BG27" i="71"/>
  <c r="AH27" i="73" s="1"/>
  <c r="BF27" i="71"/>
  <c r="AG27" i="73" s="1"/>
  <c r="BE27" i="71"/>
  <c r="BD27" i="71"/>
  <c r="AF27" i="73" s="1"/>
  <c r="BC27" i="71"/>
  <c r="AE27" i="73" s="1"/>
  <c r="BB27" i="71"/>
  <c r="AD27" i="73" s="1"/>
  <c r="BA27" i="71"/>
  <c r="AZ27" i="71"/>
  <c r="AC27" i="73" s="1"/>
  <c r="AY27" i="71"/>
  <c r="AB27" i="73" s="1"/>
  <c r="AX27" i="71"/>
  <c r="AA27" i="73" s="1"/>
  <c r="AW27" i="71"/>
  <c r="AV27" i="71"/>
  <c r="Z27" i="73" s="1"/>
  <c r="AU27" i="71"/>
  <c r="Y27" i="73" s="1"/>
  <c r="AT27" i="71"/>
  <c r="X27" i="73" s="1"/>
  <c r="AS27" i="71"/>
  <c r="AR27" i="71"/>
  <c r="W27" i="73" s="1"/>
  <c r="AQ27" i="71"/>
  <c r="V27" i="73" s="1"/>
  <c r="AP27" i="71"/>
  <c r="U27" i="73" s="1"/>
  <c r="AO27" i="71"/>
  <c r="AN27" i="71"/>
  <c r="T27" i="73" s="1"/>
  <c r="AM27" i="71"/>
  <c r="S27" i="73" s="1"/>
  <c r="AL27" i="71"/>
  <c r="R27" i="73" s="1"/>
  <c r="AK27" i="71"/>
  <c r="AJ27" i="71"/>
  <c r="Q27" i="73" s="1"/>
  <c r="AI27" i="71"/>
  <c r="P27" i="73" s="1"/>
  <c r="AH27" i="71"/>
  <c r="O27" i="73" s="1"/>
  <c r="AG27" i="71"/>
  <c r="AF27" i="71"/>
  <c r="N27" i="73" s="1"/>
  <c r="AE27" i="71"/>
  <c r="M27" i="73" s="1"/>
  <c r="AD27" i="71"/>
  <c r="L27" i="73" s="1"/>
  <c r="AC27" i="71"/>
  <c r="AB27" i="71"/>
  <c r="K27" i="73" s="1"/>
  <c r="AA27" i="71"/>
  <c r="J27" i="73" s="1"/>
  <c r="Z27" i="71"/>
  <c r="Y27" i="71"/>
  <c r="X27" i="71"/>
  <c r="H27" i="73" s="1"/>
  <c r="W27" i="71"/>
  <c r="M27" i="71"/>
  <c r="L27" i="71"/>
  <c r="K27" i="71"/>
  <c r="H27" i="71"/>
  <c r="F27" i="73" s="1"/>
  <c r="G27" i="71"/>
  <c r="F27" i="71"/>
  <c r="E27" i="71"/>
  <c r="C27" i="73" s="1"/>
  <c r="CE26" i="71"/>
  <c r="BR26" i="71"/>
  <c r="AP26" i="73" s="1"/>
  <c r="BQ26" i="71"/>
  <c r="BP26" i="71"/>
  <c r="AO26" i="73" s="1"/>
  <c r="BO26" i="71"/>
  <c r="AN26" i="73" s="1"/>
  <c r="BN26" i="71"/>
  <c r="AM26" i="73" s="1"/>
  <c r="BM26" i="71"/>
  <c r="BL26" i="71"/>
  <c r="AL26" i="73" s="1"/>
  <c r="BK26" i="71"/>
  <c r="AK26" i="73" s="1"/>
  <c r="BJ26" i="71"/>
  <c r="AJ26" i="73" s="1"/>
  <c r="BI26" i="71"/>
  <c r="BH26" i="71"/>
  <c r="AI26" i="73" s="1"/>
  <c r="BG26" i="71"/>
  <c r="AH26" i="73" s="1"/>
  <c r="BF26" i="71"/>
  <c r="AG26" i="73" s="1"/>
  <c r="BE26" i="71"/>
  <c r="BD26" i="71"/>
  <c r="AF26" i="73" s="1"/>
  <c r="BC26" i="71"/>
  <c r="AE26" i="73" s="1"/>
  <c r="BB26" i="71"/>
  <c r="AD26" i="73" s="1"/>
  <c r="BA26" i="71"/>
  <c r="AZ26" i="71"/>
  <c r="AC26" i="73" s="1"/>
  <c r="AY26" i="71"/>
  <c r="AB26" i="73" s="1"/>
  <c r="AX26" i="71"/>
  <c r="AA26" i="73" s="1"/>
  <c r="AW26" i="71"/>
  <c r="AV26" i="71"/>
  <c r="Z26" i="73" s="1"/>
  <c r="AU26" i="71"/>
  <c r="Y26" i="73" s="1"/>
  <c r="AT26" i="71"/>
  <c r="X26" i="73" s="1"/>
  <c r="AS26" i="71"/>
  <c r="AR26" i="71"/>
  <c r="W26" i="73" s="1"/>
  <c r="AQ26" i="71"/>
  <c r="V26" i="73" s="1"/>
  <c r="AP26" i="71"/>
  <c r="U26" i="73" s="1"/>
  <c r="AO26" i="71"/>
  <c r="AN26" i="71"/>
  <c r="T26" i="73" s="1"/>
  <c r="AM26" i="71"/>
  <c r="S26" i="73" s="1"/>
  <c r="AL26" i="71"/>
  <c r="R26" i="73" s="1"/>
  <c r="AK26" i="71"/>
  <c r="AJ26" i="71"/>
  <c r="Q26" i="73" s="1"/>
  <c r="AI26" i="71"/>
  <c r="P26" i="73" s="1"/>
  <c r="AH26" i="71"/>
  <c r="O26" i="73" s="1"/>
  <c r="AG26" i="71"/>
  <c r="AF26" i="71"/>
  <c r="N26" i="73" s="1"/>
  <c r="AE26" i="71"/>
  <c r="M26" i="73" s="1"/>
  <c r="AD26" i="71"/>
  <c r="L26" i="73" s="1"/>
  <c r="AC26" i="71"/>
  <c r="AB26" i="71"/>
  <c r="K26" i="73" s="1"/>
  <c r="AA26" i="71"/>
  <c r="J26" i="73" s="1"/>
  <c r="Z26" i="71"/>
  <c r="Y26" i="71"/>
  <c r="X26" i="71"/>
  <c r="H26" i="73" s="1"/>
  <c r="W26" i="71"/>
  <c r="M26" i="71"/>
  <c r="L26" i="71"/>
  <c r="K26" i="71"/>
  <c r="H26" i="71"/>
  <c r="F26" i="73" s="1"/>
  <c r="G26" i="71"/>
  <c r="F26" i="71"/>
  <c r="E26" i="71"/>
  <c r="C26" i="73" s="1"/>
  <c r="CE25" i="71"/>
  <c r="BR25" i="71"/>
  <c r="AP25" i="73" s="1"/>
  <c r="BQ25" i="71"/>
  <c r="BP25" i="71"/>
  <c r="AO25" i="73" s="1"/>
  <c r="BO25" i="71"/>
  <c r="AN25" i="73" s="1"/>
  <c r="BN25" i="71"/>
  <c r="AM25" i="73" s="1"/>
  <c r="BM25" i="71"/>
  <c r="BL25" i="71"/>
  <c r="AL25" i="73" s="1"/>
  <c r="BK25" i="71"/>
  <c r="AK25" i="73" s="1"/>
  <c r="BJ25" i="71"/>
  <c r="AJ25" i="73" s="1"/>
  <c r="BI25" i="71"/>
  <c r="BH25" i="71"/>
  <c r="AI25" i="73" s="1"/>
  <c r="BG25" i="71"/>
  <c r="AH25" i="73" s="1"/>
  <c r="BF25" i="71"/>
  <c r="AG25" i="73" s="1"/>
  <c r="BE25" i="71"/>
  <c r="BD25" i="71"/>
  <c r="AF25" i="73" s="1"/>
  <c r="BC25" i="71"/>
  <c r="AE25" i="73" s="1"/>
  <c r="BB25" i="71"/>
  <c r="AD25" i="73" s="1"/>
  <c r="BA25" i="71"/>
  <c r="AZ25" i="71"/>
  <c r="AC25" i="73" s="1"/>
  <c r="AY25" i="71"/>
  <c r="AB25" i="73" s="1"/>
  <c r="AX25" i="71"/>
  <c r="AA25" i="73" s="1"/>
  <c r="AW25" i="71"/>
  <c r="AV25" i="71"/>
  <c r="Z25" i="73" s="1"/>
  <c r="AU25" i="71"/>
  <c r="Y25" i="73" s="1"/>
  <c r="AT25" i="71"/>
  <c r="X25" i="73" s="1"/>
  <c r="AS25" i="71"/>
  <c r="AR25" i="71"/>
  <c r="W25" i="73" s="1"/>
  <c r="AQ25" i="71"/>
  <c r="V25" i="73" s="1"/>
  <c r="AP25" i="71"/>
  <c r="U25" i="73" s="1"/>
  <c r="AO25" i="71"/>
  <c r="AN25" i="71"/>
  <c r="T25" i="73" s="1"/>
  <c r="AM25" i="71"/>
  <c r="S25" i="73" s="1"/>
  <c r="AL25" i="71"/>
  <c r="R25" i="73" s="1"/>
  <c r="AK25" i="71"/>
  <c r="AJ25" i="71"/>
  <c r="Q25" i="73" s="1"/>
  <c r="AI25" i="71"/>
  <c r="P25" i="73" s="1"/>
  <c r="AH25" i="71"/>
  <c r="O25" i="73" s="1"/>
  <c r="AG25" i="71"/>
  <c r="AF25" i="71"/>
  <c r="N25" i="73" s="1"/>
  <c r="AE25" i="71"/>
  <c r="M25" i="73" s="1"/>
  <c r="AD25" i="71"/>
  <c r="L25" i="73" s="1"/>
  <c r="AC25" i="71"/>
  <c r="AB25" i="71"/>
  <c r="K25" i="73" s="1"/>
  <c r="AA25" i="71"/>
  <c r="J25" i="73" s="1"/>
  <c r="Z25" i="71"/>
  <c r="I25" i="73" s="1"/>
  <c r="Y25" i="71"/>
  <c r="X25" i="71"/>
  <c r="H25" i="73" s="1"/>
  <c r="W25" i="71"/>
  <c r="M25" i="71"/>
  <c r="L25" i="71"/>
  <c r="K25" i="71"/>
  <c r="H25" i="71"/>
  <c r="F25" i="73" s="1"/>
  <c r="G25" i="71"/>
  <c r="F25" i="71"/>
  <c r="E25" i="71"/>
  <c r="C25" i="73" s="1"/>
  <c r="CE24" i="71"/>
  <c r="BR24" i="71"/>
  <c r="AP24" i="73" s="1"/>
  <c r="BQ24" i="71"/>
  <c r="BP24" i="71"/>
  <c r="AO24" i="73" s="1"/>
  <c r="BO24" i="71"/>
  <c r="AN24" i="73" s="1"/>
  <c r="BN24" i="71"/>
  <c r="AM24" i="73" s="1"/>
  <c r="BM24" i="71"/>
  <c r="BL24" i="71"/>
  <c r="AL24" i="73" s="1"/>
  <c r="BK24" i="71"/>
  <c r="AK24" i="73" s="1"/>
  <c r="BJ24" i="71"/>
  <c r="AJ24" i="73" s="1"/>
  <c r="BI24" i="71"/>
  <c r="BH24" i="71"/>
  <c r="AI24" i="73" s="1"/>
  <c r="BG24" i="71"/>
  <c r="AH24" i="73" s="1"/>
  <c r="BF24" i="71"/>
  <c r="AG24" i="73" s="1"/>
  <c r="BE24" i="71"/>
  <c r="BD24" i="71"/>
  <c r="AF24" i="73" s="1"/>
  <c r="BC24" i="71"/>
  <c r="AE24" i="73" s="1"/>
  <c r="BB24" i="71"/>
  <c r="AD24" i="73" s="1"/>
  <c r="BA24" i="71"/>
  <c r="AZ24" i="71"/>
  <c r="AC24" i="73" s="1"/>
  <c r="AY24" i="71"/>
  <c r="AB24" i="73" s="1"/>
  <c r="AX24" i="71"/>
  <c r="AA24" i="73" s="1"/>
  <c r="AW24" i="71"/>
  <c r="AV24" i="71"/>
  <c r="Z24" i="73" s="1"/>
  <c r="AU24" i="71"/>
  <c r="Y24" i="73" s="1"/>
  <c r="AT24" i="71"/>
  <c r="X24" i="73" s="1"/>
  <c r="AS24" i="71"/>
  <c r="AR24" i="71"/>
  <c r="W24" i="73" s="1"/>
  <c r="AQ24" i="71"/>
  <c r="V24" i="73" s="1"/>
  <c r="AP24" i="71"/>
  <c r="U24" i="73" s="1"/>
  <c r="AO24" i="71"/>
  <c r="AN24" i="71"/>
  <c r="T24" i="73" s="1"/>
  <c r="AM24" i="71"/>
  <c r="S24" i="73" s="1"/>
  <c r="AL24" i="71"/>
  <c r="R24" i="73" s="1"/>
  <c r="AK24" i="71"/>
  <c r="AJ24" i="71"/>
  <c r="Q24" i="73" s="1"/>
  <c r="AI24" i="71"/>
  <c r="P24" i="73" s="1"/>
  <c r="AH24" i="71"/>
  <c r="O24" i="73" s="1"/>
  <c r="AG24" i="71"/>
  <c r="AF24" i="71"/>
  <c r="N24" i="73" s="1"/>
  <c r="AE24" i="71"/>
  <c r="M24" i="73" s="1"/>
  <c r="AD24" i="71"/>
  <c r="L24" i="73" s="1"/>
  <c r="AC24" i="71"/>
  <c r="AB24" i="71"/>
  <c r="K24" i="73" s="1"/>
  <c r="AA24" i="71"/>
  <c r="J24" i="73" s="1"/>
  <c r="Z24" i="71"/>
  <c r="Y24" i="71"/>
  <c r="X24" i="71"/>
  <c r="H24" i="73" s="1"/>
  <c r="W24" i="71"/>
  <c r="M24" i="71"/>
  <c r="L24" i="71"/>
  <c r="K24" i="71"/>
  <c r="H24" i="71"/>
  <c r="F24" i="73" s="1"/>
  <c r="G24" i="71"/>
  <c r="F24" i="71"/>
  <c r="E24" i="71"/>
  <c r="C24" i="73" s="1"/>
  <c r="CE23" i="71"/>
  <c r="BR23" i="71"/>
  <c r="AP23" i="73" s="1"/>
  <c r="BQ23" i="71"/>
  <c r="BP23" i="71"/>
  <c r="AO23" i="73" s="1"/>
  <c r="BO23" i="71"/>
  <c r="AN23" i="73" s="1"/>
  <c r="BN23" i="71"/>
  <c r="AM23" i="73" s="1"/>
  <c r="BM23" i="71"/>
  <c r="BL23" i="71"/>
  <c r="AL23" i="73" s="1"/>
  <c r="BK23" i="71"/>
  <c r="AK23" i="73" s="1"/>
  <c r="BJ23" i="71"/>
  <c r="AJ23" i="73" s="1"/>
  <c r="BI23" i="71"/>
  <c r="BH23" i="71"/>
  <c r="AI23" i="73" s="1"/>
  <c r="BG23" i="71"/>
  <c r="AH23" i="73" s="1"/>
  <c r="BF23" i="71"/>
  <c r="AG23" i="73" s="1"/>
  <c r="BE23" i="71"/>
  <c r="BD23" i="71"/>
  <c r="AF23" i="73" s="1"/>
  <c r="BC23" i="71"/>
  <c r="AE23" i="73" s="1"/>
  <c r="BB23" i="71"/>
  <c r="AD23" i="73" s="1"/>
  <c r="BA23" i="71"/>
  <c r="AZ23" i="71"/>
  <c r="AC23" i="73" s="1"/>
  <c r="AY23" i="71"/>
  <c r="AB23" i="73" s="1"/>
  <c r="AX23" i="71"/>
  <c r="AA23" i="73" s="1"/>
  <c r="AW23" i="71"/>
  <c r="AV23" i="71"/>
  <c r="Z23" i="73" s="1"/>
  <c r="AU23" i="71"/>
  <c r="Y23" i="73" s="1"/>
  <c r="AT23" i="71"/>
  <c r="X23" i="73" s="1"/>
  <c r="AS23" i="71"/>
  <c r="AR23" i="71"/>
  <c r="W23" i="73" s="1"/>
  <c r="AQ23" i="71"/>
  <c r="V23" i="73" s="1"/>
  <c r="AP23" i="71"/>
  <c r="U23" i="73" s="1"/>
  <c r="AO23" i="71"/>
  <c r="AN23" i="71"/>
  <c r="T23" i="73" s="1"/>
  <c r="AM23" i="71"/>
  <c r="S23" i="73" s="1"/>
  <c r="AL23" i="71"/>
  <c r="R23" i="73" s="1"/>
  <c r="AK23" i="71"/>
  <c r="AJ23" i="71"/>
  <c r="Q23" i="73" s="1"/>
  <c r="AI23" i="71"/>
  <c r="P23" i="73" s="1"/>
  <c r="AH23" i="71"/>
  <c r="O23" i="73" s="1"/>
  <c r="AG23" i="71"/>
  <c r="AF23" i="71"/>
  <c r="N23" i="73" s="1"/>
  <c r="AE23" i="71"/>
  <c r="M23" i="73" s="1"/>
  <c r="AD23" i="71"/>
  <c r="L23" i="73" s="1"/>
  <c r="AC23" i="71"/>
  <c r="AB23" i="71"/>
  <c r="K23" i="73" s="1"/>
  <c r="AA23" i="71"/>
  <c r="J23" i="73" s="1"/>
  <c r="Z23" i="71"/>
  <c r="Y23" i="71"/>
  <c r="X23" i="71"/>
  <c r="H23" i="73" s="1"/>
  <c r="W23" i="71"/>
  <c r="M23" i="71"/>
  <c r="L23" i="71"/>
  <c r="K23" i="71"/>
  <c r="H23" i="71"/>
  <c r="F23" i="73" s="1"/>
  <c r="G23" i="71"/>
  <c r="F23" i="71"/>
  <c r="E23" i="71"/>
  <c r="C23" i="73" s="1"/>
  <c r="CE22" i="71"/>
  <c r="BR22" i="71"/>
  <c r="AP22" i="73" s="1"/>
  <c r="BQ22" i="71"/>
  <c r="BP22" i="71"/>
  <c r="AO22" i="73" s="1"/>
  <c r="BO22" i="71"/>
  <c r="AN22" i="73" s="1"/>
  <c r="BN22" i="71"/>
  <c r="AM22" i="73" s="1"/>
  <c r="BM22" i="71"/>
  <c r="BL22" i="71"/>
  <c r="AL22" i="73" s="1"/>
  <c r="BK22" i="71"/>
  <c r="AK22" i="73" s="1"/>
  <c r="BJ22" i="71"/>
  <c r="AJ22" i="73" s="1"/>
  <c r="BI22" i="71"/>
  <c r="BH22" i="71"/>
  <c r="AI22" i="73" s="1"/>
  <c r="BG22" i="71"/>
  <c r="AH22" i="73" s="1"/>
  <c r="BF22" i="71"/>
  <c r="AG22" i="73" s="1"/>
  <c r="BE22" i="71"/>
  <c r="BD22" i="71"/>
  <c r="AF22" i="73" s="1"/>
  <c r="BC22" i="71"/>
  <c r="AE22" i="73" s="1"/>
  <c r="BB22" i="71"/>
  <c r="AD22" i="73" s="1"/>
  <c r="BA22" i="71"/>
  <c r="AZ22" i="71"/>
  <c r="AC22" i="73" s="1"/>
  <c r="AY22" i="71"/>
  <c r="AB22" i="73" s="1"/>
  <c r="AX22" i="71"/>
  <c r="AA22" i="73" s="1"/>
  <c r="AW22" i="71"/>
  <c r="AV22" i="71"/>
  <c r="Z22" i="73" s="1"/>
  <c r="AU22" i="71"/>
  <c r="Y22" i="73" s="1"/>
  <c r="AT22" i="71"/>
  <c r="X22" i="73" s="1"/>
  <c r="AS22" i="71"/>
  <c r="AR22" i="71"/>
  <c r="W22" i="73" s="1"/>
  <c r="AQ22" i="71"/>
  <c r="V22" i="73" s="1"/>
  <c r="AP22" i="71"/>
  <c r="U22" i="73" s="1"/>
  <c r="AO22" i="71"/>
  <c r="AN22" i="71"/>
  <c r="T22" i="73" s="1"/>
  <c r="AM22" i="71"/>
  <c r="S22" i="73" s="1"/>
  <c r="AL22" i="71"/>
  <c r="R22" i="73" s="1"/>
  <c r="AK22" i="71"/>
  <c r="AJ22" i="71"/>
  <c r="Q22" i="73" s="1"/>
  <c r="AI22" i="71"/>
  <c r="P22" i="73" s="1"/>
  <c r="AH22" i="71"/>
  <c r="O22" i="73" s="1"/>
  <c r="AG22" i="71"/>
  <c r="AF22" i="71"/>
  <c r="N22" i="73" s="1"/>
  <c r="AE22" i="71"/>
  <c r="M22" i="73" s="1"/>
  <c r="AD22" i="71"/>
  <c r="L22" i="73" s="1"/>
  <c r="AC22" i="71"/>
  <c r="AB22" i="71"/>
  <c r="K22" i="73" s="1"/>
  <c r="AA22" i="71"/>
  <c r="J22" i="73" s="1"/>
  <c r="Z22" i="71"/>
  <c r="Y22" i="71"/>
  <c r="X22" i="71"/>
  <c r="H22" i="73" s="1"/>
  <c r="W22" i="71"/>
  <c r="M22" i="71"/>
  <c r="L22" i="71"/>
  <c r="K22" i="71"/>
  <c r="H22" i="71"/>
  <c r="F22" i="73" s="1"/>
  <c r="G22" i="71"/>
  <c r="F22" i="71"/>
  <c r="E22" i="71"/>
  <c r="C22" i="73" s="1"/>
  <c r="CE21" i="71"/>
  <c r="BR21" i="71"/>
  <c r="AP21" i="73" s="1"/>
  <c r="BQ21" i="71"/>
  <c r="BP21" i="71"/>
  <c r="AO21" i="73" s="1"/>
  <c r="BO21" i="71"/>
  <c r="AN21" i="73" s="1"/>
  <c r="BN21" i="71"/>
  <c r="AM21" i="73" s="1"/>
  <c r="BM21" i="71"/>
  <c r="BL21" i="71"/>
  <c r="AL21" i="73" s="1"/>
  <c r="BK21" i="71"/>
  <c r="AK21" i="73" s="1"/>
  <c r="BJ21" i="71"/>
  <c r="AJ21" i="73" s="1"/>
  <c r="BI21" i="71"/>
  <c r="BH21" i="71"/>
  <c r="AI21" i="73" s="1"/>
  <c r="BG21" i="71"/>
  <c r="AH21" i="73" s="1"/>
  <c r="BF21" i="71"/>
  <c r="AG21" i="73" s="1"/>
  <c r="BE21" i="71"/>
  <c r="BD21" i="71"/>
  <c r="AF21" i="73" s="1"/>
  <c r="BC21" i="71"/>
  <c r="AE21" i="73" s="1"/>
  <c r="BB21" i="71"/>
  <c r="AD21" i="73" s="1"/>
  <c r="BA21" i="71"/>
  <c r="AZ21" i="71"/>
  <c r="AC21" i="73" s="1"/>
  <c r="AY21" i="71"/>
  <c r="AB21" i="73" s="1"/>
  <c r="AX21" i="71"/>
  <c r="AA21" i="73" s="1"/>
  <c r="AW21" i="71"/>
  <c r="AV21" i="71"/>
  <c r="Z21" i="73" s="1"/>
  <c r="AU21" i="71"/>
  <c r="Y21" i="73" s="1"/>
  <c r="AT21" i="71"/>
  <c r="X21" i="73" s="1"/>
  <c r="AS21" i="71"/>
  <c r="AR21" i="71"/>
  <c r="W21" i="73" s="1"/>
  <c r="AQ21" i="71"/>
  <c r="V21" i="73" s="1"/>
  <c r="AP21" i="71"/>
  <c r="U21" i="73" s="1"/>
  <c r="AO21" i="71"/>
  <c r="AN21" i="71"/>
  <c r="T21" i="73" s="1"/>
  <c r="AM21" i="71"/>
  <c r="S21" i="73" s="1"/>
  <c r="AL21" i="71"/>
  <c r="R21" i="73" s="1"/>
  <c r="AK21" i="71"/>
  <c r="AJ21" i="71"/>
  <c r="Q21" i="73" s="1"/>
  <c r="AI21" i="71"/>
  <c r="P21" i="73" s="1"/>
  <c r="AH21" i="71"/>
  <c r="O21" i="73" s="1"/>
  <c r="AG21" i="71"/>
  <c r="AF21" i="71"/>
  <c r="N21" i="73" s="1"/>
  <c r="AE21" i="71"/>
  <c r="M21" i="73" s="1"/>
  <c r="AD21" i="71"/>
  <c r="L21" i="73" s="1"/>
  <c r="AC21" i="71"/>
  <c r="AB21" i="71"/>
  <c r="K21" i="73" s="1"/>
  <c r="AA21" i="71"/>
  <c r="J21" i="73" s="1"/>
  <c r="Z21" i="71"/>
  <c r="I21" i="73" s="1"/>
  <c r="Y21" i="71"/>
  <c r="X21" i="71"/>
  <c r="H21" i="73" s="1"/>
  <c r="W21" i="71"/>
  <c r="M21" i="71"/>
  <c r="L21" i="71"/>
  <c r="K21" i="71"/>
  <c r="H21" i="71"/>
  <c r="F21" i="73" s="1"/>
  <c r="G21" i="71"/>
  <c r="F21" i="71"/>
  <c r="E21" i="71"/>
  <c r="C21" i="73" s="1"/>
  <c r="CE20" i="71"/>
  <c r="BR20" i="71"/>
  <c r="AP20" i="73" s="1"/>
  <c r="BQ20" i="71"/>
  <c r="BP20" i="71"/>
  <c r="AO20" i="73" s="1"/>
  <c r="BO20" i="71"/>
  <c r="AN20" i="73" s="1"/>
  <c r="BN20" i="71"/>
  <c r="AM20" i="73" s="1"/>
  <c r="BM20" i="71"/>
  <c r="BL20" i="71"/>
  <c r="AL20" i="73" s="1"/>
  <c r="BK20" i="71"/>
  <c r="AK20" i="73" s="1"/>
  <c r="BJ20" i="71"/>
  <c r="AJ20" i="73" s="1"/>
  <c r="BI20" i="71"/>
  <c r="BH20" i="71"/>
  <c r="AI20" i="73" s="1"/>
  <c r="BG20" i="71"/>
  <c r="AH20" i="73" s="1"/>
  <c r="BF20" i="71"/>
  <c r="AG20" i="73" s="1"/>
  <c r="BE20" i="71"/>
  <c r="BD20" i="71"/>
  <c r="AF20" i="73" s="1"/>
  <c r="BC20" i="71"/>
  <c r="AE20" i="73" s="1"/>
  <c r="BB20" i="71"/>
  <c r="AD20" i="73" s="1"/>
  <c r="BA20" i="71"/>
  <c r="AZ20" i="71"/>
  <c r="AC20" i="73" s="1"/>
  <c r="AY20" i="71"/>
  <c r="AB20" i="73" s="1"/>
  <c r="AX20" i="71"/>
  <c r="AA20" i="73" s="1"/>
  <c r="AW20" i="71"/>
  <c r="AV20" i="71"/>
  <c r="Z20" i="73" s="1"/>
  <c r="AU20" i="71"/>
  <c r="Y20" i="73" s="1"/>
  <c r="AT20" i="71"/>
  <c r="X20" i="73" s="1"/>
  <c r="AS20" i="71"/>
  <c r="AR20" i="71"/>
  <c r="W20" i="73" s="1"/>
  <c r="AQ20" i="71"/>
  <c r="V20" i="73" s="1"/>
  <c r="AP20" i="71"/>
  <c r="U20" i="73" s="1"/>
  <c r="AO20" i="71"/>
  <c r="AN20" i="71"/>
  <c r="T20" i="73" s="1"/>
  <c r="AM20" i="71"/>
  <c r="S20" i="73" s="1"/>
  <c r="AL20" i="71"/>
  <c r="R20" i="73" s="1"/>
  <c r="AK20" i="71"/>
  <c r="AJ20" i="71"/>
  <c r="Q20" i="73" s="1"/>
  <c r="AI20" i="71"/>
  <c r="P20" i="73" s="1"/>
  <c r="AH20" i="71"/>
  <c r="O20" i="73" s="1"/>
  <c r="AG20" i="71"/>
  <c r="AF20" i="71"/>
  <c r="N20" i="73" s="1"/>
  <c r="AE20" i="71"/>
  <c r="M20" i="73" s="1"/>
  <c r="AD20" i="71"/>
  <c r="L20" i="73" s="1"/>
  <c r="AC20" i="71"/>
  <c r="AB20" i="71"/>
  <c r="K20" i="73" s="1"/>
  <c r="AA20" i="71"/>
  <c r="J20" i="73" s="1"/>
  <c r="Z20" i="71"/>
  <c r="Y20" i="71"/>
  <c r="X20" i="71"/>
  <c r="H20" i="73" s="1"/>
  <c r="W20" i="71"/>
  <c r="M20" i="71"/>
  <c r="L20" i="71"/>
  <c r="K20" i="71"/>
  <c r="H20" i="71"/>
  <c r="F20" i="73" s="1"/>
  <c r="G20" i="71"/>
  <c r="F20" i="71"/>
  <c r="E20" i="71"/>
  <c r="C20" i="73" s="1"/>
  <c r="CE19" i="71"/>
  <c r="BR19" i="71"/>
  <c r="AP19" i="73" s="1"/>
  <c r="BQ19" i="71"/>
  <c r="BP19" i="71"/>
  <c r="AO19" i="73" s="1"/>
  <c r="BO19" i="71"/>
  <c r="AN19" i="73" s="1"/>
  <c r="BN19" i="71"/>
  <c r="AM19" i="73" s="1"/>
  <c r="BM19" i="71"/>
  <c r="BL19" i="71"/>
  <c r="AL19" i="73" s="1"/>
  <c r="BK19" i="71"/>
  <c r="AK19" i="73" s="1"/>
  <c r="BJ19" i="71"/>
  <c r="AJ19" i="73" s="1"/>
  <c r="BI19" i="71"/>
  <c r="BH19" i="71"/>
  <c r="AI19" i="73" s="1"/>
  <c r="BG19" i="71"/>
  <c r="AH19" i="73" s="1"/>
  <c r="BF19" i="71"/>
  <c r="AG19" i="73" s="1"/>
  <c r="BE19" i="71"/>
  <c r="BD19" i="71"/>
  <c r="AF19" i="73" s="1"/>
  <c r="BC19" i="71"/>
  <c r="AE19" i="73" s="1"/>
  <c r="BB19" i="71"/>
  <c r="AD19" i="73" s="1"/>
  <c r="BA19" i="71"/>
  <c r="AZ19" i="71"/>
  <c r="AC19" i="73" s="1"/>
  <c r="AY19" i="71"/>
  <c r="AB19" i="73" s="1"/>
  <c r="AX19" i="71"/>
  <c r="AA19" i="73" s="1"/>
  <c r="AW19" i="71"/>
  <c r="AV19" i="71"/>
  <c r="Z19" i="73" s="1"/>
  <c r="AU19" i="71"/>
  <c r="Y19" i="73" s="1"/>
  <c r="AT19" i="71"/>
  <c r="X19" i="73" s="1"/>
  <c r="AS19" i="71"/>
  <c r="AR19" i="71"/>
  <c r="W19" i="73" s="1"/>
  <c r="AQ19" i="71"/>
  <c r="V19" i="73" s="1"/>
  <c r="AP19" i="71"/>
  <c r="U19" i="73" s="1"/>
  <c r="AO19" i="71"/>
  <c r="AN19" i="71"/>
  <c r="T19" i="73" s="1"/>
  <c r="AM19" i="71"/>
  <c r="S19" i="73" s="1"/>
  <c r="AL19" i="71"/>
  <c r="R19" i="73" s="1"/>
  <c r="AK19" i="71"/>
  <c r="AJ19" i="71"/>
  <c r="Q19" i="73" s="1"/>
  <c r="AI19" i="71"/>
  <c r="P19" i="73" s="1"/>
  <c r="AH19" i="71"/>
  <c r="O19" i="73" s="1"/>
  <c r="AG19" i="71"/>
  <c r="AF19" i="71"/>
  <c r="N19" i="73" s="1"/>
  <c r="AE19" i="71"/>
  <c r="M19" i="73" s="1"/>
  <c r="AD19" i="71"/>
  <c r="L19" i="73" s="1"/>
  <c r="AC19" i="71"/>
  <c r="AB19" i="71"/>
  <c r="K19" i="73" s="1"/>
  <c r="AA19" i="71"/>
  <c r="J19" i="73" s="1"/>
  <c r="Z19" i="71"/>
  <c r="Y19" i="71"/>
  <c r="X19" i="71"/>
  <c r="H19" i="73" s="1"/>
  <c r="W19" i="71"/>
  <c r="M19" i="71"/>
  <c r="L19" i="71"/>
  <c r="K19" i="71"/>
  <c r="H19" i="71"/>
  <c r="F19" i="73" s="1"/>
  <c r="G19" i="71"/>
  <c r="F19" i="71"/>
  <c r="E19" i="71"/>
  <c r="C19" i="73" s="1"/>
  <c r="CE18" i="71"/>
  <c r="BR18" i="71"/>
  <c r="AP18" i="73" s="1"/>
  <c r="BQ18" i="71"/>
  <c r="BP18" i="71"/>
  <c r="AO18" i="73" s="1"/>
  <c r="BO18" i="71"/>
  <c r="AN18" i="73" s="1"/>
  <c r="BN18" i="71"/>
  <c r="AM18" i="73" s="1"/>
  <c r="BM18" i="71"/>
  <c r="BL18" i="71"/>
  <c r="AL18" i="73" s="1"/>
  <c r="BK18" i="71"/>
  <c r="AK18" i="73" s="1"/>
  <c r="BJ18" i="71"/>
  <c r="AJ18" i="73" s="1"/>
  <c r="BI18" i="71"/>
  <c r="BH18" i="71"/>
  <c r="AI18" i="73" s="1"/>
  <c r="BG18" i="71"/>
  <c r="AH18" i="73" s="1"/>
  <c r="BF18" i="71"/>
  <c r="AG18" i="73" s="1"/>
  <c r="BE18" i="71"/>
  <c r="BD18" i="71"/>
  <c r="AF18" i="73" s="1"/>
  <c r="BC18" i="71"/>
  <c r="AE18" i="73" s="1"/>
  <c r="BB18" i="71"/>
  <c r="AD18" i="73" s="1"/>
  <c r="BA18" i="71"/>
  <c r="AZ18" i="71"/>
  <c r="AC18" i="73" s="1"/>
  <c r="AY18" i="71"/>
  <c r="AB18" i="73" s="1"/>
  <c r="AX18" i="71"/>
  <c r="AA18" i="73" s="1"/>
  <c r="AW18" i="71"/>
  <c r="AV18" i="71"/>
  <c r="Z18" i="73" s="1"/>
  <c r="AU18" i="71"/>
  <c r="Y18" i="73" s="1"/>
  <c r="AT18" i="71"/>
  <c r="X18" i="73" s="1"/>
  <c r="AS18" i="71"/>
  <c r="AR18" i="71"/>
  <c r="W18" i="73" s="1"/>
  <c r="AQ18" i="71"/>
  <c r="V18" i="73" s="1"/>
  <c r="AP18" i="71"/>
  <c r="U18" i="73" s="1"/>
  <c r="AO18" i="71"/>
  <c r="AN18" i="71"/>
  <c r="T18" i="73" s="1"/>
  <c r="AM18" i="71"/>
  <c r="S18" i="73" s="1"/>
  <c r="AL18" i="71"/>
  <c r="R18" i="73" s="1"/>
  <c r="AK18" i="71"/>
  <c r="AJ18" i="71"/>
  <c r="Q18" i="73" s="1"/>
  <c r="AI18" i="71"/>
  <c r="P18" i="73" s="1"/>
  <c r="AH18" i="71"/>
  <c r="O18" i="73" s="1"/>
  <c r="AG18" i="71"/>
  <c r="AF18" i="71"/>
  <c r="N18" i="73" s="1"/>
  <c r="AE18" i="71"/>
  <c r="M18" i="73" s="1"/>
  <c r="AD18" i="71"/>
  <c r="L18" i="73" s="1"/>
  <c r="AC18" i="71"/>
  <c r="AB18" i="71"/>
  <c r="K18" i="73" s="1"/>
  <c r="AA18" i="71"/>
  <c r="J18" i="73" s="1"/>
  <c r="Z18" i="71"/>
  <c r="Y18" i="71"/>
  <c r="X18" i="71"/>
  <c r="H18" i="73" s="1"/>
  <c r="W18" i="71"/>
  <c r="M18" i="71"/>
  <c r="L18" i="71"/>
  <c r="K18" i="71"/>
  <c r="H18" i="71"/>
  <c r="F18" i="73" s="1"/>
  <c r="G18" i="71"/>
  <c r="F18" i="71"/>
  <c r="E18" i="71"/>
  <c r="C18" i="73" s="1"/>
  <c r="CE17" i="71"/>
  <c r="BO17" i="71"/>
  <c r="AN17" i="73" s="1"/>
  <c r="BG17" i="71"/>
  <c r="AH17" i="73" s="1"/>
  <c r="BC17" i="71"/>
  <c r="AE17" i="73" s="1"/>
  <c r="AY17" i="71"/>
  <c r="AB17" i="73" s="1"/>
  <c r="AQ17" i="71"/>
  <c r="V17" i="73" s="1"/>
  <c r="AM17" i="71"/>
  <c r="S17" i="73" s="1"/>
  <c r="AI17" i="71"/>
  <c r="P17" i="73" s="1"/>
  <c r="AA17" i="71"/>
  <c r="J17" i="73" s="1"/>
  <c r="W17" i="71"/>
  <c r="G17" i="73" s="1"/>
  <c r="L17" i="71"/>
  <c r="K17" i="71"/>
  <c r="H17" i="71"/>
  <c r="F17" i="73" s="1"/>
  <c r="F17" i="71"/>
  <c r="G17" i="71" s="1"/>
  <c r="E17" i="71"/>
  <c r="CE16" i="71"/>
  <c r="BO16" i="71"/>
  <c r="BG16" i="71"/>
  <c r="AY16" i="71"/>
  <c r="AQ16" i="71"/>
  <c r="AI16" i="71"/>
  <c r="AA16" i="71"/>
  <c r="L16" i="71"/>
  <c r="K16" i="71"/>
  <c r="H16" i="71"/>
  <c r="F16" i="73" s="1"/>
  <c r="F16" i="71"/>
  <c r="G16" i="71" s="1"/>
  <c r="E16" i="71"/>
  <c r="CE15" i="71"/>
  <c r="BO15" i="71"/>
  <c r="BG15" i="71"/>
  <c r="BC15" i="71"/>
  <c r="AY15" i="71"/>
  <c r="AQ15" i="71"/>
  <c r="AM15" i="71"/>
  <c r="AI15" i="71"/>
  <c r="AA15" i="71"/>
  <c r="W15" i="71"/>
  <c r="L15" i="71"/>
  <c r="K15" i="71"/>
  <c r="H15" i="71"/>
  <c r="F15" i="73" s="1"/>
  <c r="F15" i="71"/>
  <c r="G15" i="71" s="1"/>
  <c r="E15" i="71"/>
  <c r="CE14" i="71"/>
  <c r="CB14" i="71"/>
  <c r="L14" i="71"/>
  <c r="K14" i="71"/>
  <c r="H14" i="71"/>
  <c r="F14" i="73" s="1"/>
  <c r="F14" i="71"/>
  <c r="G14" i="71" s="1"/>
  <c r="E14" i="71"/>
  <c r="CE13" i="71"/>
  <c r="CB13" i="71"/>
  <c r="L13" i="71"/>
  <c r="K13" i="71"/>
  <c r="H13" i="71"/>
  <c r="F13" i="73" s="1"/>
  <c r="F13" i="71"/>
  <c r="G13" i="71" s="1"/>
  <c r="E13" i="71"/>
  <c r="CE12" i="71"/>
  <c r="CB12" i="71"/>
  <c r="L12" i="71"/>
  <c r="K12" i="71"/>
  <c r="H12" i="71"/>
  <c r="F12" i="73" s="1"/>
  <c r="F12" i="71"/>
  <c r="G12" i="71" s="1"/>
  <c r="E12" i="71"/>
  <c r="CE11" i="71"/>
  <c r="CB11" i="71"/>
  <c r="L11" i="71"/>
  <c r="K11" i="71"/>
  <c r="H11" i="71"/>
  <c r="F11" i="73" s="1"/>
  <c r="F11" i="71"/>
  <c r="G11" i="71" s="1"/>
  <c r="E11" i="71"/>
  <c r="CE10" i="71"/>
  <c r="CB10" i="71"/>
  <c r="L10" i="71"/>
  <c r="K10" i="71"/>
  <c r="H10" i="71"/>
  <c r="F10" i="73" s="1"/>
  <c r="F10" i="71"/>
  <c r="G10" i="71" s="1"/>
  <c r="E10" i="71"/>
  <c r="CE9" i="71"/>
  <c r="CB9" i="71"/>
  <c r="L9" i="71"/>
  <c r="K9" i="71"/>
  <c r="H9" i="71"/>
  <c r="F9" i="73" s="1"/>
  <c r="F9" i="71"/>
  <c r="G9" i="71" s="1"/>
  <c r="E9" i="71"/>
  <c r="CE8" i="71"/>
  <c r="CB8" i="71"/>
  <c r="AJ8" i="71"/>
  <c r="Q8" i="73" s="1"/>
  <c r="L8" i="71"/>
  <c r="K8" i="71"/>
  <c r="H8" i="71"/>
  <c r="F8" i="73" s="1"/>
  <c r="F8" i="71"/>
  <c r="G8" i="71" s="1"/>
  <c r="E8" i="71"/>
  <c r="CE7" i="71"/>
  <c r="CB7" i="71"/>
  <c r="BC7" i="71"/>
  <c r="AE7" i="73" s="1"/>
  <c r="AJ7" i="71"/>
  <c r="Q7" i="73" s="1"/>
  <c r="L7" i="71"/>
  <c r="K7" i="71"/>
  <c r="H7" i="71"/>
  <c r="F7" i="73" s="1"/>
  <c r="F7" i="71"/>
  <c r="G7" i="71" s="1"/>
  <c r="E7" i="71"/>
  <c r="CE6" i="71"/>
  <c r="CB6" i="71"/>
  <c r="BP6" i="71"/>
  <c r="AO6" i="73" s="1"/>
  <c r="L6" i="71"/>
  <c r="K6" i="71"/>
  <c r="H6" i="71"/>
  <c r="F6" i="73" s="1"/>
  <c r="F6" i="71"/>
  <c r="G6" i="71" s="1"/>
  <c r="E6" i="71"/>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CE5" i="71"/>
  <c r="CB5" i="71"/>
  <c r="L5" i="71"/>
  <c r="K5" i="71"/>
  <c r="H5" i="71"/>
  <c r="F5" i="73" s="1"/>
  <c r="F5" i="71"/>
  <c r="G5" i="71" s="1"/>
  <c r="E5" i="71"/>
  <c r="BO3" i="71"/>
  <c r="BP17" i="71" s="1"/>
  <c r="AO17" i="73" s="1"/>
  <c r="BK3" i="71"/>
  <c r="BK17" i="71" s="1"/>
  <c r="AK17" i="73" s="1"/>
  <c r="BG3" i="71"/>
  <c r="BH17" i="71" s="1"/>
  <c r="AI17" i="73" s="1"/>
  <c r="BC3" i="71"/>
  <c r="AY3" i="71"/>
  <c r="AZ17" i="71" s="1"/>
  <c r="AC17" i="73" s="1"/>
  <c r="AU3" i="71"/>
  <c r="AQ3" i="71"/>
  <c r="AR17" i="71" s="1"/>
  <c r="W17" i="73" s="1"/>
  <c r="AM3" i="71"/>
  <c r="AI3" i="71"/>
  <c r="AJ9" i="71" s="1"/>
  <c r="Q9" i="73" s="1"/>
  <c r="AE3" i="71"/>
  <c r="AE17" i="71" s="1"/>
  <c r="M17" i="73" s="1"/>
  <c r="AA3" i="71"/>
  <c r="AA13" i="71" s="1"/>
  <c r="J13" i="73" s="1"/>
  <c r="W3" i="71"/>
  <c r="I3" i="71"/>
  <c r="CE16" i="52"/>
  <c r="CF16" i="52"/>
  <c r="CG16" i="52"/>
  <c r="CH16" i="52" s="1"/>
  <c r="CE17" i="52"/>
  <c r="CF17" i="52"/>
  <c r="CG17" i="52"/>
  <c r="CH17" i="52" s="1"/>
  <c r="CE18" i="52"/>
  <c r="CF18" i="52"/>
  <c r="CG18" i="52"/>
  <c r="CH18" i="52" s="1"/>
  <c r="CE19" i="52"/>
  <c r="CF19" i="52"/>
  <c r="CG19" i="52"/>
  <c r="CH19" i="52" s="1"/>
  <c r="CE20" i="52"/>
  <c r="CF20" i="52"/>
  <c r="CG20" i="52"/>
  <c r="CH20" i="52" s="1"/>
  <c r="CE21" i="52"/>
  <c r="CF21" i="52"/>
  <c r="CG21" i="52"/>
  <c r="CH21" i="52" s="1"/>
  <c r="CE22" i="52"/>
  <c r="CF22" i="52"/>
  <c r="CG22" i="52"/>
  <c r="CH22" i="52" s="1"/>
  <c r="CE23" i="52"/>
  <c r="CF23" i="52"/>
  <c r="CG23" i="52"/>
  <c r="CH23" i="52" s="1"/>
  <c r="CE24" i="52"/>
  <c r="CF24" i="52"/>
  <c r="CG24" i="52"/>
  <c r="CH24" i="52" s="1"/>
  <c r="CE25" i="52"/>
  <c r="CF25" i="52"/>
  <c r="CG25" i="52"/>
  <c r="CH25" i="52" s="1"/>
  <c r="CE26" i="52"/>
  <c r="CF26" i="52"/>
  <c r="CG26" i="52"/>
  <c r="CH26" i="52" s="1"/>
  <c r="CE27" i="52"/>
  <c r="CF27" i="52"/>
  <c r="CG27" i="52"/>
  <c r="CH27" i="52" s="1"/>
  <c r="CE28" i="52"/>
  <c r="CF28" i="52"/>
  <c r="CG28" i="52"/>
  <c r="CH28" i="52" s="1"/>
  <c r="CE29" i="52"/>
  <c r="CF29" i="52"/>
  <c r="CG29" i="52"/>
  <c r="CH29" i="52" s="1"/>
  <c r="CE30" i="52"/>
  <c r="CF30" i="52"/>
  <c r="CG30" i="52"/>
  <c r="CH30" i="52" s="1"/>
  <c r="CE31" i="52"/>
  <c r="CF31" i="52"/>
  <c r="CG31" i="52"/>
  <c r="CH31" i="52" s="1"/>
  <c r="CE32" i="52"/>
  <c r="CF32" i="52"/>
  <c r="CG32" i="52"/>
  <c r="CH32" i="52" s="1"/>
  <c r="CE33" i="52"/>
  <c r="CF33" i="52"/>
  <c r="CG33" i="52"/>
  <c r="CH33" i="52" s="1"/>
  <c r="CE34" i="52"/>
  <c r="CF34" i="52"/>
  <c r="CG34" i="52"/>
  <c r="CH34" i="52" s="1"/>
  <c r="CE35" i="52"/>
  <c r="CF35" i="52"/>
  <c r="CG35" i="52"/>
  <c r="CH35" i="52" s="1"/>
  <c r="CE36" i="52"/>
  <c r="CF36" i="52"/>
  <c r="CG36" i="52"/>
  <c r="CH36" i="52" s="1"/>
  <c r="CE37" i="52"/>
  <c r="CF37" i="52"/>
  <c r="CG37" i="52"/>
  <c r="CH37" i="52" s="1"/>
  <c r="CE38" i="52"/>
  <c r="CF38" i="52"/>
  <c r="CG38" i="52"/>
  <c r="CH38" i="52" s="1"/>
  <c r="CE39" i="52"/>
  <c r="CF39" i="52"/>
  <c r="CG39" i="52"/>
  <c r="CH39" i="52" s="1"/>
  <c r="CE40" i="52"/>
  <c r="CF40" i="52"/>
  <c r="CG40" i="52"/>
  <c r="CH40" i="52" s="1"/>
  <c r="CE41" i="52"/>
  <c r="CF41" i="52"/>
  <c r="CG41" i="52"/>
  <c r="CH41" i="52" s="1"/>
  <c r="CE42" i="52"/>
  <c r="CF42" i="52"/>
  <c r="CG42" i="52"/>
  <c r="CH42" i="52" s="1"/>
  <c r="CE43" i="52"/>
  <c r="CF43" i="52"/>
  <c r="CG43" i="52"/>
  <c r="CH43" i="52" s="1"/>
  <c r="CE44" i="52"/>
  <c r="CF44" i="52"/>
  <c r="CG44" i="52"/>
  <c r="CH44" i="52" s="1"/>
  <c r="CE45" i="52"/>
  <c r="CF45" i="52"/>
  <c r="CG45" i="52"/>
  <c r="CH45" i="52" s="1"/>
  <c r="CE46" i="52"/>
  <c r="CF46" i="52"/>
  <c r="CG46" i="52"/>
  <c r="CH46" i="52" s="1"/>
  <c r="CE47" i="52"/>
  <c r="CF47" i="52"/>
  <c r="CG47" i="52"/>
  <c r="CH47" i="52" s="1"/>
  <c r="CE48" i="52"/>
  <c r="CF48" i="52"/>
  <c r="CG48" i="52"/>
  <c r="CH48" i="52" s="1"/>
  <c r="CE49" i="52"/>
  <c r="CF49" i="52"/>
  <c r="CG49" i="52"/>
  <c r="CH49" i="52" s="1"/>
  <c r="CE50" i="52"/>
  <c r="CF50" i="52"/>
  <c r="CG50" i="52"/>
  <c r="CH50" i="52" s="1"/>
  <c r="CE51" i="52"/>
  <c r="CF51" i="52"/>
  <c r="CG51" i="52"/>
  <c r="CH51" i="52" s="1"/>
  <c r="CE52" i="52"/>
  <c r="CF52" i="52"/>
  <c r="CG52" i="52"/>
  <c r="CH52" i="52" s="1"/>
  <c r="CE53" i="52"/>
  <c r="CF53" i="52"/>
  <c r="CG53" i="52"/>
  <c r="CH53" i="52" s="1"/>
  <c r="CE54" i="52"/>
  <c r="CF54" i="52"/>
  <c r="CG54" i="52"/>
  <c r="CH54" i="52" s="1"/>
  <c r="CE55" i="52"/>
  <c r="CF55" i="52"/>
  <c r="CG55" i="52"/>
  <c r="CH55" i="52" s="1"/>
  <c r="CE56" i="52"/>
  <c r="CF56" i="52"/>
  <c r="CG56" i="52"/>
  <c r="CH56" i="52" s="1"/>
  <c r="CE57" i="52"/>
  <c r="CF57" i="52"/>
  <c r="CG57" i="52"/>
  <c r="CH57" i="52" s="1"/>
  <c r="CE58" i="52"/>
  <c r="CF58" i="52"/>
  <c r="CG58" i="52"/>
  <c r="CH58" i="52" s="1"/>
  <c r="CE59" i="52"/>
  <c r="CF59" i="52"/>
  <c r="CG59" i="52"/>
  <c r="CH59" i="52" s="1"/>
  <c r="CE60" i="52"/>
  <c r="CF60" i="52"/>
  <c r="CG60" i="52"/>
  <c r="CH60" i="52" s="1"/>
  <c r="CE61" i="52"/>
  <c r="CF61" i="52"/>
  <c r="CG61" i="52"/>
  <c r="CH61" i="52" s="1"/>
  <c r="CE62" i="52"/>
  <c r="CF62" i="52"/>
  <c r="CG62" i="52"/>
  <c r="CH62" i="52" s="1"/>
  <c r="CE63" i="52"/>
  <c r="CF63" i="52"/>
  <c r="CG63" i="52"/>
  <c r="CH63" i="52" s="1"/>
  <c r="CE64" i="52"/>
  <c r="CF64" i="52"/>
  <c r="CG64" i="52"/>
  <c r="CH64" i="52" s="1"/>
  <c r="CE65" i="52"/>
  <c r="CF65" i="52"/>
  <c r="CG65" i="52"/>
  <c r="CH65" i="52" s="1"/>
  <c r="CE66" i="52"/>
  <c r="CF66" i="52"/>
  <c r="CG66" i="52"/>
  <c r="CH66" i="52" s="1"/>
  <c r="CE67" i="52"/>
  <c r="CF67" i="52"/>
  <c r="CG67" i="52"/>
  <c r="CH67" i="52" s="1"/>
  <c r="CE68" i="52"/>
  <c r="CF68" i="52"/>
  <c r="CG68" i="52"/>
  <c r="CH68" i="52" s="1"/>
  <c r="CE69" i="52"/>
  <c r="CF69" i="52"/>
  <c r="CG69" i="52"/>
  <c r="CH69" i="52" s="1"/>
  <c r="CE70" i="52"/>
  <c r="CF70" i="52"/>
  <c r="CG70" i="52"/>
  <c r="CH70" i="52" s="1"/>
  <c r="CE71" i="52"/>
  <c r="CF71" i="52"/>
  <c r="CG71" i="52"/>
  <c r="CH71" i="52" s="1"/>
  <c r="CE72" i="52"/>
  <c r="CF72" i="52"/>
  <c r="CG72" i="52"/>
  <c r="CH72" i="52" s="1"/>
  <c r="CE73" i="52"/>
  <c r="CF73" i="52"/>
  <c r="CG73" i="52"/>
  <c r="CH73" i="52" s="1"/>
  <c r="CE74" i="52"/>
  <c r="CF74" i="52"/>
  <c r="CG74" i="52"/>
  <c r="CH74" i="52" s="1"/>
  <c r="CE75" i="52"/>
  <c r="CF75" i="52"/>
  <c r="CG75" i="52"/>
  <c r="CH75" i="52" s="1"/>
  <c r="CE76" i="52"/>
  <c r="CF76" i="52"/>
  <c r="CG76" i="52"/>
  <c r="CH76" i="52" s="1"/>
  <c r="CE77" i="52"/>
  <c r="CF77" i="52"/>
  <c r="CG77" i="52"/>
  <c r="CH77" i="52" s="1"/>
  <c r="CE78" i="52"/>
  <c r="CF78" i="52"/>
  <c r="CG78" i="52"/>
  <c r="CH78" i="52" s="1"/>
  <c r="CE79" i="52"/>
  <c r="CF79" i="52"/>
  <c r="CG79" i="52"/>
  <c r="CH79" i="52"/>
  <c r="CE80" i="52"/>
  <c r="CF80" i="52"/>
  <c r="CG80" i="52"/>
  <c r="CH80" i="52"/>
  <c r="CE81" i="52"/>
  <c r="CF81" i="52"/>
  <c r="CG81" i="52"/>
  <c r="CH81" i="52"/>
  <c r="CE82" i="52"/>
  <c r="CF82" i="52"/>
  <c r="CG82" i="52"/>
  <c r="CH82" i="52"/>
  <c r="CE83" i="52"/>
  <c r="CF83" i="52"/>
  <c r="CG83" i="52"/>
  <c r="CH83" i="52"/>
  <c r="CE84" i="52"/>
  <c r="CF84" i="52"/>
  <c r="CG84" i="52"/>
  <c r="CH84" i="52"/>
  <c r="CE85" i="52"/>
  <c r="CF85" i="52"/>
  <c r="CG85" i="52"/>
  <c r="CH85" i="52"/>
  <c r="CE86" i="52"/>
  <c r="CF86" i="52"/>
  <c r="CG86" i="52"/>
  <c r="CH86" i="52"/>
  <c r="CE87" i="52"/>
  <c r="CF87" i="52"/>
  <c r="CG87" i="52"/>
  <c r="CH87" i="52"/>
  <c r="CE88" i="52"/>
  <c r="CF88" i="52"/>
  <c r="CG88" i="52"/>
  <c r="CH88" i="52"/>
  <c r="CE89" i="52"/>
  <c r="CF89" i="52"/>
  <c r="CG89" i="52"/>
  <c r="CH89" i="52"/>
  <c r="CE90" i="52"/>
  <c r="CF90" i="52"/>
  <c r="CG90" i="52"/>
  <c r="CH90" i="52"/>
  <c r="CE91" i="52"/>
  <c r="CF91" i="52"/>
  <c r="CG91" i="52"/>
  <c r="CH91" i="52"/>
  <c r="CE92" i="52"/>
  <c r="CF92" i="52"/>
  <c r="CG92" i="52"/>
  <c r="CH92" i="52"/>
  <c r="CE93" i="52"/>
  <c r="CF93" i="52"/>
  <c r="CG93" i="52"/>
  <c r="CH93" i="52"/>
  <c r="CE94" i="52"/>
  <c r="CF94" i="52"/>
  <c r="CG94" i="52"/>
  <c r="CH94" i="52"/>
  <c r="CE95" i="52"/>
  <c r="CF95" i="52"/>
  <c r="CG95" i="52"/>
  <c r="CH95" i="52"/>
  <c r="CE96" i="52"/>
  <c r="CF96" i="52"/>
  <c r="CG96" i="52"/>
  <c r="CH96" i="52"/>
  <c r="CE97" i="52"/>
  <c r="CF97" i="52"/>
  <c r="CG97" i="52"/>
  <c r="CH97" i="52"/>
  <c r="CE98" i="52"/>
  <c r="CF98" i="52"/>
  <c r="CG98" i="52"/>
  <c r="CH98" i="52"/>
  <c r="CE99" i="52"/>
  <c r="CF99" i="52"/>
  <c r="CG99" i="52"/>
  <c r="CH99" i="52"/>
  <c r="CE100" i="52"/>
  <c r="CF100" i="52"/>
  <c r="CG100" i="52"/>
  <c r="CH100" i="52"/>
  <c r="CE101" i="52"/>
  <c r="CF101" i="52"/>
  <c r="CG101" i="52"/>
  <c r="CH101" i="52"/>
  <c r="CE102" i="52"/>
  <c r="CF102" i="52"/>
  <c r="CG102" i="52"/>
  <c r="CH102" i="52"/>
  <c r="CE103" i="52"/>
  <c r="CF103" i="52"/>
  <c r="CG103" i="52"/>
  <c r="CH103" i="52"/>
  <c r="CE104" i="52"/>
  <c r="CF104" i="52"/>
  <c r="CG104" i="52"/>
  <c r="CH104" i="52"/>
  <c r="CB16" i="57"/>
  <c r="CB15" i="57"/>
  <c r="CB14" i="57"/>
  <c r="CE14" i="57"/>
  <c r="CE15" i="57"/>
  <c r="CE16" i="57"/>
  <c r="CA6" i="45"/>
  <c r="CA7" i="45"/>
  <c r="CA8" i="45"/>
  <c r="CA9" i="45"/>
  <c r="CA10" i="45"/>
  <c r="CA11" i="45"/>
  <c r="CA12" i="45"/>
  <c r="CA13" i="45"/>
  <c r="CA14" i="45"/>
  <c r="CA15" i="45"/>
  <c r="CA16" i="45"/>
  <c r="CA17" i="45"/>
  <c r="CA18" i="45"/>
  <c r="CA19" i="45"/>
  <c r="CA20" i="45"/>
  <c r="CA21" i="45"/>
  <c r="CA22" i="45"/>
  <c r="CA23" i="45"/>
  <c r="CA24" i="45"/>
  <c r="CA25" i="45"/>
  <c r="CA26" i="45"/>
  <c r="CA27" i="45"/>
  <c r="CA28" i="45"/>
  <c r="CA29" i="45"/>
  <c r="CA30" i="45"/>
  <c r="CA31" i="45"/>
  <c r="CA32" i="45"/>
  <c r="CA33" i="45"/>
  <c r="CA34" i="45"/>
  <c r="CA35" i="45"/>
  <c r="CA36" i="45"/>
  <c r="CA37" i="45"/>
  <c r="CA38" i="45"/>
  <c r="CA39" i="45"/>
  <c r="CA40" i="45"/>
  <c r="CA41" i="45"/>
  <c r="CA42" i="45"/>
  <c r="CA43" i="45"/>
  <c r="CA44" i="45"/>
  <c r="CA45" i="45"/>
  <c r="CA46" i="45"/>
  <c r="CA47" i="45"/>
  <c r="CA48" i="45"/>
  <c r="CA49" i="45"/>
  <c r="CA50" i="45"/>
  <c r="CA51" i="45"/>
  <c r="CA52" i="45"/>
  <c r="CA53" i="45"/>
  <c r="CA54" i="45"/>
  <c r="CA55" i="45"/>
  <c r="CA56" i="45"/>
  <c r="CA57" i="45"/>
  <c r="CA58" i="45"/>
  <c r="CA59" i="45"/>
  <c r="CA60" i="45"/>
  <c r="CA61" i="45"/>
  <c r="CA62" i="45"/>
  <c r="CA63" i="45"/>
  <c r="CA64" i="45"/>
  <c r="CA65" i="45"/>
  <c r="CA66" i="45"/>
  <c r="CA67" i="45"/>
  <c r="CA68" i="45"/>
  <c r="CA69" i="45"/>
  <c r="CA70" i="45"/>
  <c r="CA71" i="45"/>
  <c r="CA72" i="45"/>
  <c r="CA73" i="45"/>
  <c r="CA74" i="45"/>
  <c r="CA75" i="45"/>
  <c r="CA76" i="45"/>
  <c r="CA77" i="45"/>
  <c r="CA78" i="45"/>
  <c r="CA79" i="45"/>
  <c r="CA80" i="45"/>
  <c r="CA81" i="45"/>
  <c r="CA82" i="45"/>
  <c r="CA83" i="45"/>
  <c r="CA84" i="45"/>
  <c r="CA85" i="45"/>
  <c r="CA86" i="45"/>
  <c r="CA87" i="45"/>
  <c r="CA88" i="45"/>
  <c r="CA89" i="45"/>
  <c r="CA90" i="45"/>
  <c r="CA91" i="45"/>
  <c r="CA92" i="45"/>
  <c r="CA93" i="45"/>
  <c r="CA94" i="45"/>
  <c r="CA95" i="45"/>
  <c r="CA96" i="45"/>
  <c r="CA97" i="45"/>
  <c r="CA98" i="45"/>
  <c r="CA99" i="45"/>
  <c r="CA100" i="45"/>
  <c r="CA101" i="45"/>
  <c r="CA102" i="45"/>
  <c r="CA103" i="45"/>
  <c r="CA104" i="45"/>
  <c r="CA5" i="45"/>
  <c r="A2" i="70"/>
  <c r="AN109" i="70" s="1"/>
  <c r="V106" i="45"/>
  <c r="V105" i="45"/>
  <c r="U105" i="45"/>
  <c r="T105" i="45"/>
  <c r="R105" i="45"/>
  <c r="Q105" i="45"/>
  <c r="BT109" i="45"/>
  <c r="BS109" i="45"/>
  <c r="BT106" i="45"/>
  <c r="BN106" i="45"/>
  <c r="BJ106" i="45"/>
  <c r="BF106" i="45"/>
  <c r="BB106" i="45"/>
  <c r="AX106" i="45"/>
  <c r="AT106" i="45"/>
  <c r="AP106" i="45"/>
  <c r="AL106" i="45"/>
  <c r="AH106" i="45"/>
  <c r="AD106" i="45"/>
  <c r="Z106" i="45"/>
  <c r="BR104" i="45"/>
  <c r="AP104" i="70" s="1"/>
  <c r="BQ104" i="45"/>
  <c r="BP104" i="45"/>
  <c r="AO104" i="70" s="1"/>
  <c r="BO104" i="45"/>
  <c r="AN104" i="70" s="1"/>
  <c r="BN104" i="45"/>
  <c r="AM104" i="70" s="1"/>
  <c r="BM104" i="45"/>
  <c r="BL104" i="45"/>
  <c r="AL104" i="70" s="1"/>
  <c r="BK104" i="45"/>
  <c r="AK104" i="70" s="1"/>
  <c r="BJ104" i="45"/>
  <c r="AJ104" i="70" s="1"/>
  <c r="BI104" i="45"/>
  <c r="BH104" i="45"/>
  <c r="AI104" i="70" s="1"/>
  <c r="BG104" i="45"/>
  <c r="AH104" i="70" s="1"/>
  <c r="BF104" i="45"/>
  <c r="AG104" i="70" s="1"/>
  <c r="BE104" i="45"/>
  <c r="BD104" i="45"/>
  <c r="AF104" i="70" s="1"/>
  <c r="BC104" i="45"/>
  <c r="AE104" i="70" s="1"/>
  <c r="BB104" i="45"/>
  <c r="AD104" i="70" s="1"/>
  <c r="BA104" i="45"/>
  <c r="AZ104" i="45"/>
  <c r="AC104" i="70" s="1"/>
  <c r="AY104" i="45"/>
  <c r="AB104" i="70" s="1"/>
  <c r="AX104" i="45"/>
  <c r="AA104" i="70" s="1"/>
  <c r="AW104" i="45"/>
  <c r="AV104" i="45"/>
  <c r="Z104" i="70" s="1"/>
  <c r="AU104" i="45"/>
  <c r="Y104" i="70" s="1"/>
  <c r="AT104" i="45"/>
  <c r="X104" i="70" s="1"/>
  <c r="AS104" i="45"/>
  <c r="AR104" i="45"/>
  <c r="W104" i="70" s="1"/>
  <c r="AQ104" i="45"/>
  <c r="V104" i="70" s="1"/>
  <c r="AP104" i="45"/>
  <c r="U104" i="70" s="1"/>
  <c r="AO104" i="45"/>
  <c r="AN104" i="45"/>
  <c r="T104" i="70" s="1"/>
  <c r="AM104" i="45"/>
  <c r="S104" i="70" s="1"/>
  <c r="AL104" i="45"/>
  <c r="R104" i="70" s="1"/>
  <c r="AK104" i="45"/>
  <c r="AJ104" i="45"/>
  <c r="Q104" i="70" s="1"/>
  <c r="AI104" i="45"/>
  <c r="P104" i="70" s="1"/>
  <c r="AH104" i="45"/>
  <c r="O104" i="70" s="1"/>
  <c r="AG104" i="45"/>
  <c r="AF104" i="45"/>
  <c r="N104" i="70" s="1"/>
  <c r="AE104" i="45"/>
  <c r="M104" i="70" s="1"/>
  <c r="AD104" i="45"/>
  <c r="L104" i="70" s="1"/>
  <c r="AC104" i="45"/>
  <c r="AB104" i="45"/>
  <c r="K104" i="70" s="1"/>
  <c r="AA104" i="45"/>
  <c r="J104" i="70" s="1"/>
  <c r="Z104" i="45"/>
  <c r="BT104" i="45" s="1"/>
  <c r="Y104" i="45"/>
  <c r="X104" i="45"/>
  <c r="H104" i="70" s="1"/>
  <c r="W104" i="45"/>
  <c r="BS104" i="45" s="1"/>
  <c r="BR103" i="45"/>
  <c r="AP103" i="70" s="1"/>
  <c r="BQ103" i="45"/>
  <c r="BP103" i="45"/>
  <c r="AO103" i="70" s="1"/>
  <c r="BO103" i="45"/>
  <c r="AN103" i="70" s="1"/>
  <c r="BN103" i="45"/>
  <c r="AM103" i="70" s="1"/>
  <c r="BM103" i="45"/>
  <c r="BL103" i="45"/>
  <c r="AL103" i="70" s="1"/>
  <c r="BK103" i="45"/>
  <c r="AK103" i="70" s="1"/>
  <c r="BJ103" i="45"/>
  <c r="AJ103" i="70" s="1"/>
  <c r="BI103" i="45"/>
  <c r="BH103" i="45"/>
  <c r="AI103" i="70" s="1"/>
  <c r="BG103" i="45"/>
  <c r="AH103" i="70" s="1"/>
  <c r="BF103" i="45"/>
  <c r="AG103" i="70" s="1"/>
  <c r="BE103" i="45"/>
  <c r="BD103" i="45"/>
  <c r="AF103" i="70" s="1"/>
  <c r="BC103" i="45"/>
  <c r="AE103" i="70" s="1"/>
  <c r="BB103" i="45"/>
  <c r="AD103" i="70" s="1"/>
  <c r="BA103" i="45"/>
  <c r="AZ103" i="45"/>
  <c r="AC103" i="70" s="1"/>
  <c r="AY103" i="45"/>
  <c r="AB103" i="70" s="1"/>
  <c r="AX103" i="45"/>
  <c r="AA103" i="70" s="1"/>
  <c r="AW103" i="45"/>
  <c r="AV103" i="45"/>
  <c r="Z103" i="70" s="1"/>
  <c r="AU103" i="45"/>
  <c r="Y103" i="70" s="1"/>
  <c r="AT103" i="45"/>
  <c r="X103" i="70" s="1"/>
  <c r="AS103" i="45"/>
  <c r="AR103" i="45"/>
  <c r="W103" i="70" s="1"/>
  <c r="AQ103" i="45"/>
  <c r="V103" i="70" s="1"/>
  <c r="AP103" i="45"/>
  <c r="U103" i="70" s="1"/>
  <c r="AO103" i="45"/>
  <c r="AN103" i="45"/>
  <c r="T103" i="70" s="1"/>
  <c r="AM103" i="45"/>
  <c r="S103" i="70" s="1"/>
  <c r="AL103" i="45"/>
  <c r="R103" i="70" s="1"/>
  <c r="AK103" i="45"/>
  <c r="AJ103" i="45"/>
  <c r="Q103" i="70" s="1"/>
  <c r="AI103" i="45"/>
  <c r="P103" i="70" s="1"/>
  <c r="AH103" i="45"/>
  <c r="O103" i="70" s="1"/>
  <c r="AG103" i="45"/>
  <c r="AF103" i="45"/>
  <c r="N103" i="70" s="1"/>
  <c r="AE103" i="45"/>
  <c r="M103" i="70" s="1"/>
  <c r="AD103" i="45"/>
  <c r="L103" i="70" s="1"/>
  <c r="AC103" i="45"/>
  <c r="AB103" i="45"/>
  <c r="K103" i="70" s="1"/>
  <c r="AA103" i="45"/>
  <c r="J103" i="70" s="1"/>
  <c r="Z103" i="45"/>
  <c r="BT103" i="45" s="1"/>
  <c r="Y103" i="45"/>
  <c r="X103" i="45"/>
  <c r="H103" i="70" s="1"/>
  <c r="W103" i="45"/>
  <c r="BR102" i="45"/>
  <c r="AP102" i="70" s="1"/>
  <c r="BQ102" i="45"/>
  <c r="BP102" i="45"/>
  <c r="AO102" i="70" s="1"/>
  <c r="BO102" i="45"/>
  <c r="AN102" i="70" s="1"/>
  <c r="BN102" i="45"/>
  <c r="AM102" i="70" s="1"/>
  <c r="BM102" i="45"/>
  <c r="BL102" i="45"/>
  <c r="AL102" i="70" s="1"/>
  <c r="BK102" i="45"/>
  <c r="AK102" i="70" s="1"/>
  <c r="BJ102" i="45"/>
  <c r="AJ102" i="70" s="1"/>
  <c r="BI102" i="45"/>
  <c r="BH102" i="45"/>
  <c r="AI102" i="70" s="1"/>
  <c r="BG102" i="45"/>
  <c r="AH102" i="70" s="1"/>
  <c r="BF102" i="45"/>
  <c r="AG102" i="70" s="1"/>
  <c r="BE102" i="45"/>
  <c r="BD102" i="45"/>
  <c r="AF102" i="70" s="1"/>
  <c r="BC102" i="45"/>
  <c r="AE102" i="70" s="1"/>
  <c r="BB102" i="45"/>
  <c r="AD102" i="70" s="1"/>
  <c r="BA102" i="45"/>
  <c r="AZ102" i="45"/>
  <c r="AC102" i="70" s="1"/>
  <c r="AY102" i="45"/>
  <c r="AB102" i="70" s="1"/>
  <c r="AX102" i="45"/>
  <c r="AA102" i="70" s="1"/>
  <c r="AW102" i="45"/>
  <c r="AV102" i="45"/>
  <c r="Z102" i="70" s="1"/>
  <c r="AU102" i="45"/>
  <c r="Y102" i="70" s="1"/>
  <c r="AT102" i="45"/>
  <c r="X102" i="70" s="1"/>
  <c r="AS102" i="45"/>
  <c r="AR102" i="45"/>
  <c r="W102" i="70" s="1"/>
  <c r="AQ102" i="45"/>
  <c r="V102" i="70" s="1"/>
  <c r="AP102" i="45"/>
  <c r="U102" i="70" s="1"/>
  <c r="AO102" i="45"/>
  <c r="AN102" i="45"/>
  <c r="T102" i="70" s="1"/>
  <c r="AM102" i="45"/>
  <c r="S102" i="70" s="1"/>
  <c r="AL102" i="45"/>
  <c r="R102" i="70" s="1"/>
  <c r="AK102" i="45"/>
  <c r="AJ102" i="45"/>
  <c r="Q102" i="70" s="1"/>
  <c r="AI102" i="45"/>
  <c r="P102" i="70" s="1"/>
  <c r="AH102" i="45"/>
  <c r="O102" i="70" s="1"/>
  <c r="AG102" i="45"/>
  <c r="AF102" i="45"/>
  <c r="N102" i="70" s="1"/>
  <c r="AE102" i="45"/>
  <c r="M102" i="70" s="1"/>
  <c r="AD102" i="45"/>
  <c r="L102" i="70" s="1"/>
  <c r="AC102" i="45"/>
  <c r="AB102" i="45"/>
  <c r="K102" i="70" s="1"/>
  <c r="AA102" i="45"/>
  <c r="J102" i="70" s="1"/>
  <c r="Z102" i="45"/>
  <c r="BT102" i="45" s="1"/>
  <c r="Y102" i="45"/>
  <c r="X102" i="45"/>
  <c r="H102" i="70" s="1"/>
  <c r="W102" i="45"/>
  <c r="BS102" i="45" s="1"/>
  <c r="BR101" i="45"/>
  <c r="AP101" i="70" s="1"/>
  <c r="BQ101" i="45"/>
  <c r="BP101" i="45"/>
  <c r="AO101" i="70" s="1"/>
  <c r="BO101" i="45"/>
  <c r="AN101" i="70" s="1"/>
  <c r="BN101" i="45"/>
  <c r="AM101" i="70" s="1"/>
  <c r="BM101" i="45"/>
  <c r="BL101" i="45"/>
  <c r="AL101" i="70" s="1"/>
  <c r="BK101" i="45"/>
  <c r="AK101" i="70" s="1"/>
  <c r="BJ101" i="45"/>
  <c r="AJ101" i="70" s="1"/>
  <c r="BI101" i="45"/>
  <c r="BH101" i="45"/>
  <c r="AI101" i="70" s="1"/>
  <c r="BG101" i="45"/>
  <c r="AH101" i="70" s="1"/>
  <c r="BF101" i="45"/>
  <c r="AG101" i="70" s="1"/>
  <c r="BE101" i="45"/>
  <c r="BD101" i="45"/>
  <c r="AF101" i="70" s="1"/>
  <c r="BC101" i="45"/>
  <c r="AE101" i="70" s="1"/>
  <c r="BB101" i="45"/>
  <c r="AD101" i="70" s="1"/>
  <c r="BA101" i="45"/>
  <c r="AZ101" i="45"/>
  <c r="AC101" i="70" s="1"/>
  <c r="AY101" i="45"/>
  <c r="AB101" i="70" s="1"/>
  <c r="AX101" i="45"/>
  <c r="AA101" i="70" s="1"/>
  <c r="AW101" i="45"/>
  <c r="AV101" i="45"/>
  <c r="Z101" i="70" s="1"/>
  <c r="AU101" i="45"/>
  <c r="Y101" i="70" s="1"/>
  <c r="AT101" i="45"/>
  <c r="X101" i="70" s="1"/>
  <c r="AS101" i="45"/>
  <c r="AR101" i="45"/>
  <c r="W101" i="70" s="1"/>
  <c r="AQ101" i="45"/>
  <c r="V101" i="70" s="1"/>
  <c r="AP101" i="45"/>
  <c r="U101" i="70" s="1"/>
  <c r="AO101" i="45"/>
  <c r="AN101" i="45"/>
  <c r="T101" i="70" s="1"/>
  <c r="AM101" i="45"/>
  <c r="S101" i="70" s="1"/>
  <c r="AL101" i="45"/>
  <c r="R101" i="70" s="1"/>
  <c r="AK101" i="45"/>
  <c r="AJ101" i="45"/>
  <c r="Q101" i="70" s="1"/>
  <c r="AI101" i="45"/>
  <c r="P101" i="70" s="1"/>
  <c r="AH101" i="45"/>
  <c r="O101" i="70" s="1"/>
  <c r="AG101" i="45"/>
  <c r="AF101" i="45"/>
  <c r="N101" i="70" s="1"/>
  <c r="AE101" i="45"/>
  <c r="M101" i="70" s="1"/>
  <c r="AD101" i="45"/>
  <c r="L101" i="70" s="1"/>
  <c r="AC101" i="45"/>
  <c r="AB101" i="45"/>
  <c r="K101" i="70" s="1"/>
  <c r="AA101" i="45"/>
  <c r="J101" i="70" s="1"/>
  <c r="Z101" i="45"/>
  <c r="BT101" i="45" s="1"/>
  <c r="Y101" i="45"/>
  <c r="X101" i="45"/>
  <c r="H101" i="70" s="1"/>
  <c r="W101" i="45"/>
  <c r="BS101" i="45" s="1"/>
  <c r="BR100" i="45"/>
  <c r="AP100" i="70" s="1"/>
  <c r="BQ100" i="45"/>
  <c r="BP100" i="45"/>
  <c r="AO100" i="70" s="1"/>
  <c r="BO100" i="45"/>
  <c r="AN100" i="70" s="1"/>
  <c r="BN100" i="45"/>
  <c r="AM100" i="70" s="1"/>
  <c r="BM100" i="45"/>
  <c r="BL100" i="45"/>
  <c r="AL100" i="70" s="1"/>
  <c r="BK100" i="45"/>
  <c r="AK100" i="70" s="1"/>
  <c r="BJ100" i="45"/>
  <c r="AJ100" i="70" s="1"/>
  <c r="BI100" i="45"/>
  <c r="BH100" i="45"/>
  <c r="AI100" i="70" s="1"/>
  <c r="BG100" i="45"/>
  <c r="AH100" i="70" s="1"/>
  <c r="BF100" i="45"/>
  <c r="AG100" i="70" s="1"/>
  <c r="BE100" i="45"/>
  <c r="BD100" i="45"/>
  <c r="AF100" i="70" s="1"/>
  <c r="BC100" i="45"/>
  <c r="AE100" i="70" s="1"/>
  <c r="BB100" i="45"/>
  <c r="AD100" i="70" s="1"/>
  <c r="BA100" i="45"/>
  <c r="AZ100" i="45"/>
  <c r="AC100" i="70" s="1"/>
  <c r="AY100" i="45"/>
  <c r="AB100" i="70" s="1"/>
  <c r="AX100" i="45"/>
  <c r="AA100" i="70" s="1"/>
  <c r="AW100" i="45"/>
  <c r="AV100" i="45"/>
  <c r="Z100" i="70" s="1"/>
  <c r="AU100" i="45"/>
  <c r="Y100" i="70" s="1"/>
  <c r="AT100" i="45"/>
  <c r="X100" i="70" s="1"/>
  <c r="AS100" i="45"/>
  <c r="AR100" i="45"/>
  <c r="W100" i="70" s="1"/>
  <c r="AQ100" i="45"/>
  <c r="V100" i="70" s="1"/>
  <c r="AP100" i="45"/>
  <c r="U100" i="70" s="1"/>
  <c r="AO100" i="45"/>
  <c r="AN100" i="45"/>
  <c r="T100" i="70" s="1"/>
  <c r="AM100" i="45"/>
  <c r="S100" i="70" s="1"/>
  <c r="AL100" i="45"/>
  <c r="R100" i="70" s="1"/>
  <c r="AK100" i="45"/>
  <c r="AJ100" i="45"/>
  <c r="Q100" i="70" s="1"/>
  <c r="AI100" i="45"/>
  <c r="P100" i="70" s="1"/>
  <c r="AH100" i="45"/>
  <c r="O100" i="70" s="1"/>
  <c r="AG100" i="45"/>
  <c r="AF100" i="45"/>
  <c r="N100" i="70" s="1"/>
  <c r="AE100" i="45"/>
  <c r="M100" i="70" s="1"/>
  <c r="AD100" i="45"/>
  <c r="L100" i="70" s="1"/>
  <c r="AC100" i="45"/>
  <c r="AB100" i="45"/>
  <c r="K100" i="70" s="1"/>
  <c r="AA100" i="45"/>
  <c r="J100" i="70" s="1"/>
  <c r="Z100" i="45"/>
  <c r="BT100" i="45" s="1"/>
  <c r="Y100" i="45"/>
  <c r="X100" i="45"/>
  <c r="H100" i="70" s="1"/>
  <c r="W100" i="45"/>
  <c r="BS100" i="45" s="1"/>
  <c r="BR99" i="45"/>
  <c r="AP99" i="70" s="1"/>
  <c r="BQ99" i="45"/>
  <c r="BP99" i="45"/>
  <c r="AO99" i="70" s="1"/>
  <c r="BO99" i="45"/>
  <c r="AN99" i="70" s="1"/>
  <c r="BN99" i="45"/>
  <c r="AM99" i="70" s="1"/>
  <c r="BM99" i="45"/>
  <c r="BL99" i="45"/>
  <c r="AL99" i="70" s="1"/>
  <c r="BK99" i="45"/>
  <c r="AK99" i="70" s="1"/>
  <c r="BJ99" i="45"/>
  <c r="AJ99" i="70" s="1"/>
  <c r="BI99" i="45"/>
  <c r="BH99" i="45"/>
  <c r="AI99" i="70" s="1"/>
  <c r="BG99" i="45"/>
  <c r="AH99" i="70" s="1"/>
  <c r="BF99" i="45"/>
  <c r="AG99" i="70" s="1"/>
  <c r="BE99" i="45"/>
  <c r="BD99" i="45"/>
  <c r="AF99" i="70" s="1"/>
  <c r="BC99" i="45"/>
  <c r="AE99" i="70" s="1"/>
  <c r="BB99" i="45"/>
  <c r="AD99" i="70" s="1"/>
  <c r="BA99" i="45"/>
  <c r="AZ99" i="45"/>
  <c r="AC99" i="70" s="1"/>
  <c r="AY99" i="45"/>
  <c r="AB99" i="70" s="1"/>
  <c r="AX99" i="45"/>
  <c r="AA99" i="70" s="1"/>
  <c r="AW99" i="45"/>
  <c r="AV99" i="45"/>
  <c r="Z99" i="70" s="1"/>
  <c r="AU99" i="45"/>
  <c r="Y99" i="70" s="1"/>
  <c r="AT99" i="45"/>
  <c r="X99" i="70" s="1"/>
  <c r="AS99" i="45"/>
  <c r="AR99" i="45"/>
  <c r="W99" i="70" s="1"/>
  <c r="AQ99" i="45"/>
  <c r="V99" i="70" s="1"/>
  <c r="AP99" i="45"/>
  <c r="U99" i="70" s="1"/>
  <c r="AO99" i="45"/>
  <c r="AN99" i="45"/>
  <c r="T99" i="70" s="1"/>
  <c r="AM99" i="45"/>
  <c r="S99" i="70" s="1"/>
  <c r="AL99" i="45"/>
  <c r="R99" i="70" s="1"/>
  <c r="AK99" i="45"/>
  <c r="AJ99" i="45"/>
  <c r="Q99" i="70" s="1"/>
  <c r="AI99" i="45"/>
  <c r="P99" i="70" s="1"/>
  <c r="AH99" i="45"/>
  <c r="O99" i="70" s="1"/>
  <c r="AG99" i="45"/>
  <c r="AF99" i="45"/>
  <c r="N99" i="70" s="1"/>
  <c r="AE99" i="45"/>
  <c r="M99" i="70" s="1"/>
  <c r="AD99" i="45"/>
  <c r="L99" i="70" s="1"/>
  <c r="AC99" i="45"/>
  <c r="AB99" i="45"/>
  <c r="K99" i="70" s="1"/>
  <c r="AA99" i="45"/>
  <c r="J99" i="70" s="1"/>
  <c r="Z99" i="45"/>
  <c r="BT99" i="45" s="1"/>
  <c r="Y99" i="45"/>
  <c r="X99" i="45"/>
  <c r="H99" i="70" s="1"/>
  <c r="W99" i="45"/>
  <c r="BS99" i="45" s="1"/>
  <c r="BR98" i="45"/>
  <c r="AP98" i="70" s="1"/>
  <c r="BQ98" i="45"/>
  <c r="BP98" i="45"/>
  <c r="AO98" i="70" s="1"/>
  <c r="BO98" i="45"/>
  <c r="AN98" i="70" s="1"/>
  <c r="BN98" i="45"/>
  <c r="AM98" i="70" s="1"/>
  <c r="BM98" i="45"/>
  <c r="BL98" i="45"/>
  <c r="AL98" i="70" s="1"/>
  <c r="BK98" i="45"/>
  <c r="AK98" i="70" s="1"/>
  <c r="BJ98" i="45"/>
  <c r="AJ98" i="70" s="1"/>
  <c r="BI98" i="45"/>
  <c r="BH98" i="45"/>
  <c r="AI98" i="70" s="1"/>
  <c r="BG98" i="45"/>
  <c r="AH98" i="70" s="1"/>
  <c r="BF98" i="45"/>
  <c r="AG98" i="70" s="1"/>
  <c r="BE98" i="45"/>
  <c r="BD98" i="45"/>
  <c r="AF98" i="70" s="1"/>
  <c r="BC98" i="45"/>
  <c r="AE98" i="70" s="1"/>
  <c r="BB98" i="45"/>
  <c r="AD98" i="70" s="1"/>
  <c r="BA98" i="45"/>
  <c r="AZ98" i="45"/>
  <c r="AC98" i="70" s="1"/>
  <c r="AY98" i="45"/>
  <c r="AB98" i="70" s="1"/>
  <c r="AX98" i="45"/>
  <c r="AA98" i="70" s="1"/>
  <c r="AW98" i="45"/>
  <c r="AV98" i="45"/>
  <c r="Z98" i="70" s="1"/>
  <c r="AU98" i="45"/>
  <c r="Y98" i="70" s="1"/>
  <c r="AT98" i="45"/>
  <c r="X98" i="70" s="1"/>
  <c r="AS98" i="45"/>
  <c r="AR98" i="45"/>
  <c r="W98" i="70" s="1"/>
  <c r="AQ98" i="45"/>
  <c r="V98" i="70" s="1"/>
  <c r="AP98" i="45"/>
  <c r="U98" i="70" s="1"/>
  <c r="AO98" i="45"/>
  <c r="AN98" i="45"/>
  <c r="T98" i="70" s="1"/>
  <c r="AM98" i="45"/>
  <c r="S98" i="70" s="1"/>
  <c r="AL98" i="45"/>
  <c r="R98" i="70" s="1"/>
  <c r="AK98" i="45"/>
  <c r="AJ98" i="45"/>
  <c r="Q98" i="70" s="1"/>
  <c r="AI98" i="45"/>
  <c r="P98" i="70" s="1"/>
  <c r="AH98" i="45"/>
  <c r="O98" i="70" s="1"/>
  <c r="AG98" i="45"/>
  <c r="AF98" i="45"/>
  <c r="N98" i="70" s="1"/>
  <c r="AE98" i="45"/>
  <c r="M98" i="70" s="1"/>
  <c r="AD98" i="45"/>
  <c r="L98" i="70" s="1"/>
  <c r="AC98" i="45"/>
  <c r="AB98" i="45"/>
  <c r="K98" i="70" s="1"/>
  <c r="AA98" i="45"/>
  <c r="J98" i="70" s="1"/>
  <c r="Z98" i="45"/>
  <c r="BT98" i="45" s="1"/>
  <c r="Y98" i="45"/>
  <c r="X98" i="45"/>
  <c r="H98" i="70" s="1"/>
  <c r="W98" i="45"/>
  <c r="BS98" i="45" s="1"/>
  <c r="BR97" i="45"/>
  <c r="AP97" i="70" s="1"/>
  <c r="BQ97" i="45"/>
  <c r="BP97" i="45"/>
  <c r="AO97" i="70" s="1"/>
  <c r="BO97" i="45"/>
  <c r="AN97" i="70" s="1"/>
  <c r="BN97" i="45"/>
  <c r="AM97" i="70" s="1"/>
  <c r="BM97" i="45"/>
  <c r="BL97" i="45"/>
  <c r="AL97" i="70" s="1"/>
  <c r="BK97" i="45"/>
  <c r="AK97" i="70" s="1"/>
  <c r="BJ97" i="45"/>
  <c r="AJ97" i="70" s="1"/>
  <c r="BI97" i="45"/>
  <c r="BH97" i="45"/>
  <c r="AI97" i="70" s="1"/>
  <c r="BG97" i="45"/>
  <c r="AH97" i="70" s="1"/>
  <c r="BF97" i="45"/>
  <c r="AG97" i="70" s="1"/>
  <c r="BE97" i="45"/>
  <c r="BD97" i="45"/>
  <c r="AF97" i="70" s="1"/>
  <c r="BC97" i="45"/>
  <c r="AE97" i="70" s="1"/>
  <c r="BB97" i="45"/>
  <c r="AD97" i="70" s="1"/>
  <c r="BA97" i="45"/>
  <c r="AZ97" i="45"/>
  <c r="AC97" i="70" s="1"/>
  <c r="AY97" i="45"/>
  <c r="AB97" i="70" s="1"/>
  <c r="AX97" i="45"/>
  <c r="AA97" i="70" s="1"/>
  <c r="AW97" i="45"/>
  <c r="AV97" i="45"/>
  <c r="Z97" i="70" s="1"/>
  <c r="AU97" i="45"/>
  <c r="Y97" i="70" s="1"/>
  <c r="AT97" i="45"/>
  <c r="X97" i="70" s="1"/>
  <c r="AS97" i="45"/>
  <c r="AR97" i="45"/>
  <c r="W97" i="70" s="1"/>
  <c r="AQ97" i="45"/>
  <c r="V97" i="70" s="1"/>
  <c r="AP97" i="45"/>
  <c r="U97" i="70" s="1"/>
  <c r="AO97" i="45"/>
  <c r="AN97" i="45"/>
  <c r="T97" i="70" s="1"/>
  <c r="AM97" i="45"/>
  <c r="S97" i="70" s="1"/>
  <c r="AL97" i="45"/>
  <c r="R97" i="70" s="1"/>
  <c r="AK97" i="45"/>
  <c r="AJ97" i="45"/>
  <c r="Q97" i="70" s="1"/>
  <c r="AI97" i="45"/>
  <c r="P97" i="70" s="1"/>
  <c r="AH97" i="45"/>
  <c r="O97" i="70" s="1"/>
  <c r="AG97" i="45"/>
  <c r="AF97" i="45"/>
  <c r="N97" i="70" s="1"/>
  <c r="AE97" i="45"/>
  <c r="M97" i="70" s="1"/>
  <c r="AD97" i="45"/>
  <c r="L97" i="70" s="1"/>
  <c r="AC97" i="45"/>
  <c r="AB97" i="45"/>
  <c r="K97" i="70" s="1"/>
  <c r="AA97" i="45"/>
  <c r="J97" i="70" s="1"/>
  <c r="Z97" i="45"/>
  <c r="BT97" i="45" s="1"/>
  <c r="Y97" i="45"/>
  <c r="X97" i="45"/>
  <c r="H97" i="70" s="1"/>
  <c r="W97" i="45"/>
  <c r="BR96" i="45"/>
  <c r="AP96" i="70" s="1"/>
  <c r="BQ96" i="45"/>
  <c r="BP96" i="45"/>
  <c r="AO96" i="70" s="1"/>
  <c r="BO96" i="45"/>
  <c r="AN96" i="70" s="1"/>
  <c r="BN96" i="45"/>
  <c r="AM96" i="70" s="1"/>
  <c r="BM96" i="45"/>
  <c r="BL96" i="45"/>
  <c r="AL96" i="70" s="1"/>
  <c r="BK96" i="45"/>
  <c r="AK96" i="70" s="1"/>
  <c r="BJ96" i="45"/>
  <c r="AJ96" i="70" s="1"/>
  <c r="BI96" i="45"/>
  <c r="BH96" i="45"/>
  <c r="AI96" i="70" s="1"/>
  <c r="BG96" i="45"/>
  <c r="AH96" i="70" s="1"/>
  <c r="BF96" i="45"/>
  <c r="AG96" i="70" s="1"/>
  <c r="BE96" i="45"/>
  <c r="BD96" i="45"/>
  <c r="AF96" i="70" s="1"/>
  <c r="BC96" i="45"/>
  <c r="AE96" i="70" s="1"/>
  <c r="BB96" i="45"/>
  <c r="AD96" i="70" s="1"/>
  <c r="BA96" i="45"/>
  <c r="AZ96" i="45"/>
  <c r="AC96" i="70" s="1"/>
  <c r="AY96" i="45"/>
  <c r="AB96" i="70" s="1"/>
  <c r="AX96" i="45"/>
  <c r="AA96" i="70" s="1"/>
  <c r="AW96" i="45"/>
  <c r="AV96" i="45"/>
  <c r="Z96" i="70" s="1"/>
  <c r="AU96" i="45"/>
  <c r="Y96" i="70" s="1"/>
  <c r="AT96" i="45"/>
  <c r="X96" i="70" s="1"/>
  <c r="AS96" i="45"/>
  <c r="AR96" i="45"/>
  <c r="W96" i="70" s="1"/>
  <c r="AQ96" i="45"/>
  <c r="V96" i="70" s="1"/>
  <c r="AP96" i="45"/>
  <c r="U96" i="70" s="1"/>
  <c r="AO96" i="45"/>
  <c r="AN96" i="45"/>
  <c r="T96" i="70" s="1"/>
  <c r="AM96" i="45"/>
  <c r="S96" i="70" s="1"/>
  <c r="AL96" i="45"/>
  <c r="R96" i="70" s="1"/>
  <c r="AK96" i="45"/>
  <c r="AJ96" i="45"/>
  <c r="Q96" i="70" s="1"/>
  <c r="AI96" i="45"/>
  <c r="P96" i="70" s="1"/>
  <c r="AH96" i="45"/>
  <c r="O96" i="70" s="1"/>
  <c r="AG96" i="45"/>
  <c r="AF96" i="45"/>
  <c r="N96" i="70" s="1"/>
  <c r="AE96" i="45"/>
  <c r="M96" i="70" s="1"/>
  <c r="AD96" i="45"/>
  <c r="L96" i="70" s="1"/>
  <c r="AC96" i="45"/>
  <c r="AB96" i="45"/>
  <c r="K96" i="70" s="1"/>
  <c r="AA96" i="45"/>
  <c r="J96" i="70" s="1"/>
  <c r="Z96" i="45"/>
  <c r="Y96" i="45"/>
  <c r="X96" i="45"/>
  <c r="H96" i="70" s="1"/>
  <c r="W96" i="45"/>
  <c r="BR95" i="45"/>
  <c r="AP95" i="70" s="1"/>
  <c r="BQ95" i="45"/>
  <c r="BP95" i="45"/>
  <c r="AO95" i="70" s="1"/>
  <c r="BO95" i="45"/>
  <c r="AN95" i="70" s="1"/>
  <c r="BN95" i="45"/>
  <c r="AM95" i="70" s="1"/>
  <c r="BM95" i="45"/>
  <c r="BL95" i="45"/>
  <c r="AL95" i="70" s="1"/>
  <c r="BK95" i="45"/>
  <c r="AK95" i="70" s="1"/>
  <c r="BJ95" i="45"/>
  <c r="AJ95" i="70" s="1"/>
  <c r="BI95" i="45"/>
  <c r="BH95" i="45"/>
  <c r="AI95" i="70" s="1"/>
  <c r="BG95" i="45"/>
  <c r="AH95" i="70" s="1"/>
  <c r="BF95" i="45"/>
  <c r="AG95" i="70" s="1"/>
  <c r="BE95" i="45"/>
  <c r="BD95" i="45"/>
  <c r="AF95" i="70" s="1"/>
  <c r="BC95" i="45"/>
  <c r="AE95" i="70" s="1"/>
  <c r="BB95" i="45"/>
  <c r="AD95" i="70" s="1"/>
  <c r="BA95" i="45"/>
  <c r="AZ95" i="45"/>
  <c r="AC95" i="70" s="1"/>
  <c r="AY95" i="45"/>
  <c r="AB95" i="70" s="1"/>
  <c r="AX95" i="45"/>
  <c r="AA95" i="70" s="1"/>
  <c r="AW95" i="45"/>
  <c r="AV95" i="45"/>
  <c r="Z95" i="70" s="1"/>
  <c r="AU95" i="45"/>
  <c r="Y95" i="70" s="1"/>
  <c r="AT95" i="45"/>
  <c r="X95" i="70" s="1"/>
  <c r="AS95" i="45"/>
  <c r="AR95" i="45"/>
  <c r="W95" i="70" s="1"/>
  <c r="AQ95" i="45"/>
  <c r="V95" i="70" s="1"/>
  <c r="AP95" i="45"/>
  <c r="U95" i="70" s="1"/>
  <c r="AO95" i="45"/>
  <c r="AN95" i="45"/>
  <c r="T95" i="70" s="1"/>
  <c r="AM95" i="45"/>
  <c r="S95" i="70" s="1"/>
  <c r="AL95" i="45"/>
  <c r="R95" i="70" s="1"/>
  <c r="AK95" i="45"/>
  <c r="AJ95" i="45"/>
  <c r="Q95" i="70" s="1"/>
  <c r="AI95" i="45"/>
  <c r="P95" i="70" s="1"/>
  <c r="AH95" i="45"/>
  <c r="O95" i="70" s="1"/>
  <c r="AG95" i="45"/>
  <c r="AF95" i="45"/>
  <c r="N95" i="70" s="1"/>
  <c r="AE95" i="45"/>
  <c r="M95" i="70" s="1"/>
  <c r="AD95" i="45"/>
  <c r="L95" i="70" s="1"/>
  <c r="AC95" i="45"/>
  <c r="AB95" i="45"/>
  <c r="K95" i="70" s="1"/>
  <c r="AA95" i="45"/>
  <c r="J95" i="70" s="1"/>
  <c r="Z95" i="45"/>
  <c r="Y95" i="45"/>
  <c r="X95" i="45"/>
  <c r="H95" i="70" s="1"/>
  <c r="W95" i="45"/>
  <c r="BR94" i="45"/>
  <c r="AP94" i="70" s="1"/>
  <c r="BQ94" i="45"/>
  <c r="BP94" i="45"/>
  <c r="AO94" i="70" s="1"/>
  <c r="BO94" i="45"/>
  <c r="AN94" i="70" s="1"/>
  <c r="BN94" i="45"/>
  <c r="AM94" i="70" s="1"/>
  <c r="BM94" i="45"/>
  <c r="BL94" i="45"/>
  <c r="AL94" i="70" s="1"/>
  <c r="BK94" i="45"/>
  <c r="AK94" i="70" s="1"/>
  <c r="BJ94" i="45"/>
  <c r="AJ94" i="70" s="1"/>
  <c r="BI94" i="45"/>
  <c r="BH94" i="45"/>
  <c r="AI94" i="70" s="1"/>
  <c r="BG94" i="45"/>
  <c r="AH94" i="70" s="1"/>
  <c r="BF94" i="45"/>
  <c r="AG94" i="70" s="1"/>
  <c r="BE94" i="45"/>
  <c r="BD94" i="45"/>
  <c r="AF94" i="70" s="1"/>
  <c r="BC94" i="45"/>
  <c r="AE94" i="70" s="1"/>
  <c r="BB94" i="45"/>
  <c r="AD94" i="70" s="1"/>
  <c r="BA94" i="45"/>
  <c r="AZ94" i="45"/>
  <c r="AC94" i="70" s="1"/>
  <c r="AY94" i="45"/>
  <c r="AB94" i="70" s="1"/>
  <c r="AX94" i="45"/>
  <c r="AA94" i="70" s="1"/>
  <c r="AW94" i="45"/>
  <c r="AV94" i="45"/>
  <c r="Z94" i="70" s="1"/>
  <c r="AU94" i="45"/>
  <c r="Y94" i="70" s="1"/>
  <c r="AT94" i="45"/>
  <c r="X94" i="70" s="1"/>
  <c r="AS94" i="45"/>
  <c r="AR94" i="45"/>
  <c r="W94" i="70" s="1"/>
  <c r="AQ94" i="45"/>
  <c r="V94" i="70" s="1"/>
  <c r="AP94" i="45"/>
  <c r="U94" i="70" s="1"/>
  <c r="AO94" i="45"/>
  <c r="AN94" i="45"/>
  <c r="T94" i="70" s="1"/>
  <c r="AM94" i="45"/>
  <c r="S94" i="70" s="1"/>
  <c r="AL94" i="45"/>
  <c r="R94" i="70" s="1"/>
  <c r="AK94" i="45"/>
  <c r="AJ94" i="45"/>
  <c r="Q94" i="70" s="1"/>
  <c r="AI94" i="45"/>
  <c r="P94" i="70" s="1"/>
  <c r="AH94" i="45"/>
  <c r="O94" i="70" s="1"/>
  <c r="AG94" i="45"/>
  <c r="AF94" i="45"/>
  <c r="N94" i="70" s="1"/>
  <c r="AE94" i="45"/>
  <c r="M94" i="70" s="1"/>
  <c r="AD94" i="45"/>
  <c r="L94" i="70" s="1"/>
  <c r="AC94" i="45"/>
  <c r="AB94" i="45"/>
  <c r="K94" i="70" s="1"/>
  <c r="AA94" i="45"/>
  <c r="J94" i="70" s="1"/>
  <c r="Z94" i="45"/>
  <c r="Y94" i="45"/>
  <c r="X94" i="45"/>
  <c r="H94" i="70" s="1"/>
  <c r="W94" i="45"/>
  <c r="BR93" i="45"/>
  <c r="AP93" i="70" s="1"/>
  <c r="BQ93" i="45"/>
  <c r="BP93" i="45"/>
  <c r="AO93" i="70" s="1"/>
  <c r="BO93" i="45"/>
  <c r="AN93" i="70" s="1"/>
  <c r="BN93" i="45"/>
  <c r="AM93" i="70" s="1"/>
  <c r="BM93" i="45"/>
  <c r="BL93" i="45"/>
  <c r="AL93" i="70" s="1"/>
  <c r="BK93" i="45"/>
  <c r="AK93" i="70" s="1"/>
  <c r="BJ93" i="45"/>
  <c r="AJ93" i="70" s="1"/>
  <c r="BI93" i="45"/>
  <c r="BH93" i="45"/>
  <c r="AI93" i="70" s="1"/>
  <c r="BG93" i="45"/>
  <c r="AH93" i="70" s="1"/>
  <c r="BF93" i="45"/>
  <c r="AG93" i="70" s="1"/>
  <c r="BE93" i="45"/>
  <c r="BD93" i="45"/>
  <c r="AF93" i="70" s="1"/>
  <c r="BC93" i="45"/>
  <c r="AE93" i="70" s="1"/>
  <c r="BB93" i="45"/>
  <c r="AD93" i="70" s="1"/>
  <c r="BA93" i="45"/>
  <c r="AZ93" i="45"/>
  <c r="AC93" i="70" s="1"/>
  <c r="AY93" i="45"/>
  <c r="AB93" i="70" s="1"/>
  <c r="AX93" i="45"/>
  <c r="AA93" i="70" s="1"/>
  <c r="AW93" i="45"/>
  <c r="AV93" i="45"/>
  <c r="Z93" i="70" s="1"/>
  <c r="AU93" i="45"/>
  <c r="Y93" i="70" s="1"/>
  <c r="AT93" i="45"/>
  <c r="X93" i="70" s="1"/>
  <c r="AS93" i="45"/>
  <c r="AR93" i="45"/>
  <c r="W93" i="70" s="1"/>
  <c r="AQ93" i="45"/>
  <c r="V93" i="70" s="1"/>
  <c r="AP93" i="45"/>
  <c r="U93" i="70" s="1"/>
  <c r="AO93" i="45"/>
  <c r="AN93" i="45"/>
  <c r="T93" i="70" s="1"/>
  <c r="AM93" i="45"/>
  <c r="S93" i="70" s="1"/>
  <c r="AL93" i="45"/>
  <c r="R93" i="70" s="1"/>
  <c r="AK93" i="45"/>
  <c r="AJ93" i="45"/>
  <c r="Q93" i="70" s="1"/>
  <c r="AI93" i="45"/>
  <c r="P93" i="70" s="1"/>
  <c r="AH93" i="45"/>
  <c r="O93" i="70" s="1"/>
  <c r="AG93" i="45"/>
  <c r="AF93" i="45"/>
  <c r="N93" i="70" s="1"/>
  <c r="AE93" i="45"/>
  <c r="M93" i="70" s="1"/>
  <c r="AD93" i="45"/>
  <c r="L93" i="70" s="1"/>
  <c r="AC93" i="45"/>
  <c r="AB93" i="45"/>
  <c r="K93" i="70" s="1"/>
  <c r="AA93" i="45"/>
  <c r="J93" i="70" s="1"/>
  <c r="Z93" i="45"/>
  <c r="Y93" i="45"/>
  <c r="X93" i="45"/>
  <c r="H93" i="70" s="1"/>
  <c r="W93" i="45"/>
  <c r="BR92" i="45"/>
  <c r="AP92" i="70" s="1"/>
  <c r="BQ92" i="45"/>
  <c r="BP92" i="45"/>
  <c r="AO92" i="70" s="1"/>
  <c r="BO92" i="45"/>
  <c r="AN92" i="70" s="1"/>
  <c r="BN92" i="45"/>
  <c r="AM92" i="70" s="1"/>
  <c r="BM92" i="45"/>
  <c r="BL92" i="45"/>
  <c r="AL92" i="70" s="1"/>
  <c r="BK92" i="45"/>
  <c r="AK92" i="70" s="1"/>
  <c r="BJ92" i="45"/>
  <c r="AJ92" i="70" s="1"/>
  <c r="BI92" i="45"/>
  <c r="BH92" i="45"/>
  <c r="AI92" i="70" s="1"/>
  <c r="BG92" i="45"/>
  <c r="AH92" i="70" s="1"/>
  <c r="BF92" i="45"/>
  <c r="AG92" i="70" s="1"/>
  <c r="BE92" i="45"/>
  <c r="BD92" i="45"/>
  <c r="AF92" i="70" s="1"/>
  <c r="BC92" i="45"/>
  <c r="AE92" i="70" s="1"/>
  <c r="BB92" i="45"/>
  <c r="AD92" i="70" s="1"/>
  <c r="BA92" i="45"/>
  <c r="AZ92" i="45"/>
  <c r="AC92" i="70" s="1"/>
  <c r="AY92" i="45"/>
  <c r="AB92" i="70" s="1"/>
  <c r="AX92" i="45"/>
  <c r="AA92" i="70" s="1"/>
  <c r="AW92" i="45"/>
  <c r="AV92" i="45"/>
  <c r="Z92" i="70" s="1"/>
  <c r="AU92" i="45"/>
  <c r="Y92" i="70" s="1"/>
  <c r="AT92" i="45"/>
  <c r="X92" i="70" s="1"/>
  <c r="AS92" i="45"/>
  <c r="AR92" i="45"/>
  <c r="W92" i="70" s="1"/>
  <c r="AQ92" i="45"/>
  <c r="V92" i="70" s="1"/>
  <c r="AP92" i="45"/>
  <c r="U92" i="70" s="1"/>
  <c r="AO92" i="45"/>
  <c r="AN92" i="45"/>
  <c r="T92" i="70" s="1"/>
  <c r="AM92" i="45"/>
  <c r="S92" i="70" s="1"/>
  <c r="AL92" i="45"/>
  <c r="R92" i="70" s="1"/>
  <c r="AK92" i="45"/>
  <c r="AJ92" i="45"/>
  <c r="Q92" i="70" s="1"/>
  <c r="AI92" i="45"/>
  <c r="P92" i="70" s="1"/>
  <c r="AH92" i="45"/>
  <c r="O92" i="70" s="1"/>
  <c r="AG92" i="45"/>
  <c r="AF92" i="45"/>
  <c r="N92" i="70" s="1"/>
  <c r="AE92" i="45"/>
  <c r="M92" i="70" s="1"/>
  <c r="AD92" i="45"/>
  <c r="L92" i="70" s="1"/>
  <c r="AC92" i="45"/>
  <c r="AB92" i="45"/>
  <c r="K92" i="70" s="1"/>
  <c r="AA92" i="45"/>
  <c r="J92" i="70" s="1"/>
  <c r="Z92" i="45"/>
  <c r="I92" i="70" s="1"/>
  <c r="Y92" i="45"/>
  <c r="X92" i="45"/>
  <c r="H92" i="70" s="1"/>
  <c r="W92" i="45"/>
  <c r="BR91" i="45"/>
  <c r="AP91" i="70" s="1"/>
  <c r="BQ91" i="45"/>
  <c r="BP91" i="45"/>
  <c r="AO91" i="70" s="1"/>
  <c r="BO91" i="45"/>
  <c r="AN91" i="70" s="1"/>
  <c r="BN91" i="45"/>
  <c r="AM91" i="70" s="1"/>
  <c r="BM91" i="45"/>
  <c r="BL91" i="45"/>
  <c r="AL91" i="70" s="1"/>
  <c r="BK91" i="45"/>
  <c r="AK91" i="70" s="1"/>
  <c r="BJ91" i="45"/>
  <c r="AJ91" i="70" s="1"/>
  <c r="BI91" i="45"/>
  <c r="BH91" i="45"/>
  <c r="AI91" i="70" s="1"/>
  <c r="BG91" i="45"/>
  <c r="AH91" i="70" s="1"/>
  <c r="BF91" i="45"/>
  <c r="AG91" i="70" s="1"/>
  <c r="BE91" i="45"/>
  <c r="BD91" i="45"/>
  <c r="AF91" i="70" s="1"/>
  <c r="BC91" i="45"/>
  <c r="AE91" i="70" s="1"/>
  <c r="BB91" i="45"/>
  <c r="AD91" i="70" s="1"/>
  <c r="BA91" i="45"/>
  <c r="AZ91" i="45"/>
  <c r="AC91" i="70" s="1"/>
  <c r="AY91" i="45"/>
  <c r="AB91" i="70" s="1"/>
  <c r="AX91" i="45"/>
  <c r="AA91" i="70" s="1"/>
  <c r="AW91" i="45"/>
  <c r="AV91" i="45"/>
  <c r="Z91" i="70" s="1"/>
  <c r="AU91" i="45"/>
  <c r="Y91" i="70" s="1"/>
  <c r="AT91" i="45"/>
  <c r="X91" i="70" s="1"/>
  <c r="AS91" i="45"/>
  <c r="AR91" i="45"/>
  <c r="W91" i="70" s="1"/>
  <c r="AQ91" i="45"/>
  <c r="V91" i="70" s="1"/>
  <c r="AP91" i="45"/>
  <c r="U91" i="70" s="1"/>
  <c r="AO91" i="45"/>
  <c r="AN91" i="45"/>
  <c r="T91" i="70" s="1"/>
  <c r="AM91" i="45"/>
  <c r="S91" i="70" s="1"/>
  <c r="AL91" i="45"/>
  <c r="R91" i="70" s="1"/>
  <c r="AK91" i="45"/>
  <c r="AJ91" i="45"/>
  <c r="Q91" i="70" s="1"/>
  <c r="AI91" i="45"/>
  <c r="P91" i="70" s="1"/>
  <c r="AH91" i="45"/>
  <c r="O91" i="70" s="1"/>
  <c r="AG91" i="45"/>
  <c r="AF91" i="45"/>
  <c r="N91" i="70" s="1"/>
  <c r="AE91" i="45"/>
  <c r="M91" i="70" s="1"/>
  <c r="AD91" i="45"/>
  <c r="L91" i="70" s="1"/>
  <c r="AC91" i="45"/>
  <c r="AB91" i="45"/>
  <c r="K91" i="70" s="1"/>
  <c r="AA91" i="45"/>
  <c r="J91" i="70" s="1"/>
  <c r="Z91" i="45"/>
  <c r="Y91" i="45"/>
  <c r="X91" i="45"/>
  <c r="H91" i="70" s="1"/>
  <c r="W91" i="45"/>
  <c r="BR90" i="45"/>
  <c r="AP90" i="70" s="1"/>
  <c r="BQ90" i="45"/>
  <c r="BP90" i="45"/>
  <c r="AO90" i="70" s="1"/>
  <c r="BO90" i="45"/>
  <c r="AN90" i="70" s="1"/>
  <c r="BN90" i="45"/>
  <c r="AM90" i="70" s="1"/>
  <c r="BM90" i="45"/>
  <c r="BL90" i="45"/>
  <c r="AL90" i="70" s="1"/>
  <c r="BK90" i="45"/>
  <c r="AK90" i="70" s="1"/>
  <c r="BJ90" i="45"/>
  <c r="AJ90" i="70" s="1"/>
  <c r="BI90" i="45"/>
  <c r="BH90" i="45"/>
  <c r="AI90" i="70" s="1"/>
  <c r="BG90" i="45"/>
  <c r="AH90" i="70" s="1"/>
  <c r="BF90" i="45"/>
  <c r="AG90" i="70" s="1"/>
  <c r="BE90" i="45"/>
  <c r="BD90" i="45"/>
  <c r="AF90" i="70" s="1"/>
  <c r="BC90" i="45"/>
  <c r="AE90" i="70" s="1"/>
  <c r="BB90" i="45"/>
  <c r="AD90" i="70" s="1"/>
  <c r="BA90" i="45"/>
  <c r="AZ90" i="45"/>
  <c r="AC90" i="70" s="1"/>
  <c r="AY90" i="45"/>
  <c r="AB90" i="70" s="1"/>
  <c r="AX90" i="45"/>
  <c r="AA90" i="70" s="1"/>
  <c r="AW90" i="45"/>
  <c r="AV90" i="45"/>
  <c r="Z90" i="70" s="1"/>
  <c r="AU90" i="45"/>
  <c r="Y90" i="70" s="1"/>
  <c r="AT90" i="45"/>
  <c r="X90" i="70" s="1"/>
  <c r="AS90" i="45"/>
  <c r="AR90" i="45"/>
  <c r="W90" i="70" s="1"/>
  <c r="AQ90" i="45"/>
  <c r="V90" i="70" s="1"/>
  <c r="AP90" i="45"/>
  <c r="U90" i="70" s="1"/>
  <c r="AO90" i="45"/>
  <c r="AN90" i="45"/>
  <c r="T90" i="70" s="1"/>
  <c r="AM90" i="45"/>
  <c r="S90" i="70" s="1"/>
  <c r="AL90" i="45"/>
  <c r="R90" i="70" s="1"/>
  <c r="AK90" i="45"/>
  <c r="AJ90" i="45"/>
  <c r="Q90" i="70" s="1"/>
  <c r="AI90" i="45"/>
  <c r="P90" i="70" s="1"/>
  <c r="AH90" i="45"/>
  <c r="O90" i="70" s="1"/>
  <c r="AG90" i="45"/>
  <c r="AF90" i="45"/>
  <c r="N90" i="70" s="1"/>
  <c r="AE90" i="45"/>
  <c r="M90" i="70" s="1"/>
  <c r="AD90" i="45"/>
  <c r="L90" i="70" s="1"/>
  <c r="AC90" i="45"/>
  <c r="AB90" i="45"/>
  <c r="K90" i="70" s="1"/>
  <c r="AA90" i="45"/>
  <c r="J90" i="70" s="1"/>
  <c r="Z90" i="45"/>
  <c r="Y90" i="45"/>
  <c r="X90" i="45"/>
  <c r="H90" i="70" s="1"/>
  <c r="W90" i="45"/>
  <c r="BR89" i="45"/>
  <c r="AP89" i="70" s="1"/>
  <c r="BQ89" i="45"/>
  <c r="BP89" i="45"/>
  <c r="AO89" i="70" s="1"/>
  <c r="BO89" i="45"/>
  <c r="AN89" i="70" s="1"/>
  <c r="BN89" i="45"/>
  <c r="AM89" i="70" s="1"/>
  <c r="BM89" i="45"/>
  <c r="BL89" i="45"/>
  <c r="AL89" i="70" s="1"/>
  <c r="BK89" i="45"/>
  <c r="AK89" i="70" s="1"/>
  <c r="BJ89" i="45"/>
  <c r="AJ89" i="70" s="1"/>
  <c r="BI89" i="45"/>
  <c r="BH89" i="45"/>
  <c r="AI89" i="70" s="1"/>
  <c r="BG89" i="45"/>
  <c r="AH89" i="70" s="1"/>
  <c r="BF89" i="45"/>
  <c r="AG89" i="70" s="1"/>
  <c r="BE89" i="45"/>
  <c r="BD89" i="45"/>
  <c r="AF89" i="70" s="1"/>
  <c r="BC89" i="45"/>
  <c r="AE89" i="70" s="1"/>
  <c r="BB89" i="45"/>
  <c r="AD89" i="70" s="1"/>
  <c r="BA89" i="45"/>
  <c r="AZ89" i="45"/>
  <c r="AC89" i="70" s="1"/>
  <c r="AY89" i="45"/>
  <c r="AB89" i="70" s="1"/>
  <c r="AX89" i="45"/>
  <c r="AA89" i="70" s="1"/>
  <c r="AW89" i="45"/>
  <c r="AV89" i="45"/>
  <c r="Z89" i="70" s="1"/>
  <c r="AU89" i="45"/>
  <c r="Y89" i="70" s="1"/>
  <c r="AT89" i="45"/>
  <c r="X89" i="70" s="1"/>
  <c r="AS89" i="45"/>
  <c r="AR89" i="45"/>
  <c r="W89" i="70" s="1"/>
  <c r="AQ89" i="45"/>
  <c r="V89" i="70" s="1"/>
  <c r="AP89" i="45"/>
  <c r="U89" i="70" s="1"/>
  <c r="AO89" i="45"/>
  <c r="AN89" i="45"/>
  <c r="T89" i="70" s="1"/>
  <c r="AM89" i="45"/>
  <c r="S89" i="70" s="1"/>
  <c r="AL89" i="45"/>
  <c r="R89" i="70" s="1"/>
  <c r="AK89" i="45"/>
  <c r="AJ89" i="45"/>
  <c r="Q89" i="70" s="1"/>
  <c r="AI89" i="45"/>
  <c r="P89" i="70" s="1"/>
  <c r="AH89" i="45"/>
  <c r="O89" i="70" s="1"/>
  <c r="AG89" i="45"/>
  <c r="AF89" i="45"/>
  <c r="N89" i="70" s="1"/>
  <c r="AE89" i="45"/>
  <c r="M89" i="70" s="1"/>
  <c r="AD89" i="45"/>
  <c r="L89" i="70" s="1"/>
  <c r="AC89" i="45"/>
  <c r="AB89" i="45"/>
  <c r="K89" i="70" s="1"/>
  <c r="AA89" i="45"/>
  <c r="J89" i="70" s="1"/>
  <c r="Z89" i="45"/>
  <c r="Y89" i="45"/>
  <c r="X89" i="45"/>
  <c r="H89" i="70" s="1"/>
  <c r="W89" i="45"/>
  <c r="BR88" i="45"/>
  <c r="AP88" i="70" s="1"/>
  <c r="BQ88" i="45"/>
  <c r="BP88" i="45"/>
  <c r="AO88" i="70" s="1"/>
  <c r="BO88" i="45"/>
  <c r="AN88" i="70" s="1"/>
  <c r="BN88" i="45"/>
  <c r="AM88" i="70" s="1"/>
  <c r="BM88" i="45"/>
  <c r="BL88" i="45"/>
  <c r="AL88" i="70" s="1"/>
  <c r="BK88" i="45"/>
  <c r="AK88" i="70" s="1"/>
  <c r="BJ88" i="45"/>
  <c r="AJ88" i="70" s="1"/>
  <c r="BI88" i="45"/>
  <c r="BH88" i="45"/>
  <c r="AI88" i="70" s="1"/>
  <c r="BG88" i="45"/>
  <c r="AH88" i="70" s="1"/>
  <c r="BF88" i="45"/>
  <c r="AG88" i="70" s="1"/>
  <c r="BE88" i="45"/>
  <c r="BD88" i="45"/>
  <c r="AF88" i="70" s="1"/>
  <c r="BC88" i="45"/>
  <c r="AE88" i="70" s="1"/>
  <c r="BB88" i="45"/>
  <c r="AD88" i="70" s="1"/>
  <c r="BA88" i="45"/>
  <c r="AZ88" i="45"/>
  <c r="AC88" i="70" s="1"/>
  <c r="AY88" i="45"/>
  <c r="AB88" i="70" s="1"/>
  <c r="AX88" i="45"/>
  <c r="AA88" i="70" s="1"/>
  <c r="AW88" i="45"/>
  <c r="AV88" i="45"/>
  <c r="Z88" i="70" s="1"/>
  <c r="AU88" i="45"/>
  <c r="Y88" i="70" s="1"/>
  <c r="AT88" i="45"/>
  <c r="X88" i="70" s="1"/>
  <c r="AS88" i="45"/>
  <c r="AR88" i="45"/>
  <c r="W88" i="70" s="1"/>
  <c r="AQ88" i="45"/>
  <c r="V88" i="70" s="1"/>
  <c r="AP88" i="45"/>
  <c r="U88" i="70" s="1"/>
  <c r="AO88" i="45"/>
  <c r="AN88" i="45"/>
  <c r="T88" i="70" s="1"/>
  <c r="AM88" i="45"/>
  <c r="S88" i="70" s="1"/>
  <c r="AL88" i="45"/>
  <c r="R88" i="70" s="1"/>
  <c r="AK88" i="45"/>
  <c r="AJ88" i="45"/>
  <c r="Q88" i="70" s="1"/>
  <c r="AI88" i="45"/>
  <c r="P88" i="70" s="1"/>
  <c r="AH88" i="45"/>
  <c r="O88" i="70" s="1"/>
  <c r="AG88" i="45"/>
  <c r="AF88" i="45"/>
  <c r="N88" i="70" s="1"/>
  <c r="AE88" i="45"/>
  <c r="M88" i="70" s="1"/>
  <c r="AD88" i="45"/>
  <c r="L88" i="70" s="1"/>
  <c r="AC88" i="45"/>
  <c r="AB88" i="45"/>
  <c r="K88" i="70" s="1"/>
  <c r="AA88" i="45"/>
  <c r="J88" i="70" s="1"/>
  <c r="Z88" i="45"/>
  <c r="Y88" i="45"/>
  <c r="X88" i="45"/>
  <c r="H88" i="70" s="1"/>
  <c r="W88" i="45"/>
  <c r="BR87" i="45"/>
  <c r="AP87" i="70" s="1"/>
  <c r="BQ87" i="45"/>
  <c r="BP87" i="45"/>
  <c r="AO87" i="70" s="1"/>
  <c r="BO87" i="45"/>
  <c r="AN87" i="70" s="1"/>
  <c r="BN87" i="45"/>
  <c r="AM87" i="70" s="1"/>
  <c r="BM87" i="45"/>
  <c r="BL87" i="45"/>
  <c r="AL87" i="70" s="1"/>
  <c r="BK87" i="45"/>
  <c r="AK87" i="70" s="1"/>
  <c r="BJ87" i="45"/>
  <c r="AJ87" i="70" s="1"/>
  <c r="BI87" i="45"/>
  <c r="BH87" i="45"/>
  <c r="AI87" i="70" s="1"/>
  <c r="BG87" i="45"/>
  <c r="AH87" i="70" s="1"/>
  <c r="BF87" i="45"/>
  <c r="AG87" i="70" s="1"/>
  <c r="BE87" i="45"/>
  <c r="BD87" i="45"/>
  <c r="AF87" i="70" s="1"/>
  <c r="BC87" i="45"/>
  <c r="AE87" i="70" s="1"/>
  <c r="BB87" i="45"/>
  <c r="AD87" i="70" s="1"/>
  <c r="BA87" i="45"/>
  <c r="AZ87" i="45"/>
  <c r="AC87" i="70" s="1"/>
  <c r="AY87" i="45"/>
  <c r="AB87" i="70" s="1"/>
  <c r="AX87" i="45"/>
  <c r="AA87" i="70" s="1"/>
  <c r="AW87" i="45"/>
  <c r="AV87" i="45"/>
  <c r="Z87" i="70" s="1"/>
  <c r="AU87" i="45"/>
  <c r="Y87" i="70" s="1"/>
  <c r="AT87" i="45"/>
  <c r="X87" i="70" s="1"/>
  <c r="AS87" i="45"/>
  <c r="AR87" i="45"/>
  <c r="W87" i="70" s="1"/>
  <c r="AQ87" i="45"/>
  <c r="V87" i="70" s="1"/>
  <c r="AP87" i="45"/>
  <c r="U87" i="70" s="1"/>
  <c r="AO87" i="45"/>
  <c r="AN87" i="45"/>
  <c r="T87" i="70" s="1"/>
  <c r="AM87" i="45"/>
  <c r="S87" i="70" s="1"/>
  <c r="AL87" i="45"/>
  <c r="R87" i="70" s="1"/>
  <c r="AK87" i="45"/>
  <c r="AJ87" i="45"/>
  <c r="Q87" i="70" s="1"/>
  <c r="AI87" i="45"/>
  <c r="P87" i="70" s="1"/>
  <c r="AH87" i="45"/>
  <c r="O87" i="70" s="1"/>
  <c r="AG87" i="45"/>
  <c r="AF87" i="45"/>
  <c r="N87" i="70" s="1"/>
  <c r="AE87" i="45"/>
  <c r="M87" i="70" s="1"/>
  <c r="AD87" i="45"/>
  <c r="L87" i="70" s="1"/>
  <c r="AC87" i="45"/>
  <c r="AB87" i="45"/>
  <c r="K87" i="70" s="1"/>
  <c r="AA87" i="45"/>
  <c r="J87" i="70" s="1"/>
  <c r="Z87" i="45"/>
  <c r="Y87" i="45"/>
  <c r="X87" i="45"/>
  <c r="H87" i="70" s="1"/>
  <c r="W87" i="45"/>
  <c r="BR86" i="45"/>
  <c r="AP86" i="70" s="1"/>
  <c r="BQ86" i="45"/>
  <c r="BP86" i="45"/>
  <c r="AO86" i="70" s="1"/>
  <c r="BO86" i="45"/>
  <c r="AN86" i="70" s="1"/>
  <c r="BN86" i="45"/>
  <c r="AM86" i="70" s="1"/>
  <c r="BM86" i="45"/>
  <c r="BL86" i="45"/>
  <c r="AL86" i="70" s="1"/>
  <c r="BK86" i="45"/>
  <c r="AK86" i="70" s="1"/>
  <c r="BJ86" i="45"/>
  <c r="AJ86" i="70" s="1"/>
  <c r="BI86" i="45"/>
  <c r="BH86" i="45"/>
  <c r="AI86" i="70" s="1"/>
  <c r="BG86" i="45"/>
  <c r="AH86" i="70" s="1"/>
  <c r="BF86" i="45"/>
  <c r="AG86" i="70" s="1"/>
  <c r="BE86" i="45"/>
  <c r="BD86" i="45"/>
  <c r="AF86" i="70" s="1"/>
  <c r="BC86" i="45"/>
  <c r="AE86" i="70" s="1"/>
  <c r="BB86" i="45"/>
  <c r="AD86" i="70" s="1"/>
  <c r="BA86" i="45"/>
  <c r="AZ86" i="45"/>
  <c r="AC86" i="70" s="1"/>
  <c r="AY86" i="45"/>
  <c r="AB86" i="70" s="1"/>
  <c r="AX86" i="45"/>
  <c r="AA86" i="70" s="1"/>
  <c r="AW86" i="45"/>
  <c r="AV86" i="45"/>
  <c r="Z86" i="70" s="1"/>
  <c r="AU86" i="45"/>
  <c r="Y86" i="70" s="1"/>
  <c r="AT86" i="45"/>
  <c r="X86" i="70" s="1"/>
  <c r="AS86" i="45"/>
  <c r="AR86" i="45"/>
  <c r="W86" i="70" s="1"/>
  <c r="AQ86" i="45"/>
  <c r="V86" i="70" s="1"/>
  <c r="AP86" i="45"/>
  <c r="U86" i="70" s="1"/>
  <c r="AO86" i="45"/>
  <c r="AN86" i="45"/>
  <c r="T86" i="70" s="1"/>
  <c r="AM86" i="45"/>
  <c r="S86" i="70" s="1"/>
  <c r="AL86" i="45"/>
  <c r="R86" i="70" s="1"/>
  <c r="AK86" i="45"/>
  <c r="AJ86" i="45"/>
  <c r="Q86" i="70" s="1"/>
  <c r="AI86" i="45"/>
  <c r="P86" i="70" s="1"/>
  <c r="AH86" i="45"/>
  <c r="O86" i="70" s="1"/>
  <c r="AG86" i="45"/>
  <c r="AF86" i="45"/>
  <c r="N86" i="70" s="1"/>
  <c r="AE86" i="45"/>
  <c r="M86" i="70" s="1"/>
  <c r="AD86" i="45"/>
  <c r="L86" i="70" s="1"/>
  <c r="AC86" i="45"/>
  <c r="AB86" i="45"/>
  <c r="K86" i="70" s="1"/>
  <c r="AA86" i="45"/>
  <c r="J86" i="70" s="1"/>
  <c r="Z86" i="45"/>
  <c r="Y86" i="45"/>
  <c r="X86" i="45"/>
  <c r="H86" i="70" s="1"/>
  <c r="W86" i="45"/>
  <c r="BR85" i="45"/>
  <c r="AP85" i="70" s="1"/>
  <c r="BQ85" i="45"/>
  <c r="BP85" i="45"/>
  <c r="AO85" i="70" s="1"/>
  <c r="BO85" i="45"/>
  <c r="AN85" i="70" s="1"/>
  <c r="BN85" i="45"/>
  <c r="AM85" i="70" s="1"/>
  <c r="BM85" i="45"/>
  <c r="BL85" i="45"/>
  <c r="AL85" i="70" s="1"/>
  <c r="BK85" i="45"/>
  <c r="AK85" i="70" s="1"/>
  <c r="BJ85" i="45"/>
  <c r="AJ85" i="70" s="1"/>
  <c r="BI85" i="45"/>
  <c r="BH85" i="45"/>
  <c r="AI85" i="70" s="1"/>
  <c r="BG85" i="45"/>
  <c r="AH85" i="70" s="1"/>
  <c r="BF85" i="45"/>
  <c r="AG85" i="70" s="1"/>
  <c r="BE85" i="45"/>
  <c r="BD85" i="45"/>
  <c r="AF85" i="70" s="1"/>
  <c r="BC85" i="45"/>
  <c r="AE85" i="70" s="1"/>
  <c r="BB85" i="45"/>
  <c r="AD85" i="70" s="1"/>
  <c r="BA85" i="45"/>
  <c r="AZ85" i="45"/>
  <c r="AC85" i="70" s="1"/>
  <c r="AY85" i="45"/>
  <c r="AB85" i="70" s="1"/>
  <c r="AX85" i="45"/>
  <c r="AA85" i="70" s="1"/>
  <c r="AW85" i="45"/>
  <c r="AV85" i="45"/>
  <c r="Z85" i="70" s="1"/>
  <c r="AU85" i="45"/>
  <c r="Y85" i="70" s="1"/>
  <c r="AT85" i="45"/>
  <c r="X85" i="70" s="1"/>
  <c r="AS85" i="45"/>
  <c r="AR85" i="45"/>
  <c r="W85" i="70" s="1"/>
  <c r="AQ85" i="45"/>
  <c r="V85" i="70" s="1"/>
  <c r="AP85" i="45"/>
  <c r="U85" i="70" s="1"/>
  <c r="AO85" i="45"/>
  <c r="AN85" i="45"/>
  <c r="T85" i="70" s="1"/>
  <c r="AM85" i="45"/>
  <c r="S85" i="70" s="1"/>
  <c r="AL85" i="45"/>
  <c r="R85" i="70" s="1"/>
  <c r="AK85" i="45"/>
  <c r="AJ85" i="45"/>
  <c r="Q85" i="70" s="1"/>
  <c r="AI85" i="45"/>
  <c r="P85" i="70" s="1"/>
  <c r="AH85" i="45"/>
  <c r="O85" i="70" s="1"/>
  <c r="AG85" i="45"/>
  <c r="AF85" i="45"/>
  <c r="N85" i="70" s="1"/>
  <c r="AE85" i="45"/>
  <c r="M85" i="70" s="1"/>
  <c r="AD85" i="45"/>
  <c r="L85" i="70" s="1"/>
  <c r="AC85" i="45"/>
  <c r="AB85" i="45"/>
  <c r="K85" i="70" s="1"/>
  <c r="AA85" i="45"/>
  <c r="J85" i="70" s="1"/>
  <c r="Z85" i="45"/>
  <c r="Y85" i="45"/>
  <c r="X85" i="45"/>
  <c r="H85" i="70" s="1"/>
  <c r="W85" i="45"/>
  <c r="BR84" i="45"/>
  <c r="AP84" i="70" s="1"/>
  <c r="BQ84" i="45"/>
  <c r="BP84" i="45"/>
  <c r="AO84" i="70" s="1"/>
  <c r="BO84" i="45"/>
  <c r="AN84" i="70" s="1"/>
  <c r="BN84" i="45"/>
  <c r="AM84" i="70" s="1"/>
  <c r="BM84" i="45"/>
  <c r="BL84" i="45"/>
  <c r="AL84" i="70" s="1"/>
  <c r="BK84" i="45"/>
  <c r="AK84" i="70" s="1"/>
  <c r="BJ84" i="45"/>
  <c r="AJ84" i="70" s="1"/>
  <c r="BI84" i="45"/>
  <c r="BH84" i="45"/>
  <c r="AI84" i="70" s="1"/>
  <c r="BG84" i="45"/>
  <c r="AH84" i="70" s="1"/>
  <c r="BF84" i="45"/>
  <c r="AG84" i="70" s="1"/>
  <c r="BE84" i="45"/>
  <c r="BD84" i="45"/>
  <c r="AF84" i="70" s="1"/>
  <c r="BC84" i="45"/>
  <c r="AE84" i="70" s="1"/>
  <c r="BB84" i="45"/>
  <c r="AD84" i="70" s="1"/>
  <c r="BA84" i="45"/>
  <c r="AZ84" i="45"/>
  <c r="AC84" i="70" s="1"/>
  <c r="AY84" i="45"/>
  <c r="AB84" i="70" s="1"/>
  <c r="AX84" i="45"/>
  <c r="AA84" i="70" s="1"/>
  <c r="AW84" i="45"/>
  <c r="AV84" i="45"/>
  <c r="Z84" i="70" s="1"/>
  <c r="AU84" i="45"/>
  <c r="Y84" i="70" s="1"/>
  <c r="AT84" i="45"/>
  <c r="X84" i="70" s="1"/>
  <c r="AS84" i="45"/>
  <c r="AR84" i="45"/>
  <c r="W84" i="70" s="1"/>
  <c r="AQ84" i="45"/>
  <c r="V84" i="70" s="1"/>
  <c r="AP84" i="45"/>
  <c r="U84" i="70" s="1"/>
  <c r="AO84" i="45"/>
  <c r="AN84" i="45"/>
  <c r="T84" i="70" s="1"/>
  <c r="AM84" i="45"/>
  <c r="S84" i="70" s="1"/>
  <c r="AL84" i="45"/>
  <c r="R84" i="70" s="1"/>
  <c r="AK84" i="45"/>
  <c r="AJ84" i="45"/>
  <c r="Q84" i="70" s="1"/>
  <c r="AI84" i="45"/>
  <c r="P84" i="70" s="1"/>
  <c r="AH84" i="45"/>
  <c r="O84" i="70" s="1"/>
  <c r="AG84" i="45"/>
  <c r="AF84" i="45"/>
  <c r="N84" i="70" s="1"/>
  <c r="AE84" i="45"/>
  <c r="M84" i="70" s="1"/>
  <c r="AD84" i="45"/>
  <c r="L84" i="70" s="1"/>
  <c r="AC84" i="45"/>
  <c r="AB84" i="45"/>
  <c r="K84" i="70" s="1"/>
  <c r="AA84" i="45"/>
  <c r="J84" i="70" s="1"/>
  <c r="Z84" i="45"/>
  <c r="Y84" i="45"/>
  <c r="X84" i="45"/>
  <c r="H84" i="70" s="1"/>
  <c r="W84" i="45"/>
  <c r="BR83" i="45"/>
  <c r="AP83" i="70" s="1"/>
  <c r="BQ83" i="45"/>
  <c r="BP83" i="45"/>
  <c r="AO83" i="70" s="1"/>
  <c r="BO83" i="45"/>
  <c r="AN83" i="70" s="1"/>
  <c r="BN83" i="45"/>
  <c r="AM83" i="70" s="1"/>
  <c r="BM83" i="45"/>
  <c r="BL83" i="45"/>
  <c r="AL83" i="70" s="1"/>
  <c r="BK83" i="45"/>
  <c r="AK83" i="70" s="1"/>
  <c r="BJ83" i="45"/>
  <c r="AJ83" i="70" s="1"/>
  <c r="BI83" i="45"/>
  <c r="BH83" i="45"/>
  <c r="AI83" i="70" s="1"/>
  <c r="BG83" i="45"/>
  <c r="AH83" i="70" s="1"/>
  <c r="BF83" i="45"/>
  <c r="AG83" i="70" s="1"/>
  <c r="BE83" i="45"/>
  <c r="BD83" i="45"/>
  <c r="AF83" i="70" s="1"/>
  <c r="BC83" i="45"/>
  <c r="AE83" i="70" s="1"/>
  <c r="BB83" i="45"/>
  <c r="AD83" i="70" s="1"/>
  <c r="BA83" i="45"/>
  <c r="AZ83" i="45"/>
  <c r="AC83" i="70" s="1"/>
  <c r="AY83" i="45"/>
  <c r="AB83" i="70" s="1"/>
  <c r="AX83" i="45"/>
  <c r="AA83" i="70" s="1"/>
  <c r="AW83" i="45"/>
  <c r="AV83" i="45"/>
  <c r="Z83" i="70" s="1"/>
  <c r="AU83" i="45"/>
  <c r="Y83" i="70" s="1"/>
  <c r="AT83" i="45"/>
  <c r="X83" i="70" s="1"/>
  <c r="AS83" i="45"/>
  <c r="AR83" i="45"/>
  <c r="W83" i="70" s="1"/>
  <c r="AQ83" i="45"/>
  <c r="V83" i="70" s="1"/>
  <c r="AP83" i="45"/>
  <c r="U83" i="70" s="1"/>
  <c r="AO83" i="45"/>
  <c r="AN83" i="45"/>
  <c r="T83" i="70" s="1"/>
  <c r="AM83" i="45"/>
  <c r="S83" i="70" s="1"/>
  <c r="AL83" i="45"/>
  <c r="R83" i="70" s="1"/>
  <c r="AK83" i="45"/>
  <c r="AJ83" i="45"/>
  <c r="Q83" i="70" s="1"/>
  <c r="AI83" i="45"/>
  <c r="P83" i="70" s="1"/>
  <c r="AH83" i="45"/>
  <c r="O83" i="70" s="1"/>
  <c r="AG83" i="45"/>
  <c r="AF83" i="45"/>
  <c r="N83" i="70" s="1"/>
  <c r="AE83" i="45"/>
  <c r="M83" i="70" s="1"/>
  <c r="AD83" i="45"/>
  <c r="L83" i="70" s="1"/>
  <c r="AC83" i="45"/>
  <c r="AB83" i="45"/>
  <c r="K83" i="70" s="1"/>
  <c r="AA83" i="45"/>
  <c r="J83" i="70" s="1"/>
  <c r="Z83" i="45"/>
  <c r="Y83" i="45"/>
  <c r="X83" i="45"/>
  <c r="H83" i="70" s="1"/>
  <c r="W83" i="45"/>
  <c r="BR82" i="45"/>
  <c r="AP82" i="70" s="1"/>
  <c r="BQ82" i="45"/>
  <c r="BP82" i="45"/>
  <c r="AO82" i="70" s="1"/>
  <c r="BO82" i="45"/>
  <c r="AN82" i="70" s="1"/>
  <c r="BN82" i="45"/>
  <c r="AM82" i="70" s="1"/>
  <c r="BM82" i="45"/>
  <c r="BL82" i="45"/>
  <c r="AL82" i="70" s="1"/>
  <c r="BK82" i="45"/>
  <c r="AK82" i="70" s="1"/>
  <c r="BJ82" i="45"/>
  <c r="AJ82" i="70" s="1"/>
  <c r="BI82" i="45"/>
  <c r="BH82" i="45"/>
  <c r="AI82" i="70" s="1"/>
  <c r="BG82" i="45"/>
  <c r="AH82" i="70" s="1"/>
  <c r="BF82" i="45"/>
  <c r="AG82" i="70" s="1"/>
  <c r="BE82" i="45"/>
  <c r="BD82" i="45"/>
  <c r="AF82" i="70" s="1"/>
  <c r="BC82" i="45"/>
  <c r="AE82" i="70" s="1"/>
  <c r="BB82" i="45"/>
  <c r="AD82" i="70" s="1"/>
  <c r="BA82" i="45"/>
  <c r="AZ82" i="45"/>
  <c r="AC82" i="70" s="1"/>
  <c r="AY82" i="45"/>
  <c r="AB82" i="70" s="1"/>
  <c r="AX82" i="45"/>
  <c r="AA82" i="70" s="1"/>
  <c r="AW82" i="45"/>
  <c r="AV82" i="45"/>
  <c r="Z82" i="70" s="1"/>
  <c r="AU82" i="45"/>
  <c r="Y82" i="70" s="1"/>
  <c r="AT82" i="45"/>
  <c r="X82" i="70" s="1"/>
  <c r="AS82" i="45"/>
  <c r="AR82" i="45"/>
  <c r="W82" i="70" s="1"/>
  <c r="AQ82" i="45"/>
  <c r="V82" i="70" s="1"/>
  <c r="AP82" i="45"/>
  <c r="U82" i="70" s="1"/>
  <c r="AO82" i="45"/>
  <c r="AN82" i="45"/>
  <c r="T82" i="70" s="1"/>
  <c r="AM82" i="45"/>
  <c r="S82" i="70" s="1"/>
  <c r="AL82" i="45"/>
  <c r="R82" i="70" s="1"/>
  <c r="AK82" i="45"/>
  <c r="AJ82" i="45"/>
  <c r="Q82" i="70" s="1"/>
  <c r="AI82" i="45"/>
  <c r="P82" i="70" s="1"/>
  <c r="AH82" i="45"/>
  <c r="O82" i="70" s="1"/>
  <c r="AG82" i="45"/>
  <c r="AF82" i="45"/>
  <c r="N82" i="70" s="1"/>
  <c r="AE82" i="45"/>
  <c r="M82" i="70" s="1"/>
  <c r="AD82" i="45"/>
  <c r="L82" i="70" s="1"/>
  <c r="AC82" i="45"/>
  <c r="AB82" i="45"/>
  <c r="K82" i="70" s="1"/>
  <c r="AA82" i="45"/>
  <c r="J82" i="70" s="1"/>
  <c r="Z82" i="45"/>
  <c r="Y82" i="45"/>
  <c r="X82" i="45"/>
  <c r="H82" i="70" s="1"/>
  <c r="W82" i="45"/>
  <c r="BR81" i="45"/>
  <c r="AP81" i="70" s="1"/>
  <c r="BQ81" i="45"/>
  <c r="BP81" i="45"/>
  <c r="AO81" i="70" s="1"/>
  <c r="BO81" i="45"/>
  <c r="AN81" i="70" s="1"/>
  <c r="BN81" i="45"/>
  <c r="AM81" i="70" s="1"/>
  <c r="BM81" i="45"/>
  <c r="BL81" i="45"/>
  <c r="AL81" i="70" s="1"/>
  <c r="BK81" i="45"/>
  <c r="AK81" i="70" s="1"/>
  <c r="BJ81" i="45"/>
  <c r="AJ81" i="70" s="1"/>
  <c r="BI81" i="45"/>
  <c r="BH81" i="45"/>
  <c r="AI81" i="70" s="1"/>
  <c r="BG81" i="45"/>
  <c r="AH81" i="70" s="1"/>
  <c r="BF81" i="45"/>
  <c r="AG81" i="70" s="1"/>
  <c r="BE81" i="45"/>
  <c r="BD81" i="45"/>
  <c r="AF81" i="70" s="1"/>
  <c r="BC81" i="45"/>
  <c r="AE81" i="70" s="1"/>
  <c r="BB81" i="45"/>
  <c r="AD81" i="70" s="1"/>
  <c r="BA81" i="45"/>
  <c r="AZ81" i="45"/>
  <c r="AC81" i="70" s="1"/>
  <c r="AY81" i="45"/>
  <c r="AB81" i="70" s="1"/>
  <c r="AX81" i="45"/>
  <c r="AA81" i="70" s="1"/>
  <c r="AW81" i="45"/>
  <c r="AV81" i="45"/>
  <c r="Z81" i="70" s="1"/>
  <c r="AU81" i="45"/>
  <c r="Y81" i="70" s="1"/>
  <c r="AT81" i="45"/>
  <c r="X81" i="70" s="1"/>
  <c r="AS81" i="45"/>
  <c r="AR81" i="45"/>
  <c r="W81" i="70" s="1"/>
  <c r="AQ81" i="45"/>
  <c r="V81" i="70" s="1"/>
  <c r="AP81" i="45"/>
  <c r="U81" i="70" s="1"/>
  <c r="AO81" i="45"/>
  <c r="AN81" i="45"/>
  <c r="T81" i="70" s="1"/>
  <c r="AM81" i="45"/>
  <c r="S81" i="70" s="1"/>
  <c r="AL81" i="45"/>
  <c r="R81" i="70" s="1"/>
  <c r="AK81" i="45"/>
  <c r="AJ81" i="45"/>
  <c r="Q81" i="70" s="1"/>
  <c r="AI81" i="45"/>
  <c r="P81" i="70" s="1"/>
  <c r="AH81" i="45"/>
  <c r="O81" i="70" s="1"/>
  <c r="AG81" i="45"/>
  <c r="AF81" i="45"/>
  <c r="N81" i="70" s="1"/>
  <c r="AE81" i="45"/>
  <c r="M81" i="70" s="1"/>
  <c r="AD81" i="45"/>
  <c r="L81" i="70" s="1"/>
  <c r="AC81" i="45"/>
  <c r="AB81" i="45"/>
  <c r="K81" i="70" s="1"/>
  <c r="AA81" i="45"/>
  <c r="J81" i="70" s="1"/>
  <c r="Z81" i="45"/>
  <c r="Y81" i="45"/>
  <c r="X81" i="45"/>
  <c r="H81" i="70" s="1"/>
  <c r="W81" i="45"/>
  <c r="BR80" i="45"/>
  <c r="AP80" i="70" s="1"/>
  <c r="BQ80" i="45"/>
  <c r="BP80" i="45"/>
  <c r="AO80" i="70" s="1"/>
  <c r="BO80" i="45"/>
  <c r="AN80" i="70" s="1"/>
  <c r="BN80" i="45"/>
  <c r="AM80" i="70" s="1"/>
  <c r="BM80" i="45"/>
  <c r="BL80" i="45"/>
  <c r="AL80" i="70" s="1"/>
  <c r="BK80" i="45"/>
  <c r="AK80" i="70" s="1"/>
  <c r="BJ80" i="45"/>
  <c r="AJ80" i="70" s="1"/>
  <c r="BI80" i="45"/>
  <c r="BH80" i="45"/>
  <c r="AI80" i="70" s="1"/>
  <c r="BG80" i="45"/>
  <c r="AH80" i="70" s="1"/>
  <c r="BF80" i="45"/>
  <c r="AG80" i="70" s="1"/>
  <c r="BE80" i="45"/>
  <c r="BD80" i="45"/>
  <c r="AF80" i="70" s="1"/>
  <c r="BC80" i="45"/>
  <c r="AE80" i="70" s="1"/>
  <c r="BB80" i="45"/>
  <c r="AD80" i="70" s="1"/>
  <c r="BA80" i="45"/>
  <c r="AZ80" i="45"/>
  <c r="AC80" i="70" s="1"/>
  <c r="AY80" i="45"/>
  <c r="AB80" i="70" s="1"/>
  <c r="AX80" i="45"/>
  <c r="AA80" i="70" s="1"/>
  <c r="AW80" i="45"/>
  <c r="AV80" i="45"/>
  <c r="Z80" i="70" s="1"/>
  <c r="AU80" i="45"/>
  <c r="Y80" i="70" s="1"/>
  <c r="AT80" i="45"/>
  <c r="X80" i="70" s="1"/>
  <c r="AS80" i="45"/>
  <c r="AR80" i="45"/>
  <c r="W80" i="70" s="1"/>
  <c r="AQ80" i="45"/>
  <c r="V80" i="70" s="1"/>
  <c r="AP80" i="45"/>
  <c r="U80" i="70" s="1"/>
  <c r="AO80" i="45"/>
  <c r="AN80" i="45"/>
  <c r="T80" i="70" s="1"/>
  <c r="AM80" i="45"/>
  <c r="S80" i="70" s="1"/>
  <c r="AL80" i="45"/>
  <c r="R80" i="70" s="1"/>
  <c r="AK80" i="45"/>
  <c r="AJ80" i="45"/>
  <c r="Q80" i="70" s="1"/>
  <c r="AI80" i="45"/>
  <c r="P80" i="70" s="1"/>
  <c r="AH80" i="45"/>
  <c r="O80" i="70" s="1"/>
  <c r="AG80" i="45"/>
  <c r="AF80" i="45"/>
  <c r="N80" i="70" s="1"/>
  <c r="AE80" i="45"/>
  <c r="M80" i="70" s="1"/>
  <c r="AD80" i="45"/>
  <c r="L80" i="70" s="1"/>
  <c r="AC80" i="45"/>
  <c r="AB80" i="45"/>
  <c r="K80" i="70" s="1"/>
  <c r="AA80" i="45"/>
  <c r="J80" i="70" s="1"/>
  <c r="Z80" i="45"/>
  <c r="Y80" i="45"/>
  <c r="X80" i="45"/>
  <c r="H80" i="70" s="1"/>
  <c r="W80" i="45"/>
  <c r="BR79" i="45"/>
  <c r="AP79" i="70" s="1"/>
  <c r="BQ79" i="45"/>
  <c r="BP79" i="45"/>
  <c r="AO79" i="70" s="1"/>
  <c r="BO79" i="45"/>
  <c r="AN79" i="70" s="1"/>
  <c r="BN79" i="45"/>
  <c r="AM79" i="70" s="1"/>
  <c r="BM79" i="45"/>
  <c r="BL79" i="45"/>
  <c r="AL79" i="70" s="1"/>
  <c r="BK79" i="45"/>
  <c r="AK79" i="70" s="1"/>
  <c r="BJ79" i="45"/>
  <c r="AJ79" i="70" s="1"/>
  <c r="BI79" i="45"/>
  <c r="BH79" i="45"/>
  <c r="AI79" i="70" s="1"/>
  <c r="BG79" i="45"/>
  <c r="AH79" i="70" s="1"/>
  <c r="BF79" i="45"/>
  <c r="AG79" i="70" s="1"/>
  <c r="BE79" i="45"/>
  <c r="BD79" i="45"/>
  <c r="AF79" i="70" s="1"/>
  <c r="BC79" i="45"/>
  <c r="AE79" i="70" s="1"/>
  <c r="BB79" i="45"/>
  <c r="AD79" i="70" s="1"/>
  <c r="BA79" i="45"/>
  <c r="AZ79" i="45"/>
  <c r="AC79" i="70" s="1"/>
  <c r="AY79" i="45"/>
  <c r="AB79" i="70" s="1"/>
  <c r="AX79" i="45"/>
  <c r="AA79" i="70" s="1"/>
  <c r="AW79" i="45"/>
  <c r="AV79" i="45"/>
  <c r="Z79" i="70" s="1"/>
  <c r="AU79" i="45"/>
  <c r="Y79" i="70" s="1"/>
  <c r="AT79" i="45"/>
  <c r="X79" i="70" s="1"/>
  <c r="AS79" i="45"/>
  <c r="AR79" i="45"/>
  <c r="W79" i="70" s="1"/>
  <c r="AQ79" i="45"/>
  <c r="V79" i="70" s="1"/>
  <c r="AP79" i="45"/>
  <c r="U79" i="70" s="1"/>
  <c r="AO79" i="45"/>
  <c r="AN79" i="45"/>
  <c r="T79" i="70" s="1"/>
  <c r="AM79" i="45"/>
  <c r="S79" i="70" s="1"/>
  <c r="AL79" i="45"/>
  <c r="R79" i="70" s="1"/>
  <c r="AK79" i="45"/>
  <c r="AJ79" i="45"/>
  <c r="Q79" i="70" s="1"/>
  <c r="AI79" i="45"/>
  <c r="P79" i="70" s="1"/>
  <c r="AH79" i="45"/>
  <c r="O79" i="70" s="1"/>
  <c r="AG79" i="45"/>
  <c r="AF79" i="45"/>
  <c r="N79" i="70" s="1"/>
  <c r="AE79" i="45"/>
  <c r="M79" i="70" s="1"/>
  <c r="AD79" i="45"/>
  <c r="L79" i="70" s="1"/>
  <c r="AC79" i="45"/>
  <c r="AB79" i="45"/>
  <c r="K79" i="70" s="1"/>
  <c r="AA79" i="45"/>
  <c r="J79" i="70" s="1"/>
  <c r="Z79" i="45"/>
  <c r="Y79" i="45"/>
  <c r="X79" i="45"/>
  <c r="H79" i="70" s="1"/>
  <c r="W79" i="45"/>
  <c r="BR78" i="45"/>
  <c r="AP78" i="70" s="1"/>
  <c r="BQ78" i="45"/>
  <c r="BP78" i="45"/>
  <c r="AO78" i="70" s="1"/>
  <c r="BO78" i="45"/>
  <c r="AN78" i="70" s="1"/>
  <c r="BN78" i="45"/>
  <c r="AM78" i="70" s="1"/>
  <c r="BM78" i="45"/>
  <c r="BL78" i="45"/>
  <c r="AL78" i="70" s="1"/>
  <c r="BK78" i="45"/>
  <c r="AK78" i="70" s="1"/>
  <c r="BJ78" i="45"/>
  <c r="AJ78" i="70" s="1"/>
  <c r="BI78" i="45"/>
  <c r="BH78" i="45"/>
  <c r="AI78" i="70" s="1"/>
  <c r="BG78" i="45"/>
  <c r="AH78" i="70" s="1"/>
  <c r="BF78" i="45"/>
  <c r="AG78" i="70" s="1"/>
  <c r="BE78" i="45"/>
  <c r="BD78" i="45"/>
  <c r="AF78" i="70" s="1"/>
  <c r="BC78" i="45"/>
  <c r="AE78" i="70" s="1"/>
  <c r="BB78" i="45"/>
  <c r="AD78" i="70" s="1"/>
  <c r="BA78" i="45"/>
  <c r="AZ78" i="45"/>
  <c r="AC78" i="70" s="1"/>
  <c r="AY78" i="45"/>
  <c r="AB78" i="70" s="1"/>
  <c r="AX78" i="45"/>
  <c r="AA78" i="70" s="1"/>
  <c r="AW78" i="45"/>
  <c r="AV78" i="45"/>
  <c r="Z78" i="70" s="1"/>
  <c r="AU78" i="45"/>
  <c r="Y78" i="70" s="1"/>
  <c r="AT78" i="45"/>
  <c r="X78" i="70" s="1"/>
  <c r="AS78" i="45"/>
  <c r="AR78" i="45"/>
  <c r="W78" i="70" s="1"/>
  <c r="AQ78" i="45"/>
  <c r="V78" i="70" s="1"/>
  <c r="AP78" i="45"/>
  <c r="U78" i="70" s="1"/>
  <c r="AO78" i="45"/>
  <c r="AN78" i="45"/>
  <c r="T78" i="70" s="1"/>
  <c r="AM78" i="45"/>
  <c r="S78" i="70" s="1"/>
  <c r="AL78" i="45"/>
  <c r="R78" i="70" s="1"/>
  <c r="AK78" i="45"/>
  <c r="AJ78" i="45"/>
  <c r="Q78" i="70" s="1"/>
  <c r="AI78" i="45"/>
  <c r="P78" i="70" s="1"/>
  <c r="AH78" i="45"/>
  <c r="O78" i="70" s="1"/>
  <c r="AG78" i="45"/>
  <c r="AF78" i="45"/>
  <c r="N78" i="70" s="1"/>
  <c r="AE78" i="45"/>
  <c r="M78" i="70" s="1"/>
  <c r="AD78" i="45"/>
  <c r="L78" i="70" s="1"/>
  <c r="AC78" i="45"/>
  <c r="AB78" i="45"/>
  <c r="K78" i="70" s="1"/>
  <c r="AA78" i="45"/>
  <c r="J78" i="70" s="1"/>
  <c r="Z78" i="45"/>
  <c r="Y78" i="45"/>
  <c r="X78" i="45"/>
  <c r="H78" i="70" s="1"/>
  <c r="W78" i="45"/>
  <c r="BR77" i="45"/>
  <c r="AP77" i="70" s="1"/>
  <c r="BQ77" i="45"/>
  <c r="BP77" i="45"/>
  <c r="AO77" i="70" s="1"/>
  <c r="BO77" i="45"/>
  <c r="AN77" i="70" s="1"/>
  <c r="BN77" i="45"/>
  <c r="AM77" i="70" s="1"/>
  <c r="BM77" i="45"/>
  <c r="BL77" i="45"/>
  <c r="AL77" i="70" s="1"/>
  <c r="BK77" i="45"/>
  <c r="AK77" i="70" s="1"/>
  <c r="BJ77" i="45"/>
  <c r="AJ77" i="70" s="1"/>
  <c r="BI77" i="45"/>
  <c r="BH77" i="45"/>
  <c r="AI77" i="70" s="1"/>
  <c r="BG77" i="45"/>
  <c r="AH77" i="70" s="1"/>
  <c r="BF77" i="45"/>
  <c r="AG77" i="70" s="1"/>
  <c r="BE77" i="45"/>
  <c r="BD77" i="45"/>
  <c r="AF77" i="70" s="1"/>
  <c r="BC77" i="45"/>
  <c r="AE77" i="70" s="1"/>
  <c r="BB77" i="45"/>
  <c r="AD77" i="70" s="1"/>
  <c r="BA77" i="45"/>
  <c r="AZ77" i="45"/>
  <c r="AC77" i="70" s="1"/>
  <c r="AY77" i="45"/>
  <c r="AB77" i="70" s="1"/>
  <c r="AX77" i="45"/>
  <c r="AA77" i="70" s="1"/>
  <c r="AW77" i="45"/>
  <c r="AV77" i="45"/>
  <c r="Z77" i="70" s="1"/>
  <c r="AU77" i="45"/>
  <c r="Y77" i="70" s="1"/>
  <c r="AT77" i="45"/>
  <c r="X77" i="70" s="1"/>
  <c r="AS77" i="45"/>
  <c r="AR77" i="45"/>
  <c r="W77" i="70" s="1"/>
  <c r="AQ77" i="45"/>
  <c r="V77" i="70" s="1"/>
  <c r="AP77" i="45"/>
  <c r="U77" i="70" s="1"/>
  <c r="AO77" i="45"/>
  <c r="AN77" i="45"/>
  <c r="T77" i="70" s="1"/>
  <c r="AM77" i="45"/>
  <c r="S77" i="70" s="1"/>
  <c r="AL77" i="45"/>
  <c r="R77" i="70" s="1"/>
  <c r="AK77" i="45"/>
  <c r="AJ77" i="45"/>
  <c r="Q77" i="70" s="1"/>
  <c r="AI77" i="45"/>
  <c r="P77" i="70" s="1"/>
  <c r="AH77" i="45"/>
  <c r="O77" i="70" s="1"/>
  <c r="AG77" i="45"/>
  <c r="AF77" i="45"/>
  <c r="N77" i="70" s="1"/>
  <c r="AE77" i="45"/>
  <c r="M77" i="70" s="1"/>
  <c r="AD77" i="45"/>
  <c r="L77" i="70" s="1"/>
  <c r="AC77" i="45"/>
  <c r="AB77" i="45"/>
  <c r="K77" i="70" s="1"/>
  <c r="AA77" i="45"/>
  <c r="J77" i="70" s="1"/>
  <c r="Z77" i="45"/>
  <c r="Y77" i="45"/>
  <c r="X77" i="45"/>
  <c r="H77" i="70" s="1"/>
  <c r="W77" i="45"/>
  <c r="BR76" i="45"/>
  <c r="AP76" i="70" s="1"/>
  <c r="BQ76" i="45"/>
  <c r="BP76" i="45"/>
  <c r="AO76" i="70" s="1"/>
  <c r="BO76" i="45"/>
  <c r="AN76" i="70" s="1"/>
  <c r="BN76" i="45"/>
  <c r="AM76" i="70" s="1"/>
  <c r="BM76" i="45"/>
  <c r="BL76" i="45"/>
  <c r="AL76" i="70" s="1"/>
  <c r="BK76" i="45"/>
  <c r="AK76" i="70" s="1"/>
  <c r="BJ76" i="45"/>
  <c r="AJ76" i="70" s="1"/>
  <c r="BI76" i="45"/>
  <c r="BH76" i="45"/>
  <c r="AI76" i="70" s="1"/>
  <c r="BG76" i="45"/>
  <c r="AH76" i="70" s="1"/>
  <c r="BF76" i="45"/>
  <c r="AG76" i="70" s="1"/>
  <c r="BE76" i="45"/>
  <c r="BD76" i="45"/>
  <c r="AF76" i="70" s="1"/>
  <c r="BC76" i="45"/>
  <c r="AE76" i="70" s="1"/>
  <c r="BB76" i="45"/>
  <c r="AD76" i="70" s="1"/>
  <c r="BA76" i="45"/>
  <c r="AZ76" i="45"/>
  <c r="AC76" i="70" s="1"/>
  <c r="AY76" i="45"/>
  <c r="AB76" i="70" s="1"/>
  <c r="AX76" i="45"/>
  <c r="AA76" i="70" s="1"/>
  <c r="AW76" i="45"/>
  <c r="AV76" i="45"/>
  <c r="Z76" i="70" s="1"/>
  <c r="AU76" i="45"/>
  <c r="Y76" i="70" s="1"/>
  <c r="AT76" i="45"/>
  <c r="X76" i="70" s="1"/>
  <c r="AS76" i="45"/>
  <c r="AR76" i="45"/>
  <c r="W76" i="70" s="1"/>
  <c r="AQ76" i="45"/>
  <c r="V76" i="70" s="1"/>
  <c r="AP76" i="45"/>
  <c r="U76" i="70" s="1"/>
  <c r="AO76" i="45"/>
  <c r="AN76" i="45"/>
  <c r="T76" i="70" s="1"/>
  <c r="AM76" i="45"/>
  <c r="S76" i="70" s="1"/>
  <c r="AL76" i="45"/>
  <c r="R76" i="70" s="1"/>
  <c r="AK76" i="45"/>
  <c r="AJ76" i="45"/>
  <c r="Q76" i="70" s="1"/>
  <c r="AI76" i="45"/>
  <c r="P76" i="70" s="1"/>
  <c r="AH76" i="45"/>
  <c r="O76" i="70" s="1"/>
  <c r="AG76" i="45"/>
  <c r="AF76" i="45"/>
  <c r="N76" i="70" s="1"/>
  <c r="AE76" i="45"/>
  <c r="M76" i="70" s="1"/>
  <c r="AD76" i="45"/>
  <c r="L76" i="70" s="1"/>
  <c r="AC76" i="45"/>
  <c r="AB76" i="45"/>
  <c r="K76" i="70" s="1"/>
  <c r="AA76" i="45"/>
  <c r="J76" i="70" s="1"/>
  <c r="Z76" i="45"/>
  <c r="I76" i="70" s="1"/>
  <c r="Y76" i="45"/>
  <c r="X76" i="45"/>
  <c r="H76" i="70" s="1"/>
  <c r="W76" i="45"/>
  <c r="BR75" i="45"/>
  <c r="AP75" i="70" s="1"/>
  <c r="BQ75" i="45"/>
  <c r="BP75" i="45"/>
  <c r="AO75" i="70" s="1"/>
  <c r="BO75" i="45"/>
  <c r="AN75" i="70" s="1"/>
  <c r="BN75" i="45"/>
  <c r="AM75" i="70" s="1"/>
  <c r="BM75" i="45"/>
  <c r="BL75" i="45"/>
  <c r="AL75" i="70" s="1"/>
  <c r="BK75" i="45"/>
  <c r="AK75" i="70" s="1"/>
  <c r="BJ75" i="45"/>
  <c r="AJ75" i="70" s="1"/>
  <c r="BI75" i="45"/>
  <c r="BH75" i="45"/>
  <c r="AI75" i="70" s="1"/>
  <c r="BG75" i="45"/>
  <c r="AH75" i="70" s="1"/>
  <c r="BF75" i="45"/>
  <c r="AG75" i="70" s="1"/>
  <c r="BE75" i="45"/>
  <c r="BD75" i="45"/>
  <c r="AF75" i="70" s="1"/>
  <c r="BC75" i="45"/>
  <c r="AE75" i="70" s="1"/>
  <c r="BB75" i="45"/>
  <c r="AD75" i="70" s="1"/>
  <c r="BA75" i="45"/>
  <c r="AZ75" i="45"/>
  <c r="AC75" i="70" s="1"/>
  <c r="AY75" i="45"/>
  <c r="AB75" i="70" s="1"/>
  <c r="AX75" i="45"/>
  <c r="AA75" i="70" s="1"/>
  <c r="AW75" i="45"/>
  <c r="AV75" i="45"/>
  <c r="Z75" i="70" s="1"/>
  <c r="AU75" i="45"/>
  <c r="Y75" i="70" s="1"/>
  <c r="AT75" i="45"/>
  <c r="X75" i="70" s="1"/>
  <c r="AS75" i="45"/>
  <c r="AR75" i="45"/>
  <c r="W75" i="70" s="1"/>
  <c r="AQ75" i="45"/>
  <c r="V75" i="70" s="1"/>
  <c r="AP75" i="45"/>
  <c r="U75" i="70" s="1"/>
  <c r="AO75" i="45"/>
  <c r="AN75" i="45"/>
  <c r="T75" i="70" s="1"/>
  <c r="AM75" i="45"/>
  <c r="S75" i="70" s="1"/>
  <c r="AL75" i="45"/>
  <c r="R75" i="70" s="1"/>
  <c r="AK75" i="45"/>
  <c r="AJ75" i="45"/>
  <c r="Q75" i="70" s="1"/>
  <c r="AI75" i="45"/>
  <c r="P75" i="70" s="1"/>
  <c r="AH75" i="45"/>
  <c r="O75" i="70" s="1"/>
  <c r="AG75" i="45"/>
  <c r="AF75" i="45"/>
  <c r="N75" i="70" s="1"/>
  <c r="AE75" i="45"/>
  <c r="M75" i="70" s="1"/>
  <c r="AD75" i="45"/>
  <c r="L75" i="70" s="1"/>
  <c r="AC75" i="45"/>
  <c r="AB75" i="45"/>
  <c r="K75" i="70" s="1"/>
  <c r="AA75" i="45"/>
  <c r="J75" i="70" s="1"/>
  <c r="Z75" i="45"/>
  <c r="Y75" i="45"/>
  <c r="X75" i="45"/>
  <c r="H75" i="70" s="1"/>
  <c r="W75" i="45"/>
  <c r="BR74" i="45"/>
  <c r="AP74" i="70" s="1"/>
  <c r="BQ74" i="45"/>
  <c r="BP74" i="45"/>
  <c r="AO74" i="70" s="1"/>
  <c r="BO74" i="45"/>
  <c r="AN74" i="70" s="1"/>
  <c r="BN74" i="45"/>
  <c r="AM74" i="70" s="1"/>
  <c r="BM74" i="45"/>
  <c r="BL74" i="45"/>
  <c r="AL74" i="70" s="1"/>
  <c r="BK74" i="45"/>
  <c r="AK74" i="70" s="1"/>
  <c r="BJ74" i="45"/>
  <c r="AJ74" i="70" s="1"/>
  <c r="BI74" i="45"/>
  <c r="BH74" i="45"/>
  <c r="AI74" i="70" s="1"/>
  <c r="BG74" i="45"/>
  <c r="AH74" i="70" s="1"/>
  <c r="BF74" i="45"/>
  <c r="AG74" i="70" s="1"/>
  <c r="BE74" i="45"/>
  <c r="BD74" i="45"/>
  <c r="AF74" i="70" s="1"/>
  <c r="BC74" i="45"/>
  <c r="AE74" i="70" s="1"/>
  <c r="BB74" i="45"/>
  <c r="AD74" i="70" s="1"/>
  <c r="BA74" i="45"/>
  <c r="AZ74" i="45"/>
  <c r="AC74" i="70" s="1"/>
  <c r="AY74" i="45"/>
  <c r="AB74" i="70" s="1"/>
  <c r="AX74" i="45"/>
  <c r="AA74" i="70" s="1"/>
  <c r="AW74" i="45"/>
  <c r="AV74" i="45"/>
  <c r="Z74" i="70" s="1"/>
  <c r="AU74" i="45"/>
  <c r="Y74" i="70" s="1"/>
  <c r="AT74" i="45"/>
  <c r="X74" i="70" s="1"/>
  <c r="AS74" i="45"/>
  <c r="AR74" i="45"/>
  <c r="W74" i="70" s="1"/>
  <c r="AQ74" i="45"/>
  <c r="V74" i="70" s="1"/>
  <c r="AP74" i="45"/>
  <c r="U74" i="70" s="1"/>
  <c r="AO74" i="45"/>
  <c r="AN74" i="45"/>
  <c r="T74" i="70" s="1"/>
  <c r="AM74" i="45"/>
  <c r="S74" i="70" s="1"/>
  <c r="AL74" i="45"/>
  <c r="R74" i="70" s="1"/>
  <c r="AK74" i="45"/>
  <c r="AJ74" i="45"/>
  <c r="Q74" i="70" s="1"/>
  <c r="AI74" i="45"/>
  <c r="P74" i="70" s="1"/>
  <c r="AH74" i="45"/>
  <c r="O74" i="70" s="1"/>
  <c r="AG74" i="45"/>
  <c r="AF74" i="45"/>
  <c r="N74" i="70" s="1"/>
  <c r="AE74" i="45"/>
  <c r="M74" i="70" s="1"/>
  <c r="AD74" i="45"/>
  <c r="L74" i="70" s="1"/>
  <c r="AC74" i="45"/>
  <c r="AB74" i="45"/>
  <c r="K74" i="70" s="1"/>
  <c r="AA74" i="45"/>
  <c r="J74" i="70" s="1"/>
  <c r="Z74" i="45"/>
  <c r="Y74" i="45"/>
  <c r="X74" i="45"/>
  <c r="H74" i="70" s="1"/>
  <c r="W74" i="45"/>
  <c r="BR73" i="45"/>
  <c r="AP73" i="70" s="1"/>
  <c r="BQ73" i="45"/>
  <c r="BP73" i="45"/>
  <c r="AO73" i="70" s="1"/>
  <c r="BO73" i="45"/>
  <c r="AN73" i="70" s="1"/>
  <c r="BN73" i="45"/>
  <c r="AM73" i="70" s="1"/>
  <c r="BM73" i="45"/>
  <c r="BL73" i="45"/>
  <c r="AL73" i="70" s="1"/>
  <c r="BK73" i="45"/>
  <c r="AK73" i="70" s="1"/>
  <c r="BJ73" i="45"/>
  <c r="AJ73" i="70" s="1"/>
  <c r="BI73" i="45"/>
  <c r="BH73" i="45"/>
  <c r="AI73" i="70" s="1"/>
  <c r="BG73" i="45"/>
  <c r="AH73" i="70" s="1"/>
  <c r="BF73" i="45"/>
  <c r="AG73" i="70" s="1"/>
  <c r="BE73" i="45"/>
  <c r="BD73" i="45"/>
  <c r="AF73" i="70" s="1"/>
  <c r="BC73" i="45"/>
  <c r="AE73" i="70" s="1"/>
  <c r="BB73" i="45"/>
  <c r="AD73" i="70" s="1"/>
  <c r="BA73" i="45"/>
  <c r="AZ73" i="45"/>
  <c r="AC73" i="70" s="1"/>
  <c r="AY73" i="45"/>
  <c r="AB73" i="70" s="1"/>
  <c r="AX73" i="45"/>
  <c r="AA73" i="70" s="1"/>
  <c r="AW73" i="45"/>
  <c r="AV73" i="45"/>
  <c r="Z73" i="70" s="1"/>
  <c r="AU73" i="45"/>
  <c r="Y73" i="70" s="1"/>
  <c r="AT73" i="45"/>
  <c r="X73" i="70" s="1"/>
  <c r="AS73" i="45"/>
  <c r="AR73" i="45"/>
  <c r="W73" i="70" s="1"/>
  <c r="AQ73" i="45"/>
  <c r="V73" i="70" s="1"/>
  <c r="AP73" i="45"/>
  <c r="U73" i="70" s="1"/>
  <c r="AO73" i="45"/>
  <c r="AN73" i="45"/>
  <c r="T73" i="70" s="1"/>
  <c r="AM73" i="45"/>
  <c r="S73" i="70" s="1"/>
  <c r="AL73" i="45"/>
  <c r="R73" i="70" s="1"/>
  <c r="AK73" i="45"/>
  <c r="AJ73" i="45"/>
  <c r="Q73" i="70" s="1"/>
  <c r="AI73" i="45"/>
  <c r="P73" i="70" s="1"/>
  <c r="AH73" i="45"/>
  <c r="O73" i="70" s="1"/>
  <c r="AG73" i="45"/>
  <c r="AF73" i="45"/>
  <c r="N73" i="70" s="1"/>
  <c r="AE73" i="45"/>
  <c r="M73" i="70" s="1"/>
  <c r="AD73" i="45"/>
  <c r="L73" i="70" s="1"/>
  <c r="AC73" i="45"/>
  <c r="AB73" i="45"/>
  <c r="K73" i="70" s="1"/>
  <c r="AA73" i="45"/>
  <c r="J73" i="70" s="1"/>
  <c r="Z73" i="45"/>
  <c r="Y73" i="45"/>
  <c r="X73" i="45"/>
  <c r="H73" i="70" s="1"/>
  <c r="W73" i="45"/>
  <c r="BR72" i="45"/>
  <c r="AP72" i="70" s="1"/>
  <c r="BQ72" i="45"/>
  <c r="BP72" i="45"/>
  <c r="AO72" i="70" s="1"/>
  <c r="BO72" i="45"/>
  <c r="AN72" i="70" s="1"/>
  <c r="BN72" i="45"/>
  <c r="AM72" i="70" s="1"/>
  <c r="BM72" i="45"/>
  <c r="BL72" i="45"/>
  <c r="AL72" i="70" s="1"/>
  <c r="BK72" i="45"/>
  <c r="AK72" i="70" s="1"/>
  <c r="BJ72" i="45"/>
  <c r="AJ72" i="70" s="1"/>
  <c r="BI72" i="45"/>
  <c r="BH72" i="45"/>
  <c r="AI72" i="70" s="1"/>
  <c r="BG72" i="45"/>
  <c r="AH72" i="70" s="1"/>
  <c r="BF72" i="45"/>
  <c r="AG72" i="70" s="1"/>
  <c r="BE72" i="45"/>
  <c r="BD72" i="45"/>
  <c r="AF72" i="70" s="1"/>
  <c r="BC72" i="45"/>
  <c r="AE72" i="70" s="1"/>
  <c r="BB72" i="45"/>
  <c r="AD72" i="70" s="1"/>
  <c r="BA72" i="45"/>
  <c r="AZ72" i="45"/>
  <c r="AC72" i="70" s="1"/>
  <c r="AY72" i="45"/>
  <c r="AB72" i="70" s="1"/>
  <c r="AX72" i="45"/>
  <c r="AA72" i="70" s="1"/>
  <c r="AW72" i="45"/>
  <c r="AV72" i="45"/>
  <c r="Z72" i="70" s="1"/>
  <c r="AU72" i="45"/>
  <c r="Y72" i="70" s="1"/>
  <c r="AT72" i="45"/>
  <c r="X72" i="70" s="1"/>
  <c r="AS72" i="45"/>
  <c r="AR72" i="45"/>
  <c r="W72" i="70" s="1"/>
  <c r="AQ72" i="45"/>
  <c r="V72" i="70" s="1"/>
  <c r="AP72" i="45"/>
  <c r="U72" i="70" s="1"/>
  <c r="AO72" i="45"/>
  <c r="AN72" i="45"/>
  <c r="T72" i="70" s="1"/>
  <c r="AM72" i="45"/>
  <c r="S72" i="70" s="1"/>
  <c r="AL72" i="45"/>
  <c r="R72" i="70" s="1"/>
  <c r="AK72" i="45"/>
  <c r="AJ72" i="45"/>
  <c r="Q72" i="70" s="1"/>
  <c r="AI72" i="45"/>
  <c r="P72" i="70" s="1"/>
  <c r="AH72" i="45"/>
  <c r="O72" i="70" s="1"/>
  <c r="AG72" i="45"/>
  <c r="AF72" i="45"/>
  <c r="N72" i="70" s="1"/>
  <c r="AE72" i="45"/>
  <c r="M72" i="70" s="1"/>
  <c r="AD72" i="45"/>
  <c r="L72" i="70" s="1"/>
  <c r="AC72" i="45"/>
  <c r="AB72" i="45"/>
  <c r="K72" i="70" s="1"/>
  <c r="AA72" i="45"/>
  <c r="J72" i="70" s="1"/>
  <c r="Z72" i="45"/>
  <c r="Y72" i="45"/>
  <c r="X72" i="45"/>
  <c r="H72" i="70" s="1"/>
  <c r="W72" i="45"/>
  <c r="BR71" i="45"/>
  <c r="AP71" i="70" s="1"/>
  <c r="BQ71" i="45"/>
  <c r="BP71" i="45"/>
  <c r="AO71" i="70" s="1"/>
  <c r="BO71" i="45"/>
  <c r="AN71" i="70" s="1"/>
  <c r="BN71" i="45"/>
  <c r="AM71" i="70" s="1"/>
  <c r="BM71" i="45"/>
  <c r="BL71" i="45"/>
  <c r="AL71" i="70" s="1"/>
  <c r="BK71" i="45"/>
  <c r="AK71" i="70" s="1"/>
  <c r="BJ71" i="45"/>
  <c r="AJ71" i="70" s="1"/>
  <c r="BI71" i="45"/>
  <c r="BH71" i="45"/>
  <c r="AI71" i="70" s="1"/>
  <c r="BG71" i="45"/>
  <c r="AH71" i="70" s="1"/>
  <c r="BF71" i="45"/>
  <c r="AG71" i="70" s="1"/>
  <c r="BE71" i="45"/>
  <c r="BD71" i="45"/>
  <c r="AF71" i="70" s="1"/>
  <c r="BC71" i="45"/>
  <c r="AE71" i="70" s="1"/>
  <c r="BB71" i="45"/>
  <c r="AD71" i="70" s="1"/>
  <c r="BA71" i="45"/>
  <c r="AZ71" i="45"/>
  <c r="AC71" i="70" s="1"/>
  <c r="AY71" i="45"/>
  <c r="AB71" i="70" s="1"/>
  <c r="AX71" i="45"/>
  <c r="AA71" i="70" s="1"/>
  <c r="AW71" i="45"/>
  <c r="AV71" i="45"/>
  <c r="Z71" i="70" s="1"/>
  <c r="AU71" i="45"/>
  <c r="Y71" i="70" s="1"/>
  <c r="AT71" i="45"/>
  <c r="X71" i="70" s="1"/>
  <c r="AS71" i="45"/>
  <c r="AR71" i="45"/>
  <c r="W71" i="70" s="1"/>
  <c r="AQ71" i="45"/>
  <c r="V71" i="70" s="1"/>
  <c r="AP71" i="45"/>
  <c r="U71" i="70" s="1"/>
  <c r="AO71" i="45"/>
  <c r="AN71" i="45"/>
  <c r="T71" i="70" s="1"/>
  <c r="AM71" i="45"/>
  <c r="S71" i="70" s="1"/>
  <c r="AL71" i="45"/>
  <c r="R71" i="70" s="1"/>
  <c r="AK71" i="45"/>
  <c r="AJ71" i="45"/>
  <c r="Q71" i="70" s="1"/>
  <c r="AI71" i="45"/>
  <c r="P71" i="70" s="1"/>
  <c r="AH71" i="45"/>
  <c r="O71" i="70" s="1"/>
  <c r="AG71" i="45"/>
  <c r="AF71" i="45"/>
  <c r="N71" i="70" s="1"/>
  <c r="AE71" i="45"/>
  <c r="M71" i="70" s="1"/>
  <c r="AD71" i="45"/>
  <c r="L71" i="70" s="1"/>
  <c r="AC71" i="45"/>
  <c r="AB71" i="45"/>
  <c r="K71" i="70" s="1"/>
  <c r="AA71" i="45"/>
  <c r="J71" i="70" s="1"/>
  <c r="Z71" i="45"/>
  <c r="Y71" i="45"/>
  <c r="X71" i="45"/>
  <c r="H71" i="70" s="1"/>
  <c r="W71" i="45"/>
  <c r="BR70" i="45"/>
  <c r="AP70" i="70" s="1"/>
  <c r="BQ70" i="45"/>
  <c r="BP70" i="45"/>
  <c r="AO70" i="70" s="1"/>
  <c r="BO70" i="45"/>
  <c r="AN70" i="70" s="1"/>
  <c r="BN70" i="45"/>
  <c r="AM70" i="70" s="1"/>
  <c r="BM70" i="45"/>
  <c r="BL70" i="45"/>
  <c r="AL70" i="70" s="1"/>
  <c r="BK70" i="45"/>
  <c r="AK70" i="70" s="1"/>
  <c r="BJ70" i="45"/>
  <c r="AJ70" i="70" s="1"/>
  <c r="BI70" i="45"/>
  <c r="BH70" i="45"/>
  <c r="AI70" i="70" s="1"/>
  <c r="BG70" i="45"/>
  <c r="AH70" i="70" s="1"/>
  <c r="BF70" i="45"/>
  <c r="AG70" i="70" s="1"/>
  <c r="BE70" i="45"/>
  <c r="BD70" i="45"/>
  <c r="AF70" i="70" s="1"/>
  <c r="BC70" i="45"/>
  <c r="AE70" i="70" s="1"/>
  <c r="BB70" i="45"/>
  <c r="AD70" i="70" s="1"/>
  <c r="BA70" i="45"/>
  <c r="AZ70" i="45"/>
  <c r="AC70" i="70" s="1"/>
  <c r="AY70" i="45"/>
  <c r="AB70" i="70" s="1"/>
  <c r="AX70" i="45"/>
  <c r="AA70" i="70" s="1"/>
  <c r="AW70" i="45"/>
  <c r="AV70" i="45"/>
  <c r="Z70" i="70" s="1"/>
  <c r="AU70" i="45"/>
  <c r="Y70" i="70" s="1"/>
  <c r="AT70" i="45"/>
  <c r="X70" i="70" s="1"/>
  <c r="AS70" i="45"/>
  <c r="AR70" i="45"/>
  <c r="W70" i="70" s="1"/>
  <c r="AQ70" i="45"/>
  <c r="V70" i="70" s="1"/>
  <c r="AP70" i="45"/>
  <c r="U70" i="70" s="1"/>
  <c r="AO70" i="45"/>
  <c r="AN70" i="45"/>
  <c r="T70" i="70" s="1"/>
  <c r="AM70" i="45"/>
  <c r="S70" i="70" s="1"/>
  <c r="AL70" i="45"/>
  <c r="R70" i="70" s="1"/>
  <c r="AK70" i="45"/>
  <c r="AJ70" i="45"/>
  <c r="Q70" i="70" s="1"/>
  <c r="AI70" i="45"/>
  <c r="P70" i="70" s="1"/>
  <c r="AH70" i="45"/>
  <c r="O70" i="70" s="1"/>
  <c r="AG70" i="45"/>
  <c r="AF70" i="45"/>
  <c r="N70" i="70" s="1"/>
  <c r="AE70" i="45"/>
  <c r="M70" i="70" s="1"/>
  <c r="AD70" i="45"/>
  <c r="L70" i="70" s="1"/>
  <c r="AC70" i="45"/>
  <c r="AB70" i="45"/>
  <c r="K70" i="70" s="1"/>
  <c r="AA70" i="45"/>
  <c r="J70" i="70" s="1"/>
  <c r="Z70" i="45"/>
  <c r="Y70" i="45"/>
  <c r="X70" i="45"/>
  <c r="H70" i="70" s="1"/>
  <c r="W70" i="45"/>
  <c r="BR69" i="45"/>
  <c r="AP69" i="70" s="1"/>
  <c r="BQ69" i="45"/>
  <c r="BP69" i="45"/>
  <c r="AO69" i="70" s="1"/>
  <c r="BO69" i="45"/>
  <c r="AN69" i="70" s="1"/>
  <c r="BN69" i="45"/>
  <c r="AM69" i="70" s="1"/>
  <c r="BM69" i="45"/>
  <c r="BL69" i="45"/>
  <c r="AL69" i="70" s="1"/>
  <c r="BK69" i="45"/>
  <c r="AK69" i="70" s="1"/>
  <c r="BJ69" i="45"/>
  <c r="AJ69" i="70" s="1"/>
  <c r="BI69" i="45"/>
  <c r="BH69" i="45"/>
  <c r="AI69" i="70" s="1"/>
  <c r="BG69" i="45"/>
  <c r="AH69" i="70" s="1"/>
  <c r="BF69" i="45"/>
  <c r="AG69" i="70" s="1"/>
  <c r="BE69" i="45"/>
  <c r="BD69" i="45"/>
  <c r="AF69" i="70" s="1"/>
  <c r="BC69" i="45"/>
  <c r="AE69" i="70" s="1"/>
  <c r="BB69" i="45"/>
  <c r="AD69" i="70" s="1"/>
  <c r="BA69" i="45"/>
  <c r="AZ69" i="45"/>
  <c r="AC69" i="70" s="1"/>
  <c r="AY69" i="45"/>
  <c r="AB69" i="70" s="1"/>
  <c r="AX69" i="45"/>
  <c r="AA69" i="70" s="1"/>
  <c r="AW69" i="45"/>
  <c r="AV69" i="45"/>
  <c r="Z69" i="70" s="1"/>
  <c r="AU69" i="45"/>
  <c r="Y69" i="70" s="1"/>
  <c r="AT69" i="45"/>
  <c r="X69" i="70" s="1"/>
  <c r="AS69" i="45"/>
  <c r="AR69" i="45"/>
  <c r="W69" i="70" s="1"/>
  <c r="AQ69" i="45"/>
  <c r="V69" i="70" s="1"/>
  <c r="AP69" i="45"/>
  <c r="U69" i="70" s="1"/>
  <c r="AO69" i="45"/>
  <c r="AN69" i="45"/>
  <c r="T69" i="70" s="1"/>
  <c r="AM69" i="45"/>
  <c r="S69" i="70" s="1"/>
  <c r="AL69" i="45"/>
  <c r="R69" i="70" s="1"/>
  <c r="AK69" i="45"/>
  <c r="AJ69" i="45"/>
  <c r="Q69" i="70" s="1"/>
  <c r="AI69" i="45"/>
  <c r="P69" i="70" s="1"/>
  <c r="AH69" i="45"/>
  <c r="O69" i="70" s="1"/>
  <c r="AG69" i="45"/>
  <c r="AF69" i="45"/>
  <c r="N69" i="70" s="1"/>
  <c r="AE69" i="45"/>
  <c r="M69" i="70" s="1"/>
  <c r="AD69" i="45"/>
  <c r="L69" i="70" s="1"/>
  <c r="AC69" i="45"/>
  <c r="AB69" i="45"/>
  <c r="K69" i="70" s="1"/>
  <c r="AA69" i="45"/>
  <c r="J69" i="70" s="1"/>
  <c r="Z69" i="45"/>
  <c r="Y69" i="45"/>
  <c r="X69" i="45"/>
  <c r="H69" i="70" s="1"/>
  <c r="W69" i="45"/>
  <c r="BR68" i="45"/>
  <c r="AP68" i="70" s="1"/>
  <c r="BQ68" i="45"/>
  <c r="BP68" i="45"/>
  <c r="AO68" i="70" s="1"/>
  <c r="BO68" i="45"/>
  <c r="AN68" i="70" s="1"/>
  <c r="BN68" i="45"/>
  <c r="AM68" i="70" s="1"/>
  <c r="BM68" i="45"/>
  <c r="BL68" i="45"/>
  <c r="AL68" i="70" s="1"/>
  <c r="BK68" i="45"/>
  <c r="AK68" i="70" s="1"/>
  <c r="BJ68" i="45"/>
  <c r="AJ68" i="70" s="1"/>
  <c r="BI68" i="45"/>
  <c r="BH68" i="45"/>
  <c r="AI68" i="70" s="1"/>
  <c r="BG68" i="45"/>
  <c r="AH68" i="70" s="1"/>
  <c r="BF68" i="45"/>
  <c r="AG68" i="70" s="1"/>
  <c r="BE68" i="45"/>
  <c r="BD68" i="45"/>
  <c r="AF68" i="70" s="1"/>
  <c r="BC68" i="45"/>
  <c r="AE68" i="70" s="1"/>
  <c r="BB68" i="45"/>
  <c r="AD68" i="70" s="1"/>
  <c r="BA68" i="45"/>
  <c r="AZ68" i="45"/>
  <c r="AC68" i="70" s="1"/>
  <c r="AY68" i="45"/>
  <c r="AB68" i="70" s="1"/>
  <c r="AX68" i="45"/>
  <c r="AA68" i="70" s="1"/>
  <c r="AW68" i="45"/>
  <c r="AV68" i="45"/>
  <c r="Z68" i="70" s="1"/>
  <c r="AU68" i="45"/>
  <c r="Y68" i="70" s="1"/>
  <c r="AT68" i="45"/>
  <c r="X68" i="70" s="1"/>
  <c r="AS68" i="45"/>
  <c r="AR68" i="45"/>
  <c r="W68" i="70" s="1"/>
  <c r="AQ68" i="45"/>
  <c r="V68" i="70" s="1"/>
  <c r="AP68" i="45"/>
  <c r="U68" i="70" s="1"/>
  <c r="AO68" i="45"/>
  <c r="AN68" i="45"/>
  <c r="T68" i="70" s="1"/>
  <c r="AM68" i="45"/>
  <c r="S68" i="70" s="1"/>
  <c r="AL68" i="45"/>
  <c r="R68" i="70" s="1"/>
  <c r="AK68" i="45"/>
  <c r="AJ68" i="45"/>
  <c r="Q68" i="70" s="1"/>
  <c r="AI68" i="45"/>
  <c r="P68" i="70" s="1"/>
  <c r="AH68" i="45"/>
  <c r="O68" i="70" s="1"/>
  <c r="AG68" i="45"/>
  <c r="AF68" i="45"/>
  <c r="N68" i="70" s="1"/>
  <c r="AE68" i="45"/>
  <c r="M68" i="70" s="1"/>
  <c r="AD68" i="45"/>
  <c r="L68" i="70" s="1"/>
  <c r="AC68" i="45"/>
  <c r="AB68" i="45"/>
  <c r="K68" i="70" s="1"/>
  <c r="AA68" i="45"/>
  <c r="J68" i="70" s="1"/>
  <c r="Z68" i="45"/>
  <c r="Y68" i="45"/>
  <c r="X68" i="45"/>
  <c r="H68" i="70" s="1"/>
  <c r="W68" i="45"/>
  <c r="BR67" i="45"/>
  <c r="AP67" i="70" s="1"/>
  <c r="BQ67" i="45"/>
  <c r="BP67" i="45"/>
  <c r="AO67" i="70" s="1"/>
  <c r="BO67" i="45"/>
  <c r="AN67" i="70" s="1"/>
  <c r="BN67" i="45"/>
  <c r="AM67" i="70" s="1"/>
  <c r="BM67" i="45"/>
  <c r="BL67" i="45"/>
  <c r="AL67" i="70" s="1"/>
  <c r="BK67" i="45"/>
  <c r="AK67" i="70" s="1"/>
  <c r="BJ67" i="45"/>
  <c r="AJ67" i="70" s="1"/>
  <c r="BI67" i="45"/>
  <c r="BH67" i="45"/>
  <c r="AI67" i="70" s="1"/>
  <c r="BG67" i="45"/>
  <c r="AH67" i="70" s="1"/>
  <c r="BF67" i="45"/>
  <c r="AG67" i="70" s="1"/>
  <c r="BE67" i="45"/>
  <c r="BD67" i="45"/>
  <c r="AF67" i="70" s="1"/>
  <c r="BC67" i="45"/>
  <c r="AE67" i="70" s="1"/>
  <c r="BB67" i="45"/>
  <c r="AD67" i="70" s="1"/>
  <c r="BA67" i="45"/>
  <c r="AZ67" i="45"/>
  <c r="AC67" i="70" s="1"/>
  <c r="AY67" i="45"/>
  <c r="AB67" i="70" s="1"/>
  <c r="AX67" i="45"/>
  <c r="AA67" i="70" s="1"/>
  <c r="AW67" i="45"/>
  <c r="AV67" i="45"/>
  <c r="Z67" i="70" s="1"/>
  <c r="AU67" i="45"/>
  <c r="Y67" i="70" s="1"/>
  <c r="AT67" i="45"/>
  <c r="X67" i="70" s="1"/>
  <c r="AS67" i="45"/>
  <c r="AR67" i="45"/>
  <c r="W67" i="70" s="1"/>
  <c r="AQ67" i="45"/>
  <c r="V67" i="70" s="1"/>
  <c r="AP67" i="45"/>
  <c r="U67" i="70" s="1"/>
  <c r="AO67" i="45"/>
  <c r="AN67" i="45"/>
  <c r="T67" i="70" s="1"/>
  <c r="AM67" i="45"/>
  <c r="S67" i="70" s="1"/>
  <c r="AL67" i="45"/>
  <c r="R67" i="70" s="1"/>
  <c r="AK67" i="45"/>
  <c r="AJ67" i="45"/>
  <c r="Q67" i="70" s="1"/>
  <c r="AI67" i="45"/>
  <c r="P67" i="70" s="1"/>
  <c r="AH67" i="45"/>
  <c r="O67" i="70" s="1"/>
  <c r="AG67" i="45"/>
  <c r="AF67" i="45"/>
  <c r="N67" i="70" s="1"/>
  <c r="AE67" i="45"/>
  <c r="M67" i="70" s="1"/>
  <c r="AD67" i="45"/>
  <c r="L67" i="70" s="1"/>
  <c r="AC67" i="45"/>
  <c r="AB67" i="45"/>
  <c r="K67" i="70" s="1"/>
  <c r="AA67" i="45"/>
  <c r="J67" i="70" s="1"/>
  <c r="Z67" i="45"/>
  <c r="Y67" i="45"/>
  <c r="X67" i="45"/>
  <c r="H67" i="70" s="1"/>
  <c r="W67" i="45"/>
  <c r="BR66" i="45"/>
  <c r="AP66" i="70" s="1"/>
  <c r="BQ66" i="45"/>
  <c r="BP66" i="45"/>
  <c r="AO66" i="70" s="1"/>
  <c r="BO66" i="45"/>
  <c r="AN66" i="70" s="1"/>
  <c r="BN66" i="45"/>
  <c r="AM66" i="70" s="1"/>
  <c r="BM66" i="45"/>
  <c r="BL66" i="45"/>
  <c r="AL66" i="70" s="1"/>
  <c r="BK66" i="45"/>
  <c r="AK66" i="70" s="1"/>
  <c r="BJ66" i="45"/>
  <c r="AJ66" i="70" s="1"/>
  <c r="BI66" i="45"/>
  <c r="BH66" i="45"/>
  <c r="AI66" i="70" s="1"/>
  <c r="BG66" i="45"/>
  <c r="AH66" i="70" s="1"/>
  <c r="BF66" i="45"/>
  <c r="AG66" i="70" s="1"/>
  <c r="BE66" i="45"/>
  <c r="BD66" i="45"/>
  <c r="AF66" i="70" s="1"/>
  <c r="BC66" i="45"/>
  <c r="AE66" i="70" s="1"/>
  <c r="BB66" i="45"/>
  <c r="AD66" i="70" s="1"/>
  <c r="BA66" i="45"/>
  <c r="AZ66" i="45"/>
  <c r="AC66" i="70" s="1"/>
  <c r="AY66" i="45"/>
  <c r="AB66" i="70" s="1"/>
  <c r="AX66" i="45"/>
  <c r="AA66" i="70" s="1"/>
  <c r="AW66" i="45"/>
  <c r="AV66" i="45"/>
  <c r="Z66" i="70" s="1"/>
  <c r="AU66" i="45"/>
  <c r="Y66" i="70" s="1"/>
  <c r="AT66" i="45"/>
  <c r="X66" i="70" s="1"/>
  <c r="AS66" i="45"/>
  <c r="AR66" i="45"/>
  <c r="W66" i="70" s="1"/>
  <c r="AQ66" i="45"/>
  <c r="V66" i="70" s="1"/>
  <c r="AP66" i="45"/>
  <c r="U66" i="70" s="1"/>
  <c r="AO66" i="45"/>
  <c r="AN66" i="45"/>
  <c r="T66" i="70" s="1"/>
  <c r="AM66" i="45"/>
  <c r="S66" i="70" s="1"/>
  <c r="AL66" i="45"/>
  <c r="R66" i="70" s="1"/>
  <c r="AK66" i="45"/>
  <c r="AJ66" i="45"/>
  <c r="Q66" i="70" s="1"/>
  <c r="AI66" i="45"/>
  <c r="P66" i="70" s="1"/>
  <c r="AH66" i="45"/>
  <c r="O66" i="70" s="1"/>
  <c r="AG66" i="45"/>
  <c r="AF66" i="45"/>
  <c r="N66" i="70" s="1"/>
  <c r="AE66" i="45"/>
  <c r="M66" i="70" s="1"/>
  <c r="AD66" i="45"/>
  <c r="L66" i="70" s="1"/>
  <c r="AC66" i="45"/>
  <c r="AB66" i="45"/>
  <c r="K66" i="70" s="1"/>
  <c r="AA66" i="45"/>
  <c r="J66" i="70" s="1"/>
  <c r="Z66" i="45"/>
  <c r="Y66" i="45"/>
  <c r="X66" i="45"/>
  <c r="H66" i="70" s="1"/>
  <c r="W66" i="45"/>
  <c r="BR65" i="45"/>
  <c r="AP65" i="70" s="1"/>
  <c r="BQ65" i="45"/>
  <c r="BP65" i="45"/>
  <c r="AO65" i="70" s="1"/>
  <c r="BO65" i="45"/>
  <c r="AN65" i="70" s="1"/>
  <c r="BN65" i="45"/>
  <c r="AM65" i="70" s="1"/>
  <c r="BM65" i="45"/>
  <c r="BL65" i="45"/>
  <c r="AL65" i="70" s="1"/>
  <c r="BK65" i="45"/>
  <c r="AK65" i="70" s="1"/>
  <c r="BJ65" i="45"/>
  <c r="AJ65" i="70" s="1"/>
  <c r="BI65" i="45"/>
  <c r="BH65" i="45"/>
  <c r="AI65" i="70" s="1"/>
  <c r="BG65" i="45"/>
  <c r="AH65" i="70" s="1"/>
  <c r="BF65" i="45"/>
  <c r="AG65" i="70" s="1"/>
  <c r="BE65" i="45"/>
  <c r="BD65" i="45"/>
  <c r="AF65" i="70" s="1"/>
  <c r="BC65" i="45"/>
  <c r="AE65" i="70" s="1"/>
  <c r="BB65" i="45"/>
  <c r="AD65" i="70" s="1"/>
  <c r="BA65" i="45"/>
  <c r="AZ65" i="45"/>
  <c r="AC65" i="70" s="1"/>
  <c r="AY65" i="45"/>
  <c r="AB65" i="70" s="1"/>
  <c r="AX65" i="45"/>
  <c r="AA65" i="70" s="1"/>
  <c r="AW65" i="45"/>
  <c r="AV65" i="45"/>
  <c r="Z65" i="70" s="1"/>
  <c r="AU65" i="45"/>
  <c r="Y65" i="70" s="1"/>
  <c r="AT65" i="45"/>
  <c r="X65" i="70" s="1"/>
  <c r="AS65" i="45"/>
  <c r="AR65" i="45"/>
  <c r="W65" i="70" s="1"/>
  <c r="AQ65" i="45"/>
  <c r="V65" i="70" s="1"/>
  <c r="AP65" i="45"/>
  <c r="U65" i="70" s="1"/>
  <c r="AO65" i="45"/>
  <c r="AN65" i="45"/>
  <c r="T65" i="70" s="1"/>
  <c r="AM65" i="45"/>
  <c r="S65" i="70" s="1"/>
  <c r="AL65" i="45"/>
  <c r="R65" i="70" s="1"/>
  <c r="AK65" i="45"/>
  <c r="AJ65" i="45"/>
  <c r="Q65" i="70" s="1"/>
  <c r="AI65" i="45"/>
  <c r="P65" i="70" s="1"/>
  <c r="AH65" i="45"/>
  <c r="O65" i="70" s="1"/>
  <c r="AG65" i="45"/>
  <c r="AF65" i="45"/>
  <c r="N65" i="70" s="1"/>
  <c r="AE65" i="45"/>
  <c r="M65" i="70" s="1"/>
  <c r="AD65" i="45"/>
  <c r="L65" i="70" s="1"/>
  <c r="AC65" i="45"/>
  <c r="AB65" i="45"/>
  <c r="K65" i="70" s="1"/>
  <c r="AA65" i="45"/>
  <c r="J65" i="70" s="1"/>
  <c r="Z65" i="45"/>
  <c r="Y65" i="45"/>
  <c r="X65" i="45"/>
  <c r="H65" i="70" s="1"/>
  <c r="W65" i="45"/>
  <c r="BR64" i="45"/>
  <c r="AP64" i="70" s="1"/>
  <c r="BQ64" i="45"/>
  <c r="BP64" i="45"/>
  <c r="AO64" i="70" s="1"/>
  <c r="BO64" i="45"/>
  <c r="AN64" i="70" s="1"/>
  <c r="BN64" i="45"/>
  <c r="AM64" i="70" s="1"/>
  <c r="BM64" i="45"/>
  <c r="BL64" i="45"/>
  <c r="AL64" i="70" s="1"/>
  <c r="BK64" i="45"/>
  <c r="AK64" i="70" s="1"/>
  <c r="BJ64" i="45"/>
  <c r="AJ64" i="70" s="1"/>
  <c r="BI64" i="45"/>
  <c r="BH64" i="45"/>
  <c r="AI64" i="70" s="1"/>
  <c r="BG64" i="45"/>
  <c r="AH64" i="70" s="1"/>
  <c r="BF64" i="45"/>
  <c r="AG64" i="70" s="1"/>
  <c r="BE64" i="45"/>
  <c r="BD64" i="45"/>
  <c r="AF64" i="70" s="1"/>
  <c r="BC64" i="45"/>
  <c r="AE64" i="70" s="1"/>
  <c r="BB64" i="45"/>
  <c r="AD64" i="70" s="1"/>
  <c r="BA64" i="45"/>
  <c r="AZ64" i="45"/>
  <c r="AC64" i="70" s="1"/>
  <c r="AY64" i="45"/>
  <c r="AB64" i="70" s="1"/>
  <c r="AX64" i="45"/>
  <c r="AA64" i="70" s="1"/>
  <c r="AW64" i="45"/>
  <c r="AV64" i="45"/>
  <c r="Z64" i="70" s="1"/>
  <c r="AU64" i="45"/>
  <c r="Y64" i="70" s="1"/>
  <c r="AT64" i="45"/>
  <c r="X64" i="70" s="1"/>
  <c r="AS64" i="45"/>
  <c r="AR64" i="45"/>
  <c r="W64" i="70" s="1"/>
  <c r="AQ64" i="45"/>
  <c r="V64" i="70" s="1"/>
  <c r="AP64" i="45"/>
  <c r="U64" i="70" s="1"/>
  <c r="AO64" i="45"/>
  <c r="AN64" i="45"/>
  <c r="T64" i="70" s="1"/>
  <c r="AM64" i="45"/>
  <c r="S64" i="70" s="1"/>
  <c r="AL64" i="45"/>
  <c r="R64" i="70" s="1"/>
  <c r="AK64" i="45"/>
  <c r="AJ64" i="45"/>
  <c r="Q64" i="70" s="1"/>
  <c r="AI64" i="45"/>
  <c r="P64" i="70" s="1"/>
  <c r="AH64" i="45"/>
  <c r="O64" i="70" s="1"/>
  <c r="AG64" i="45"/>
  <c r="AF64" i="45"/>
  <c r="N64" i="70" s="1"/>
  <c r="AE64" i="45"/>
  <c r="M64" i="70" s="1"/>
  <c r="AD64" i="45"/>
  <c r="L64" i="70" s="1"/>
  <c r="AC64" i="45"/>
  <c r="AB64" i="45"/>
  <c r="K64" i="70" s="1"/>
  <c r="AA64" i="45"/>
  <c r="J64" i="70" s="1"/>
  <c r="Z64" i="45"/>
  <c r="Y64" i="45"/>
  <c r="X64" i="45"/>
  <c r="H64" i="70" s="1"/>
  <c r="W64" i="45"/>
  <c r="BR63" i="45"/>
  <c r="AP63" i="70" s="1"/>
  <c r="BQ63" i="45"/>
  <c r="BP63" i="45"/>
  <c r="AO63" i="70" s="1"/>
  <c r="BO63" i="45"/>
  <c r="AN63" i="70" s="1"/>
  <c r="BN63" i="45"/>
  <c r="AM63" i="70" s="1"/>
  <c r="BM63" i="45"/>
  <c r="BL63" i="45"/>
  <c r="AL63" i="70" s="1"/>
  <c r="BK63" i="45"/>
  <c r="AK63" i="70" s="1"/>
  <c r="BJ63" i="45"/>
  <c r="AJ63" i="70" s="1"/>
  <c r="BI63" i="45"/>
  <c r="BH63" i="45"/>
  <c r="AI63" i="70" s="1"/>
  <c r="BG63" i="45"/>
  <c r="AH63" i="70" s="1"/>
  <c r="BF63" i="45"/>
  <c r="AG63" i="70" s="1"/>
  <c r="BE63" i="45"/>
  <c r="BD63" i="45"/>
  <c r="AF63" i="70" s="1"/>
  <c r="BC63" i="45"/>
  <c r="AE63" i="70" s="1"/>
  <c r="BB63" i="45"/>
  <c r="AD63" i="70" s="1"/>
  <c r="BA63" i="45"/>
  <c r="AZ63" i="45"/>
  <c r="AC63" i="70" s="1"/>
  <c r="AY63" i="45"/>
  <c r="AB63" i="70" s="1"/>
  <c r="AX63" i="45"/>
  <c r="AA63" i="70" s="1"/>
  <c r="AW63" i="45"/>
  <c r="AV63" i="45"/>
  <c r="Z63" i="70" s="1"/>
  <c r="AU63" i="45"/>
  <c r="Y63" i="70" s="1"/>
  <c r="AT63" i="45"/>
  <c r="X63" i="70" s="1"/>
  <c r="AS63" i="45"/>
  <c r="AR63" i="45"/>
  <c r="W63" i="70" s="1"/>
  <c r="AQ63" i="45"/>
  <c r="V63" i="70" s="1"/>
  <c r="AP63" i="45"/>
  <c r="U63" i="70" s="1"/>
  <c r="AO63" i="45"/>
  <c r="AN63" i="45"/>
  <c r="T63" i="70" s="1"/>
  <c r="AM63" i="45"/>
  <c r="S63" i="70" s="1"/>
  <c r="AL63" i="45"/>
  <c r="R63" i="70" s="1"/>
  <c r="AK63" i="45"/>
  <c r="AJ63" i="45"/>
  <c r="Q63" i="70" s="1"/>
  <c r="AI63" i="45"/>
  <c r="P63" i="70" s="1"/>
  <c r="AH63" i="45"/>
  <c r="O63" i="70" s="1"/>
  <c r="AG63" i="45"/>
  <c r="AF63" i="45"/>
  <c r="N63" i="70" s="1"/>
  <c r="AE63" i="45"/>
  <c r="M63" i="70" s="1"/>
  <c r="AD63" i="45"/>
  <c r="L63" i="70" s="1"/>
  <c r="AC63" i="45"/>
  <c r="AB63" i="45"/>
  <c r="K63" i="70" s="1"/>
  <c r="AA63" i="45"/>
  <c r="J63" i="70" s="1"/>
  <c r="Z63" i="45"/>
  <c r="Y63" i="45"/>
  <c r="X63" i="45"/>
  <c r="H63" i="70" s="1"/>
  <c r="W63" i="45"/>
  <c r="BR62" i="45"/>
  <c r="AP62" i="70" s="1"/>
  <c r="BQ62" i="45"/>
  <c r="BP62" i="45"/>
  <c r="AO62" i="70" s="1"/>
  <c r="BO62" i="45"/>
  <c r="AN62" i="70" s="1"/>
  <c r="BN62" i="45"/>
  <c r="AM62" i="70" s="1"/>
  <c r="BM62" i="45"/>
  <c r="BL62" i="45"/>
  <c r="AL62" i="70" s="1"/>
  <c r="BK62" i="45"/>
  <c r="AK62" i="70" s="1"/>
  <c r="BJ62" i="45"/>
  <c r="AJ62" i="70" s="1"/>
  <c r="BI62" i="45"/>
  <c r="BH62" i="45"/>
  <c r="AI62" i="70" s="1"/>
  <c r="BG62" i="45"/>
  <c r="AH62" i="70" s="1"/>
  <c r="BF62" i="45"/>
  <c r="AG62" i="70" s="1"/>
  <c r="BE62" i="45"/>
  <c r="BD62" i="45"/>
  <c r="AF62" i="70" s="1"/>
  <c r="BC62" i="45"/>
  <c r="AE62" i="70" s="1"/>
  <c r="BB62" i="45"/>
  <c r="AD62" i="70" s="1"/>
  <c r="BA62" i="45"/>
  <c r="AZ62" i="45"/>
  <c r="AC62" i="70" s="1"/>
  <c r="AY62" i="45"/>
  <c r="AB62" i="70" s="1"/>
  <c r="AX62" i="45"/>
  <c r="AA62" i="70" s="1"/>
  <c r="AW62" i="45"/>
  <c r="AV62" i="45"/>
  <c r="Z62" i="70" s="1"/>
  <c r="AU62" i="45"/>
  <c r="Y62" i="70" s="1"/>
  <c r="AT62" i="45"/>
  <c r="X62" i="70" s="1"/>
  <c r="AS62" i="45"/>
  <c r="AR62" i="45"/>
  <c r="W62" i="70" s="1"/>
  <c r="AQ62" i="45"/>
  <c r="V62" i="70" s="1"/>
  <c r="AP62" i="45"/>
  <c r="U62" i="70" s="1"/>
  <c r="AO62" i="45"/>
  <c r="AN62" i="45"/>
  <c r="T62" i="70" s="1"/>
  <c r="AM62" i="45"/>
  <c r="S62" i="70" s="1"/>
  <c r="AL62" i="45"/>
  <c r="R62" i="70" s="1"/>
  <c r="AK62" i="45"/>
  <c r="AJ62" i="45"/>
  <c r="Q62" i="70" s="1"/>
  <c r="AI62" i="45"/>
  <c r="P62" i="70" s="1"/>
  <c r="AH62" i="45"/>
  <c r="O62" i="70" s="1"/>
  <c r="AG62" i="45"/>
  <c r="AF62" i="45"/>
  <c r="N62" i="70" s="1"/>
  <c r="AE62" i="45"/>
  <c r="M62" i="70" s="1"/>
  <c r="AD62" i="45"/>
  <c r="L62" i="70" s="1"/>
  <c r="AC62" i="45"/>
  <c r="AB62" i="45"/>
  <c r="K62" i="70" s="1"/>
  <c r="AA62" i="45"/>
  <c r="J62" i="70" s="1"/>
  <c r="Z62" i="45"/>
  <c r="Y62" i="45"/>
  <c r="X62" i="45"/>
  <c r="H62" i="70" s="1"/>
  <c r="W62" i="45"/>
  <c r="BR61" i="45"/>
  <c r="AP61" i="70" s="1"/>
  <c r="BQ61" i="45"/>
  <c r="BP61" i="45"/>
  <c r="AO61" i="70" s="1"/>
  <c r="BO61" i="45"/>
  <c r="AN61" i="70" s="1"/>
  <c r="BN61" i="45"/>
  <c r="AM61" i="70" s="1"/>
  <c r="BM61" i="45"/>
  <c r="BL61" i="45"/>
  <c r="AL61" i="70" s="1"/>
  <c r="BK61" i="45"/>
  <c r="AK61" i="70" s="1"/>
  <c r="BJ61" i="45"/>
  <c r="AJ61" i="70" s="1"/>
  <c r="BI61" i="45"/>
  <c r="BH61" i="45"/>
  <c r="AI61" i="70" s="1"/>
  <c r="BG61" i="45"/>
  <c r="AH61" i="70" s="1"/>
  <c r="BF61" i="45"/>
  <c r="AG61" i="70" s="1"/>
  <c r="BE61" i="45"/>
  <c r="BD61" i="45"/>
  <c r="AF61" i="70" s="1"/>
  <c r="BC61" i="45"/>
  <c r="AE61" i="70" s="1"/>
  <c r="BB61" i="45"/>
  <c r="AD61" i="70" s="1"/>
  <c r="BA61" i="45"/>
  <c r="AZ61" i="45"/>
  <c r="AC61" i="70" s="1"/>
  <c r="AY61" i="45"/>
  <c r="AB61" i="70" s="1"/>
  <c r="AX61" i="45"/>
  <c r="AA61" i="70" s="1"/>
  <c r="AW61" i="45"/>
  <c r="AV61" i="45"/>
  <c r="Z61" i="70" s="1"/>
  <c r="AU61" i="45"/>
  <c r="Y61" i="70" s="1"/>
  <c r="AT61" i="45"/>
  <c r="X61" i="70" s="1"/>
  <c r="AS61" i="45"/>
  <c r="AR61" i="45"/>
  <c r="W61" i="70" s="1"/>
  <c r="AQ61" i="45"/>
  <c r="V61" i="70" s="1"/>
  <c r="AP61" i="45"/>
  <c r="U61" i="70" s="1"/>
  <c r="AO61" i="45"/>
  <c r="AN61" i="45"/>
  <c r="T61" i="70" s="1"/>
  <c r="AM61" i="45"/>
  <c r="S61" i="70" s="1"/>
  <c r="AL61" i="45"/>
  <c r="R61" i="70" s="1"/>
  <c r="AK61" i="45"/>
  <c r="AJ61" i="45"/>
  <c r="Q61" i="70" s="1"/>
  <c r="AI61" i="45"/>
  <c r="P61" i="70" s="1"/>
  <c r="AH61" i="45"/>
  <c r="O61" i="70" s="1"/>
  <c r="AG61" i="45"/>
  <c r="AF61" i="45"/>
  <c r="N61" i="70" s="1"/>
  <c r="AE61" i="45"/>
  <c r="M61" i="70" s="1"/>
  <c r="AD61" i="45"/>
  <c r="L61" i="70" s="1"/>
  <c r="AC61" i="45"/>
  <c r="AB61" i="45"/>
  <c r="K61" i="70" s="1"/>
  <c r="AA61" i="45"/>
  <c r="J61" i="70" s="1"/>
  <c r="Z61" i="45"/>
  <c r="Y61" i="45"/>
  <c r="X61" i="45"/>
  <c r="H61" i="70" s="1"/>
  <c r="W61" i="45"/>
  <c r="BR60" i="45"/>
  <c r="AP60" i="70" s="1"/>
  <c r="BQ60" i="45"/>
  <c r="BP60" i="45"/>
  <c r="AO60" i="70" s="1"/>
  <c r="BO60" i="45"/>
  <c r="AN60" i="70" s="1"/>
  <c r="BN60" i="45"/>
  <c r="AM60" i="70" s="1"/>
  <c r="BM60" i="45"/>
  <c r="BL60" i="45"/>
  <c r="AL60" i="70" s="1"/>
  <c r="BK60" i="45"/>
  <c r="AK60" i="70" s="1"/>
  <c r="BJ60" i="45"/>
  <c r="AJ60" i="70" s="1"/>
  <c r="BI60" i="45"/>
  <c r="BH60" i="45"/>
  <c r="AI60" i="70" s="1"/>
  <c r="BG60" i="45"/>
  <c r="AH60" i="70" s="1"/>
  <c r="BF60" i="45"/>
  <c r="AG60" i="70" s="1"/>
  <c r="BE60" i="45"/>
  <c r="BD60" i="45"/>
  <c r="AF60" i="70" s="1"/>
  <c r="BC60" i="45"/>
  <c r="AE60" i="70" s="1"/>
  <c r="BB60" i="45"/>
  <c r="AD60" i="70" s="1"/>
  <c r="BA60" i="45"/>
  <c r="AZ60" i="45"/>
  <c r="AC60" i="70" s="1"/>
  <c r="AY60" i="45"/>
  <c r="AB60" i="70" s="1"/>
  <c r="AX60" i="45"/>
  <c r="AA60" i="70" s="1"/>
  <c r="AW60" i="45"/>
  <c r="AV60" i="45"/>
  <c r="Z60" i="70" s="1"/>
  <c r="AU60" i="45"/>
  <c r="Y60" i="70" s="1"/>
  <c r="AT60" i="45"/>
  <c r="X60" i="70" s="1"/>
  <c r="AS60" i="45"/>
  <c r="AR60" i="45"/>
  <c r="W60" i="70" s="1"/>
  <c r="AQ60" i="45"/>
  <c r="V60" i="70" s="1"/>
  <c r="AP60" i="45"/>
  <c r="U60" i="70" s="1"/>
  <c r="AO60" i="45"/>
  <c r="AN60" i="45"/>
  <c r="T60" i="70" s="1"/>
  <c r="AM60" i="45"/>
  <c r="S60" i="70" s="1"/>
  <c r="AL60" i="45"/>
  <c r="R60" i="70" s="1"/>
  <c r="AK60" i="45"/>
  <c r="AJ60" i="45"/>
  <c r="Q60" i="70" s="1"/>
  <c r="AI60" i="45"/>
  <c r="P60" i="70" s="1"/>
  <c r="AH60" i="45"/>
  <c r="O60" i="70" s="1"/>
  <c r="AG60" i="45"/>
  <c r="AF60" i="45"/>
  <c r="N60" i="70" s="1"/>
  <c r="AE60" i="45"/>
  <c r="M60" i="70" s="1"/>
  <c r="AD60" i="45"/>
  <c r="L60" i="70" s="1"/>
  <c r="AC60" i="45"/>
  <c r="AB60" i="45"/>
  <c r="K60" i="70" s="1"/>
  <c r="AA60" i="45"/>
  <c r="J60" i="70" s="1"/>
  <c r="Z60" i="45"/>
  <c r="Y60" i="45"/>
  <c r="X60" i="45"/>
  <c r="H60" i="70" s="1"/>
  <c r="W60" i="45"/>
  <c r="BR59" i="45"/>
  <c r="AP59" i="70" s="1"/>
  <c r="BQ59" i="45"/>
  <c r="BP59" i="45"/>
  <c r="AO59" i="70" s="1"/>
  <c r="BO59" i="45"/>
  <c r="AN59" i="70" s="1"/>
  <c r="BN59" i="45"/>
  <c r="AM59" i="70" s="1"/>
  <c r="BM59" i="45"/>
  <c r="BL59" i="45"/>
  <c r="AL59" i="70" s="1"/>
  <c r="BK59" i="45"/>
  <c r="AK59" i="70" s="1"/>
  <c r="BJ59" i="45"/>
  <c r="AJ59" i="70" s="1"/>
  <c r="BI59" i="45"/>
  <c r="BH59" i="45"/>
  <c r="AI59" i="70" s="1"/>
  <c r="BG59" i="45"/>
  <c r="AH59" i="70" s="1"/>
  <c r="BF59" i="45"/>
  <c r="AG59" i="70" s="1"/>
  <c r="BE59" i="45"/>
  <c r="BD59" i="45"/>
  <c r="AF59" i="70" s="1"/>
  <c r="BC59" i="45"/>
  <c r="AE59" i="70" s="1"/>
  <c r="BB59" i="45"/>
  <c r="AD59" i="70" s="1"/>
  <c r="BA59" i="45"/>
  <c r="AZ59" i="45"/>
  <c r="AC59" i="70" s="1"/>
  <c r="AY59" i="45"/>
  <c r="AB59" i="70" s="1"/>
  <c r="AX59" i="45"/>
  <c r="AA59" i="70" s="1"/>
  <c r="AW59" i="45"/>
  <c r="AV59" i="45"/>
  <c r="Z59" i="70" s="1"/>
  <c r="AU59" i="45"/>
  <c r="Y59" i="70" s="1"/>
  <c r="AT59" i="45"/>
  <c r="X59" i="70" s="1"/>
  <c r="AS59" i="45"/>
  <c r="AR59" i="45"/>
  <c r="W59" i="70" s="1"/>
  <c r="AQ59" i="45"/>
  <c r="V59" i="70" s="1"/>
  <c r="AP59" i="45"/>
  <c r="U59" i="70" s="1"/>
  <c r="AO59" i="45"/>
  <c r="AN59" i="45"/>
  <c r="T59" i="70" s="1"/>
  <c r="AM59" i="45"/>
  <c r="S59" i="70" s="1"/>
  <c r="AL59" i="45"/>
  <c r="R59" i="70" s="1"/>
  <c r="AK59" i="45"/>
  <c r="AJ59" i="45"/>
  <c r="Q59" i="70" s="1"/>
  <c r="AI59" i="45"/>
  <c r="P59" i="70" s="1"/>
  <c r="AH59" i="45"/>
  <c r="O59" i="70" s="1"/>
  <c r="AG59" i="45"/>
  <c r="AF59" i="45"/>
  <c r="N59" i="70" s="1"/>
  <c r="AE59" i="45"/>
  <c r="M59" i="70" s="1"/>
  <c r="AD59" i="45"/>
  <c r="L59" i="70" s="1"/>
  <c r="AC59" i="45"/>
  <c r="AB59" i="45"/>
  <c r="K59" i="70" s="1"/>
  <c r="AA59" i="45"/>
  <c r="J59" i="70" s="1"/>
  <c r="Z59" i="45"/>
  <c r="Y59" i="45"/>
  <c r="X59" i="45"/>
  <c r="H59" i="70" s="1"/>
  <c r="W59" i="45"/>
  <c r="BR58" i="45"/>
  <c r="AP58" i="70" s="1"/>
  <c r="BQ58" i="45"/>
  <c r="BP58" i="45"/>
  <c r="AO58" i="70" s="1"/>
  <c r="BO58" i="45"/>
  <c r="AN58" i="70" s="1"/>
  <c r="BN58" i="45"/>
  <c r="AM58" i="70" s="1"/>
  <c r="BM58" i="45"/>
  <c r="BL58" i="45"/>
  <c r="AL58" i="70" s="1"/>
  <c r="BK58" i="45"/>
  <c r="AK58" i="70" s="1"/>
  <c r="BJ58" i="45"/>
  <c r="AJ58" i="70" s="1"/>
  <c r="BI58" i="45"/>
  <c r="BH58" i="45"/>
  <c r="AI58" i="70" s="1"/>
  <c r="BG58" i="45"/>
  <c r="AH58" i="70" s="1"/>
  <c r="BF58" i="45"/>
  <c r="AG58" i="70" s="1"/>
  <c r="BE58" i="45"/>
  <c r="BD58" i="45"/>
  <c r="AF58" i="70" s="1"/>
  <c r="BC58" i="45"/>
  <c r="AE58" i="70" s="1"/>
  <c r="BB58" i="45"/>
  <c r="AD58" i="70" s="1"/>
  <c r="BA58" i="45"/>
  <c r="AZ58" i="45"/>
  <c r="AC58" i="70" s="1"/>
  <c r="AY58" i="45"/>
  <c r="AB58" i="70" s="1"/>
  <c r="AX58" i="45"/>
  <c r="AA58" i="70" s="1"/>
  <c r="AW58" i="45"/>
  <c r="AV58" i="45"/>
  <c r="Z58" i="70" s="1"/>
  <c r="AU58" i="45"/>
  <c r="Y58" i="70" s="1"/>
  <c r="AT58" i="45"/>
  <c r="X58" i="70" s="1"/>
  <c r="AS58" i="45"/>
  <c r="AR58" i="45"/>
  <c r="W58" i="70" s="1"/>
  <c r="AQ58" i="45"/>
  <c r="V58" i="70" s="1"/>
  <c r="AP58" i="45"/>
  <c r="U58" i="70" s="1"/>
  <c r="AO58" i="45"/>
  <c r="AN58" i="45"/>
  <c r="T58" i="70" s="1"/>
  <c r="AM58" i="45"/>
  <c r="S58" i="70" s="1"/>
  <c r="AL58" i="45"/>
  <c r="R58" i="70" s="1"/>
  <c r="AK58" i="45"/>
  <c r="AJ58" i="45"/>
  <c r="Q58" i="70" s="1"/>
  <c r="AI58" i="45"/>
  <c r="P58" i="70" s="1"/>
  <c r="AH58" i="45"/>
  <c r="O58" i="70" s="1"/>
  <c r="AG58" i="45"/>
  <c r="AF58" i="45"/>
  <c r="N58" i="70" s="1"/>
  <c r="AE58" i="45"/>
  <c r="M58" i="70" s="1"/>
  <c r="AD58" i="45"/>
  <c r="L58" i="70" s="1"/>
  <c r="AC58" i="45"/>
  <c r="AB58" i="45"/>
  <c r="K58" i="70" s="1"/>
  <c r="AA58" i="45"/>
  <c r="J58" i="70" s="1"/>
  <c r="Z58" i="45"/>
  <c r="Y58" i="45"/>
  <c r="X58" i="45"/>
  <c r="H58" i="70" s="1"/>
  <c r="W58" i="45"/>
  <c r="BR57" i="45"/>
  <c r="AP57" i="70" s="1"/>
  <c r="BQ57" i="45"/>
  <c r="BP57" i="45"/>
  <c r="AO57" i="70" s="1"/>
  <c r="BO57" i="45"/>
  <c r="AN57" i="70" s="1"/>
  <c r="BN57" i="45"/>
  <c r="AM57" i="70" s="1"/>
  <c r="BM57" i="45"/>
  <c r="BL57" i="45"/>
  <c r="AL57" i="70" s="1"/>
  <c r="BK57" i="45"/>
  <c r="AK57" i="70" s="1"/>
  <c r="BJ57" i="45"/>
  <c r="AJ57" i="70" s="1"/>
  <c r="BI57" i="45"/>
  <c r="BH57" i="45"/>
  <c r="AI57" i="70" s="1"/>
  <c r="BG57" i="45"/>
  <c r="AH57" i="70" s="1"/>
  <c r="BF57" i="45"/>
  <c r="AG57" i="70" s="1"/>
  <c r="BE57" i="45"/>
  <c r="BD57" i="45"/>
  <c r="AF57" i="70" s="1"/>
  <c r="BC57" i="45"/>
  <c r="AE57" i="70" s="1"/>
  <c r="BB57" i="45"/>
  <c r="AD57" i="70" s="1"/>
  <c r="BA57" i="45"/>
  <c r="AZ57" i="45"/>
  <c r="AC57" i="70" s="1"/>
  <c r="AY57" i="45"/>
  <c r="AB57" i="70" s="1"/>
  <c r="AX57" i="45"/>
  <c r="AA57" i="70" s="1"/>
  <c r="AW57" i="45"/>
  <c r="AV57" i="45"/>
  <c r="Z57" i="70" s="1"/>
  <c r="AU57" i="45"/>
  <c r="Y57" i="70" s="1"/>
  <c r="AT57" i="45"/>
  <c r="X57" i="70" s="1"/>
  <c r="AS57" i="45"/>
  <c r="AR57" i="45"/>
  <c r="W57" i="70" s="1"/>
  <c r="AQ57" i="45"/>
  <c r="V57" i="70" s="1"/>
  <c r="AP57" i="45"/>
  <c r="U57" i="70" s="1"/>
  <c r="AO57" i="45"/>
  <c r="AN57" i="45"/>
  <c r="T57" i="70" s="1"/>
  <c r="AM57" i="45"/>
  <c r="S57" i="70" s="1"/>
  <c r="AL57" i="45"/>
  <c r="R57" i="70" s="1"/>
  <c r="AK57" i="45"/>
  <c r="AJ57" i="45"/>
  <c r="Q57" i="70" s="1"/>
  <c r="AI57" i="45"/>
  <c r="P57" i="70" s="1"/>
  <c r="AH57" i="45"/>
  <c r="O57" i="70" s="1"/>
  <c r="AG57" i="45"/>
  <c r="AF57" i="45"/>
  <c r="N57" i="70" s="1"/>
  <c r="AE57" i="45"/>
  <c r="M57" i="70" s="1"/>
  <c r="AD57" i="45"/>
  <c r="L57" i="70" s="1"/>
  <c r="AC57" i="45"/>
  <c r="AB57" i="45"/>
  <c r="K57" i="70" s="1"/>
  <c r="AA57" i="45"/>
  <c r="J57" i="70" s="1"/>
  <c r="Z57" i="45"/>
  <c r="Y57" i="45"/>
  <c r="X57" i="45"/>
  <c r="H57" i="70" s="1"/>
  <c r="W57" i="45"/>
  <c r="BR56" i="45"/>
  <c r="AP56" i="70" s="1"/>
  <c r="BQ56" i="45"/>
  <c r="BP56" i="45"/>
  <c r="AO56" i="70" s="1"/>
  <c r="BO56" i="45"/>
  <c r="AN56" i="70" s="1"/>
  <c r="BN56" i="45"/>
  <c r="AM56" i="70" s="1"/>
  <c r="BM56" i="45"/>
  <c r="BL56" i="45"/>
  <c r="AL56" i="70" s="1"/>
  <c r="BK56" i="45"/>
  <c r="AK56" i="70" s="1"/>
  <c r="BJ56" i="45"/>
  <c r="AJ56" i="70" s="1"/>
  <c r="BI56" i="45"/>
  <c r="BH56" i="45"/>
  <c r="AI56" i="70" s="1"/>
  <c r="BG56" i="45"/>
  <c r="AH56" i="70" s="1"/>
  <c r="BF56" i="45"/>
  <c r="AG56" i="70" s="1"/>
  <c r="BE56" i="45"/>
  <c r="BD56" i="45"/>
  <c r="AF56" i="70" s="1"/>
  <c r="BC56" i="45"/>
  <c r="AE56" i="70" s="1"/>
  <c r="BB56" i="45"/>
  <c r="AD56" i="70" s="1"/>
  <c r="BA56" i="45"/>
  <c r="AZ56" i="45"/>
  <c r="AC56" i="70" s="1"/>
  <c r="AY56" i="45"/>
  <c r="AB56" i="70" s="1"/>
  <c r="AX56" i="45"/>
  <c r="AA56" i="70" s="1"/>
  <c r="AW56" i="45"/>
  <c r="AV56" i="45"/>
  <c r="Z56" i="70" s="1"/>
  <c r="AU56" i="45"/>
  <c r="Y56" i="70" s="1"/>
  <c r="AT56" i="45"/>
  <c r="X56" i="70" s="1"/>
  <c r="AS56" i="45"/>
  <c r="AR56" i="45"/>
  <c r="W56" i="70" s="1"/>
  <c r="AQ56" i="45"/>
  <c r="V56" i="70" s="1"/>
  <c r="AP56" i="45"/>
  <c r="U56" i="70" s="1"/>
  <c r="AO56" i="45"/>
  <c r="AN56" i="45"/>
  <c r="T56" i="70" s="1"/>
  <c r="AM56" i="45"/>
  <c r="S56" i="70" s="1"/>
  <c r="AL56" i="45"/>
  <c r="R56" i="70" s="1"/>
  <c r="AK56" i="45"/>
  <c r="AJ56" i="45"/>
  <c r="Q56" i="70" s="1"/>
  <c r="AI56" i="45"/>
  <c r="P56" i="70" s="1"/>
  <c r="AH56" i="45"/>
  <c r="O56" i="70" s="1"/>
  <c r="AG56" i="45"/>
  <c r="AF56" i="45"/>
  <c r="N56" i="70" s="1"/>
  <c r="AE56" i="45"/>
  <c r="M56" i="70" s="1"/>
  <c r="AD56" i="45"/>
  <c r="L56" i="70" s="1"/>
  <c r="AC56" i="45"/>
  <c r="AB56" i="45"/>
  <c r="K56" i="70" s="1"/>
  <c r="AA56" i="45"/>
  <c r="J56" i="70" s="1"/>
  <c r="Z56" i="45"/>
  <c r="Y56" i="45"/>
  <c r="X56" i="45"/>
  <c r="H56" i="70" s="1"/>
  <c r="W56" i="45"/>
  <c r="BR55" i="45"/>
  <c r="AP55" i="70" s="1"/>
  <c r="BQ55" i="45"/>
  <c r="BP55" i="45"/>
  <c r="AO55" i="70" s="1"/>
  <c r="BO55" i="45"/>
  <c r="AN55" i="70" s="1"/>
  <c r="BN55" i="45"/>
  <c r="AM55" i="70" s="1"/>
  <c r="BM55" i="45"/>
  <c r="BL55" i="45"/>
  <c r="AL55" i="70" s="1"/>
  <c r="BK55" i="45"/>
  <c r="AK55" i="70" s="1"/>
  <c r="BJ55" i="45"/>
  <c r="AJ55" i="70" s="1"/>
  <c r="BI55" i="45"/>
  <c r="BH55" i="45"/>
  <c r="AI55" i="70" s="1"/>
  <c r="BG55" i="45"/>
  <c r="AH55" i="70" s="1"/>
  <c r="BF55" i="45"/>
  <c r="AG55" i="70" s="1"/>
  <c r="BE55" i="45"/>
  <c r="BD55" i="45"/>
  <c r="AF55" i="70" s="1"/>
  <c r="BC55" i="45"/>
  <c r="AE55" i="70" s="1"/>
  <c r="BB55" i="45"/>
  <c r="AD55" i="70" s="1"/>
  <c r="BA55" i="45"/>
  <c r="AZ55" i="45"/>
  <c r="AC55" i="70" s="1"/>
  <c r="AY55" i="45"/>
  <c r="AB55" i="70" s="1"/>
  <c r="AX55" i="45"/>
  <c r="AA55" i="70" s="1"/>
  <c r="AW55" i="45"/>
  <c r="AV55" i="45"/>
  <c r="Z55" i="70" s="1"/>
  <c r="AU55" i="45"/>
  <c r="Y55" i="70" s="1"/>
  <c r="AT55" i="45"/>
  <c r="X55" i="70" s="1"/>
  <c r="AS55" i="45"/>
  <c r="AR55" i="45"/>
  <c r="W55" i="70" s="1"/>
  <c r="AQ55" i="45"/>
  <c r="V55" i="70" s="1"/>
  <c r="AP55" i="45"/>
  <c r="U55" i="70" s="1"/>
  <c r="AO55" i="45"/>
  <c r="AN55" i="45"/>
  <c r="T55" i="70" s="1"/>
  <c r="AM55" i="45"/>
  <c r="S55" i="70" s="1"/>
  <c r="AL55" i="45"/>
  <c r="R55" i="70" s="1"/>
  <c r="AK55" i="45"/>
  <c r="AJ55" i="45"/>
  <c r="Q55" i="70" s="1"/>
  <c r="AI55" i="45"/>
  <c r="P55" i="70" s="1"/>
  <c r="AH55" i="45"/>
  <c r="O55" i="70" s="1"/>
  <c r="AG55" i="45"/>
  <c r="AF55" i="45"/>
  <c r="N55" i="70" s="1"/>
  <c r="AE55" i="45"/>
  <c r="M55" i="70" s="1"/>
  <c r="AD55" i="45"/>
  <c r="L55" i="70" s="1"/>
  <c r="AC55" i="45"/>
  <c r="AB55" i="45"/>
  <c r="K55" i="70" s="1"/>
  <c r="AA55" i="45"/>
  <c r="J55" i="70" s="1"/>
  <c r="Z55" i="45"/>
  <c r="I55" i="70" s="1"/>
  <c r="Y55" i="45"/>
  <c r="X55" i="45"/>
  <c r="H55" i="70" s="1"/>
  <c r="W55" i="45"/>
  <c r="BR54" i="45"/>
  <c r="AP54" i="70" s="1"/>
  <c r="BQ54" i="45"/>
  <c r="BP54" i="45"/>
  <c r="AO54" i="70" s="1"/>
  <c r="BO54" i="45"/>
  <c r="AN54" i="70" s="1"/>
  <c r="BN54" i="45"/>
  <c r="AM54" i="70" s="1"/>
  <c r="BM54" i="45"/>
  <c r="BL54" i="45"/>
  <c r="AL54" i="70" s="1"/>
  <c r="BK54" i="45"/>
  <c r="AK54" i="70" s="1"/>
  <c r="BJ54" i="45"/>
  <c r="AJ54" i="70" s="1"/>
  <c r="BI54" i="45"/>
  <c r="BH54" i="45"/>
  <c r="AI54" i="70" s="1"/>
  <c r="BG54" i="45"/>
  <c r="AH54" i="70" s="1"/>
  <c r="BF54" i="45"/>
  <c r="AG54" i="70" s="1"/>
  <c r="BE54" i="45"/>
  <c r="BD54" i="45"/>
  <c r="AF54" i="70" s="1"/>
  <c r="BC54" i="45"/>
  <c r="AE54" i="70" s="1"/>
  <c r="BB54" i="45"/>
  <c r="AD54" i="70" s="1"/>
  <c r="BA54" i="45"/>
  <c r="AZ54" i="45"/>
  <c r="AC54" i="70" s="1"/>
  <c r="AY54" i="45"/>
  <c r="AB54" i="70" s="1"/>
  <c r="AX54" i="45"/>
  <c r="AA54" i="70" s="1"/>
  <c r="AW54" i="45"/>
  <c r="AV54" i="45"/>
  <c r="Z54" i="70" s="1"/>
  <c r="AU54" i="45"/>
  <c r="Y54" i="70" s="1"/>
  <c r="AT54" i="45"/>
  <c r="X54" i="70" s="1"/>
  <c r="AS54" i="45"/>
  <c r="AR54" i="45"/>
  <c r="W54" i="70" s="1"/>
  <c r="AQ54" i="45"/>
  <c r="V54" i="70" s="1"/>
  <c r="AP54" i="45"/>
  <c r="U54" i="70" s="1"/>
  <c r="AO54" i="45"/>
  <c r="AN54" i="45"/>
  <c r="T54" i="70" s="1"/>
  <c r="AM54" i="45"/>
  <c r="S54" i="70" s="1"/>
  <c r="AL54" i="45"/>
  <c r="R54" i="70" s="1"/>
  <c r="AK54" i="45"/>
  <c r="AJ54" i="45"/>
  <c r="Q54" i="70" s="1"/>
  <c r="AI54" i="45"/>
  <c r="P54" i="70" s="1"/>
  <c r="AH54" i="45"/>
  <c r="O54" i="70" s="1"/>
  <c r="AG54" i="45"/>
  <c r="AF54" i="45"/>
  <c r="N54" i="70" s="1"/>
  <c r="AE54" i="45"/>
  <c r="M54" i="70" s="1"/>
  <c r="AD54" i="45"/>
  <c r="L54" i="70" s="1"/>
  <c r="AC54" i="45"/>
  <c r="AB54" i="45"/>
  <c r="K54" i="70" s="1"/>
  <c r="AA54" i="45"/>
  <c r="J54" i="70" s="1"/>
  <c r="Z54" i="45"/>
  <c r="Y54" i="45"/>
  <c r="X54" i="45"/>
  <c r="H54" i="70" s="1"/>
  <c r="W54" i="45"/>
  <c r="BR53" i="45"/>
  <c r="AP53" i="70" s="1"/>
  <c r="BQ53" i="45"/>
  <c r="BP53" i="45"/>
  <c r="AO53" i="70" s="1"/>
  <c r="BO53" i="45"/>
  <c r="AN53" i="70" s="1"/>
  <c r="BN53" i="45"/>
  <c r="AM53" i="70" s="1"/>
  <c r="BM53" i="45"/>
  <c r="BL53" i="45"/>
  <c r="AL53" i="70" s="1"/>
  <c r="BK53" i="45"/>
  <c r="AK53" i="70" s="1"/>
  <c r="BJ53" i="45"/>
  <c r="AJ53" i="70" s="1"/>
  <c r="BI53" i="45"/>
  <c r="BH53" i="45"/>
  <c r="AI53" i="70" s="1"/>
  <c r="BG53" i="45"/>
  <c r="AH53" i="70" s="1"/>
  <c r="BF53" i="45"/>
  <c r="AG53" i="70" s="1"/>
  <c r="BE53" i="45"/>
  <c r="BD53" i="45"/>
  <c r="AF53" i="70" s="1"/>
  <c r="BC53" i="45"/>
  <c r="AE53" i="70" s="1"/>
  <c r="BB53" i="45"/>
  <c r="AD53" i="70" s="1"/>
  <c r="BA53" i="45"/>
  <c r="AZ53" i="45"/>
  <c r="AC53" i="70" s="1"/>
  <c r="AY53" i="45"/>
  <c r="AB53" i="70" s="1"/>
  <c r="AX53" i="45"/>
  <c r="AA53" i="70" s="1"/>
  <c r="AW53" i="45"/>
  <c r="AV53" i="45"/>
  <c r="Z53" i="70" s="1"/>
  <c r="AU53" i="45"/>
  <c r="Y53" i="70" s="1"/>
  <c r="AT53" i="45"/>
  <c r="X53" i="70" s="1"/>
  <c r="AS53" i="45"/>
  <c r="AR53" i="45"/>
  <c r="W53" i="70" s="1"/>
  <c r="AQ53" i="45"/>
  <c r="V53" i="70" s="1"/>
  <c r="AP53" i="45"/>
  <c r="U53" i="70" s="1"/>
  <c r="AO53" i="45"/>
  <c r="AN53" i="45"/>
  <c r="T53" i="70" s="1"/>
  <c r="AM53" i="45"/>
  <c r="S53" i="70" s="1"/>
  <c r="AL53" i="45"/>
  <c r="R53" i="70" s="1"/>
  <c r="AK53" i="45"/>
  <c r="AJ53" i="45"/>
  <c r="Q53" i="70" s="1"/>
  <c r="AI53" i="45"/>
  <c r="P53" i="70" s="1"/>
  <c r="AH53" i="45"/>
  <c r="O53" i="70" s="1"/>
  <c r="AG53" i="45"/>
  <c r="AF53" i="45"/>
  <c r="N53" i="70" s="1"/>
  <c r="AE53" i="45"/>
  <c r="M53" i="70" s="1"/>
  <c r="AD53" i="45"/>
  <c r="L53" i="70" s="1"/>
  <c r="AC53" i="45"/>
  <c r="AB53" i="45"/>
  <c r="K53" i="70" s="1"/>
  <c r="AA53" i="45"/>
  <c r="J53" i="70" s="1"/>
  <c r="Z53" i="45"/>
  <c r="Y53" i="45"/>
  <c r="X53" i="45"/>
  <c r="H53" i="70" s="1"/>
  <c r="W53" i="45"/>
  <c r="BR52" i="45"/>
  <c r="AP52" i="70" s="1"/>
  <c r="BQ52" i="45"/>
  <c r="BP52" i="45"/>
  <c r="AO52" i="70" s="1"/>
  <c r="BO52" i="45"/>
  <c r="AN52" i="70" s="1"/>
  <c r="BN52" i="45"/>
  <c r="AM52" i="70" s="1"/>
  <c r="BM52" i="45"/>
  <c r="BL52" i="45"/>
  <c r="AL52" i="70" s="1"/>
  <c r="BK52" i="45"/>
  <c r="AK52" i="70" s="1"/>
  <c r="BJ52" i="45"/>
  <c r="AJ52" i="70" s="1"/>
  <c r="BI52" i="45"/>
  <c r="BH52" i="45"/>
  <c r="AI52" i="70" s="1"/>
  <c r="BG52" i="45"/>
  <c r="AH52" i="70" s="1"/>
  <c r="BF52" i="45"/>
  <c r="AG52" i="70" s="1"/>
  <c r="BE52" i="45"/>
  <c r="BD52" i="45"/>
  <c r="AF52" i="70" s="1"/>
  <c r="BC52" i="45"/>
  <c r="AE52" i="70" s="1"/>
  <c r="BB52" i="45"/>
  <c r="AD52" i="70" s="1"/>
  <c r="BA52" i="45"/>
  <c r="AZ52" i="45"/>
  <c r="AC52" i="70" s="1"/>
  <c r="AY52" i="45"/>
  <c r="AB52" i="70" s="1"/>
  <c r="AX52" i="45"/>
  <c r="AA52" i="70" s="1"/>
  <c r="AW52" i="45"/>
  <c r="AV52" i="45"/>
  <c r="Z52" i="70" s="1"/>
  <c r="AU52" i="45"/>
  <c r="Y52" i="70" s="1"/>
  <c r="AT52" i="45"/>
  <c r="X52" i="70" s="1"/>
  <c r="AS52" i="45"/>
  <c r="AR52" i="45"/>
  <c r="W52" i="70" s="1"/>
  <c r="AQ52" i="45"/>
  <c r="V52" i="70" s="1"/>
  <c r="AP52" i="45"/>
  <c r="U52" i="70" s="1"/>
  <c r="AO52" i="45"/>
  <c r="AN52" i="45"/>
  <c r="T52" i="70" s="1"/>
  <c r="AM52" i="45"/>
  <c r="S52" i="70" s="1"/>
  <c r="AL52" i="45"/>
  <c r="R52" i="70" s="1"/>
  <c r="AK52" i="45"/>
  <c r="AJ52" i="45"/>
  <c r="Q52" i="70" s="1"/>
  <c r="AI52" i="45"/>
  <c r="P52" i="70" s="1"/>
  <c r="AH52" i="45"/>
  <c r="O52" i="70" s="1"/>
  <c r="AG52" i="45"/>
  <c r="AF52" i="45"/>
  <c r="N52" i="70" s="1"/>
  <c r="AE52" i="45"/>
  <c r="M52" i="70" s="1"/>
  <c r="AD52" i="45"/>
  <c r="L52" i="70" s="1"/>
  <c r="AC52" i="45"/>
  <c r="AB52" i="45"/>
  <c r="K52" i="70" s="1"/>
  <c r="AA52" i="45"/>
  <c r="J52" i="70" s="1"/>
  <c r="Z52" i="45"/>
  <c r="Y52" i="45"/>
  <c r="X52" i="45"/>
  <c r="H52" i="70" s="1"/>
  <c r="W52" i="45"/>
  <c r="BR51" i="45"/>
  <c r="AP51" i="70" s="1"/>
  <c r="BQ51" i="45"/>
  <c r="BP51" i="45"/>
  <c r="AO51" i="70" s="1"/>
  <c r="BO51" i="45"/>
  <c r="AN51" i="70" s="1"/>
  <c r="BN51" i="45"/>
  <c r="AM51" i="70" s="1"/>
  <c r="BM51" i="45"/>
  <c r="BL51" i="45"/>
  <c r="AL51" i="70" s="1"/>
  <c r="BK51" i="45"/>
  <c r="AK51" i="70" s="1"/>
  <c r="BJ51" i="45"/>
  <c r="AJ51" i="70" s="1"/>
  <c r="BI51" i="45"/>
  <c r="BH51" i="45"/>
  <c r="AI51" i="70" s="1"/>
  <c r="BG51" i="45"/>
  <c r="AH51" i="70" s="1"/>
  <c r="BF51" i="45"/>
  <c r="AG51" i="70" s="1"/>
  <c r="BE51" i="45"/>
  <c r="BD51" i="45"/>
  <c r="AF51" i="70" s="1"/>
  <c r="BC51" i="45"/>
  <c r="AE51" i="70" s="1"/>
  <c r="BB51" i="45"/>
  <c r="AD51" i="70" s="1"/>
  <c r="BA51" i="45"/>
  <c r="AZ51" i="45"/>
  <c r="AC51" i="70" s="1"/>
  <c r="AY51" i="45"/>
  <c r="AB51" i="70" s="1"/>
  <c r="AX51" i="45"/>
  <c r="AA51" i="70" s="1"/>
  <c r="AW51" i="45"/>
  <c r="AV51" i="45"/>
  <c r="Z51" i="70" s="1"/>
  <c r="AU51" i="45"/>
  <c r="Y51" i="70" s="1"/>
  <c r="AT51" i="45"/>
  <c r="X51" i="70" s="1"/>
  <c r="AS51" i="45"/>
  <c r="AR51" i="45"/>
  <c r="W51" i="70" s="1"/>
  <c r="AQ51" i="45"/>
  <c r="V51" i="70" s="1"/>
  <c r="AP51" i="45"/>
  <c r="U51" i="70" s="1"/>
  <c r="AO51" i="45"/>
  <c r="AN51" i="45"/>
  <c r="T51" i="70" s="1"/>
  <c r="AM51" i="45"/>
  <c r="S51" i="70" s="1"/>
  <c r="AL51" i="45"/>
  <c r="R51" i="70" s="1"/>
  <c r="AK51" i="45"/>
  <c r="AJ51" i="45"/>
  <c r="Q51" i="70" s="1"/>
  <c r="AI51" i="45"/>
  <c r="P51" i="70" s="1"/>
  <c r="AH51" i="45"/>
  <c r="O51" i="70" s="1"/>
  <c r="AG51" i="45"/>
  <c r="AF51" i="45"/>
  <c r="N51" i="70" s="1"/>
  <c r="AE51" i="45"/>
  <c r="M51" i="70" s="1"/>
  <c r="AD51" i="45"/>
  <c r="L51" i="70" s="1"/>
  <c r="AC51" i="45"/>
  <c r="AB51" i="45"/>
  <c r="K51" i="70" s="1"/>
  <c r="AA51" i="45"/>
  <c r="J51" i="70" s="1"/>
  <c r="Z51" i="45"/>
  <c r="Y51" i="45"/>
  <c r="X51" i="45"/>
  <c r="H51" i="70" s="1"/>
  <c r="W51" i="45"/>
  <c r="BR50" i="45"/>
  <c r="AP50" i="70" s="1"/>
  <c r="BQ50" i="45"/>
  <c r="BP50" i="45"/>
  <c r="AO50" i="70" s="1"/>
  <c r="BO50" i="45"/>
  <c r="AN50" i="70" s="1"/>
  <c r="BN50" i="45"/>
  <c r="AM50" i="70" s="1"/>
  <c r="BM50" i="45"/>
  <c r="BL50" i="45"/>
  <c r="AL50" i="70" s="1"/>
  <c r="BK50" i="45"/>
  <c r="AK50" i="70" s="1"/>
  <c r="BJ50" i="45"/>
  <c r="AJ50" i="70" s="1"/>
  <c r="BI50" i="45"/>
  <c r="BH50" i="45"/>
  <c r="AI50" i="70" s="1"/>
  <c r="BG50" i="45"/>
  <c r="AH50" i="70" s="1"/>
  <c r="BF50" i="45"/>
  <c r="AG50" i="70" s="1"/>
  <c r="BE50" i="45"/>
  <c r="BD50" i="45"/>
  <c r="AF50" i="70" s="1"/>
  <c r="BC50" i="45"/>
  <c r="AE50" i="70" s="1"/>
  <c r="BB50" i="45"/>
  <c r="AD50" i="70" s="1"/>
  <c r="BA50" i="45"/>
  <c r="AZ50" i="45"/>
  <c r="AC50" i="70" s="1"/>
  <c r="AY50" i="45"/>
  <c r="AB50" i="70" s="1"/>
  <c r="AX50" i="45"/>
  <c r="AA50" i="70" s="1"/>
  <c r="AW50" i="45"/>
  <c r="AV50" i="45"/>
  <c r="Z50" i="70" s="1"/>
  <c r="AU50" i="45"/>
  <c r="Y50" i="70" s="1"/>
  <c r="AT50" i="45"/>
  <c r="X50" i="70" s="1"/>
  <c r="AS50" i="45"/>
  <c r="AR50" i="45"/>
  <c r="W50" i="70" s="1"/>
  <c r="AQ50" i="45"/>
  <c r="V50" i="70" s="1"/>
  <c r="AP50" i="45"/>
  <c r="U50" i="70" s="1"/>
  <c r="AO50" i="45"/>
  <c r="AN50" i="45"/>
  <c r="T50" i="70" s="1"/>
  <c r="AM50" i="45"/>
  <c r="S50" i="70" s="1"/>
  <c r="AL50" i="45"/>
  <c r="R50" i="70" s="1"/>
  <c r="AK50" i="45"/>
  <c r="AJ50" i="45"/>
  <c r="Q50" i="70" s="1"/>
  <c r="AI50" i="45"/>
  <c r="P50" i="70" s="1"/>
  <c r="AH50" i="45"/>
  <c r="O50" i="70" s="1"/>
  <c r="AG50" i="45"/>
  <c r="AF50" i="45"/>
  <c r="N50" i="70" s="1"/>
  <c r="AE50" i="45"/>
  <c r="M50" i="70" s="1"/>
  <c r="AD50" i="45"/>
  <c r="L50" i="70" s="1"/>
  <c r="AC50" i="45"/>
  <c r="AB50" i="45"/>
  <c r="K50" i="70" s="1"/>
  <c r="AA50" i="45"/>
  <c r="J50" i="70" s="1"/>
  <c r="Z50" i="45"/>
  <c r="Y50" i="45"/>
  <c r="X50" i="45"/>
  <c r="H50" i="70" s="1"/>
  <c r="W50" i="45"/>
  <c r="BR49" i="45"/>
  <c r="AP49" i="70" s="1"/>
  <c r="BQ49" i="45"/>
  <c r="BP49" i="45"/>
  <c r="AO49" i="70" s="1"/>
  <c r="BO49" i="45"/>
  <c r="AN49" i="70" s="1"/>
  <c r="BN49" i="45"/>
  <c r="AM49" i="70" s="1"/>
  <c r="BM49" i="45"/>
  <c r="BL49" i="45"/>
  <c r="AL49" i="70" s="1"/>
  <c r="BK49" i="45"/>
  <c r="AK49" i="70" s="1"/>
  <c r="BJ49" i="45"/>
  <c r="AJ49" i="70" s="1"/>
  <c r="BI49" i="45"/>
  <c r="BH49" i="45"/>
  <c r="AI49" i="70" s="1"/>
  <c r="BG49" i="45"/>
  <c r="AH49" i="70" s="1"/>
  <c r="BF49" i="45"/>
  <c r="AG49" i="70" s="1"/>
  <c r="BE49" i="45"/>
  <c r="BD49" i="45"/>
  <c r="AF49" i="70" s="1"/>
  <c r="BC49" i="45"/>
  <c r="AE49" i="70" s="1"/>
  <c r="BB49" i="45"/>
  <c r="AD49" i="70" s="1"/>
  <c r="BA49" i="45"/>
  <c r="AZ49" i="45"/>
  <c r="AC49" i="70" s="1"/>
  <c r="AY49" i="45"/>
  <c r="AB49" i="70" s="1"/>
  <c r="AX49" i="45"/>
  <c r="AA49" i="70" s="1"/>
  <c r="AW49" i="45"/>
  <c r="AV49" i="45"/>
  <c r="Z49" i="70" s="1"/>
  <c r="AU49" i="45"/>
  <c r="Y49" i="70" s="1"/>
  <c r="AT49" i="45"/>
  <c r="X49" i="70" s="1"/>
  <c r="AS49" i="45"/>
  <c r="AR49" i="45"/>
  <c r="W49" i="70" s="1"/>
  <c r="AQ49" i="45"/>
  <c r="V49" i="70" s="1"/>
  <c r="AP49" i="45"/>
  <c r="U49" i="70" s="1"/>
  <c r="AO49" i="45"/>
  <c r="AN49" i="45"/>
  <c r="T49" i="70" s="1"/>
  <c r="AM49" i="45"/>
  <c r="S49" i="70" s="1"/>
  <c r="AL49" i="45"/>
  <c r="R49" i="70" s="1"/>
  <c r="AK49" i="45"/>
  <c r="AJ49" i="45"/>
  <c r="Q49" i="70" s="1"/>
  <c r="AI49" i="45"/>
  <c r="P49" i="70" s="1"/>
  <c r="AH49" i="45"/>
  <c r="O49" i="70" s="1"/>
  <c r="AG49" i="45"/>
  <c r="AF49" i="45"/>
  <c r="N49" i="70" s="1"/>
  <c r="AE49" i="45"/>
  <c r="M49" i="70" s="1"/>
  <c r="AD49" i="45"/>
  <c r="L49" i="70" s="1"/>
  <c r="AC49" i="45"/>
  <c r="AB49" i="45"/>
  <c r="K49" i="70" s="1"/>
  <c r="AA49" i="45"/>
  <c r="J49" i="70" s="1"/>
  <c r="Z49" i="45"/>
  <c r="Y49" i="45"/>
  <c r="X49" i="45"/>
  <c r="H49" i="70" s="1"/>
  <c r="W49" i="45"/>
  <c r="BR48" i="45"/>
  <c r="AP48" i="70" s="1"/>
  <c r="BQ48" i="45"/>
  <c r="BP48" i="45"/>
  <c r="AO48" i="70" s="1"/>
  <c r="BO48" i="45"/>
  <c r="AN48" i="70" s="1"/>
  <c r="BN48" i="45"/>
  <c r="AM48" i="70" s="1"/>
  <c r="BM48" i="45"/>
  <c r="BL48" i="45"/>
  <c r="AL48" i="70" s="1"/>
  <c r="BK48" i="45"/>
  <c r="AK48" i="70" s="1"/>
  <c r="BJ48" i="45"/>
  <c r="AJ48" i="70" s="1"/>
  <c r="BI48" i="45"/>
  <c r="BH48" i="45"/>
  <c r="AI48" i="70" s="1"/>
  <c r="BG48" i="45"/>
  <c r="AH48" i="70" s="1"/>
  <c r="BF48" i="45"/>
  <c r="AG48" i="70" s="1"/>
  <c r="BE48" i="45"/>
  <c r="BD48" i="45"/>
  <c r="AF48" i="70" s="1"/>
  <c r="BC48" i="45"/>
  <c r="AE48" i="70" s="1"/>
  <c r="BB48" i="45"/>
  <c r="AD48" i="70" s="1"/>
  <c r="BA48" i="45"/>
  <c r="AZ48" i="45"/>
  <c r="AC48" i="70" s="1"/>
  <c r="AY48" i="45"/>
  <c r="AB48" i="70" s="1"/>
  <c r="AX48" i="45"/>
  <c r="AA48" i="70" s="1"/>
  <c r="AW48" i="45"/>
  <c r="AV48" i="45"/>
  <c r="Z48" i="70" s="1"/>
  <c r="AU48" i="45"/>
  <c r="Y48" i="70" s="1"/>
  <c r="AT48" i="45"/>
  <c r="X48" i="70" s="1"/>
  <c r="AS48" i="45"/>
  <c r="AR48" i="45"/>
  <c r="W48" i="70" s="1"/>
  <c r="AQ48" i="45"/>
  <c r="V48" i="70" s="1"/>
  <c r="AP48" i="45"/>
  <c r="U48" i="70" s="1"/>
  <c r="AO48" i="45"/>
  <c r="AN48" i="45"/>
  <c r="T48" i="70" s="1"/>
  <c r="AM48" i="45"/>
  <c r="S48" i="70" s="1"/>
  <c r="AL48" i="45"/>
  <c r="R48" i="70" s="1"/>
  <c r="AK48" i="45"/>
  <c r="AJ48" i="45"/>
  <c r="Q48" i="70" s="1"/>
  <c r="AI48" i="45"/>
  <c r="P48" i="70" s="1"/>
  <c r="AH48" i="45"/>
  <c r="O48" i="70" s="1"/>
  <c r="AG48" i="45"/>
  <c r="AF48" i="45"/>
  <c r="N48" i="70" s="1"/>
  <c r="AE48" i="45"/>
  <c r="M48" i="70" s="1"/>
  <c r="AD48" i="45"/>
  <c r="L48" i="70" s="1"/>
  <c r="AC48" i="45"/>
  <c r="AB48" i="45"/>
  <c r="K48" i="70" s="1"/>
  <c r="AA48" i="45"/>
  <c r="J48" i="70" s="1"/>
  <c r="Z48" i="45"/>
  <c r="Y48" i="45"/>
  <c r="X48" i="45"/>
  <c r="H48" i="70" s="1"/>
  <c r="W48" i="45"/>
  <c r="BR47" i="45"/>
  <c r="AP47" i="70" s="1"/>
  <c r="BQ47" i="45"/>
  <c r="BP47" i="45"/>
  <c r="AO47" i="70" s="1"/>
  <c r="BO47" i="45"/>
  <c r="AN47" i="70" s="1"/>
  <c r="BN47" i="45"/>
  <c r="AM47" i="70" s="1"/>
  <c r="BM47" i="45"/>
  <c r="BL47" i="45"/>
  <c r="AL47" i="70" s="1"/>
  <c r="BK47" i="45"/>
  <c r="AK47" i="70" s="1"/>
  <c r="BJ47" i="45"/>
  <c r="AJ47" i="70" s="1"/>
  <c r="BI47" i="45"/>
  <c r="BH47" i="45"/>
  <c r="AI47" i="70" s="1"/>
  <c r="BG47" i="45"/>
  <c r="AH47" i="70" s="1"/>
  <c r="BF47" i="45"/>
  <c r="AG47" i="70" s="1"/>
  <c r="BE47" i="45"/>
  <c r="BD47" i="45"/>
  <c r="AF47" i="70" s="1"/>
  <c r="BC47" i="45"/>
  <c r="AE47" i="70" s="1"/>
  <c r="BB47" i="45"/>
  <c r="AD47" i="70" s="1"/>
  <c r="BA47" i="45"/>
  <c r="AZ47" i="45"/>
  <c r="AC47" i="70" s="1"/>
  <c r="AY47" i="45"/>
  <c r="AB47" i="70" s="1"/>
  <c r="AX47" i="45"/>
  <c r="AA47" i="70" s="1"/>
  <c r="AW47" i="45"/>
  <c r="AV47" i="45"/>
  <c r="Z47" i="70" s="1"/>
  <c r="AU47" i="45"/>
  <c r="Y47" i="70" s="1"/>
  <c r="AT47" i="45"/>
  <c r="X47" i="70" s="1"/>
  <c r="AS47" i="45"/>
  <c r="AR47" i="45"/>
  <c r="W47" i="70" s="1"/>
  <c r="AQ47" i="45"/>
  <c r="V47" i="70" s="1"/>
  <c r="AP47" i="45"/>
  <c r="U47" i="70" s="1"/>
  <c r="AO47" i="45"/>
  <c r="AN47" i="45"/>
  <c r="T47" i="70" s="1"/>
  <c r="AM47" i="45"/>
  <c r="S47" i="70" s="1"/>
  <c r="AL47" i="45"/>
  <c r="R47" i="70" s="1"/>
  <c r="AK47" i="45"/>
  <c r="AJ47" i="45"/>
  <c r="Q47" i="70" s="1"/>
  <c r="AI47" i="45"/>
  <c r="P47" i="70" s="1"/>
  <c r="AH47" i="45"/>
  <c r="O47" i="70" s="1"/>
  <c r="AG47" i="45"/>
  <c r="AF47" i="45"/>
  <c r="N47" i="70" s="1"/>
  <c r="AE47" i="45"/>
  <c r="M47" i="70" s="1"/>
  <c r="AD47" i="45"/>
  <c r="L47" i="70" s="1"/>
  <c r="AC47" i="45"/>
  <c r="AB47" i="45"/>
  <c r="K47" i="70" s="1"/>
  <c r="AA47" i="45"/>
  <c r="J47" i="70" s="1"/>
  <c r="Z47" i="45"/>
  <c r="Y47" i="45"/>
  <c r="X47" i="45"/>
  <c r="H47" i="70" s="1"/>
  <c r="W47" i="45"/>
  <c r="BR46" i="45"/>
  <c r="AP46" i="70" s="1"/>
  <c r="BQ46" i="45"/>
  <c r="BP46" i="45"/>
  <c r="AO46" i="70" s="1"/>
  <c r="BO46" i="45"/>
  <c r="AN46" i="70" s="1"/>
  <c r="BN46" i="45"/>
  <c r="AM46" i="70" s="1"/>
  <c r="BM46" i="45"/>
  <c r="BL46" i="45"/>
  <c r="AL46" i="70" s="1"/>
  <c r="BK46" i="45"/>
  <c r="AK46" i="70" s="1"/>
  <c r="BJ46" i="45"/>
  <c r="AJ46" i="70" s="1"/>
  <c r="BI46" i="45"/>
  <c r="BH46" i="45"/>
  <c r="AI46" i="70" s="1"/>
  <c r="BG46" i="45"/>
  <c r="AH46" i="70" s="1"/>
  <c r="BF46" i="45"/>
  <c r="AG46" i="70" s="1"/>
  <c r="BE46" i="45"/>
  <c r="BD46" i="45"/>
  <c r="AF46" i="70" s="1"/>
  <c r="BC46" i="45"/>
  <c r="AE46" i="70" s="1"/>
  <c r="BB46" i="45"/>
  <c r="AD46" i="70" s="1"/>
  <c r="BA46" i="45"/>
  <c r="AZ46" i="45"/>
  <c r="AC46" i="70" s="1"/>
  <c r="AY46" i="45"/>
  <c r="AB46" i="70" s="1"/>
  <c r="AX46" i="45"/>
  <c r="AA46" i="70" s="1"/>
  <c r="AW46" i="45"/>
  <c r="AV46" i="45"/>
  <c r="Z46" i="70" s="1"/>
  <c r="AU46" i="45"/>
  <c r="Y46" i="70" s="1"/>
  <c r="AT46" i="45"/>
  <c r="X46" i="70" s="1"/>
  <c r="AS46" i="45"/>
  <c r="AR46" i="45"/>
  <c r="W46" i="70" s="1"/>
  <c r="AQ46" i="45"/>
  <c r="V46" i="70" s="1"/>
  <c r="AP46" i="45"/>
  <c r="U46" i="70" s="1"/>
  <c r="AO46" i="45"/>
  <c r="AN46" i="45"/>
  <c r="T46" i="70" s="1"/>
  <c r="AM46" i="45"/>
  <c r="S46" i="70" s="1"/>
  <c r="AL46" i="45"/>
  <c r="R46" i="70" s="1"/>
  <c r="AK46" i="45"/>
  <c r="AJ46" i="45"/>
  <c r="Q46" i="70" s="1"/>
  <c r="AI46" i="45"/>
  <c r="P46" i="70" s="1"/>
  <c r="AH46" i="45"/>
  <c r="O46" i="70" s="1"/>
  <c r="AG46" i="45"/>
  <c r="AF46" i="45"/>
  <c r="N46" i="70" s="1"/>
  <c r="AE46" i="45"/>
  <c r="M46" i="70" s="1"/>
  <c r="AD46" i="45"/>
  <c r="L46" i="70" s="1"/>
  <c r="AC46" i="45"/>
  <c r="AB46" i="45"/>
  <c r="K46" i="70" s="1"/>
  <c r="AA46" i="45"/>
  <c r="J46" i="70" s="1"/>
  <c r="Z46" i="45"/>
  <c r="Y46" i="45"/>
  <c r="X46" i="45"/>
  <c r="H46" i="70" s="1"/>
  <c r="W46" i="45"/>
  <c r="BR45" i="45"/>
  <c r="AP45" i="70" s="1"/>
  <c r="BQ45" i="45"/>
  <c r="BP45" i="45"/>
  <c r="AO45" i="70" s="1"/>
  <c r="BO45" i="45"/>
  <c r="AN45" i="70" s="1"/>
  <c r="BN45" i="45"/>
  <c r="AM45" i="70" s="1"/>
  <c r="BM45" i="45"/>
  <c r="BL45" i="45"/>
  <c r="AL45" i="70" s="1"/>
  <c r="BK45" i="45"/>
  <c r="AK45" i="70" s="1"/>
  <c r="BJ45" i="45"/>
  <c r="AJ45" i="70" s="1"/>
  <c r="BI45" i="45"/>
  <c r="BH45" i="45"/>
  <c r="AI45" i="70" s="1"/>
  <c r="BG45" i="45"/>
  <c r="AH45" i="70" s="1"/>
  <c r="BF45" i="45"/>
  <c r="AG45" i="70" s="1"/>
  <c r="BE45" i="45"/>
  <c r="BD45" i="45"/>
  <c r="AF45" i="70" s="1"/>
  <c r="BC45" i="45"/>
  <c r="AE45" i="70" s="1"/>
  <c r="BB45" i="45"/>
  <c r="AD45" i="70" s="1"/>
  <c r="BA45" i="45"/>
  <c r="AZ45" i="45"/>
  <c r="AC45" i="70" s="1"/>
  <c r="AY45" i="45"/>
  <c r="AB45" i="70" s="1"/>
  <c r="AX45" i="45"/>
  <c r="AA45" i="70" s="1"/>
  <c r="AW45" i="45"/>
  <c r="AV45" i="45"/>
  <c r="Z45" i="70" s="1"/>
  <c r="AU45" i="45"/>
  <c r="Y45" i="70" s="1"/>
  <c r="AT45" i="45"/>
  <c r="X45" i="70" s="1"/>
  <c r="AS45" i="45"/>
  <c r="AR45" i="45"/>
  <c r="W45" i="70" s="1"/>
  <c r="AQ45" i="45"/>
  <c r="V45" i="70" s="1"/>
  <c r="AP45" i="45"/>
  <c r="U45" i="70" s="1"/>
  <c r="AO45" i="45"/>
  <c r="AN45" i="45"/>
  <c r="T45" i="70" s="1"/>
  <c r="AM45" i="45"/>
  <c r="S45" i="70" s="1"/>
  <c r="AL45" i="45"/>
  <c r="R45" i="70" s="1"/>
  <c r="AK45" i="45"/>
  <c r="AJ45" i="45"/>
  <c r="Q45" i="70" s="1"/>
  <c r="AI45" i="45"/>
  <c r="P45" i="70" s="1"/>
  <c r="AH45" i="45"/>
  <c r="O45" i="70" s="1"/>
  <c r="AG45" i="45"/>
  <c r="AF45" i="45"/>
  <c r="N45" i="70" s="1"/>
  <c r="AE45" i="45"/>
  <c r="M45" i="70" s="1"/>
  <c r="AD45" i="45"/>
  <c r="L45" i="70" s="1"/>
  <c r="AC45" i="45"/>
  <c r="AB45" i="45"/>
  <c r="K45" i="70" s="1"/>
  <c r="AA45" i="45"/>
  <c r="J45" i="70" s="1"/>
  <c r="Z45" i="45"/>
  <c r="Y45" i="45"/>
  <c r="X45" i="45"/>
  <c r="H45" i="70" s="1"/>
  <c r="W45" i="45"/>
  <c r="BR44" i="45"/>
  <c r="AP44" i="70" s="1"/>
  <c r="BQ44" i="45"/>
  <c r="BP44" i="45"/>
  <c r="AO44" i="70" s="1"/>
  <c r="BO44" i="45"/>
  <c r="AN44" i="70" s="1"/>
  <c r="BN44" i="45"/>
  <c r="AM44" i="70" s="1"/>
  <c r="BM44" i="45"/>
  <c r="BL44" i="45"/>
  <c r="AL44" i="70" s="1"/>
  <c r="BK44" i="45"/>
  <c r="AK44" i="70" s="1"/>
  <c r="BJ44" i="45"/>
  <c r="AJ44" i="70" s="1"/>
  <c r="BI44" i="45"/>
  <c r="BH44" i="45"/>
  <c r="AI44" i="70" s="1"/>
  <c r="BG44" i="45"/>
  <c r="AH44" i="70" s="1"/>
  <c r="BF44" i="45"/>
  <c r="AG44" i="70" s="1"/>
  <c r="BE44" i="45"/>
  <c r="BD44" i="45"/>
  <c r="AF44" i="70" s="1"/>
  <c r="BC44" i="45"/>
  <c r="AE44" i="70" s="1"/>
  <c r="BB44" i="45"/>
  <c r="AD44" i="70" s="1"/>
  <c r="BA44" i="45"/>
  <c r="AZ44" i="45"/>
  <c r="AC44" i="70" s="1"/>
  <c r="AY44" i="45"/>
  <c r="AB44" i="70" s="1"/>
  <c r="AX44" i="45"/>
  <c r="AA44" i="70" s="1"/>
  <c r="AW44" i="45"/>
  <c r="AV44" i="45"/>
  <c r="Z44" i="70" s="1"/>
  <c r="AU44" i="45"/>
  <c r="Y44" i="70" s="1"/>
  <c r="AT44" i="45"/>
  <c r="X44" i="70" s="1"/>
  <c r="AS44" i="45"/>
  <c r="AR44" i="45"/>
  <c r="W44" i="70" s="1"/>
  <c r="AQ44" i="45"/>
  <c r="V44" i="70" s="1"/>
  <c r="AP44" i="45"/>
  <c r="U44" i="70" s="1"/>
  <c r="AO44" i="45"/>
  <c r="AN44" i="45"/>
  <c r="T44" i="70" s="1"/>
  <c r="AM44" i="45"/>
  <c r="S44" i="70" s="1"/>
  <c r="AL44" i="45"/>
  <c r="R44" i="70" s="1"/>
  <c r="AK44" i="45"/>
  <c r="AJ44" i="45"/>
  <c r="Q44" i="70" s="1"/>
  <c r="AI44" i="45"/>
  <c r="P44" i="70" s="1"/>
  <c r="AH44" i="45"/>
  <c r="O44" i="70" s="1"/>
  <c r="AG44" i="45"/>
  <c r="AF44" i="45"/>
  <c r="N44" i="70" s="1"/>
  <c r="AE44" i="45"/>
  <c r="M44" i="70" s="1"/>
  <c r="AD44" i="45"/>
  <c r="L44" i="70" s="1"/>
  <c r="AC44" i="45"/>
  <c r="AB44" i="45"/>
  <c r="K44" i="70" s="1"/>
  <c r="AA44" i="45"/>
  <c r="J44" i="70" s="1"/>
  <c r="Z44" i="45"/>
  <c r="I44" i="70" s="1"/>
  <c r="Y44" i="45"/>
  <c r="X44" i="45"/>
  <c r="H44" i="70" s="1"/>
  <c r="W44" i="45"/>
  <c r="BR43" i="45"/>
  <c r="AP43" i="70" s="1"/>
  <c r="BQ43" i="45"/>
  <c r="BP43" i="45"/>
  <c r="AO43" i="70" s="1"/>
  <c r="BO43" i="45"/>
  <c r="AN43" i="70" s="1"/>
  <c r="BN43" i="45"/>
  <c r="AM43" i="70" s="1"/>
  <c r="BM43" i="45"/>
  <c r="BL43" i="45"/>
  <c r="AL43" i="70" s="1"/>
  <c r="BK43" i="45"/>
  <c r="AK43" i="70" s="1"/>
  <c r="BJ43" i="45"/>
  <c r="AJ43" i="70" s="1"/>
  <c r="BI43" i="45"/>
  <c r="BH43" i="45"/>
  <c r="AI43" i="70" s="1"/>
  <c r="BG43" i="45"/>
  <c r="AH43" i="70" s="1"/>
  <c r="BF43" i="45"/>
  <c r="AG43" i="70" s="1"/>
  <c r="BE43" i="45"/>
  <c r="BD43" i="45"/>
  <c r="AF43" i="70" s="1"/>
  <c r="BC43" i="45"/>
  <c r="AE43" i="70" s="1"/>
  <c r="BB43" i="45"/>
  <c r="AD43" i="70" s="1"/>
  <c r="BA43" i="45"/>
  <c r="AZ43" i="45"/>
  <c r="AC43" i="70" s="1"/>
  <c r="AY43" i="45"/>
  <c r="AB43" i="70" s="1"/>
  <c r="AX43" i="45"/>
  <c r="AA43" i="70" s="1"/>
  <c r="AW43" i="45"/>
  <c r="AV43" i="45"/>
  <c r="Z43" i="70" s="1"/>
  <c r="AU43" i="45"/>
  <c r="Y43" i="70" s="1"/>
  <c r="AT43" i="45"/>
  <c r="X43" i="70" s="1"/>
  <c r="AS43" i="45"/>
  <c r="AR43" i="45"/>
  <c r="W43" i="70" s="1"/>
  <c r="AQ43" i="45"/>
  <c r="V43" i="70" s="1"/>
  <c r="AP43" i="45"/>
  <c r="U43" i="70" s="1"/>
  <c r="AO43" i="45"/>
  <c r="AN43" i="45"/>
  <c r="T43" i="70" s="1"/>
  <c r="AM43" i="45"/>
  <c r="S43" i="70" s="1"/>
  <c r="AL43" i="45"/>
  <c r="R43" i="70" s="1"/>
  <c r="AK43" i="45"/>
  <c r="AJ43" i="45"/>
  <c r="Q43" i="70" s="1"/>
  <c r="AI43" i="45"/>
  <c r="P43" i="70" s="1"/>
  <c r="AH43" i="45"/>
  <c r="O43" i="70" s="1"/>
  <c r="AG43" i="45"/>
  <c r="AF43" i="45"/>
  <c r="N43" i="70" s="1"/>
  <c r="AE43" i="45"/>
  <c r="M43" i="70" s="1"/>
  <c r="AD43" i="45"/>
  <c r="L43" i="70" s="1"/>
  <c r="AC43" i="45"/>
  <c r="AB43" i="45"/>
  <c r="K43" i="70" s="1"/>
  <c r="AA43" i="45"/>
  <c r="J43" i="70" s="1"/>
  <c r="Z43" i="45"/>
  <c r="Y43" i="45"/>
  <c r="X43" i="45"/>
  <c r="H43" i="70" s="1"/>
  <c r="W43" i="45"/>
  <c r="BR42" i="45"/>
  <c r="AP42" i="70" s="1"/>
  <c r="BQ42" i="45"/>
  <c r="BP42" i="45"/>
  <c r="AO42" i="70" s="1"/>
  <c r="BO42" i="45"/>
  <c r="AN42" i="70" s="1"/>
  <c r="BN42" i="45"/>
  <c r="AM42" i="70" s="1"/>
  <c r="BM42" i="45"/>
  <c r="BL42" i="45"/>
  <c r="AL42" i="70" s="1"/>
  <c r="BK42" i="45"/>
  <c r="AK42" i="70" s="1"/>
  <c r="BJ42" i="45"/>
  <c r="AJ42" i="70" s="1"/>
  <c r="BI42" i="45"/>
  <c r="BH42" i="45"/>
  <c r="AI42" i="70" s="1"/>
  <c r="BG42" i="45"/>
  <c r="AH42" i="70" s="1"/>
  <c r="BF42" i="45"/>
  <c r="AG42" i="70" s="1"/>
  <c r="BE42" i="45"/>
  <c r="BD42" i="45"/>
  <c r="AF42" i="70" s="1"/>
  <c r="BC42" i="45"/>
  <c r="AE42" i="70" s="1"/>
  <c r="BB42" i="45"/>
  <c r="AD42" i="70" s="1"/>
  <c r="BA42" i="45"/>
  <c r="AZ42" i="45"/>
  <c r="AC42" i="70" s="1"/>
  <c r="AY42" i="45"/>
  <c r="AB42" i="70" s="1"/>
  <c r="AX42" i="45"/>
  <c r="AA42" i="70" s="1"/>
  <c r="AW42" i="45"/>
  <c r="AV42" i="45"/>
  <c r="Z42" i="70" s="1"/>
  <c r="AU42" i="45"/>
  <c r="Y42" i="70" s="1"/>
  <c r="AT42" i="45"/>
  <c r="X42" i="70" s="1"/>
  <c r="AS42" i="45"/>
  <c r="AR42" i="45"/>
  <c r="W42" i="70" s="1"/>
  <c r="AQ42" i="45"/>
  <c r="V42" i="70" s="1"/>
  <c r="AP42" i="45"/>
  <c r="U42" i="70" s="1"/>
  <c r="AO42" i="45"/>
  <c r="AN42" i="45"/>
  <c r="T42" i="70" s="1"/>
  <c r="AM42" i="45"/>
  <c r="S42" i="70" s="1"/>
  <c r="AL42" i="45"/>
  <c r="R42" i="70" s="1"/>
  <c r="AK42" i="45"/>
  <c r="AJ42" i="45"/>
  <c r="Q42" i="70" s="1"/>
  <c r="AI42" i="45"/>
  <c r="P42" i="70" s="1"/>
  <c r="AH42" i="45"/>
  <c r="O42" i="70" s="1"/>
  <c r="AG42" i="45"/>
  <c r="AF42" i="45"/>
  <c r="N42" i="70" s="1"/>
  <c r="AE42" i="45"/>
  <c r="M42" i="70" s="1"/>
  <c r="AD42" i="45"/>
  <c r="L42" i="70" s="1"/>
  <c r="AC42" i="45"/>
  <c r="AB42" i="45"/>
  <c r="K42" i="70" s="1"/>
  <c r="AA42" i="45"/>
  <c r="J42" i="70" s="1"/>
  <c r="Z42" i="45"/>
  <c r="Y42" i="45"/>
  <c r="X42" i="45"/>
  <c r="H42" i="70" s="1"/>
  <c r="W42" i="45"/>
  <c r="BR41" i="45"/>
  <c r="AP41" i="70" s="1"/>
  <c r="BQ41" i="45"/>
  <c r="BP41" i="45"/>
  <c r="AO41" i="70" s="1"/>
  <c r="BO41" i="45"/>
  <c r="AN41" i="70" s="1"/>
  <c r="BN41" i="45"/>
  <c r="AM41" i="70" s="1"/>
  <c r="BM41" i="45"/>
  <c r="BL41" i="45"/>
  <c r="AL41" i="70" s="1"/>
  <c r="BK41" i="45"/>
  <c r="AK41" i="70" s="1"/>
  <c r="BJ41" i="45"/>
  <c r="AJ41" i="70" s="1"/>
  <c r="BI41" i="45"/>
  <c r="BH41" i="45"/>
  <c r="AI41" i="70" s="1"/>
  <c r="BG41" i="45"/>
  <c r="AH41" i="70" s="1"/>
  <c r="BF41" i="45"/>
  <c r="AG41" i="70" s="1"/>
  <c r="BE41" i="45"/>
  <c r="BD41" i="45"/>
  <c r="AF41" i="70" s="1"/>
  <c r="BC41" i="45"/>
  <c r="AE41" i="70" s="1"/>
  <c r="BB41" i="45"/>
  <c r="AD41" i="70" s="1"/>
  <c r="BA41" i="45"/>
  <c r="AZ41" i="45"/>
  <c r="AC41" i="70" s="1"/>
  <c r="AY41" i="45"/>
  <c r="AB41" i="70" s="1"/>
  <c r="AX41" i="45"/>
  <c r="AA41" i="70" s="1"/>
  <c r="AW41" i="45"/>
  <c r="AV41" i="45"/>
  <c r="Z41" i="70" s="1"/>
  <c r="AU41" i="45"/>
  <c r="Y41" i="70" s="1"/>
  <c r="AT41" i="45"/>
  <c r="X41" i="70" s="1"/>
  <c r="AS41" i="45"/>
  <c r="AR41" i="45"/>
  <c r="W41" i="70" s="1"/>
  <c r="AQ41" i="45"/>
  <c r="V41" i="70" s="1"/>
  <c r="AP41" i="45"/>
  <c r="U41" i="70" s="1"/>
  <c r="AO41" i="45"/>
  <c r="AN41" i="45"/>
  <c r="T41" i="70" s="1"/>
  <c r="AM41" i="45"/>
  <c r="S41" i="70" s="1"/>
  <c r="AL41" i="45"/>
  <c r="R41" i="70" s="1"/>
  <c r="AK41" i="45"/>
  <c r="AJ41" i="45"/>
  <c r="Q41" i="70" s="1"/>
  <c r="AI41" i="45"/>
  <c r="P41" i="70" s="1"/>
  <c r="AH41" i="45"/>
  <c r="O41" i="70" s="1"/>
  <c r="AG41" i="45"/>
  <c r="AF41" i="45"/>
  <c r="N41" i="70" s="1"/>
  <c r="AE41" i="45"/>
  <c r="M41" i="70" s="1"/>
  <c r="AD41" i="45"/>
  <c r="L41" i="70" s="1"/>
  <c r="AC41" i="45"/>
  <c r="AB41" i="45"/>
  <c r="K41" i="70" s="1"/>
  <c r="AA41" i="45"/>
  <c r="J41" i="70" s="1"/>
  <c r="Z41" i="45"/>
  <c r="Y41" i="45"/>
  <c r="X41" i="45"/>
  <c r="H41" i="70" s="1"/>
  <c r="W41" i="45"/>
  <c r="BR40" i="45"/>
  <c r="AP40" i="70" s="1"/>
  <c r="BQ40" i="45"/>
  <c r="BP40" i="45"/>
  <c r="AO40" i="70" s="1"/>
  <c r="BO40" i="45"/>
  <c r="AN40" i="70" s="1"/>
  <c r="BN40" i="45"/>
  <c r="AM40" i="70" s="1"/>
  <c r="BM40" i="45"/>
  <c r="BL40" i="45"/>
  <c r="AL40" i="70" s="1"/>
  <c r="BK40" i="45"/>
  <c r="AK40" i="70" s="1"/>
  <c r="BJ40" i="45"/>
  <c r="AJ40" i="70" s="1"/>
  <c r="BI40" i="45"/>
  <c r="BH40" i="45"/>
  <c r="AI40" i="70" s="1"/>
  <c r="BG40" i="45"/>
  <c r="AH40" i="70" s="1"/>
  <c r="BF40" i="45"/>
  <c r="AG40" i="70" s="1"/>
  <c r="BE40" i="45"/>
  <c r="BD40" i="45"/>
  <c r="AF40" i="70" s="1"/>
  <c r="BC40" i="45"/>
  <c r="AE40" i="70" s="1"/>
  <c r="BB40" i="45"/>
  <c r="AD40" i="70" s="1"/>
  <c r="BA40" i="45"/>
  <c r="AZ40" i="45"/>
  <c r="AC40" i="70" s="1"/>
  <c r="AY40" i="45"/>
  <c r="AB40" i="70" s="1"/>
  <c r="AX40" i="45"/>
  <c r="AA40" i="70" s="1"/>
  <c r="AW40" i="45"/>
  <c r="AV40" i="45"/>
  <c r="Z40" i="70" s="1"/>
  <c r="AU40" i="45"/>
  <c r="Y40" i="70" s="1"/>
  <c r="AT40" i="45"/>
  <c r="X40" i="70" s="1"/>
  <c r="AS40" i="45"/>
  <c r="AR40" i="45"/>
  <c r="W40" i="70" s="1"/>
  <c r="AQ40" i="45"/>
  <c r="V40" i="70" s="1"/>
  <c r="AP40" i="45"/>
  <c r="U40" i="70" s="1"/>
  <c r="AO40" i="45"/>
  <c r="AN40" i="45"/>
  <c r="T40" i="70" s="1"/>
  <c r="AM40" i="45"/>
  <c r="S40" i="70" s="1"/>
  <c r="AL40" i="45"/>
  <c r="R40" i="70" s="1"/>
  <c r="AK40" i="45"/>
  <c r="AJ40" i="45"/>
  <c r="Q40" i="70" s="1"/>
  <c r="AI40" i="45"/>
  <c r="P40" i="70" s="1"/>
  <c r="AH40" i="45"/>
  <c r="O40" i="70" s="1"/>
  <c r="AG40" i="45"/>
  <c r="AF40" i="45"/>
  <c r="N40" i="70" s="1"/>
  <c r="AE40" i="45"/>
  <c r="M40" i="70" s="1"/>
  <c r="AD40" i="45"/>
  <c r="L40" i="70" s="1"/>
  <c r="AC40" i="45"/>
  <c r="AB40" i="45"/>
  <c r="K40" i="70" s="1"/>
  <c r="AA40" i="45"/>
  <c r="J40" i="70" s="1"/>
  <c r="Z40" i="45"/>
  <c r="Y40" i="45"/>
  <c r="X40" i="45"/>
  <c r="H40" i="70" s="1"/>
  <c r="W40" i="45"/>
  <c r="BR39" i="45"/>
  <c r="AP39" i="70" s="1"/>
  <c r="BQ39" i="45"/>
  <c r="BP39" i="45"/>
  <c r="AO39" i="70" s="1"/>
  <c r="BO39" i="45"/>
  <c r="AN39" i="70" s="1"/>
  <c r="BN39" i="45"/>
  <c r="AM39" i="70" s="1"/>
  <c r="BM39" i="45"/>
  <c r="BL39" i="45"/>
  <c r="AL39" i="70" s="1"/>
  <c r="BK39" i="45"/>
  <c r="AK39" i="70" s="1"/>
  <c r="BJ39" i="45"/>
  <c r="AJ39" i="70" s="1"/>
  <c r="BI39" i="45"/>
  <c r="BH39" i="45"/>
  <c r="AI39" i="70" s="1"/>
  <c r="BG39" i="45"/>
  <c r="AH39" i="70" s="1"/>
  <c r="BF39" i="45"/>
  <c r="AG39" i="70" s="1"/>
  <c r="BE39" i="45"/>
  <c r="BD39" i="45"/>
  <c r="AF39" i="70" s="1"/>
  <c r="BC39" i="45"/>
  <c r="AE39" i="70" s="1"/>
  <c r="BB39" i="45"/>
  <c r="AD39" i="70" s="1"/>
  <c r="BA39" i="45"/>
  <c r="AZ39" i="45"/>
  <c r="AC39" i="70" s="1"/>
  <c r="AY39" i="45"/>
  <c r="AB39" i="70" s="1"/>
  <c r="AX39" i="45"/>
  <c r="AA39" i="70" s="1"/>
  <c r="AW39" i="45"/>
  <c r="AV39" i="45"/>
  <c r="Z39" i="70" s="1"/>
  <c r="AU39" i="45"/>
  <c r="Y39" i="70" s="1"/>
  <c r="AT39" i="45"/>
  <c r="X39" i="70" s="1"/>
  <c r="AS39" i="45"/>
  <c r="AR39" i="45"/>
  <c r="W39" i="70" s="1"/>
  <c r="AQ39" i="45"/>
  <c r="V39" i="70" s="1"/>
  <c r="AP39" i="45"/>
  <c r="U39" i="70" s="1"/>
  <c r="AO39" i="45"/>
  <c r="AN39" i="45"/>
  <c r="T39" i="70" s="1"/>
  <c r="AM39" i="45"/>
  <c r="S39" i="70" s="1"/>
  <c r="AL39" i="45"/>
  <c r="R39" i="70" s="1"/>
  <c r="AK39" i="45"/>
  <c r="AJ39" i="45"/>
  <c r="Q39" i="70" s="1"/>
  <c r="AI39" i="45"/>
  <c r="P39" i="70" s="1"/>
  <c r="AH39" i="45"/>
  <c r="O39" i="70" s="1"/>
  <c r="AG39" i="45"/>
  <c r="AF39" i="45"/>
  <c r="N39" i="70" s="1"/>
  <c r="AE39" i="45"/>
  <c r="M39" i="70" s="1"/>
  <c r="AD39" i="45"/>
  <c r="L39" i="70" s="1"/>
  <c r="AC39" i="45"/>
  <c r="AB39" i="45"/>
  <c r="K39" i="70" s="1"/>
  <c r="AA39" i="45"/>
  <c r="J39" i="70" s="1"/>
  <c r="Z39" i="45"/>
  <c r="Y39" i="45"/>
  <c r="X39" i="45"/>
  <c r="H39" i="70" s="1"/>
  <c r="W39" i="45"/>
  <c r="BR38" i="45"/>
  <c r="AP38" i="70" s="1"/>
  <c r="BQ38" i="45"/>
  <c r="BP38" i="45"/>
  <c r="AO38" i="70" s="1"/>
  <c r="BO38" i="45"/>
  <c r="AN38" i="70" s="1"/>
  <c r="BN38" i="45"/>
  <c r="AM38" i="70" s="1"/>
  <c r="BM38" i="45"/>
  <c r="BL38" i="45"/>
  <c r="AL38" i="70" s="1"/>
  <c r="BK38" i="45"/>
  <c r="AK38" i="70" s="1"/>
  <c r="BJ38" i="45"/>
  <c r="AJ38" i="70" s="1"/>
  <c r="BI38" i="45"/>
  <c r="BH38" i="45"/>
  <c r="AI38" i="70" s="1"/>
  <c r="BG38" i="45"/>
  <c r="AH38" i="70" s="1"/>
  <c r="BF38" i="45"/>
  <c r="AG38" i="70" s="1"/>
  <c r="BE38" i="45"/>
  <c r="BD38" i="45"/>
  <c r="AF38" i="70" s="1"/>
  <c r="BC38" i="45"/>
  <c r="AE38" i="70" s="1"/>
  <c r="BB38" i="45"/>
  <c r="AD38" i="70" s="1"/>
  <c r="BA38" i="45"/>
  <c r="AZ38" i="45"/>
  <c r="AC38" i="70" s="1"/>
  <c r="AY38" i="45"/>
  <c r="AB38" i="70" s="1"/>
  <c r="AX38" i="45"/>
  <c r="AA38" i="70" s="1"/>
  <c r="AW38" i="45"/>
  <c r="AV38" i="45"/>
  <c r="Z38" i="70" s="1"/>
  <c r="AU38" i="45"/>
  <c r="Y38" i="70" s="1"/>
  <c r="AT38" i="45"/>
  <c r="X38" i="70" s="1"/>
  <c r="AS38" i="45"/>
  <c r="AR38" i="45"/>
  <c r="W38" i="70" s="1"/>
  <c r="AQ38" i="45"/>
  <c r="V38" i="70" s="1"/>
  <c r="AP38" i="45"/>
  <c r="U38" i="70" s="1"/>
  <c r="AO38" i="45"/>
  <c r="AN38" i="45"/>
  <c r="T38" i="70" s="1"/>
  <c r="AM38" i="45"/>
  <c r="S38" i="70" s="1"/>
  <c r="AL38" i="45"/>
  <c r="R38" i="70" s="1"/>
  <c r="AK38" i="45"/>
  <c r="AJ38" i="45"/>
  <c r="Q38" i="70" s="1"/>
  <c r="AI38" i="45"/>
  <c r="P38" i="70" s="1"/>
  <c r="AH38" i="45"/>
  <c r="O38" i="70" s="1"/>
  <c r="AG38" i="45"/>
  <c r="AF38" i="45"/>
  <c r="N38" i="70" s="1"/>
  <c r="AE38" i="45"/>
  <c r="M38" i="70" s="1"/>
  <c r="AD38" i="45"/>
  <c r="L38" i="70" s="1"/>
  <c r="AC38" i="45"/>
  <c r="AB38" i="45"/>
  <c r="K38" i="70" s="1"/>
  <c r="AA38" i="45"/>
  <c r="J38" i="70" s="1"/>
  <c r="Z38" i="45"/>
  <c r="Y38" i="45"/>
  <c r="X38" i="45"/>
  <c r="H38" i="70" s="1"/>
  <c r="W38" i="45"/>
  <c r="BR37" i="45"/>
  <c r="AP37" i="70" s="1"/>
  <c r="BQ37" i="45"/>
  <c r="BP37" i="45"/>
  <c r="AO37" i="70" s="1"/>
  <c r="BO37" i="45"/>
  <c r="AN37" i="70" s="1"/>
  <c r="BN37" i="45"/>
  <c r="AM37" i="70" s="1"/>
  <c r="BM37" i="45"/>
  <c r="BL37" i="45"/>
  <c r="AL37" i="70" s="1"/>
  <c r="BK37" i="45"/>
  <c r="AK37" i="70" s="1"/>
  <c r="BJ37" i="45"/>
  <c r="AJ37" i="70" s="1"/>
  <c r="BI37" i="45"/>
  <c r="BH37" i="45"/>
  <c r="AI37" i="70" s="1"/>
  <c r="BG37" i="45"/>
  <c r="AH37" i="70" s="1"/>
  <c r="BF37" i="45"/>
  <c r="AG37" i="70" s="1"/>
  <c r="BE37" i="45"/>
  <c r="BD37" i="45"/>
  <c r="AF37" i="70" s="1"/>
  <c r="BC37" i="45"/>
  <c r="AE37" i="70" s="1"/>
  <c r="BB37" i="45"/>
  <c r="AD37" i="70" s="1"/>
  <c r="BA37" i="45"/>
  <c r="AZ37" i="45"/>
  <c r="AC37" i="70" s="1"/>
  <c r="AY37" i="45"/>
  <c r="AB37" i="70" s="1"/>
  <c r="AX37" i="45"/>
  <c r="AA37" i="70" s="1"/>
  <c r="AW37" i="45"/>
  <c r="AV37" i="45"/>
  <c r="Z37" i="70" s="1"/>
  <c r="AU37" i="45"/>
  <c r="Y37" i="70" s="1"/>
  <c r="AT37" i="45"/>
  <c r="X37" i="70" s="1"/>
  <c r="AS37" i="45"/>
  <c r="AR37" i="45"/>
  <c r="W37" i="70" s="1"/>
  <c r="AQ37" i="45"/>
  <c r="V37" i="70" s="1"/>
  <c r="AP37" i="45"/>
  <c r="U37" i="70" s="1"/>
  <c r="AO37" i="45"/>
  <c r="AN37" i="45"/>
  <c r="T37" i="70" s="1"/>
  <c r="AM37" i="45"/>
  <c r="S37" i="70" s="1"/>
  <c r="AL37" i="45"/>
  <c r="R37" i="70" s="1"/>
  <c r="AK37" i="45"/>
  <c r="AJ37" i="45"/>
  <c r="Q37" i="70" s="1"/>
  <c r="AI37" i="45"/>
  <c r="P37" i="70" s="1"/>
  <c r="AH37" i="45"/>
  <c r="O37" i="70" s="1"/>
  <c r="AG37" i="45"/>
  <c r="AF37" i="45"/>
  <c r="N37" i="70" s="1"/>
  <c r="AE37" i="45"/>
  <c r="M37" i="70" s="1"/>
  <c r="AD37" i="45"/>
  <c r="L37" i="70" s="1"/>
  <c r="AC37" i="45"/>
  <c r="AB37" i="45"/>
  <c r="K37" i="70" s="1"/>
  <c r="AA37" i="45"/>
  <c r="J37" i="70" s="1"/>
  <c r="Z37" i="45"/>
  <c r="Y37" i="45"/>
  <c r="X37" i="45"/>
  <c r="H37" i="70" s="1"/>
  <c r="W37" i="45"/>
  <c r="BR36" i="45"/>
  <c r="AP36" i="70" s="1"/>
  <c r="BQ36" i="45"/>
  <c r="BP36" i="45"/>
  <c r="AO36" i="70" s="1"/>
  <c r="BO36" i="45"/>
  <c r="AN36" i="70" s="1"/>
  <c r="BN36" i="45"/>
  <c r="AM36" i="70" s="1"/>
  <c r="BM36" i="45"/>
  <c r="BL36" i="45"/>
  <c r="AL36" i="70" s="1"/>
  <c r="BK36" i="45"/>
  <c r="AK36" i="70" s="1"/>
  <c r="BJ36" i="45"/>
  <c r="AJ36" i="70" s="1"/>
  <c r="BI36" i="45"/>
  <c r="BH36" i="45"/>
  <c r="AI36" i="70" s="1"/>
  <c r="BG36" i="45"/>
  <c r="AH36" i="70" s="1"/>
  <c r="BF36" i="45"/>
  <c r="AG36" i="70" s="1"/>
  <c r="BE36" i="45"/>
  <c r="BD36" i="45"/>
  <c r="AF36" i="70" s="1"/>
  <c r="BC36" i="45"/>
  <c r="AE36" i="70" s="1"/>
  <c r="BB36" i="45"/>
  <c r="AD36" i="70" s="1"/>
  <c r="BA36" i="45"/>
  <c r="AZ36" i="45"/>
  <c r="AC36" i="70" s="1"/>
  <c r="AY36" i="45"/>
  <c r="AB36" i="70" s="1"/>
  <c r="AX36" i="45"/>
  <c r="AA36" i="70" s="1"/>
  <c r="AW36" i="45"/>
  <c r="AV36" i="45"/>
  <c r="Z36" i="70" s="1"/>
  <c r="AU36" i="45"/>
  <c r="Y36" i="70" s="1"/>
  <c r="AT36" i="45"/>
  <c r="X36" i="70" s="1"/>
  <c r="AS36" i="45"/>
  <c r="AR36" i="45"/>
  <c r="W36" i="70" s="1"/>
  <c r="AQ36" i="45"/>
  <c r="V36" i="70" s="1"/>
  <c r="AP36" i="45"/>
  <c r="U36" i="70" s="1"/>
  <c r="AO36" i="45"/>
  <c r="AN36" i="45"/>
  <c r="T36" i="70" s="1"/>
  <c r="AM36" i="45"/>
  <c r="S36" i="70" s="1"/>
  <c r="AL36" i="45"/>
  <c r="R36" i="70" s="1"/>
  <c r="AK36" i="45"/>
  <c r="AJ36" i="45"/>
  <c r="Q36" i="70" s="1"/>
  <c r="AI36" i="45"/>
  <c r="P36" i="70" s="1"/>
  <c r="AH36" i="45"/>
  <c r="O36" i="70" s="1"/>
  <c r="AG36" i="45"/>
  <c r="AF36" i="45"/>
  <c r="N36" i="70" s="1"/>
  <c r="AE36" i="45"/>
  <c r="M36" i="70" s="1"/>
  <c r="AD36" i="45"/>
  <c r="L36" i="70" s="1"/>
  <c r="AC36" i="45"/>
  <c r="AB36" i="45"/>
  <c r="K36" i="70" s="1"/>
  <c r="AA36" i="45"/>
  <c r="J36" i="70" s="1"/>
  <c r="Z36" i="45"/>
  <c r="Y36" i="45"/>
  <c r="X36" i="45"/>
  <c r="H36" i="70" s="1"/>
  <c r="W36" i="45"/>
  <c r="BR35" i="45"/>
  <c r="AP35" i="70" s="1"/>
  <c r="BQ35" i="45"/>
  <c r="BP35" i="45"/>
  <c r="AO35" i="70" s="1"/>
  <c r="BO35" i="45"/>
  <c r="AN35" i="70" s="1"/>
  <c r="BN35" i="45"/>
  <c r="AM35" i="70" s="1"/>
  <c r="BM35" i="45"/>
  <c r="BL35" i="45"/>
  <c r="AL35" i="70" s="1"/>
  <c r="BK35" i="45"/>
  <c r="AK35" i="70" s="1"/>
  <c r="BJ35" i="45"/>
  <c r="AJ35" i="70" s="1"/>
  <c r="BI35" i="45"/>
  <c r="BH35" i="45"/>
  <c r="AI35" i="70" s="1"/>
  <c r="BG35" i="45"/>
  <c r="AH35" i="70" s="1"/>
  <c r="BF35" i="45"/>
  <c r="AG35" i="70" s="1"/>
  <c r="BE35" i="45"/>
  <c r="BD35" i="45"/>
  <c r="AF35" i="70" s="1"/>
  <c r="BC35" i="45"/>
  <c r="AE35" i="70" s="1"/>
  <c r="BB35" i="45"/>
  <c r="AD35" i="70" s="1"/>
  <c r="BA35" i="45"/>
  <c r="AZ35" i="45"/>
  <c r="AC35" i="70" s="1"/>
  <c r="AY35" i="45"/>
  <c r="AB35" i="70" s="1"/>
  <c r="AX35" i="45"/>
  <c r="AA35" i="70" s="1"/>
  <c r="AW35" i="45"/>
  <c r="AV35" i="45"/>
  <c r="Z35" i="70" s="1"/>
  <c r="AU35" i="45"/>
  <c r="Y35" i="70" s="1"/>
  <c r="AT35" i="45"/>
  <c r="X35" i="70" s="1"/>
  <c r="AS35" i="45"/>
  <c r="AR35" i="45"/>
  <c r="W35" i="70" s="1"/>
  <c r="AQ35" i="45"/>
  <c r="V35" i="70" s="1"/>
  <c r="AP35" i="45"/>
  <c r="U35" i="70" s="1"/>
  <c r="AO35" i="45"/>
  <c r="AN35" i="45"/>
  <c r="T35" i="70" s="1"/>
  <c r="AM35" i="45"/>
  <c r="S35" i="70" s="1"/>
  <c r="AL35" i="45"/>
  <c r="R35" i="70" s="1"/>
  <c r="AK35" i="45"/>
  <c r="AJ35" i="45"/>
  <c r="Q35" i="70" s="1"/>
  <c r="AI35" i="45"/>
  <c r="P35" i="70" s="1"/>
  <c r="AH35" i="45"/>
  <c r="O35" i="70" s="1"/>
  <c r="AG35" i="45"/>
  <c r="AF35" i="45"/>
  <c r="N35" i="70" s="1"/>
  <c r="AE35" i="45"/>
  <c r="M35" i="70" s="1"/>
  <c r="AD35" i="45"/>
  <c r="L35" i="70" s="1"/>
  <c r="AC35" i="45"/>
  <c r="AB35" i="45"/>
  <c r="K35" i="70" s="1"/>
  <c r="AA35" i="45"/>
  <c r="J35" i="70" s="1"/>
  <c r="Z35" i="45"/>
  <c r="Y35" i="45"/>
  <c r="X35" i="45"/>
  <c r="H35" i="70" s="1"/>
  <c r="W35" i="45"/>
  <c r="BR34" i="45"/>
  <c r="AP34" i="70" s="1"/>
  <c r="BQ34" i="45"/>
  <c r="BP34" i="45"/>
  <c r="AO34" i="70" s="1"/>
  <c r="BO34" i="45"/>
  <c r="AN34" i="70" s="1"/>
  <c r="BN34" i="45"/>
  <c r="AM34" i="70" s="1"/>
  <c r="BM34" i="45"/>
  <c r="BL34" i="45"/>
  <c r="AL34" i="70" s="1"/>
  <c r="BK34" i="45"/>
  <c r="AK34" i="70" s="1"/>
  <c r="BJ34" i="45"/>
  <c r="AJ34" i="70" s="1"/>
  <c r="BI34" i="45"/>
  <c r="BH34" i="45"/>
  <c r="AI34" i="70" s="1"/>
  <c r="BG34" i="45"/>
  <c r="AH34" i="70" s="1"/>
  <c r="BF34" i="45"/>
  <c r="AG34" i="70" s="1"/>
  <c r="BE34" i="45"/>
  <c r="BD34" i="45"/>
  <c r="AF34" i="70" s="1"/>
  <c r="BC34" i="45"/>
  <c r="AE34" i="70" s="1"/>
  <c r="BB34" i="45"/>
  <c r="AD34" i="70" s="1"/>
  <c r="BA34" i="45"/>
  <c r="AZ34" i="45"/>
  <c r="AC34" i="70" s="1"/>
  <c r="AY34" i="45"/>
  <c r="AB34" i="70" s="1"/>
  <c r="AX34" i="45"/>
  <c r="AA34" i="70" s="1"/>
  <c r="AW34" i="45"/>
  <c r="AV34" i="45"/>
  <c r="Z34" i="70" s="1"/>
  <c r="AU34" i="45"/>
  <c r="Y34" i="70" s="1"/>
  <c r="AT34" i="45"/>
  <c r="X34" i="70" s="1"/>
  <c r="AS34" i="45"/>
  <c r="AR34" i="45"/>
  <c r="W34" i="70" s="1"/>
  <c r="AQ34" i="45"/>
  <c r="V34" i="70" s="1"/>
  <c r="AP34" i="45"/>
  <c r="U34" i="70" s="1"/>
  <c r="AO34" i="45"/>
  <c r="AN34" i="45"/>
  <c r="T34" i="70" s="1"/>
  <c r="AM34" i="45"/>
  <c r="S34" i="70" s="1"/>
  <c r="AL34" i="45"/>
  <c r="R34" i="70" s="1"/>
  <c r="AK34" i="45"/>
  <c r="AJ34" i="45"/>
  <c r="Q34" i="70" s="1"/>
  <c r="AI34" i="45"/>
  <c r="P34" i="70" s="1"/>
  <c r="AH34" i="45"/>
  <c r="O34" i="70" s="1"/>
  <c r="AG34" i="45"/>
  <c r="AF34" i="45"/>
  <c r="N34" i="70" s="1"/>
  <c r="AE34" i="45"/>
  <c r="M34" i="70" s="1"/>
  <c r="AD34" i="45"/>
  <c r="L34" i="70" s="1"/>
  <c r="AC34" i="45"/>
  <c r="AB34" i="45"/>
  <c r="K34" i="70" s="1"/>
  <c r="AA34" i="45"/>
  <c r="J34" i="70" s="1"/>
  <c r="Z34" i="45"/>
  <c r="Y34" i="45"/>
  <c r="X34" i="45"/>
  <c r="H34" i="70" s="1"/>
  <c r="W34" i="45"/>
  <c r="BR33" i="45"/>
  <c r="AP33" i="70" s="1"/>
  <c r="BQ33" i="45"/>
  <c r="BP33" i="45"/>
  <c r="AO33" i="70" s="1"/>
  <c r="BO33" i="45"/>
  <c r="AN33" i="70" s="1"/>
  <c r="BN33" i="45"/>
  <c r="AM33" i="70" s="1"/>
  <c r="BM33" i="45"/>
  <c r="BL33" i="45"/>
  <c r="AL33" i="70" s="1"/>
  <c r="BK33" i="45"/>
  <c r="AK33" i="70" s="1"/>
  <c r="BJ33" i="45"/>
  <c r="AJ33" i="70" s="1"/>
  <c r="BI33" i="45"/>
  <c r="BH33" i="45"/>
  <c r="AI33" i="70" s="1"/>
  <c r="BG33" i="45"/>
  <c r="AH33" i="70" s="1"/>
  <c r="BF33" i="45"/>
  <c r="AG33" i="70" s="1"/>
  <c r="BE33" i="45"/>
  <c r="BD33" i="45"/>
  <c r="AF33" i="70" s="1"/>
  <c r="BC33" i="45"/>
  <c r="AE33" i="70" s="1"/>
  <c r="BB33" i="45"/>
  <c r="AD33" i="70" s="1"/>
  <c r="BA33" i="45"/>
  <c r="AZ33" i="45"/>
  <c r="AC33" i="70" s="1"/>
  <c r="AY33" i="45"/>
  <c r="AB33" i="70" s="1"/>
  <c r="AX33" i="45"/>
  <c r="AA33" i="70" s="1"/>
  <c r="AW33" i="45"/>
  <c r="AV33" i="45"/>
  <c r="Z33" i="70" s="1"/>
  <c r="AU33" i="45"/>
  <c r="Y33" i="70" s="1"/>
  <c r="AT33" i="45"/>
  <c r="X33" i="70" s="1"/>
  <c r="AS33" i="45"/>
  <c r="AR33" i="45"/>
  <c r="W33" i="70" s="1"/>
  <c r="AQ33" i="45"/>
  <c r="V33" i="70" s="1"/>
  <c r="AP33" i="45"/>
  <c r="U33" i="70" s="1"/>
  <c r="AO33" i="45"/>
  <c r="AN33" i="45"/>
  <c r="T33" i="70" s="1"/>
  <c r="AM33" i="45"/>
  <c r="S33" i="70" s="1"/>
  <c r="AL33" i="45"/>
  <c r="R33" i="70" s="1"/>
  <c r="AK33" i="45"/>
  <c r="AJ33" i="45"/>
  <c r="Q33" i="70" s="1"/>
  <c r="AI33" i="45"/>
  <c r="P33" i="70" s="1"/>
  <c r="AH33" i="45"/>
  <c r="O33" i="70" s="1"/>
  <c r="AG33" i="45"/>
  <c r="AF33" i="45"/>
  <c r="N33" i="70" s="1"/>
  <c r="AE33" i="45"/>
  <c r="M33" i="70" s="1"/>
  <c r="AD33" i="45"/>
  <c r="L33" i="70" s="1"/>
  <c r="AC33" i="45"/>
  <c r="AB33" i="45"/>
  <c r="K33" i="70" s="1"/>
  <c r="AA33" i="45"/>
  <c r="J33" i="70" s="1"/>
  <c r="Z33" i="45"/>
  <c r="Y33" i="45"/>
  <c r="X33" i="45"/>
  <c r="H33" i="70" s="1"/>
  <c r="W33" i="45"/>
  <c r="BR32" i="45"/>
  <c r="AP32" i="70" s="1"/>
  <c r="BQ32" i="45"/>
  <c r="BP32" i="45"/>
  <c r="AO32" i="70" s="1"/>
  <c r="BO32" i="45"/>
  <c r="AN32" i="70" s="1"/>
  <c r="BN32" i="45"/>
  <c r="AM32" i="70" s="1"/>
  <c r="BM32" i="45"/>
  <c r="BL32" i="45"/>
  <c r="AL32" i="70" s="1"/>
  <c r="BK32" i="45"/>
  <c r="AK32" i="70" s="1"/>
  <c r="BJ32" i="45"/>
  <c r="AJ32" i="70" s="1"/>
  <c r="BI32" i="45"/>
  <c r="BH32" i="45"/>
  <c r="AI32" i="70" s="1"/>
  <c r="BG32" i="45"/>
  <c r="AH32" i="70" s="1"/>
  <c r="BF32" i="45"/>
  <c r="AG32" i="70" s="1"/>
  <c r="BE32" i="45"/>
  <c r="BD32" i="45"/>
  <c r="AF32" i="70" s="1"/>
  <c r="BC32" i="45"/>
  <c r="AE32" i="70" s="1"/>
  <c r="BB32" i="45"/>
  <c r="AD32" i="70" s="1"/>
  <c r="BA32" i="45"/>
  <c r="AZ32" i="45"/>
  <c r="AC32" i="70" s="1"/>
  <c r="AY32" i="45"/>
  <c r="AB32" i="70" s="1"/>
  <c r="AX32" i="45"/>
  <c r="AA32" i="70" s="1"/>
  <c r="AW32" i="45"/>
  <c r="AV32" i="45"/>
  <c r="Z32" i="70" s="1"/>
  <c r="AU32" i="45"/>
  <c r="Y32" i="70" s="1"/>
  <c r="AT32" i="45"/>
  <c r="X32" i="70" s="1"/>
  <c r="AS32" i="45"/>
  <c r="AR32" i="45"/>
  <c r="W32" i="70" s="1"/>
  <c r="AQ32" i="45"/>
  <c r="V32" i="70" s="1"/>
  <c r="AP32" i="45"/>
  <c r="U32" i="70" s="1"/>
  <c r="AO32" i="45"/>
  <c r="AN32" i="45"/>
  <c r="T32" i="70" s="1"/>
  <c r="AM32" i="45"/>
  <c r="S32" i="70" s="1"/>
  <c r="AL32" i="45"/>
  <c r="R32" i="70" s="1"/>
  <c r="AK32" i="45"/>
  <c r="AJ32" i="45"/>
  <c r="Q32" i="70" s="1"/>
  <c r="AI32" i="45"/>
  <c r="P32" i="70" s="1"/>
  <c r="AH32" i="45"/>
  <c r="O32" i="70" s="1"/>
  <c r="AG32" i="45"/>
  <c r="AF32" i="45"/>
  <c r="N32" i="70" s="1"/>
  <c r="AE32" i="45"/>
  <c r="M32" i="70" s="1"/>
  <c r="AD32" i="45"/>
  <c r="L32" i="70" s="1"/>
  <c r="AC32" i="45"/>
  <c r="AB32" i="45"/>
  <c r="K32" i="70" s="1"/>
  <c r="AA32" i="45"/>
  <c r="J32" i="70" s="1"/>
  <c r="Z32" i="45"/>
  <c r="Y32" i="45"/>
  <c r="X32" i="45"/>
  <c r="H32" i="70" s="1"/>
  <c r="W32" i="45"/>
  <c r="BR31" i="45"/>
  <c r="AP31" i="70" s="1"/>
  <c r="BQ31" i="45"/>
  <c r="BP31" i="45"/>
  <c r="AO31" i="70" s="1"/>
  <c r="BO31" i="45"/>
  <c r="AN31" i="70" s="1"/>
  <c r="BN31" i="45"/>
  <c r="AM31" i="70" s="1"/>
  <c r="BM31" i="45"/>
  <c r="BL31" i="45"/>
  <c r="AL31" i="70" s="1"/>
  <c r="BK31" i="45"/>
  <c r="AK31" i="70" s="1"/>
  <c r="BJ31" i="45"/>
  <c r="AJ31" i="70" s="1"/>
  <c r="BI31" i="45"/>
  <c r="BH31" i="45"/>
  <c r="AI31" i="70" s="1"/>
  <c r="BG31" i="45"/>
  <c r="AH31" i="70" s="1"/>
  <c r="BF31" i="45"/>
  <c r="AG31" i="70" s="1"/>
  <c r="BE31" i="45"/>
  <c r="BD31" i="45"/>
  <c r="AF31" i="70" s="1"/>
  <c r="BC31" i="45"/>
  <c r="AE31" i="70" s="1"/>
  <c r="BB31" i="45"/>
  <c r="AD31" i="70" s="1"/>
  <c r="BA31" i="45"/>
  <c r="AZ31" i="45"/>
  <c r="AC31" i="70" s="1"/>
  <c r="AY31" i="45"/>
  <c r="AB31" i="70" s="1"/>
  <c r="AX31" i="45"/>
  <c r="AA31" i="70" s="1"/>
  <c r="AW31" i="45"/>
  <c r="AV31" i="45"/>
  <c r="Z31" i="70" s="1"/>
  <c r="AU31" i="45"/>
  <c r="Y31" i="70" s="1"/>
  <c r="AT31" i="45"/>
  <c r="X31" i="70" s="1"/>
  <c r="AS31" i="45"/>
  <c r="AR31" i="45"/>
  <c r="W31" i="70" s="1"/>
  <c r="AQ31" i="45"/>
  <c r="V31" i="70" s="1"/>
  <c r="AP31" i="45"/>
  <c r="U31" i="70" s="1"/>
  <c r="AO31" i="45"/>
  <c r="AN31" i="45"/>
  <c r="T31" i="70" s="1"/>
  <c r="AM31" i="45"/>
  <c r="S31" i="70" s="1"/>
  <c r="AL31" i="45"/>
  <c r="R31" i="70" s="1"/>
  <c r="AK31" i="45"/>
  <c r="AJ31" i="45"/>
  <c r="Q31" i="70" s="1"/>
  <c r="AI31" i="45"/>
  <c r="P31" i="70" s="1"/>
  <c r="AH31" i="45"/>
  <c r="O31" i="70" s="1"/>
  <c r="AG31" i="45"/>
  <c r="AF31" i="45"/>
  <c r="N31" i="70" s="1"/>
  <c r="AE31" i="45"/>
  <c r="M31" i="70" s="1"/>
  <c r="AD31" i="45"/>
  <c r="L31" i="70" s="1"/>
  <c r="AC31" i="45"/>
  <c r="AB31" i="45"/>
  <c r="K31" i="70" s="1"/>
  <c r="AA31" i="45"/>
  <c r="J31" i="70" s="1"/>
  <c r="Z31" i="45"/>
  <c r="Y31" i="45"/>
  <c r="X31" i="45"/>
  <c r="H31" i="70" s="1"/>
  <c r="W31" i="45"/>
  <c r="BR30" i="45"/>
  <c r="AP30" i="70" s="1"/>
  <c r="BQ30" i="45"/>
  <c r="BP30" i="45"/>
  <c r="AO30" i="70" s="1"/>
  <c r="BO30" i="45"/>
  <c r="AN30" i="70" s="1"/>
  <c r="BN30" i="45"/>
  <c r="AM30" i="70" s="1"/>
  <c r="BM30" i="45"/>
  <c r="BL30" i="45"/>
  <c r="AL30" i="70" s="1"/>
  <c r="BK30" i="45"/>
  <c r="AK30" i="70" s="1"/>
  <c r="BJ30" i="45"/>
  <c r="AJ30" i="70" s="1"/>
  <c r="BI30" i="45"/>
  <c r="BH30" i="45"/>
  <c r="AI30" i="70" s="1"/>
  <c r="BG30" i="45"/>
  <c r="AH30" i="70" s="1"/>
  <c r="BF30" i="45"/>
  <c r="AG30" i="70" s="1"/>
  <c r="BE30" i="45"/>
  <c r="BD30" i="45"/>
  <c r="AF30" i="70" s="1"/>
  <c r="BC30" i="45"/>
  <c r="AE30" i="70" s="1"/>
  <c r="BB30" i="45"/>
  <c r="AD30" i="70" s="1"/>
  <c r="BA30" i="45"/>
  <c r="AZ30" i="45"/>
  <c r="AC30" i="70" s="1"/>
  <c r="AY30" i="45"/>
  <c r="AB30" i="70" s="1"/>
  <c r="AX30" i="45"/>
  <c r="AA30" i="70" s="1"/>
  <c r="AW30" i="45"/>
  <c r="AV30" i="45"/>
  <c r="Z30" i="70" s="1"/>
  <c r="AU30" i="45"/>
  <c r="Y30" i="70" s="1"/>
  <c r="AT30" i="45"/>
  <c r="X30" i="70" s="1"/>
  <c r="AS30" i="45"/>
  <c r="AR30" i="45"/>
  <c r="W30" i="70" s="1"/>
  <c r="AQ30" i="45"/>
  <c r="V30" i="70" s="1"/>
  <c r="AP30" i="45"/>
  <c r="U30" i="70" s="1"/>
  <c r="AO30" i="45"/>
  <c r="AN30" i="45"/>
  <c r="T30" i="70" s="1"/>
  <c r="AM30" i="45"/>
  <c r="S30" i="70" s="1"/>
  <c r="AL30" i="45"/>
  <c r="R30" i="70" s="1"/>
  <c r="AK30" i="45"/>
  <c r="AJ30" i="45"/>
  <c r="Q30" i="70" s="1"/>
  <c r="AI30" i="45"/>
  <c r="P30" i="70" s="1"/>
  <c r="AH30" i="45"/>
  <c r="O30" i="70" s="1"/>
  <c r="AG30" i="45"/>
  <c r="AF30" i="45"/>
  <c r="N30" i="70" s="1"/>
  <c r="AE30" i="45"/>
  <c r="M30" i="70" s="1"/>
  <c r="AD30" i="45"/>
  <c r="L30" i="70" s="1"/>
  <c r="AC30" i="45"/>
  <c r="AB30" i="45"/>
  <c r="K30" i="70" s="1"/>
  <c r="AA30" i="45"/>
  <c r="J30" i="70" s="1"/>
  <c r="Z30" i="45"/>
  <c r="Y30" i="45"/>
  <c r="X30" i="45"/>
  <c r="H30" i="70" s="1"/>
  <c r="W30" i="45"/>
  <c r="BR29" i="45"/>
  <c r="AP29" i="70" s="1"/>
  <c r="BQ29" i="45"/>
  <c r="BP29" i="45"/>
  <c r="AO29" i="70" s="1"/>
  <c r="BO29" i="45"/>
  <c r="AN29" i="70" s="1"/>
  <c r="BN29" i="45"/>
  <c r="AM29" i="70" s="1"/>
  <c r="BM29" i="45"/>
  <c r="BL29" i="45"/>
  <c r="AL29" i="70" s="1"/>
  <c r="BK29" i="45"/>
  <c r="AK29" i="70" s="1"/>
  <c r="BJ29" i="45"/>
  <c r="AJ29" i="70" s="1"/>
  <c r="BI29" i="45"/>
  <c r="BH29" i="45"/>
  <c r="AI29" i="70" s="1"/>
  <c r="BG29" i="45"/>
  <c r="AH29" i="70" s="1"/>
  <c r="BF29" i="45"/>
  <c r="AG29" i="70" s="1"/>
  <c r="BE29" i="45"/>
  <c r="BD29" i="45"/>
  <c r="AF29" i="70" s="1"/>
  <c r="BC29" i="45"/>
  <c r="AE29" i="70" s="1"/>
  <c r="BB29" i="45"/>
  <c r="AD29" i="70" s="1"/>
  <c r="BA29" i="45"/>
  <c r="AZ29" i="45"/>
  <c r="AC29" i="70" s="1"/>
  <c r="AY29" i="45"/>
  <c r="AB29" i="70" s="1"/>
  <c r="AX29" i="45"/>
  <c r="AA29" i="70" s="1"/>
  <c r="AW29" i="45"/>
  <c r="AV29" i="45"/>
  <c r="Z29" i="70" s="1"/>
  <c r="AU29" i="45"/>
  <c r="Y29" i="70" s="1"/>
  <c r="AT29" i="45"/>
  <c r="X29" i="70" s="1"/>
  <c r="AS29" i="45"/>
  <c r="AR29" i="45"/>
  <c r="W29" i="70" s="1"/>
  <c r="AQ29" i="45"/>
  <c r="V29" i="70" s="1"/>
  <c r="AP29" i="45"/>
  <c r="U29" i="70" s="1"/>
  <c r="AO29" i="45"/>
  <c r="AN29" i="45"/>
  <c r="T29" i="70" s="1"/>
  <c r="AM29" i="45"/>
  <c r="S29" i="70" s="1"/>
  <c r="AL29" i="45"/>
  <c r="R29" i="70" s="1"/>
  <c r="AK29" i="45"/>
  <c r="AJ29" i="45"/>
  <c r="Q29" i="70" s="1"/>
  <c r="AI29" i="45"/>
  <c r="P29" i="70" s="1"/>
  <c r="AH29" i="45"/>
  <c r="O29" i="70" s="1"/>
  <c r="AG29" i="45"/>
  <c r="AF29" i="45"/>
  <c r="N29" i="70" s="1"/>
  <c r="AE29" i="45"/>
  <c r="M29" i="70" s="1"/>
  <c r="AD29" i="45"/>
  <c r="L29" i="70" s="1"/>
  <c r="AC29" i="45"/>
  <c r="AB29" i="45"/>
  <c r="K29" i="70" s="1"/>
  <c r="AA29" i="45"/>
  <c r="J29" i="70" s="1"/>
  <c r="Z29" i="45"/>
  <c r="Y29" i="45"/>
  <c r="X29" i="45"/>
  <c r="H29" i="70" s="1"/>
  <c r="W29" i="45"/>
  <c r="BR28" i="45"/>
  <c r="AP28" i="70" s="1"/>
  <c r="BQ28" i="45"/>
  <c r="BP28" i="45"/>
  <c r="AO28" i="70" s="1"/>
  <c r="BO28" i="45"/>
  <c r="AN28" i="70" s="1"/>
  <c r="BN28" i="45"/>
  <c r="AM28" i="70" s="1"/>
  <c r="BM28" i="45"/>
  <c r="BL28" i="45"/>
  <c r="AL28" i="70" s="1"/>
  <c r="BK28" i="45"/>
  <c r="AK28" i="70" s="1"/>
  <c r="BJ28" i="45"/>
  <c r="AJ28" i="70" s="1"/>
  <c r="BI28" i="45"/>
  <c r="BH28" i="45"/>
  <c r="AI28" i="70" s="1"/>
  <c r="BG28" i="45"/>
  <c r="AH28" i="70" s="1"/>
  <c r="BF28" i="45"/>
  <c r="AG28" i="70" s="1"/>
  <c r="BE28" i="45"/>
  <c r="BD28" i="45"/>
  <c r="AF28" i="70" s="1"/>
  <c r="BC28" i="45"/>
  <c r="AE28" i="70" s="1"/>
  <c r="BB28" i="45"/>
  <c r="AD28" i="70" s="1"/>
  <c r="BA28" i="45"/>
  <c r="AZ28" i="45"/>
  <c r="AC28" i="70" s="1"/>
  <c r="AY28" i="45"/>
  <c r="AB28" i="70" s="1"/>
  <c r="AX28" i="45"/>
  <c r="AA28" i="70" s="1"/>
  <c r="AW28" i="45"/>
  <c r="AV28" i="45"/>
  <c r="Z28" i="70" s="1"/>
  <c r="AU28" i="45"/>
  <c r="Y28" i="70" s="1"/>
  <c r="AT28" i="45"/>
  <c r="X28" i="70" s="1"/>
  <c r="AS28" i="45"/>
  <c r="AR28" i="45"/>
  <c r="W28" i="70" s="1"/>
  <c r="AQ28" i="45"/>
  <c r="V28" i="70" s="1"/>
  <c r="AP28" i="45"/>
  <c r="U28" i="70" s="1"/>
  <c r="AO28" i="45"/>
  <c r="AN28" i="45"/>
  <c r="T28" i="70" s="1"/>
  <c r="AM28" i="45"/>
  <c r="S28" i="70" s="1"/>
  <c r="AL28" i="45"/>
  <c r="R28" i="70" s="1"/>
  <c r="AK28" i="45"/>
  <c r="AJ28" i="45"/>
  <c r="Q28" i="70" s="1"/>
  <c r="AI28" i="45"/>
  <c r="P28" i="70" s="1"/>
  <c r="AH28" i="45"/>
  <c r="O28" i="70" s="1"/>
  <c r="AG28" i="45"/>
  <c r="AF28" i="45"/>
  <c r="N28" i="70" s="1"/>
  <c r="AE28" i="45"/>
  <c r="M28" i="70" s="1"/>
  <c r="AD28" i="45"/>
  <c r="L28" i="70" s="1"/>
  <c r="AC28" i="45"/>
  <c r="AB28" i="45"/>
  <c r="K28" i="70" s="1"/>
  <c r="AA28" i="45"/>
  <c r="J28" i="70" s="1"/>
  <c r="Z28" i="45"/>
  <c r="Y28" i="45"/>
  <c r="X28" i="45"/>
  <c r="H28" i="70" s="1"/>
  <c r="W28" i="45"/>
  <c r="BR27" i="45"/>
  <c r="AP27" i="70" s="1"/>
  <c r="BQ27" i="45"/>
  <c r="BP27" i="45"/>
  <c r="AO27" i="70" s="1"/>
  <c r="BO27" i="45"/>
  <c r="AN27" i="70" s="1"/>
  <c r="BN27" i="45"/>
  <c r="AM27" i="70" s="1"/>
  <c r="BM27" i="45"/>
  <c r="BL27" i="45"/>
  <c r="AL27" i="70" s="1"/>
  <c r="BK27" i="45"/>
  <c r="AK27" i="70" s="1"/>
  <c r="BJ27" i="45"/>
  <c r="AJ27" i="70" s="1"/>
  <c r="BI27" i="45"/>
  <c r="BH27" i="45"/>
  <c r="AI27" i="70" s="1"/>
  <c r="BG27" i="45"/>
  <c r="AH27" i="70" s="1"/>
  <c r="BF27" i="45"/>
  <c r="AG27" i="70" s="1"/>
  <c r="BE27" i="45"/>
  <c r="BD27" i="45"/>
  <c r="AF27" i="70" s="1"/>
  <c r="BC27" i="45"/>
  <c r="AE27" i="70" s="1"/>
  <c r="BB27" i="45"/>
  <c r="AD27" i="70" s="1"/>
  <c r="BA27" i="45"/>
  <c r="AZ27" i="45"/>
  <c r="AC27" i="70" s="1"/>
  <c r="AY27" i="45"/>
  <c r="AB27" i="70" s="1"/>
  <c r="AX27" i="45"/>
  <c r="AA27" i="70" s="1"/>
  <c r="AW27" i="45"/>
  <c r="AV27" i="45"/>
  <c r="Z27" i="70" s="1"/>
  <c r="AU27" i="45"/>
  <c r="Y27" i="70" s="1"/>
  <c r="AT27" i="45"/>
  <c r="X27" i="70" s="1"/>
  <c r="AS27" i="45"/>
  <c r="AR27" i="45"/>
  <c r="W27" i="70" s="1"/>
  <c r="AQ27" i="45"/>
  <c r="V27" i="70" s="1"/>
  <c r="AP27" i="45"/>
  <c r="U27" i="70" s="1"/>
  <c r="AO27" i="45"/>
  <c r="AN27" i="45"/>
  <c r="T27" i="70" s="1"/>
  <c r="AM27" i="45"/>
  <c r="S27" i="70" s="1"/>
  <c r="AL27" i="45"/>
  <c r="R27" i="70" s="1"/>
  <c r="AK27" i="45"/>
  <c r="AJ27" i="45"/>
  <c r="Q27" i="70" s="1"/>
  <c r="AI27" i="45"/>
  <c r="P27" i="70" s="1"/>
  <c r="AH27" i="45"/>
  <c r="O27" i="70" s="1"/>
  <c r="AG27" i="45"/>
  <c r="AF27" i="45"/>
  <c r="N27" i="70" s="1"/>
  <c r="AE27" i="45"/>
  <c r="M27" i="70" s="1"/>
  <c r="AD27" i="45"/>
  <c r="L27" i="70" s="1"/>
  <c r="AC27" i="45"/>
  <c r="AB27" i="45"/>
  <c r="K27" i="70" s="1"/>
  <c r="AA27" i="45"/>
  <c r="J27" i="70" s="1"/>
  <c r="Z27" i="45"/>
  <c r="Y27" i="45"/>
  <c r="X27" i="45"/>
  <c r="H27" i="70" s="1"/>
  <c r="W27" i="45"/>
  <c r="BR26" i="45"/>
  <c r="AP26" i="70" s="1"/>
  <c r="BQ26" i="45"/>
  <c r="BP26" i="45"/>
  <c r="AO26" i="70" s="1"/>
  <c r="BO26" i="45"/>
  <c r="AN26" i="70" s="1"/>
  <c r="BN26" i="45"/>
  <c r="AM26" i="70" s="1"/>
  <c r="BM26" i="45"/>
  <c r="BL26" i="45"/>
  <c r="AL26" i="70" s="1"/>
  <c r="BK26" i="45"/>
  <c r="AK26" i="70" s="1"/>
  <c r="BJ26" i="45"/>
  <c r="AJ26" i="70" s="1"/>
  <c r="BI26" i="45"/>
  <c r="BH26" i="45"/>
  <c r="AI26" i="70" s="1"/>
  <c r="BG26" i="45"/>
  <c r="AH26" i="70" s="1"/>
  <c r="BF26" i="45"/>
  <c r="AG26" i="70" s="1"/>
  <c r="BE26" i="45"/>
  <c r="BD26" i="45"/>
  <c r="AF26" i="70" s="1"/>
  <c r="BC26" i="45"/>
  <c r="AE26" i="70" s="1"/>
  <c r="BB26" i="45"/>
  <c r="AD26" i="70" s="1"/>
  <c r="BA26" i="45"/>
  <c r="AZ26" i="45"/>
  <c r="AC26" i="70" s="1"/>
  <c r="AY26" i="45"/>
  <c r="AB26" i="70" s="1"/>
  <c r="AX26" i="45"/>
  <c r="AA26" i="70" s="1"/>
  <c r="AW26" i="45"/>
  <c r="AV26" i="45"/>
  <c r="Z26" i="70" s="1"/>
  <c r="AU26" i="45"/>
  <c r="Y26" i="70" s="1"/>
  <c r="AT26" i="45"/>
  <c r="X26" i="70" s="1"/>
  <c r="AS26" i="45"/>
  <c r="AR26" i="45"/>
  <c r="W26" i="70" s="1"/>
  <c r="AQ26" i="45"/>
  <c r="V26" i="70" s="1"/>
  <c r="AP26" i="45"/>
  <c r="U26" i="70" s="1"/>
  <c r="AO26" i="45"/>
  <c r="AN26" i="45"/>
  <c r="T26" i="70" s="1"/>
  <c r="AM26" i="45"/>
  <c r="S26" i="70" s="1"/>
  <c r="AL26" i="45"/>
  <c r="R26" i="70" s="1"/>
  <c r="AK26" i="45"/>
  <c r="AJ26" i="45"/>
  <c r="Q26" i="70" s="1"/>
  <c r="AI26" i="45"/>
  <c r="P26" i="70" s="1"/>
  <c r="AH26" i="45"/>
  <c r="O26" i="70" s="1"/>
  <c r="AG26" i="45"/>
  <c r="AF26" i="45"/>
  <c r="N26" i="70" s="1"/>
  <c r="AE26" i="45"/>
  <c r="M26" i="70" s="1"/>
  <c r="AD26" i="45"/>
  <c r="L26" i="70" s="1"/>
  <c r="AC26" i="45"/>
  <c r="AB26" i="45"/>
  <c r="K26" i="70" s="1"/>
  <c r="AA26" i="45"/>
  <c r="J26" i="70" s="1"/>
  <c r="Z26" i="45"/>
  <c r="Y26" i="45"/>
  <c r="X26" i="45"/>
  <c r="H26" i="70" s="1"/>
  <c r="W26" i="45"/>
  <c r="BR25" i="45"/>
  <c r="AP25" i="70" s="1"/>
  <c r="BQ25" i="45"/>
  <c r="BP25" i="45"/>
  <c r="AO25" i="70" s="1"/>
  <c r="BO25" i="45"/>
  <c r="AN25" i="70" s="1"/>
  <c r="BN25" i="45"/>
  <c r="AM25" i="70" s="1"/>
  <c r="BM25" i="45"/>
  <c r="BL25" i="45"/>
  <c r="AL25" i="70" s="1"/>
  <c r="BK25" i="45"/>
  <c r="AK25" i="70" s="1"/>
  <c r="BJ25" i="45"/>
  <c r="AJ25" i="70" s="1"/>
  <c r="BI25" i="45"/>
  <c r="BH25" i="45"/>
  <c r="AI25" i="70" s="1"/>
  <c r="BG25" i="45"/>
  <c r="AH25" i="70" s="1"/>
  <c r="BF25" i="45"/>
  <c r="AG25" i="70" s="1"/>
  <c r="BE25" i="45"/>
  <c r="BD25" i="45"/>
  <c r="AF25" i="70" s="1"/>
  <c r="BC25" i="45"/>
  <c r="AE25" i="70" s="1"/>
  <c r="BB25" i="45"/>
  <c r="AD25" i="70" s="1"/>
  <c r="BA25" i="45"/>
  <c r="AZ25" i="45"/>
  <c r="AC25" i="70" s="1"/>
  <c r="AY25" i="45"/>
  <c r="AB25" i="70" s="1"/>
  <c r="AX25" i="45"/>
  <c r="AA25" i="70" s="1"/>
  <c r="AW25" i="45"/>
  <c r="AV25" i="45"/>
  <c r="Z25" i="70" s="1"/>
  <c r="AU25" i="45"/>
  <c r="Y25" i="70" s="1"/>
  <c r="AT25" i="45"/>
  <c r="X25" i="70" s="1"/>
  <c r="AS25" i="45"/>
  <c r="AR25" i="45"/>
  <c r="W25" i="70" s="1"/>
  <c r="AQ25" i="45"/>
  <c r="V25" i="70" s="1"/>
  <c r="AP25" i="45"/>
  <c r="U25" i="70" s="1"/>
  <c r="AO25" i="45"/>
  <c r="AN25" i="45"/>
  <c r="T25" i="70" s="1"/>
  <c r="AM25" i="45"/>
  <c r="S25" i="70" s="1"/>
  <c r="AL25" i="45"/>
  <c r="R25" i="70" s="1"/>
  <c r="AK25" i="45"/>
  <c r="AJ25" i="45"/>
  <c r="Q25" i="70" s="1"/>
  <c r="AI25" i="45"/>
  <c r="P25" i="70" s="1"/>
  <c r="AH25" i="45"/>
  <c r="O25" i="70" s="1"/>
  <c r="AG25" i="45"/>
  <c r="AF25" i="45"/>
  <c r="N25" i="70" s="1"/>
  <c r="AE25" i="45"/>
  <c r="M25" i="70" s="1"/>
  <c r="AD25" i="45"/>
  <c r="L25" i="70" s="1"/>
  <c r="AC25" i="45"/>
  <c r="AB25" i="45"/>
  <c r="K25" i="70" s="1"/>
  <c r="AA25" i="45"/>
  <c r="J25" i="70" s="1"/>
  <c r="Z25" i="45"/>
  <c r="Y25" i="45"/>
  <c r="X25" i="45"/>
  <c r="H25" i="70" s="1"/>
  <c r="W25" i="45"/>
  <c r="BR24" i="45"/>
  <c r="AP24" i="70" s="1"/>
  <c r="BQ24" i="45"/>
  <c r="BP24" i="45"/>
  <c r="AO24" i="70" s="1"/>
  <c r="BO24" i="45"/>
  <c r="AN24" i="70" s="1"/>
  <c r="BN24" i="45"/>
  <c r="AM24" i="70" s="1"/>
  <c r="BM24" i="45"/>
  <c r="BL24" i="45"/>
  <c r="AL24" i="70" s="1"/>
  <c r="BK24" i="45"/>
  <c r="AK24" i="70" s="1"/>
  <c r="BJ24" i="45"/>
  <c r="AJ24" i="70" s="1"/>
  <c r="BI24" i="45"/>
  <c r="BH24" i="45"/>
  <c r="AI24" i="70" s="1"/>
  <c r="BG24" i="45"/>
  <c r="AH24" i="70" s="1"/>
  <c r="BF24" i="45"/>
  <c r="AG24" i="70" s="1"/>
  <c r="BE24" i="45"/>
  <c r="BD24" i="45"/>
  <c r="AF24" i="70" s="1"/>
  <c r="BC24" i="45"/>
  <c r="AE24" i="70" s="1"/>
  <c r="BB24" i="45"/>
  <c r="AD24" i="70" s="1"/>
  <c r="BA24" i="45"/>
  <c r="AZ24" i="45"/>
  <c r="AC24" i="70" s="1"/>
  <c r="AY24" i="45"/>
  <c r="AB24" i="70" s="1"/>
  <c r="AX24" i="45"/>
  <c r="AA24" i="70" s="1"/>
  <c r="AW24" i="45"/>
  <c r="AV24" i="45"/>
  <c r="Z24" i="70" s="1"/>
  <c r="AU24" i="45"/>
  <c r="Y24" i="70" s="1"/>
  <c r="AT24" i="45"/>
  <c r="X24" i="70" s="1"/>
  <c r="AS24" i="45"/>
  <c r="AR24" i="45"/>
  <c r="W24" i="70" s="1"/>
  <c r="AQ24" i="45"/>
  <c r="V24" i="70" s="1"/>
  <c r="AP24" i="45"/>
  <c r="U24" i="70" s="1"/>
  <c r="AO24" i="45"/>
  <c r="AN24" i="45"/>
  <c r="T24" i="70" s="1"/>
  <c r="AM24" i="45"/>
  <c r="S24" i="70" s="1"/>
  <c r="AL24" i="45"/>
  <c r="R24" i="70" s="1"/>
  <c r="AK24" i="45"/>
  <c r="AJ24" i="45"/>
  <c r="Q24" i="70" s="1"/>
  <c r="AI24" i="45"/>
  <c r="P24" i="70" s="1"/>
  <c r="AH24" i="45"/>
  <c r="O24" i="70" s="1"/>
  <c r="AG24" i="45"/>
  <c r="AF24" i="45"/>
  <c r="N24" i="70" s="1"/>
  <c r="AE24" i="45"/>
  <c r="M24" i="70" s="1"/>
  <c r="AD24" i="45"/>
  <c r="L24" i="70" s="1"/>
  <c r="AC24" i="45"/>
  <c r="AB24" i="45"/>
  <c r="K24" i="70" s="1"/>
  <c r="AA24" i="45"/>
  <c r="J24" i="70" s="1"/>
  <c r="Z24" i="45"/>
  <c r="Y24" i="45"/>
  <c r="X24" i="45"/>
  <c r="H24" i="70" s="1"/>
  <c r="W24" i="45"/>
  <c r="BR23" i="45"/>
  <c r="AP23" i="70" s="1"/>
  <c r="BQ23" i="45"/>
  <c r="BP23" i="45"/>
  <c r="AO23" i="70" s="1"/>
  <c r="BO23" i="45"/>
  <c r="AN23" i="70" s="1"/>
  <c r="BN23" i="45"/>
  <c r="AM23" i="70" s="1"/>
  <c r="BM23" i="45"/>
  <c r="BL23" i="45"/>
  <c r="AL23" i="70" s="1"/>
  <c r="BK23" i="45"/>
  <c r="AK23" i="70" s="1"/>
  <c r="BJ23" i="45"/>
  <c r="AJ23" i="70" s="1"/>
  <c r="BI23" i="45"/>
  <c r="BH23" i="45"/>
  <c r="AI23" i="70" s="1"/>
  <c r="BG23" i="45"/>
  <c r="AH23" i="70" s="1"/>
  <c r="BF23" i="45"/>
  <c r="AG23" i="70" s="1"/>
  <c r="BE23" i="45"/>
  <c r="BD23" i="45"/>
  <c r="AF23" i="70" s="1"/>
  <c r="BC23" i="45"/>
  <c r="AE23" i="70" s="1"/>
  <c r="BB23" i="45"/>
  <c r="AD23" i="70" s="1"/>
  <c r="BA23" i="45"/>
  <c r="AZ23" i="45"/>
  <c r="AC23" i="70" s="1"/>
  <c r="AY23" i="45"/>
  <c r="AB23" i="70" s="1"/>
  <c r="AX23" i="45"/>
  <c r="AA23" i="70" s="1"/>
  <c r="AW23" i="45"/>
  <c r="AV23" i="45"/>
  <c r="Z23" i="70" s="1"/>
  <c r="AU23" i="45"/>
  <c r="Y23" i="70" s="1"/>
  <c r="AT23" i="45"/>
  <c r="X23" i="70" s="1"/>
  <c r="AS23" i="45"/>
  <c r="AR23" i="45"/>
  <c r="W23" i="70" s="1"/>
  <c r="AQ23" i="45"/>
  <c r="V23" i="70" s="1"/>
  <c r="AP23" i="45"/>
  <c r="U23" i="70" s="1"/>
  <c r="AO23" i="45"/>
  <c r="AN23" i="45"/>
  <c r="T23" i="70" s="1"/>
  <c r="AM23" i="45"/>
  <c r="S23" i="70" s="1"/>
  <c r="AL23" i="45"/>
  <c r="R23" i="70" s="1"/>
  <c r="AK23" i="45"/>
  <c r="AJ23" i="45"/>
  <c r="Q23" i="70" s="1"/>
  <c r="AI23" i="45"/>
  <c r="P23" i="70" s="1"/>
  <c r="AH23" i="45"/>
  <c r="O23" i="70" s="1"/>
  <c r="AG23" i="45"/>
  <c r="AF23" i="45"/>
  <c r="N23" i="70" s="1"/>
  <c r="AE23" i="45"/>
  <c r="M23" i="70" s="1"/>
  <c r="AD23" i="45"/>
  <c r="L23" i="70" s="1"/>
  <c r="AC23" i="45"/>
  <c r="AB23" i="45"/>
  <c r="K23" i="70" s="1"/>
  <c r="AA23" i="45"/>
  <c r="J23" i="70" s="1"/>
  <c r="Z23" i="45"/>
  <c r="Y23" i="45"/>
  <c r="X23" i="45"/>
  <c r="H23" i="70" s="1"/>
  <c r="W23" i="45"/>
  <c r="BR22" i="45"/>
  <c r="AP22" i="70" s="1"/>
  <c r="BQ22" i="45"/>
  <c r="BP22" i="45"/>
  <c r="AO22" i="70" s="1"/>
  <c r="BO22" i="45"/>
  <c r="AN22" i="70" s="1"/>
  <c r="BN22" i="45"/>
  <c r="AM22" i="70" s="1"/>
  <c r="BM22" i="45"/>
  <c r="BL22" i="45"/>
  <c r="AL22" i="70" s="1"/>
  <c r="BK22" i="45"/>
  <c r="AK22" i="70" s="1"/>
  <c r="BJ22" i="45"/>
  <c r="AJ22" i="70" s="1"/>
  <c r="BI22" i="45"/>
  <c r="BH22" i="45"/>
  <c r="AI22" i="70" s="1"/>
  <c r="BG22" i="45"/>
  <c r="AH22" i="70" s="1"/>
  <c r="BF22" i="45"/>
  <c r="AG22" i="70" s="1"/>
  <c r="BE22" i="45"/>
  <c r="BD22" i="45"/>
  <c r="AF22" i="70" s="1"/>
  <c r="BC22" i="45"/>
  <c r="AE22" i="70" s="1"/>
  <c r="BB22" i="45"/>
  <c r="AD22" i="70" s="1"/>
  <c r="BA22" i="45"/>
  <c r="AZ22" i="45"/>
  <c r="AC22" i="70" s="1"/>
  <c r="AY22" i="45"/>
  <c r="AB22" i="70" s="1"/>
  <c r="AX22" i="45"/>
  <c r="AA22" i="70" s="1"/>
  <c r="AW22" i="45"/>
  <c r="AV22" i="45"/>
  <c r="Z22" i="70" s="1"/>
  <c r="AU22" i="45"/>
  <c r="Y22" i="70" s="1"/>
  <c r="AT22" i="45"/>
  <c r="X22" i="70" s="1"/>
  <c r="AS22" i="45"/>
  <c r="AR22" i="45"/>
  <c r="W22" i="70" s="1"/>
  <c r="AQ22" i="45"/>
  <c r="V22" i="70" s="1"/>
  <c r="AP22" i="45"/>
  <c r="U22" i="70" s="1"/>
  <c r="AO22" i="45"/>
  <c r="AN22" i="45"/>
  <c r="T22" i="70" s="1"/>
  <c r="AM22" i="45"/>
  <c r="S22" i="70" s="1"/>
  <c r="AL22" i="45"/>
  <c r="R22" i="70" s="1"/>
  <c r="AK22" i="45"/>
  <c r="AJ22" i="45"/>
  <c r="Q22" i="70" s="1"/>
  <c r="AI22" i="45"/>
  <c r="P22" i="70" s="1"/>
  <c r="AH22" i="45"/>
  <c r="O22" i="70" s="1"/>
  <c r="AG22" i="45"/>
  <c r="AF22" i="45"/>
  <c r="N22" i="70" s="1"/>
  <c r="AE22" i="45"/>
  <c r="M22" i="70" s="1"/>
  <c r="AD22" i="45"/>
  <c r="L22" i="70" s="1"/>
  <c r="AC22" i="45"/>
  <c r="AB22" i="45"/>
  <c r="K22" i="70" s="1"/>
  <c r="AA22" i="45"/>
  <c r="J22" i="70" s="1"/>
  <c r="Z22" i="45"/>
  <c r="Y22" i="45"/>
  <c r="X22" i="45"/>
  <c r="H22" i="70" s="1"/>
  <c r="W22" i="45"/>
  <c r="BR21" i="45"/>
  <c r="AP21" i="70" s="1"/>
  <c r="BQ21" i="45"/>
  <c r="BP21" i="45"/>
  <c r="AO21" i="70" s="1"/>
  <c r="BO21" i="45"/>
  <c r="AN21" i="70" s="1"/>
  <c r="BN21" i="45"/>
  <c r="AM21" i="70" s="1"/>
  <c r="BM21" i="45"/>
  <c r="BL21" i="45"/>
  <c r="AL21" i="70" s="1"/>
  <c r="BK21" i="45"/>
  <c r="AK21" i="70" s="1"/>
  <c r="BJ21" i="45"/>
  <c r="AJ21" i="70" s="1"/>
  <c r="BI21" i="45"/>
  <c r="BH21" i="45"/>
  <c r="AI21" i="70" s="1"/>
  <c r="BG21" i="45"/>
  <c r="AH21" i="70" s="1"/>
  <c r="BF21" i="45"/>
  <c r="AG21" i="70" s="1"/>
  <c r="BE21" i="45"/>
  <c r="BD21" i="45"/>
  <c r="AF21" i="70" s="1"/>
  <c r="BC21" i="45"/>
  <c r="AE21" i="70" s="1"/>
  <c r="BB21" i="45"/>
  <c r="AD21" i="70" s="1"/>
  <c r="BA21" i="45"/>
  <c r="AZ21" i="45"/>
  <c r="AC21" i="70" s="1"/>
  <c r="AY21" i="45"/>
  <c r="AB21" i="70" s="1"/>
  <c r="AX21" i="45"/>
  <c r="AA21" i="70" s="1"/>
  <c r="AW21" i="45"/>
  <c r="AV21" i="45"/>
  <c r="Z21" i="70" s="1"/>
  <c r="AU21" i="45"/>
  <c r="Y21" i="70" s="1"/>
  <c r="AT21" i="45"/>
  <c r="X21" i="70" s="1"/>
  <c r="AS21" i="45"/>
  <c r="AR21" i="45"/>
  <c r="W21" i="70" s="1"/>
  <c r="AQ21" i="45"/>
  <c r="V21" i="70" s="1"/>
  <c r="AP21" i="45"/>
  <c r="U21" i="70" s="1"/>
  <c r="AO21" i="45"/>
  <c r="AN21" i="45"/>
  <c r="T21" i="70" s="1"/>
  <c r="AM21" i="45"/>
  <c r="S21" i="70" s="1"/>
  <c r="AL21" i="45"/>
  <c r="R21" i="70" s="1"/>
  <c r="AK21" i="45"/>
  <c r="AJ21" i="45"/>
  <c r="Q21" i="70" s="1"/>
  <c r="AI21" i="45"/>
  <c r="P21" i="70" s="1"/>
  <c r="AH21" i="45"/>
  <c r="O21" i="70" s="1"/>
  <c r="AG21" i="45"/>
  <c r="AF21" i="45"/>
  <c r="N21" i="70" s="1"/>
  <c r="AE21" i="45"/>
  <c r="M21" i="70" s="1"/>
  <c r="AD21" i="45"/>
  <c r="L21" i="70" s="1"/>
  <c r="AC21" i="45"/>
  <c r="AB21" i="45"/>
  <c r="K21" i="70" s="1"/>
  <c r="AA21" i="45"/>
  <c r="J21" i="70" s="1"/>
  <c r="Z21" i="45"/>
  <c r="Y21" i="45"/>
  <c r="X21" i="45"/>
  <c r="H21" i="70" s="1"/>
  <c r="W21" i="45"/>
  <c r="BS21" i="45" s="1"/>
  <c r="BR20" i="45"/>
  <c r="AP20" i="70" s="1"/>
  <c r="BQ20" i="45"/>
  <c r="BP20" i="45"/>
  <c r="AO20" i="70" s="1"/>
  <c r="BO20" i="45"/>
  <c r="AN20" i="70" s="1"/>
  <c r="BN20" i="45"/>
  <c r="AM20" i="70" s="1"/>
  <c r="BM20" i="45"/>
  <c r="BL20" i="45"/>
  <c r="AL20" i="70" s="1"/>
  <c r="BK20" i="45"/>
  <c r="AK20" i="70" s="1"/>
  <c r="BJ20" i="45"/>
  <c r="AJ20" i="70" s="1"/>
  <c r="BI20" i="45"/>
  <c r="BH20" i="45"/>
  <c r="AI20" i="70" s="1"/>
  <c r="BG20" i="45"/>
  <c r="AH20" i="70" s="1"/>
  <c r="BF20" i="45"/>
  <c r="AG20" i="70" s="1"/>
  <c r="BE20" i="45"/>
  <c r="BD20" i="45"/>
  <c r="AF20" i="70" s="1"/>
  <c r="BC20" i="45"/>
  <c r="AE20" i="70" s="1"/>
  <c r="BB20" i="45"/>
  <c r="AD20" i="70" s="1"/>
  <c r="BA20" i="45"/>
  <c r="AZ20" i="45"/>
  <c r="AC20" i="70" s="1"/>
  <c r="AY20" i="45"/>
  <c r="AB20" i="70" s="1"/>
  <c r="AX20" i="45"/>
  <c r="AA20" i="70" s="1"/>
  <c r="AW20" i="45"/>
  <c r="AV20" i="45"/>
  <c r="Z20" i="70" s="1"/>
  <c r="AU20" i="45"/>
  <c r="Y20" i="70" s="1"/>
  <c r="AT20" i="45"/>
  <c r="X20" i="70" s="1"/>
  <c r="AS20" i="45"/>
  <c r="AR20" i="45"/>
  <c r="W20" i="70" s="1"/>
  <c r="AQ20" i="45"/>
  <c r="V20" i="70" s="1"/>
  <c r="AP20" i="45"/>
  <c r="U20" i="70" s="1"/>
  <c r="AO20" i="45"/>
  <c r="AN20" i="45"/>
  <c r="T20" i="70" s="1"/>
  <c r="AM20" i="45"/>
  <c r="S20" i="70" s="1"/>
  <c r="AL20" i="45"/>
  <c r="R20" i="70" s="1"/>
  <c r="AK20" i="45"/>
  <c r="AJ20" i="45"/>
  <c r="Q20" i="70" s="1"/>
  <c r="AI20" i="45"/>
  <c r="P20" i="70" s="1"/>
  <c r="AH20" i="45"/>
  <c r="O20" i="70" s="1"/>
  <c r="AG20" i="45"/>
  <c r="AF20" i="45"/>
  <c r="N20" i="70" s="1"/>
  <c r="AE20" i="45"/>
  <c r="M20" i="70" s="1"/>
  <c r="AD20" i="45"/>
  <c r="L20" i="70" s="1"/>
  <c r="AC20" i="45"/>
  <c r="AB20" i="45"/>
  <c r="K20" i="70" s="1"/>
  <c r="AA20" i="45"/>
  <c r="J20" i="70" s="1"/>
  <c r="Z20" i="45"/>
  <c r="I20" i="70" s="1"/>
  <c r="Y20" i="45"/>
  <c r="X20" i="45"/>
  <c r="H20" i="70" s="1"/>
  <c r="W20" i="45"/>
  <c r="BR19" i="45"/>
  <c r="AP19" i="70" s="1"/>
  <c r="BQ19" i="45"/>
  <c r="BP19" i="45"/>
  <c r="AO19" i="70" s="1"/>
  <c r="BO19" i="45"/>
  <c r="AN19" i="70" s="1"/>
  <c r="BN19" i="45"/>
  <c r="AM19" i="70" s="1"/>
  <c r="BM19" i="45"/>
  <c r="BL19" i="45"/>
  <c r="AL19" i="70" s="1"/>
  <c r="BK19" i="45"/>
  <c r="AK19" i="70" s="1"/>
  <c r="BJ19" i="45"/>
  <c r="AJ19" i="70" s="1"/>
  <c r="BI19" i="45"/>
  <c r="BH19" i="45"/>
  <c r="AI19" i="70" s="1"/>
  <c r="BG19" i="45"/>
  <c r="AH19" i="70" s="1"/>
  <c r="BF19" i="45"/>
  <c r="AG19" i="70" s="1"/>
  <c r="BE19" i="45"/>
  <c r="BD19" i="45"/>
  <c r="AF19" i="70" s="1"/>
  <c r="BC19" i="45"/>
  <c r="AE19" i="70" s="1"/>
  <c r="BB19" i="45"/>
  <c r="AD19" i="70" s="1"/>
  <c r="BA19" i="45"/>
  <c r="AZ19" i="45"/>
  <c r="AC19" i="70" s="1"/>
  <c r="AY19" i="45"/>
  <c r="AB19" i="70" s="1"/>
  <c r="AX19" i="45"/>
  <c r="AA19" i="70" s="1"/>
  <c r="AW19" i="45"/>
  <c r="AV19" i="45"/>
  <c r="Z19" i="70" s="1"/>
  <c r="AU19" i="45"/>
  <c r="Y19" i="70" s="1"/>
  <c r="AT19" i="45"/>
  <c r="X19" i="70" s="1"/>
  <c r="AS19" i="45"/>
  <c r="AR19" i="45"/>
  <c r="W19" i="70" s="1"/>
  <c r="AQ19" i="45"/>
  <c r="V19" i="70" s="1"/>
  <c r="AP19" i="45"/>
  <c r="U19" i="70" s="1"/>
  <c r="AO19" i="45"/>
  <c r="AN19" i="45"/>
  <c r="T19" i="70" s="1"/>
  <c r="AM19" i="45"/>
  <c r="S19" i="70" s="1"/>
  <c r="AL19" i="45"/>
  <c r="R19" i="70" s="1"/>
  <c r="AK19" i="45"/>
  <c r="AJ19" i="45"/>
  <c r="Q19" i="70" s="1"/>
  <c r="AI19" i="45"/>
  <c r="P19" i="70" s="1"/>
  <c r="AH19" i="45"/>
  <c r="O19" i="70" s="1"/>
  <c r="AG19" i="45"/>
  <c r="AF19" i="45"/>
  <c r="N19" i="70" s="1"/>
  <c r="AE19" i="45"/>
  <c r="M19" i="70" s="1"/>
  <c r="AD19" i="45"/>
  <c r="L19" i="70" s="1"/>
  <c r="AC19" i="45"/>
  <c r="AB19" i="45"/>
  <c r="K19" i="70" s="1"/>
  <c r="AA19" i="45"/>
  <c r="J19" i="70" s="1"/>
  <c r="Z19" i="45"/>
  <c r="Y19" i="45"/>
  <c r="X19" i="45"/>
  <c r="H19" i="70" s="1"/>
  <c r="W19" i="45"/>
  <c r="BR18" i="45"/>
  <c r="AP18" i="70" s="1"/>
  <c r="BQ18" i="45"/>
  <c r="BP18" i="45"/>
  <c r="AO18" i="70" s="1"/>
  <c r="BO18" i="45"/>
  <c r="AN18" i="70" s="1"/>
  <c r="BN18" i="45"/>
  <c r="AM18" i="70" s="1"/>
  <c r="BM18" i="45"/>
  <c r="BL18" i="45"/>
  <c r="AL18" i="70" s="1"/>
  <c r="BK18" i="45"/>
  <c r="AK18" i="70" s="1"/>
  <c r="BJ18" i="45"/>
  <c r="AJ18" i="70" s="1"/>
  <c r="BI18" i="45"/>
  <c r="BH18" i="45"/>
  <c r="AI18" i="70" s="1"/>
  <c r="BG18" i="45"/>
  <c r="AH18" i="70" s="1"/>
  <c r="BF18" i="45"/>
  <c r="AG18" i="70" s="1"/>
  <c r="BE18" i="45"/>
  <c r="BD18" i="45"/>
  <c r="AF18" i="70" s="1"/>
  <c r="BC18" i="45"/>
  <c r="AE18" i="70" s="1"/>
  <c r="BB18" i="45"/>
  <c r="AD18" i="70" s="1"/>
  <c r="BA18" i="45"/>
  <c r="AZ18" i="45"/>
  <c r="AC18" i="70" s="1"/>
  <c r="AY18" i="45"/>
  <c r="AB18" i="70" s="1"/>
  <c r="AX18" i="45"/>
  <c r="AA18" i="70" s="1"/>
  <c r="AW18" i="45"/>
  <c r="AV18" i="45"/>
  <c r="Z18" i="70" s="1"/>
  <c r="AU18" i="45"/>
  <c r="Y18" i="70" s="1"/>
  <c r="AT18" i="45"/>
  <c r="X18" i="70" s="1"/>
  <c r="AS18" i="45"/>
  <c r="AR18" i="45"/>
  <c r="W18" i="70" s="1"/>
  <c r="AQ18" i="45"/>
  <c r="V18" i="70" s="1"/>
  <c r="AP18" i="45"/>
  <c r="U18" i="70" s="1"/>
  <c r="AO18" i="45"/>
  <c r="AN18" i="45"/>
  <c r="T18" i="70" s="1"/>
  <c r="AM18" i="45"/>
  <c r="S18" i="70" s="1"/>
  <c r="AL18" i="45"/>
  <c r="R18" i="70" s="1"/>
  <c r="AK18" i="45"/>
  <c r="AJ18" i="45"/>
  <c r="Q18" i="70" s="1"/>
  <c r="AI18" i="45"/>
  <c r="P18" i="70" s="1"/>
  <c r="AH18" i="45"/>
  <c r="O18" i="70" s="1"/>
  <c r="AG18" i="45"/>
  <c r="AF18" i="45"/>
  <c r="N18" i="70" s="1"/>
  <c r="AE18" i="45"/>
  <c r="M18" i="70" s="1"/>
  <c r="AD18" i="45"/>
  <c r="L18" i="70" s="1"/>
  <c r="AC18" i="45"/>
  <c r="AB18" i="45"/>
  <c r="K18" i="70" s="1"/>
  <c r="AA18" i="45"/>
  <c r="J18" i="70" s="1"/>
  <c r="Z18" i="45"/>
  <c r="Y18" i="45"/>
  <c r="X18" i="45"/>
  <c r="H18" i="70" s="1"/>
  <c r="W18" i="45"/>
  <c r="BR17" i="45"/>
  <c r="AP17" i="70" s="1"/>
  <c r="BQ17" i="45"/>
  <c r="BP17" i="45"/>
  <c r="AO17" i="70" s="1"/>
  <c r="BO17" i="45"/>
  <c r="AN17" i="70" s="1"/>
  <c r="BN17" i="45"/>
  <c r="AM17" i="70" s="1"/>
  <c r="BM17" i="45"/>
  <c r="BL17" i="45"/>
  <c r="AL17" i="70" s="1"/>
  <c r="BK17" i="45"/>
  <c r="AK17" i="70" s="1"/>
  <c r="BJ17" i="45"/>
  <c r="AJ17" i="70" s="1"/>
  <c r="BI17" i="45"/>
  <c r="BH17" i="45"/>
  <c r="AI17" i="70" s="1"/>
  <c r="BG17" i="45"/>
  <c r="AH17" i="70" s="1"/>
  <c r="BF17" i="45"/>
  <c r="AG17" i="70" s="1"/>
  <c r="BE17" i="45"/>
  <c r="BD17" i="45"/>
  <c r="AF17" i="70" s="1"/>
  <c r="BC17" i="45"/>
  <c r="AE17" i="70" s="1"/>
  <c r="BB17" i="45"/>
  <c r="AD17" i="70" s="1"/>
  <c r="BA17" i="45"/>
  <c r="AZ17" i="45"/>
  <c r="AC17" i="70" s="1"/>
  <c r="AY17" i="45"/>
  <c r="AB17" i="70" s="1"/>
  <c r="AX17" i="45"/>
  <c r="AA17" i="70" s="1"/>
  <c r="AW17" i="45"/>
  <c r="AV17" i="45"/>
  <c r="Z17" i="70" s="1"/>
  <c r="AU17" i="45"/>
  <c r="Y17" i="70" s="1"/>
  <c r="AT17" i="45"/>
  <c r="X17" i="70" s="1"/>
  <c r="AS17" i="45"/>
  <c r="AR17" i="45"/>
  <c r="W17" i="70" s="1"/>
  <c r="AQ17" i="45"/>
  <c r="V17" i="70" s="1"/>
  <c r="AP17" i="45"/>
  <c r="U17" i="70" s="1"/>
  <c r="AO17" i="45"/>
  <c r="AN17" i="45"/>
  <c r="T17" i="70" s="1"/>
  <c r="AM17" i="45"/>
  <c r="S17" i="70" s="1"/>
  <c r="AL17" i="45"/>
  <c r="R17" i="70" s="1"/>
  <c r="AK17" i="45"/>
  <c r="AJ17" i="45"/>
  <c r="Q17" i="70" s="1"/>
  <c r="AI17" i="45"/>
  <c r="P17" i="70" s="1"/>
  <c r="AH17" i="45"/>
  <c r="O17" i="70" s="1"/>
  <c r="AG17" i="45"/>
  <c r="AF17" i="45"/>
  <c r="N17" i="70" s="1"/>
  <c r="AE17" i="45"/>
  <c r="M17" i="70" s="1"/>
  <c r="AD17" i="45"/>
  <c r="L17" i="70" s="1"/>
  <c r="AC17" i="45"/>
  <c r="AB17" i="45"/>
  <c r="K17" i="70" s="1"/>
  <c r="AA17" i="45"/>
  <c r="J17" i="70" s="1"/>
  <c r="Z17" i="45"/>
  <c r="Y17" i="45"/>
  <c r="X17" i="45"/>
  <c r="H17" i="70" s="1"/>
  <c r="W17" i="45"/>
  <c r="BR16" i="45"/>
  <c r="AP16" i="70" s="1"/>
  <c r="BQ16" i="45"/>
  <c r="BP16" i="45"/>
  <c r="AO16" i="70" s="1"/>
  <c r="BO16" i="45"/>
  <c r="AN16" i="70" s="1"/>
  <c r="BN16" i="45"/>
  <c r="AM16" i="70" s="1"/>
  <c r="BM16" i="45"/>
  <c r="BL16" i="45"/>
  <c r="AL16" i="70" s="1"/>
  <c r="BK16" i="45"/>
  <c r="AK16" i="70" s="1"/>
  <c r="BJ16" i="45"/>
  <c r="AJ16" i="70" s="1"/>
  <c r="BI16" i="45"/>
  <c r="BH16" i="45"/>
  <c r="AI16" i="70" s="1"/>
  <c r="BG16" i="45"/>
  <c r="AH16" i="70" s="1"/>
  <c r="BF16" i="45"/>
  <c r="AG16" i="70" s="1"/>
  <c r="BE16" i="45"/>
  <c r="BD16" i="45"/>
  <c r="AF16" i="70" s="1"/>
  <c r="BC16" i="45"/>
  <c r="AE16" i="70" s="1"/>
  <c r="BB16" i="45"/>
  <c r="AD16" i="70" s="1"/>
  <c r="BA16" i="45"/>
  <c r="AZ16" i="45"/>
  <c r="AC16" i="70" s="1"/>
  <c r="AY16" i="45"/>
  <c r="AB16" i="70" s="1"/>
  <c r="AX16" i="45"/>
  <c r="AA16" i="70" s="1"/>
  <c r="AW16" i="45"/>
  <c r="AV16" i="45"/>
  <c r="Z16" i="70" s="1"/>
  <c r="AU16" i="45"/>
  <c r="Y16" i="70" s="1"/>
  <c r="AT16" i="45"/>
  <c r="X16" i="70" s="1"/>
  <c r="AS16" i="45"/>
  <c r="AR16" i="45"/>
  <c r="W16" i="70" s="1"/>
  <c r="AQ16" i="45"/>
  <c r="V16" i="70" s="1"/>
  <c r="AP16" i="45"/>
  <c r="U16" i="70" s="1"/>
  <c r="AO16" i="45"/>
  <c r="AN16" i="45"/>
  <c r="T16" i="70" s="1"/>
  <c r="AM16" i="45"/>
  <c r="S16" i="70" s="1"/>
  <c r="AL16" i="45"/>
  <c r="R16" i="70" s="1"/>
  <c r="AK16" i="45"/>
  <c r="AJ16" i="45"/>
  <c r="Q16" i="70" s="1"/>
  <c r="AI16" i="45"/>
  <c r="P16" i="70" s="1"/>
  <c r="AH16" i="45"/>
  <c r="O16" i="70" s="1"/>
  <c r="AG16" i="45"/>
  <c r="AF16" i="45"/>
  <c r="N16" i="70" s="1"/>
  <c r="AE16" i="45"/>
  <c r="M16" i="70" s="1"/>
  <c r="AD16" i="45"/>
  <c r="L16" i="70" s="1"/>
  <c r="AC16" i="45"/>
  <c r="AB16" i="45"/>
  <c r="K16" i="70" s="1"/>
  <c r="AA16" i="45"/>
  <c r="J16" i="70" s="1"/>
  <c r="Z16" i="45"/>
  <c r="Y16" i="45"/>
  <c r="X16" i="45"/>
  <c r="H16" i="70" s="1"/>
  <c r="W16" i="45"/>
  <c r="G16" i="70" s="1"/>
  <c r="AQ16" i="70" s="1"/>
  <c r="BR15" i="45"/>
  <c r="AP15" i="70" s="1"/>
  <c r="BQ15" i="45"/>
  <c r="BP15" i="45"/>
  <c r="AO15" i="70" s="1"/>
  <c r="BO15" i="45"/>
  <c r="AN15" i="70" s="1"/>
  <c r="BN15" i="45"/>
  <c r="AM15" i="70" s="1"/>
  <c r="BM15" i="45"/>
  <c r="BL15" i="45"/>
  <c r="AL15" i="70" s="1"/>
  <c r="BK15" i="45"/>
  <c r="AK15" i="70" s="1"/>
  <c r="BJ15" i="45"/>
  <c r="AJ15" i="70" s="1"/>
  <c r="BI15" i="45"/>
  <c r="BH15" i="45"/>
  <c r="AI15" i="70" s="1"/>
  <c r="BG15" i="45"/>
  <c r="AH15" i="70" s="1"/>
  <c r="BF15" i="45"/>
  <c r="AG15" i="70" s="1"/>
  <c r="BE15" i="45"/>
  <c r="BD15" i="45"/>
  <c r="AF15" i="70" s="1"/>
  <c r="BC15" i="45"/>
  <c r="AE15" i="70" s="1"/>
  <c r="BB15" i="45"/>
  <c r="AD15" i="70" s="1"/>
  <c r="BA15" i="45"/>
  <c r="AZ15" i="45"/>
  <c r="AC15" i="70" s="1"/>
  <c r="AY15" i="45"/>
  <c r="AB15" i="70" s="1"/>
  <c r="AX15" i="45"/>
  <c r="AA15" i="70" s="1"/>
  <c r="AW15" i="45"/>
  <c r="AV15" i="45"/>
  <c r="Z15" i="70" s="1"/>
  <c r="AU15" i="45"/>
  <c r="Y15" i="70" s="1"/>
  <c r="AT15" i="45"/>
  <c r="X15" i="70" s="1"/>
  <c r="AS15" i="45"/>
  <c r="AR15" i="45"/>
  <c r="W15" i="70" s="1"/>
  <c r="AQ15" i="45"/>
  <c r="V15" i="70" s="1"/>
  <c r="AP15" i="45"/>
  <c r="U15" i="70" s="1"/>
  <c r="AO15" i="45"/>
  <c r="AN15" i="45"/>
  <c r="T15" i="70" s="1"/>
  <c r="AM15" i="45"/>
  <c r="S15" i="70" s="1"/>
  <c r="AL15" i="45"/>
  <c r="R15" i="70" s="1"/>
  <c r="AK15" i="45"/>
  <c r="AJ15" i="45"/>
  <c r="Q15" i="70" s="1"/>
  <c r="AI15" i="45"/>
  <c r="P15" i="70" s="1"/>
  <c r="AH15" i="45"/>
  <c r="O15" i="70" s="1"/>
  <c r="AG15" i="45"/>
  <c r="AF15" i="45"/>
  <c r="N15" i="70" s="1"/>
  <c r="AE15" i="45"/>
  <c r="M15" i="70" s="1"/>
  <c r="AD15" i="45"/>
  <c r="L15" i="70" s="1"/>
  <c r="AC15" i="45"/>
  <c r="AB15" i="45"/>
  <c r="K15" i="70" s="1"/>
  <c r="AA15" i="45"/>
  <c r="J15" i="70" s="1"/>
  <c r="Z15" i="45"/>
  <c r="Y15" i="45"/>
  <c r="X15" i="45"/>
  <c r="H15" i="70" s="1"/>
  <c r="W15" i="45"/>
  <c r="BR14" i="45"/>
  <c r="AP14" i="70" s="1"/>
  <c r="BQ14" i="45"/>
  <c r="BP14" i="45"/>
  <c r="AO14" i="70" s="1"/>
  <c r="BO14" i="45"/>
  <c r="AN14" i="70" s="1"/>
  <c r="BN14" i="45"/>
  <c r="AM14" i="70" s="1"/>
  <c r="BM14" i="45"/>
  <c r="BL14" i="45"/>
  <c r="AL14" i="70" s="1"/>
  <c r="BK14" i="45"/>
  <c r="AK14" i="70" s="1"/>
  <c r="BJ14" i="45"/>
  <c r="AJ14" i="70" s="1"/>
  <c r="BI14" i="45"/>
  <c r="BH14" i="45"/>
  <c r="AI14" i="70" s="1"/>
  <c r="BG14" i="45"/>
  <c r="AH14" i="70" s="1"/>
  <c r="BF14" i="45"/>
  <c r="AG14" i="70" s="1"/>
  <c r="BE14" i="45"/>
  <c r="BD14" i="45"/>
  <c r="AF14" i="70" s="1"/>
  <c r="BC14" i="45"/>
  <c r="AE14" i="70" s="1"/>
  <c r="BB14" i="45"/>
  <c r="AD14" i="70" s="1"/>
  <c r="BA14" i="45"/>
  <c r="AZ14" i="45"/>
  <c r="AC14" i="70" s="1"/>
  <c r="AY14" i="45"/>
  <c r="AB14" i="70" s="1"/>
  <c r="AX14" i="45"/>
  <c r="AA14" i="70" s="1"/>
  <c r="AW14" i="45"/>
  <c r="AV14" i="45"/>
  <c r="Z14" i="70" s="1"/>
  <c r="AU14" i="45"/>
  <c r="Y14" i="70" s="1"/>
  <c r="AT14" i="45"/>
  <c r="X14" i="70" s="1"/>
  <c r="AS14" i="45"/>
  <c r="AR14" i="45"/>
  <c r="W14" i="70" s="1"/>
  <c r="AQ14" i="45"/>
  <c r="V14" i="70" s="1"/>
  <c r="AP14" i="45"/>
  <c r="U14" i="70" s="1"/>
  <c r="AO14" i="45"/>
  <c r="AN14" i="45"/>
  <c r="T14" i="70" s="1"/>
  <c r="AM14" i="45"/>
  <c r="S14" i="70" s="1"/>
  <c r="AL14" i="45"/>
  <c r="R14" i="70" s="1"/>
  <c r="AK14" i="45"/>
  <c r="AJ14" i="45"/>
  <c r="Q14" i="70" s="1"/>
  <c r="AI14" i="45"/>
  <c r="P14" i="70" s="1"/>
  <c r="AH14" i="45"/>
  <c r="O14" i="70" s="1"/>
  <c r="AG14" i="45"/>
  <c r="AF14" i="45"/>
  <c r="N14" i="70" s="1"/>
  <c r="AE14" i="45"/>
  <c r="M14" i="70" s="1"/>
  <c r="AD14" i="45"/>
  <c r="L14" i="70" s="1"/>
  <c r="AC14" i="45"/>
  <c r="AB14" i="45"/>
  <c r="K14" i="70" s="1"/>
  <c r="AA14" i="45"/>
  <c r="J14" i="70" s="1"/>
  <c r="Z14" i="45"/>
  <c r="Y14" i="45"/>
  <c r="X14" i="45"/>
  <c r="H14" i="70" s="1"/>
  <c r="W14" i="45"/>
  <c r="BR13" i="45"/>
  <c r="BQ13" i="45"/>
  <c r="BP13" i="45"/>
  <c r="AO13" i="70" s="1"/>
  <c r="BO13" i="45"/>
  <c r="AN13" i="70" s="1"/>
  <c r="BN13" i="45"/>
  <c r="AM13" i="70" s="1"/>
  <c r="BM13" i="45"/>
  <c r="BL13" i="45"/>
  <c r="AL13" i="70" s="1"/>
  <c r="BK13" i="45"/>
  <c r="AK13" i="70" s="1"/>
  <c r="BJ13" i="45"/>
  <c r="AJ13" i="70" s="1"/>
  <c r="BI13" i="45"/>
  <c r="BH13" i="45"/>
  <c r="AI13" i="70" s="1"/>
  <c r="BG13" i="45"/>
  <c r="AH13" i="70" s="1"/>
  <c r="BF13" i="45"/>
  <c r="AG13" i="70" s="1"/>
  <c r="BE13" i="45"/>
  <c r="BD13" i="45"/>
  <c r="AF13" i="70" s="1"/>
  <c r="BC13" i="45"/>
  <c r="AE13" i="70" s="1"/>
  <c r="BB13" i="45"/>
  <c r="AD13" i="70" s="1"/>
  <c r="BA13" i="45"/>
  <c r="AZ13" i="45"/>
  <c r="AC13" i="70" s="1"/>
  <c r="AY13" i="45"/>
  <c r="AB13" i="70" s="1"/>
  <c r="AX13" i="45"/>
  <c r="AA13" i="70" s="1"/>
  <c r="AW13" i="45"/>
  <c r="AV13" i="45"/>
  <c r="Z13" i="70" s="1"/>
  <c r="AU13" i="45"/>
  <c r="Y13" i="70" s="1"/>
  <c r="AT13" i="45"/>
  <c r="X13" i="70" s="1"/>
  <c r="AS13" i="45"/>
  <c r="AR13" i="45"/>
  <c r="W13" i="70" s="1"/>
  <c r="AQ13" i="45"/>
  <c r="V13" i="70" s="1"/>
  <c r="AP13" i="45"/>
  <c r="U13" i="70" s="1"/>
  <c r="AO13" i="45"/>
  <c r="AN13" i="45"/>
  <c r="T13" i="70" s="1"/>
  <c r="AM13" i="45"/>
  <c r="S13" i="70" s="1"/>
  <c r="AL13" i="45"/>
  <c r="R13" i="70" s="1"/>
  <c r="AK13" i="45"/>
  <c r="AJ13" i="45"/>
  <c r="Q13" i="70" s="1"/>
  <c r="AI13" i="45"/>
  <c r="P13" i="70" s="1"/>
  <c r="AH13" i="45"/>
  <c r="O13" i="70" s="1"/>
  <c r="AG13" i="45"/>
  <c r="AF13" i="45"/>
  <c r="N13" i="70" s="1"/>
  <c r="AE13" i="45"/>
  <c r="M13" i="70" s="1"/>
  <c r="AD13" i="45"/>
  <c r="L13" i="70" s="1"/>
  <c r="AC13" i="45"/>
  <c r="AB13" i="45"/>
  <c r="K13" i="70" s="1"/>
  <c r="AA13" i="45"/>
  <c r="J13" i="70" s="1"/>
  <c r="Z13" i="45"/>
  <c r="Y13" i="45"/>
  <c r="X13" i="45"/>
  <c r="H13" i="70" s="1"/>
  <c r="W13" i="45"/>
  <c r="BO11" i="45"/>
  <c r="AN11" i="70" s="1"/>
  <c r="AY11" i="45"/>
  <c r="AB11" i="70" s="1"/>
  <c r="BP10" i="45"/>
  <c r="AO10" i="70" s="1"/>
  <c r="AZ10" i="45"/>
  <c r="AC10" i="70" s="1"/>
  <c r="BO8" i="45"/>
  <c r="AN8" i="70" s="1"/>
  <c r="AY8" i="45"/>
  <c r="AB8" i="70" s="1"/>
  <c r="AI8" i="45"/>
  <c r="P8" i="70" s="1"/>
  <c r="AZ7" i="45"/>
  <c r="AC7" i="70" s="1"/>
  <c r="AJ7" i="45"/>
  <c r="Q7" i="70" s="1"/>
  <c r="BO6" i="45"/>
  <c r="AN6" i="70" s="1"/>
  <c r="BK6" i="45"/>
  <c r="AK6" i="70" s="1"/>
  <c r="AY6" i="45"/>
  <c r="AB6" i="70" s="1"/>
  <c r="AZ5" i="45"/>
  <c r="AC5" i="70" s="1"/>
  <c r="AN5" i="45"/>
  <c r="T5" i="70" s="1"/>
  <c r="BP4" i="45"/>
  <c r="AJ4" i="45"/>
  <c r="BO3" i="45"/>
  <c r="BP5" i="45" s="1"/>
  <c r="AO5" i="70" s="1"/>
  <c r="BK3" i="45"/>
  <c r="BG3" i="45"/>
  <c r="BC3" i="45"/>
  <c r="BD10" i="45" s="1"/>
  <c r="AF10" i="70" s="1"/>
  <c r="AY3" i="45"/>
  <c r="AZ4" i="45" s="1"/>
  <c r="AU3" i="45"/>
  <c r="AQ3" i="45"/>
  <c r="AM3" i="45"/>
  <c r="AN12" i="45" s="1"/>
  <c r="T12" i="70" s="1"/>
  <c r="AI3" i="45"/>
  <c r="AJ12" i="45" s="1"/>
  <c r="Q12" i="70" s="1"/>
  <c r="AE3" i="45"/>
  <c r="AE6" i="45" s="1"/>
  <c r="M6" i="70" s="1"/>
  <c r="AA3" i="45"/>
  <c r="AA8" i="45" s="1"/>
  <c r="J8" i="70" s="1"/>
  <c r="W3" i="45"/>
  <c r="X7" i="45" s="1"/>
  <c r="H7" i="70" s="1"/>
  <c r="B6" i="70"/>
  <c r="AV6" i="70" s="1"/>
  <c r="D6" i="70"/>
  <c r="E6" i="70"/>
  <c r="B7" i="70"/>
  <c r="AV7" i="70" s="1"/>
  <c r="D7" i="70"/>
  <c r="E7" i="70"/>
  <c r="B8" i="70"/>
  <c r="AV8" i="70" s="1"/>
  <c r="D8" i="70"/>
  <c r="E8" i="70"/>
  <c r="B9" i="70"/>
  <c r="AV9" i="70" s="1"/>
  <c r="D9" i="70"/>
  <c r="E9" i="70"/>
  <c r="B10" i="70"/>
  <c r="AV10" i="70" s="1"/>
  <c r="D10" i="70"/>
  <c r="E10" i="70"/>
  <c r="B11" i="70"/>
  <c r="AV11" i="70" s="1"/>
  <c r="D11" i="70"/>
  <c r="E11" i="70"/>
  <c r="B12" i="70"/>
  <c r="AV12" i="70" s="1"/>
  <c r="D12" i="70"/>
  <c r="E12" i="70"/>
  <c r="B13" i="70"/>
  <c r="AV13" i="70" s="1"/>
  <c r="C13" i="70"/>
  <c r="D13" i="70"/>
  <c r="E13" i="70"/>
  <c r="F13" i="70"/>
  <c r="B14" i="70"/>
  <c r="AV14" i="70" s="1"/>
  <c r="C14" i="70"/>
  <c r="D14" i="70"/>
  <c r="E14" i="70"/>
  <c r="F14" i="70"/>
  <c r="B15" i="70"/>
  <c r="AV15" i="70" s="1"/>
  <c r="C15" i="70"/>
  <c r="D15" i="70"/>
  <c r="E15" i="70"/>
  <c r="F15" i="70"/>
  <c r="B16" i="70"/>
  <c r="AV16" i="70" s="1"/>
  <c r="C16" i="70"/>
  <c r="D16" i="70"/>
  <c r="E16" i="70"/>
  <c r="F16" i="70"/>
  <c r="B17" i="70"/>
  <c r="AV17" i="70" s="1"/>
  <c r="C17" i="70"/>
  <c r="D17" i="70"/>
  <c r="E17" i="70"/>
  <c r="F17" i="70"/>
  <c r="B18" i="70"/>
  <c r="AV18" i="70" s="1"/>
  <c r="C18" i="70"/>
  <c r="D18" i="70"/>
  <c r="E18" i="70"/>
  <c r="F18" i="70"/>
  <c r="B19" i="70"/>
  <c r="AV19" i="70" s="1"/>
  <c r="C19" i="70"/>
  <c r="D19" i="70"/>
  <c r="E19" i="70"/>
  <c r="F19" i="70"/>
  <c r="B20" i="70"/>
  <c r="AV20" i="70" s="1"/>
  <c r="C20" i="70"/>
  <c r="D20" i="70"/>
  <c r="E20" i="70"/>
  <c r="F20" i="70"/>
  <c r="B21" i="70"/>
  <c r="AV21" i="70" s="1"/>
  <c r="C21" i="70"/>
  <c r="D21" i="70"/>
  <c r="E21" i="70"/>
  <c r="F21" i="70"/>
  <c r="B22" i="70"/>
  <c r="AV22" i="70" s="1"/>
  <c r="C22" i="70"/>
  <c r="D22" i="70"/>
  <c r="E22" i="70"/>
  <c r="F22" i="70"/>
  <c r="B23" i="70"/>
  <c r="AV23" i="70" s="1"/>
  <c r="C23" i="70"/>
  <c r="D23" i="70"/>
  <c r="E23" i="70"/>
  <c r="F23" i="70"/>
  <c r="B24" i="70"/>
  <c r="AV24" i="70" s="1"/>
  <c r="C24" i="70"/>
  <c r="D24" i="70"/>
  <c r="E24" i="70"/>
  <c r="F24" i="70"/>
  <c r="B25" i="70"/>
  <c r="AV25" i="70" s="1"/>
  <c r="C25" i="70"/>
  <c r="D25" i="70"/>
  <c r="E25" i="70"/>
  <c r="F25" i="70"/>
  <c r="B26" i="70"/>
  <c r="AV26" i="70" s="1"/>
  <c r="C26" i="70"/>
  <c r="D26" i="70"/>
  <c r="E26" i="70"/>
  <c r="F26" i="70"/>
  <c r="B27" i="70"/>
  <c r="AV27" i="70" s="1"/>
  <c r="C27" i="70"/>
  <c r="D27" i="70"/>
  <c r="E27" i="70"/>
  <c r="F27" i="70"/>
  <c r="B28" i="70"/>
  <c r="AV28" i="70" s="1"/>
  <c r="C28" i="70"/>
  <c r="D28" i="70"/>
  <c r="E28" i="70"/>
  <c r="F28" i="70"/>
  <c r="B29" i="70"/>
  <c r="AV29" i="70" s="1"/>
  <c r="C29" i="70"/>
  <c r="D29" i="70"/>
  <c r="E29" i="70"/>
  <c r="F29" i="70"/>
  <c r="B30" i="70"/>
  <c r="AV30" i="70" s="1"/>
  <c r="C30" i="70"/>
  <c r="D30" i="70"/>
  <c r="E30" i="70"/>
  <c r="F30" i="70"/>
  <c r="B31" i="70"/>
  <c r="AV31" i="70" s="1"/>
  <c r="C31" i="70"/>
  <c r="D31" i="70"/>
  <c r="E31" i="70"/>
  <c r="F31" i="70"/>
  <c r="B32" i="70"/>
  <c r="AV32" i="70" s="1"/>
  <c r="C32" i="70"/>
  <c r="D32" i="70"/>
  <c r="E32" i="70"/>
  <c r="F32" i="70"/>
  <c r="B33" i="70"/>
  <c r="AV33" i="70" s="1"/>
  <c r="C33" i="70"/>
  <c r="D33" i="70"/>
  <c r="E33" i="70"/>
  <c r="F33" i="70"/>
  <c r="B34" i="70"/>
  <c r="AV34" i="70" s="1"/>
  <c r="C34" i="70"/>
  <c r="D34" i="70"/>
  <c r="E34" i="70"/>
  <c r="F34" i="70"/>
  <c r="B35" i="70"/>
  <c r="AV35" i="70" s="1"/>
  <c r="C35" i="70"/>
  <c r="D35" i="70"/>
  <c r="E35" i="70"/>
  <c r="F35" i="70"/>
  <c r="B36" i="70"/>
  <c r="AV36" i="70" s="1"/>
  <c r="C36" i="70"/>
  <c r="D36" i="70"/>
  <c r="E36" i="70"/>
  <c r="F36" i="70"/>
  <c r="B37" i="70"/>
  <c r="AV37" i="70" s="1"/>
  <c r="C37" i="70"/>
  <c r="D37" i="70"/>
  <c r="E37" i="70"/>
  <c r="F37" i="70"/>
  <c r="B38" i="70"/>
  <c r="AV38" i="70" s="1"/>
  <c r="C38" i="70"/>
  <c r="D38" i="70"/>
  <c r="E38" i="70"/>
  <c r="F38" i="70"/>
  <c r="B39" i="70"/>
  <c r="AV39" i="70" s="1"/>
  <c r="C39" i="70"/>
  <c r="D39" i="70"/>
  <c r="E39" i="70"/>
  <c r="F39" i="70"/>
  <c r="B40" i="70"/>
  <c r="AV40" i="70" s="1"/>
  <c r="C40" i="70"/>
  <c r="D40" i="70"/>
  <c r="E40" i="70"/>
  <c r="F40" i="70"/>
  <c r="B41" i="70"/>
  <c r="AV41" i="70" s="1"/>
  <c r="C41" i="70"/>
  <c r="D41" i="70"/>
  <c r="E41" i="70"/>
  <c r="F41" i="70"/>
  <c r="B42" i="70"/>
  <c r="AV42" i="70" s="1"/>
  <c r="C42" i="70"/>
  <c r="D42" i="70"/>
  <c r="E42" i="70"/>
  <c r="F42" i="70"/>
  <c r="B43" i="70"/>
  <c r="AV43" i="70" s="1"/>
  <c r="C43" i="70"/>
  <c r="D43" i="70"/>
  <c r="E43" i="70"/>
  <c r="F43" i="70"/>
  <c r="B44" i="70"/>
  <c r="AV44" i="70" s="1"/>
  <c r="C44" i="70"/>
  <c r="D44" i="70"/>
  <c r="E44" i="70"/>
  <c r="F44" i="70"/>
  <c r="B45" i="70"/>
  <c r="AV45" i="70" s="1"/>
  <c r="C45" i="70"/>
  <c r="D45" i="70"/>
  <c r="E45" i="70"/>
  <c r="F45" i="70"/>
  <c r="B46" i="70"/>
  <c r="AV46" i="70" s="1"/>
  <c r="C46" i="70"/>
  <c r="D46" i="70"/>
  <c r="E46" i="70"/>
  <c r="F46" i="70"/>
  <c r="B47" i="70"/>
  <c r="AV47" i="70" s="1"/>
  <c r="C47" i="70"/>
  <c r="D47" i="70"/>
  <c r="E47" i="70"/>
  <c r="F47" i="70"/>
  <c r="B48" i="70"/>
  <c r="AV48" i="70" s="1"/>
  <c r="C48" i="70"/>
  <c r="D48" i="70"/>
  <c r="E48" i="70"/>
  <c r="F48" i="70"/>
  <c r="B49" i="70"/>
  <c r="AV49" i="70" s="1"/>
  <c r="C49" i="70"/>
  <c r="D49" i="70"/>
  <c r="E49" i="70"/>
  <c r="F49" i="70"/>
  <c r="B50" i="70"/>
  <c r="AV50" i="70" s="1"/>
  <c r="C50" i="70"/>
  <c r="D50" i="70"/>
  <c r="E50" i="70"/>
  <c r="F50" i="70"/>
  <c r="B51" i="70"/>
  <c r="AV51" i="70" s="1"/>
  <c r="C51" i="70"/>
  <c r="D51" i="70"/>
  <c r="E51" i="70"/>
  <c r="F51" i="70"/>
  <c r="B52" i="70"/>
  <c r="AV52" i="70" s="1"/>
  <c r="C52" i="70"/>
  <c r="D52" i="70"/>
  <c r="E52" i="70"/>
  <c r="F52" i="70"/>
  <c r="B53" i="70"/>
  <c r="AV53" i="70" s="1"/>
  <c r="C53" i="70"/>
  <c r="D53" i="70"/>
  <c r="E53" i="70"/>
  <c r="F53" i="70"/>
  <c r="B54" i="70"/>
  <c r="AV54" i="70" s="1"/>
  <c r="C54" i="70"/>
  <c r="D54" i="70"/>
  <c r="E54" i="70"/>
  <c r="F54" i="70"/>
  <c r="B55" i="70"/>
  <c r="AV55" i="70" s="1"/>
  <c r="C55" i="70"/>
  <c r="D55" i="70"/>
  <c r="E55" i="70"/>
  <c r="F55" i="70"/>
  <c r="B56" i="70"/>
  <c r="AV56" i="70" s="1"/>
  <c r="C56" i="70"/>
  <c r="D56" i="70"/>
  <c r="E56" i="70"/>
  <c r="F56" i="70"/>
  <c r="B57" i="70"/>
  <c r="AV57" i="70" s="1"/>
  <c r="C57" i="70"/>
  <c r="D57" i="70"/>
  <c r="E57" i="70"/>
  <c r="F57" i="70"/>
  <c r="B58" i="70"/>
  <c r="AV58" i="70" s="1"/>
  <c r="C58" i="70"/>
  <c r="D58" i="70"/>
  <c r="E58" i="70"/>
  <c r="F58" i="70"/>
  <c r="B59" i="70"/>
  <c r="AV59" i="70" s="1"/>
  <c r="C59" i="70"/>
  <c r="D59" i="70"/>
  <c r="E59" i="70"/>
  <c r="F59" i="70"/>
  <c r="B60" i="70"/>
  <c r="AV60" i="70" s="1"/>
  <c r="C60" i="70"/>
  <c r="D60" i="70"/>
  <c r="E60" i="70"/>
  <c r="F60" i="70"/>
  <c r="B61" i="70"/>
  <c r="AV61" i="70" s="1"/>
  <c r="C61" i="70"/>
  <c r="D61" i="70"/>
  <c r="E61" i="70"/>
  <c r="F61" i="70"/>
  <c r="B62" i="70"/>
  <c r="AV62" i="70" s="1"/>
  <c r="C62" i="70"/>
  <c r="D62" i="70"/>
  <c r="E62" i="70"/>
  <c r="F62" i="70"/>
  <c r="B63" i="70"/>
  <c r="AV63" i="70" s="1"/>
  <c r="C63" i="70"/>
  <c r="D63" i="70"/>
  <c r="E63" i="70"/>
  <c r="F63" i="70"/>
  <c r="B64" i="70"/>
  <c r="AV64" i="70" s="1"/>
  <c r="C64" i="70"/>
  <c r="D64" i="70"/>
  <c r="E64" i="70"/>
  <c r="F64" i="70"/>
  <c r="B65" i="70"/>
  <c r="AV65" i="70" s="1"/>
  <c r="C65" i="70"/>
  <c r="D65" i="70"/>
  <c r="E65" i="70"/>
  <c r="F65" i="70"/>
  <c r="B66" i="70"/>
  <c r="AV66" i="70" s="1"/>
  <c r="C66" i="70"/>
  <c r="D66" i="70"/>
  <c r="E66" i="70"/>
  <c r="F66" i="70"/>
  <c r="B67" i="70"/>
  <c r="AV67" i="70" s="1"/>
  <c r="C67" i="70"/>
  <c r="D67" i="70"/>
  <c r="E67" i="70"/>
  <c r="F67" i="70"/>
  <c r="B68" i="70"/>
  <c r="AV68" i="70" s="1"/>
  <c r="C68" i="70"/>
  <c r="D68" i="70"/>
  <c r="E68" i="70"/>
  <c r="F68" i="70"/>
  <c r="B69" i="70"/>
  <c r="AV69" i="70" s="1"/>
  <c r="C69" i="70"/>
  <c r="D69" i="70"/>
  <c r="E69" i="70"/>
  <c r="F69" i="70"/>
  <c r="B70" i="70"/>
  <c r="AV70" i="70" s="1"/>
  <c r="C70" i="70"/>
  <c r="D70" i="70"/>
  <c r="E70" i="70"/>
  <c r="F70" i="70"/>
  <c r="B71" i="70"/>
  <c r="AV71" i="70" s="1"/>
  <c r="C71" i="70"/>
  <c r="D71" i="70"/>
  <c r="E71" i="70"/>
  <c r="F71" i="70"/>
  <c r="B72" i="70"/>
  <c r="AV72" i="70" s="1"/>
  <c r="C72" i="70"/>
  <c r="D72" i="70"/>
  <c r="E72" i="70"/>
  <c r="F72" i="70"/>
  <c r="B73" i="70"/>
  <c r="AV73" i="70" s="1"/>
  <c r="C73" i="70"/>
  <c r="D73" i="70"/>
  <c r="E73" i="70"/>
  <c r="F73" i="70"/>
  <c r="B74" i="70"/>
  <c r="AV74" i="70" s="1"/>
  <c r="C74" i="70"/>
  <c r="D74" i="70"/>
  <c r="E74" i="70"/>
  <c r="F74" i="70"/>
  <c r="B75" i="70"/>
  <c r="AV75" i="70" s="1"/>
  <c r="C75" i="70"/>
  <c r="D75" i="70"/>
  <c r="E75" i="70"/>
  <c r="F75" i="70"/>
  <c r="B76" i="70"/>
  <c r="AV76" i="70" s="1"/>
  <c r="C76" i="70"/>
  <c r="D76" i="70"/>
  <c r="E76" i="70"/>
  <c r="F76" i="70"/>
  <c r="B77" i="70"/>
  <c r="AV77" i="70" s="1"/>
  <c r="C77" i="70"/>
  <c r="D77" i="70"/>
  <c r="E77" i="70"/>
  <c r="F77" i="70"/>
  <c r="B78" i="70"/>
  <c r="AV78" i="70" s="1"/>
  <c r="C78" i="70"/>
  <c r="D78" i="70"/>
  <c r="E78" i="70"/>
  <c r="F78" i="70"/>
  <c r="B79" i="70"/>
  <c r="AV79" i="70" s="1"/>
  <c r="C79" i="70"/>
  <c r="D79" i="70"/>
  <c r="E79" i="70"/>
  <c r="F79" i="70"/>
  <c r="B80" i="70"/>
  <c r="AV80" i="70" s="1"/>
  <c r="C80" i="70"/>
  <c r="D80" i="70"/>
  <c r="E80" i="70"/>
  <c r="F80" i="70"/>
  <c r="B81" i="70"/>
  <c r="AV81" i="70" s="1"/>
  <c r="C81" i="70"/>
  <c r="D81" i="70"/>
  <c r="E81" i="70"/>
  <c r="F81" i="70"/>
  <c r="B82" i="70"/>
  <c r="AV82" i="70" s="1"/>
  <c r="C82" i="70"/>
  <c r="D82" i="70"/>
  <c r="E82" i="70"/>
  <c r="F82" i="70"/>
  <c r="B83" i="70"/>
  <c r="AV83" i="70" s="1"/>
  <c r="C83" i="70"/>
  <c r="D83" i="70"/>
  <c r="E83" i="70"/>
  <c r="F83" i="70"/>
  <c r="B84" i="70"/>
  <c r="AV84" i="70" s="1"/>
  <c r="C84" i="70"/>
  <c r="D84" i="70"/>
  <c r="E84" i="70"/>
  <c r="F84" i="70"/>
  <c r="B85" i="70"/>
  <c r="AV85" i="70" s="1"/>
  <c r="C85" i="70"/>
  <c r="D85" i="70"/>
  <c r="E85" i="70"/>
  <c r="F85" i="70"/>
  <c r="B86" i="70"/>
  <c r="AV86" i="70" s="1"/>
  <c r="C86" i="70"/>
  <c r="D86" i="70"/>
  <c r="E86" i="70"/>
  <c r="F86" i="70"/>
  <c r="B87" i="70"/>
  <c r="AV87" i="70" s="1"/>
  <c r="C87" i="70"/>
  <c r="D87" i="70"/>
  <c r="E87" i="70"/>
  <c r="F87" i="70"/>
  <c r="B88" i="70"/>
  <c r="AV88" i="70" s="1"/>
  <c r="C88" i="70"/>
  <c r="D88" i="70"/>
  <c r="E88" i="70"/>
  <c r="F88" i="70"/>
  <c r="B89" i="70"/>
  <c r="AV89" i="70" s="1"/>
  <c r="C89" i="70"/>
  <c r="D89" i="70"/>
  <c r="E89" i="70"/>
  <c r="F89" i="70"/>
  <c r="B90" i="70"/>
  <c r="AV90" i="70" s="1"/>
  <c r="C90" i="70"/>
  <c r="D90" i="70"/>
  <c r="E90" i="70"/>
  <c r="F90" i="70"/>
  <c r="B91" i="70"/>
  <c r="AV91" i="70" s="1"/>
  <c r="C91" i="70"/>
  <c r="D91" i="70"/>
  <c r="E91" i="70"/>
  <c r="F91" i="70"/>
  <c r="B92" i="70"/>
  <c r="AV92" i="70" s="1"/>
  <c r="C92" i="70"/>
  <c r="D92" i="70"/>
  <c r="E92" i="70"/>
  <c r="F92" i="70"/>
  <c r="B93" i="70"/>
  <c r="AV93" i="70" s="1"/>
  <c r="C93" i="70"/>
  <c r="D93" i="70"/>
  <c r="E93" i="70"/>
  <c r="F93" i="70"/>
  <c r="B94" i="70"/>
  <c r="AV94" i="70" s="1"/>
  <c r="C94" i="70"/>
  <c r="D94" i="70"/>
  <c r="E94" i="70"/>
  <c r="F94" i="70"/>
  <c r="B95" i="70"/>
  <c r="AV95" i="70" s="1"/>
  <c r="C95" i="70"/>
  <c r="D95" i="70"/>
  <c r="E95" i="70"/>
  <c r="F95" i="70"/>
  <c r="B96" i="70"/>
  <c r="AV96" i="70" s="1"/>
  <c r="C96" i="70"/>
  <c r="D96" i="70"/>
  <c r="E96" i="70"/>
  <c r="F96" i="70"/>
  <c r="B97" i="70"/>
  <c r="AV97" i="70" s="1"/>
  <c r="C97" i="70"/>
  <c r="D97" i="70"/>
  <c r="E97" i="70"/>
  <c r="F97" i="70"/>
  <c r="B98" i="70"/>
  <c r="AV98" i="70" s="1"/>
  <c r="C98" i="70"/>
  <c r="D98" i="70"/>
  <c r="E98" i="70"/>
  <c r="F98" i="70"/>
  <c r="B99" i="70"/>
  <c r="AV99" i="70" s="1"/>
  <c r="C99" i="70"/>
  <c r="D99" i="70"/>
  <c r="E99" i="70"/>
  <c r="F99" i="70"/>
  <c r="B100" i="70"/>
  <c r="AV100" i="70" s="1"/>
  <c r="C100" i="70"/>
  <c r="D100" i="70"/>
  <c r="E100" i="70"/>
  <c r="F100" i="70"/>
  <c r="B101" i="70"/>
  <c r="AV101" i="70" s="1"/>
  <c r="C101" i="70"/>
  <c r="D101" i="70"/>
  <c r="E101" i="70"/>
  <c r="F101" i="70"/>
  <c r="B102" i="70"/>
  <c r="AV102" i="70" s="1"/>
  <c r="C102" i="70"/>
  <c r="D102" i="70"/>
  <c r="E102" i="70"/>
  <c r="F102" i="70"/>
  <c r="B103" i="70"/>
  <c r="AV103" i="70" s="1"/>
  <c r="C103" i="70"/>
  <c r="D103" i="70"/>
  <c r="E103" i="70"/>
  <c r="F103" i="70"/>
  <c r="B104" i="70"/>
  <c r="AV104" i="70" s="1"/>
  <c r="C104" i="70"/>
  <c r="D104" i="70"/>
  <c r="E104" i="70"/>
  <c r="F104" i="70"/>
  <c r="E5" i="70"/>
  <c r="D5" i="70"/>
  <c r="B5" i="70"/>
  <c r="AV5" i="70" s="1"/>
  <c r="AR109" i="70"/>
  <c r="AQ109" i="70"/>
  <c r="AQ107" i="70"/>
  <c r="AR107" i="70" s="1"/>
  <c r="AN107" i="70"/>
  <c r="AU94" i="70"/>
  <c r="AU93" i="70"/>
  <c r="AU89" i="70"/>
  <c r="AU88" i="70"/>
  <c r="AU87" i="70"/>
  <c r="AU85" i="70"/>
  <c r="AU84" i="70"/>
  <c r="AU83" i="70"/>
  <c r="AU81" i="70"/>
  <c r="AU80" i="70"/>
  <c r="AU76" i="70"/>
  <c r="AU61" i="70"/>
  <c r="AU58" i="70"/>
  <c r="AU50" i="70"/>
  <c r="AU42" i="70"/>
  <c r="AU32" i="70"/>
  <c r="AU28" i="70"/>
  <c r="AU26" i="70"/>
  <c r="AU25" i="70"/>
  <c r="A6" i="70"/>
  <c r="A7" i="70" s="1"/>
  <c r="A8" i="70" s="1"/>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CB6" i="57"/>
  <c r="CB7" i="57"/>
  <c r="CB8" i="57"/>
  <c r="CB9" i="57"/>
  <c r="CB10" i="57"/>
  <c r="CB11" i="57"/>
  <c r="CB12" i="57"/>
  <c r="CB13" i="57"/>
  <c r="CB5" i="57"/>
  <c r="BZ105" i="45"/>
  <c r="BY105" i="45"/>
  <c r="CD13" i="45"/>
  <c r="CD12" i="45"/>
  <c r="CD11" i="45"/>
  <c r="CD10" i="45"/>
  <c r="CD9" i="45"/>
  <c r="CD8" i="45"/>
  <c r="CD7" i="45"/>
  <c r="CD6" i="45"/>
  <c r="CD5" i="45"/>
  <c r="W6" i="45" l="1"/>
  <c r="AM6" i="45"/>
  <c r="W8" i="45"/>
  <c r="AV16" i="71"/>
  <c r="Z16" i="73" s="1"/>
  <c r="AV10" i="71"/>
  <c r="Z10" i="73" s="1"/>
  <c r="AU7" i="71"/>
  <c r="Y7" i="73" s="1"/>
  <c r="AV17" i="71"/>
  <c r="Z17" i="73" s="1"/>
  <c r="AV15" i="71"/>
  <c r="Z15" i="73" s="1"/>
  <c r="AV6" i="71"/>
  <c r="Z6" i="73" s="1"/>
  <c r="AE16" i="71"/>
  <c r="AU16" i="71"/>
  <c r="Y16" i="73" s="1"/>
  <c r="BK16" i="71"/>
  <c r="AK16" i="73" s="1"/>
  <c r="X10" i="45"/>
  <c r="H10" i="70" s="1"/>
  <c r="AO4" i="45"/>
  <c r="BD5" i="45"/>
  <c r="AF5" i="70" s="1"/>
  <c r="AN9" i="45"/>
  <c r="T9" i="70" s="1"/>
  <c r="AE10" i="45"/>
  <c r="M10" i="70" s="1"/>
  <c r="X12" i="45"/>
  <c r="H12" i="70" s="1"/>
  <c r="X16" i="71"/>
  <c r="X17" i="71"/>
  <c r="H17" i="73" s="1"/>
  <c r="X15" i="71"/>
  <c r="H15" i="73" s="1"/>
  <c r="AN16" i="71"/>
  <c r="T16" i="73" s="1"/>
  <c r="AO4" i="71"/>
  <c r="AN17" i="71"/>
  <c r="AP17" i="71" s="1"/>
  <c r="U17" i="73" s="1"/>
  <c r="AN15" i="71"/>
  <c r="T15" i="73" s="1"/>
  <c r="BC8" i="71"/>
  <c r="AE8" i="73" s="1"/>
  <c r="BD16" i="71"/>
  <c r="AF16" i="73" s="1"/>
  <c r="BD17" i="71"/>
  <c r="AF17" i="73" s="1"/>
  <c r="BD15" i="71"/>
  <c r="AF15" i="73" s="1"/>
  <c r="AG4" i="71"/>
  <c r="X6" i="71"/>
  <c r="H6" i="73" s="1"/>
  <c r="M11" i="71"/>
  <c r="C11" i="73"/>
  <c r="BL12" i="71"/>
  <c r="AL12" i="73" s="1"/>
  <c r="AE15" i="71"/>
  <c r="AU15" i="71"/>
  <c r="AX15" i="71" s="1"/>
  <c r="AA15" i="73" s="1"/>
  <c r="BK15" i="71"/>
  <c r="W16" i="71"/>
  <c r="AM16" i="71"/>
  <c r="BC16" i="71"/>
  <c r="BF16" i="71" s="1"/>
  <c r="AG16" i="73" s="1"/>
  <c r="AU17" i="71"/>
  <c r="Y17" i="73" s="1"/>
  <c r="Y4" i="45"/>
  <c r="BE4" i="45"/>
  <c r="BD6" i="45"/>
  <c r="AF6" i="70" s="1"/>
  <c r="AN8" i="45"/>
  <c r="T8" i="70" s="1"/>
  <c r="W10" i="45"/>
  <c r="G10" i="70" s="1"/>
  <c r="AM10" i="45"/>
  <c r="AP10" i="45" s="1"/>
  <c r="U10" i="70" s="1"/>
  <c r="AE8" i="71"/>
  <c r="M8" i="73" s="1"/>
  <c r="AF16" i="71"/>
  <c r="N16" i="73" s="1"/>
  <c r="AF17" i="71"/>
  <c r="N17" i="73" s="1"/>
  <c r="AF15" i="71"/>
  <c r="N15" i="73" s="1"/>
  <c r="AE7" i="71"/>
  <c r="M7" i="73" s="1"/>
  <c r="BL7" i="71"/>
  <c r="AL7" i="73" s="1"/>
  <c r="BL16" i="71"/>
  <c r="AL16" i="73" s="1"/>
  <c r="BL6" i="71"/>
  <c r="AL6" i="73" s="1"/>
  <c r="BL17" i="71"/>
  <c r="BL15" i="71"/>
  <c r="AL15" i="73" s="1"/>
  <c r="BM4" i="71"/>
  <c r="M14" i="71"/>
  <c r="C14" i="73"/>
  <c r="X6" i="45"/>
  <c r="H6" i="70" s="1"/>
  <c r="AN6" i="45"/>
  <c r="T6" i="70" s="1"/>
  <c r="AN7" i="45"/>
  <c r="T7" i="70" s="1"/>
  <c r="X8" i="45"/>
  <c r="H8" i="70" s="1"/>
  <c r="X9" i="45"/>
  <c r="H9" i="70" s="1"/>
  <c r="AN10" i="45"/>
  <c r="T10" i="70" s="1"/>
  <c r="W11" i="45"/>
  <c r="X5" i="45"/>
  <c r="H5" i="70" s="1"/>
  <c r="H105" i="70" s="1"/>
  <c r="BC8" i="45"/>
  <c r="AE8" i="70" s="1"/>
  <c r="X11" i="45"/>
  <c r="H11" i="70" s="1"/>
  <c r="AJ5" i="45"/>
  <c r="Q5" i="70" s="1"/>
  <c r="AI6" i="45"/>
  <c r="P6" i="70" s="1"/>
  <c r="BC6" i="45"/>
  <c r="BD7" i="45"/>
  <c r="AF7" i="70" s="1"/>
  <c r="AM8" i="45"/>
  <c r="S8" i="70" s="1"/>
  <c r="BD8" i="45"/>
  <c r="BD9" i="45"/>
  <c r="AF9" i="70" s="1"/>
  <c r="AI10" i="45"/>
  <c r="P10" i="70" s="1"/>
  <c r="AI11" i="45"/>
  <c r="P11" i="70" s="1"/>
  <c r="AW4" i="71"/>
  <c r="BD6" i="71"/>
  <c r="AF6" i="73" s="1"/>
  <c r="M7" i="71"/>
  <c r="C7" i="73"/>
  <c r="M10" i="71"/>
  <c r="C10" i="73"/>
  <c r="AZ4" i="71"/>
  <c r="M12" i="71"/>
  <c r="C12" i="73"/>
  <c r="BM13" i="71"/>
  <c r="C13" i="73"/>
  <c r="AB16" i="71"/>
  <c r="AJ16" i="71"/>
  <c r="Q16" i="73" s="1"/>
  <c r="AR16" i="71"/>
  <c r="W16" i="73" s="1"/>
  <c r="AZ16" i="71"/>
  <c r="AC16" i="73" s="1"/>
  <c r="BH16" i="71"/>
  <c r="BP16" i="71"/>
  <c r="M5" i="71"/>
  <c r="C5" i="73"/>
  <c r="M6" i="71"/>
  <c r="C6" i="73"/>
  <c r="M8" i="71"/>
  <c r="C8" i="73"/>
  <c r="M9" i="71"/>
  <c r="C9" i="73"/>
  <c r="AB15" i="71"/>
  <c r="K15" i="73" s="1"/>
  <c r="AJ15" i="71"/>
  <c r="Q15" i="73" s="1"/>
  <c r="AR15" i="71"/>
  <c r="AZ15" i="71"/>
  <c r="AC15" i="73" s="1"/>
  <c r="BH15" i="71"/>
  <c r="AI15" i="73" s="1"/>
  <c r="BP15" i="71"/>
  <c r="AO15" i="73" s="1"/>
  <c r="AB17" i="71"/>
  <c r="K17" i="73" s="1"/>
  <c r="AJ17" i="71"/>
  <c r="Q17" i="73" s="1"/>
  <c r="BT56" i="71"/>
  <c r="M15" i="71"/>
  <c r="C15" i="73"/>
  <c r="M17" i="71"/>
  <c r="C17" i="73"/>
  <c r="M16" i="71"/>
  <c r="C16" i="73"/>
  <c r="BT44" i="71"/>
  <c r="AR92" i="73"/>
  <c r="BT82" i="71"/>
  <c r="AC17" i="71"/>
  <c r="AO14" i="71"/>
  <c r="Y8" i="71"/>
  <c r="BQ8" i="71"/>
  <c r="AQ100" i="73"/>
  <c r="BT100" i="71"/>
  <c r="BT72" i="71"/>
  <c r="BT21" i="71"/>
  <c r="AQ42" i="73"/>
  <c r="BA10" i="71"/>
  <c r="AC15" i="71"/>
  <c r="AS17" i="71"/>
  <c r="Y11" i="71"/>
  <c r="AS15" i="71"/>
  <c r="BI17" i="71"/>
  <c r="BI15" i="71"/>
  <c r="BS24" i="71"/>
  <c r="CC24" i="71" s="1"/>
  <c r="CD24" i="71" s="1"/>
  <c r="G24" i="73"/>
  <c r="AQ24" i="73" s="1"/>
  <c r="BT26" i="71"/>
  <c r="I26" i="73"/>
  <c r="AR26" i="73" s="1"/>
  <c r="BT31" i="71"/>
  <c r="I31" i="73"/>
  <c r="AR31" i="73" s="1"/>
  <c r="BS37" i="71"/>
  <c r="CC37" i="71" s="1"/>
  <c r="CD37" i="71" s="1"/>
  <c r="G37" i="73"/>
  <c r="AQ37" i="73" s="1"/>
  <c r="BT46" i="71"/>
  <c r="I46" i="73"/>
  <c r="AR46" i="73" s="1"/>
  <c r="BS63" i="71"/>
  <c r="CC63" i="71" s="1"/>
  <c r="CD63" i="71" s="1"/>
  <c r="G63" i="73"/>
  <c r="AQ63" i="73" s="1"/>
  <c r="BS70" i="71"/>
  <c r="CC70" i="71" s="1"/>
  <c r="CD70" i="71" s="1"/>
  <c r="G70" i="73"/>
  <c r="AQ70" i="73" s="1"/>
  <c r="BS79" i="71"/>
  <c r="CC79" i="71" s="1"/>
  <c r="CD79" i="71" s="1"/>
  <c r="G79" i="73"/>
  <c r="AQ79" i="73" s="1"/>
  <c r="BS81" i="71"/>
  <c r="CC81" i="71" s="1"/>
  <c r="CD81" i="71" s="1"/>
  <c r="G81" i="73"/>
  <c r="AQ81" i="73" s="1"/>
  <c r="BT85" i="71"/>
  <c r="I85" i="73"/>
  <c r="BT87" i="71"/>
  <c r="I87" i="73"/>
  <c r="AR87" i="73" s="1"/>
  <c r="BT18" i="71"/>
  <c r="I18" i="73"/>
  <c r="AR18" i="73" s="1"/>
  <c r="BT20" i="71"/>
  <c r="I20" i="73"/>
  <c r="AR20" i="73" s="1"/>
  <c r="BT23" i="71"/>
  <c r="I23" i="73"/>
  <c r="AR23" i="73" s="1"/>
  <c r="AR25" i="73"/>
  <c r="BS26" i="71"/>
  <c r="CC26" i="71" s="1"/>
  <c r="CD26" i="71" s="1"/>
  <c r="G26" i="73"/>
  <c r="AQ26" i="73" s="1"/>
  <c r="BS28" i="71"/>
  <c r="CC28" i="71" s="1"/>
  <c r="CD28" i="71" s="1"/>
  <c r="G28" i="73"/>
  <c r="AQ28" i="73" s="1"/>
  <c r="BS31" i="71"/>
  <c r="CC31" i="71" s="1"/>
  <c r="CD31" i="71" s="1"/>
  <c r="G31" i="73"/>
  <c r="AQ31" i="73" s="1"/>
  <c r="BS34" i="71"/>
  <c r="CC34" i="71" s="1"/>
  <c r="CD34" i="71" s="1"/>
  <c r="G34" i="73"/>
  <c r="AQ34" i="73" s="1"/>
  <c r="BS36" i="71"/>
  <c r="CC36" i="71" s="1"/>
  <c r="CD36" i="71" s="1"/>
  <c r="G36" i="73"/>
  <c r="AQ36" i="73" s="1"/>
  <c r="BT36" i="71"/>
  <c r="BT38" i="71"/>
  <c r="I38" i="73"/>
  <c r="AR38" i="73" s="1"/>
  <c r="BT41" i="71"/>
  <c r="I41" i="73"/>
  <c r="AR41" i="73" s="1"/>
  <c r="BT43" i="71"/>
  <c r="I43" i="73"/>
  <c r="AR43" i="73" s="1"/>
  <c r="BS46" i="71"/>
  <c r="CC46" i="71" s="1"/>
  <c r="CD46" i="71" s="1"/>
  <c r="G46" i="73"/>
  <c r="AQ46" i="73" s="1"/>
  <c r="BS48" i="71"/>
  <c r="CC48" i="71" s="1"/>
  <c r="CD48" i="71" s="1"/>
  <c r="G48" i="73"/>
  <c r="AQ48" i="73" s="1"/>
  <c r="BT48" i="71"/>
  <c r="BS49" i="71"/>
  <c r="CC49" i="71" s="1"/>
  <c r="CD49" i="71" s="1"/>
  <c r="G49" i="73"/>
  <c r="AQ49" i="73" s="1"/>
  <c r="BS51" i="71"/>
  <c r="CC51" i="71" s="1"/>
  <c r="CD51" i="71" s="1"/>
  <c r="G51" i="73"/>
  <c r="AQ51" i="73" s="1"/>
  <c r="BT53" i="71"/>
  <c r="I53" i="73"/>
  <c r="AR53" i="73" s="1"/>
  <c r="BT55" i="71"/>
  <c r="I55" i="73"/>
  <c r="AR55" i="73" s="1"/>
  <c r="BT58" i="71"/>
  <c r="I58" i="73"/>
  <c r="AR58" i="73" s="1"/>
  <c r="BT60" i="71"/>
  <c r="I60" i="73"/>
  <c r="AR60" i="73" s="1"/>
  <c r="BT62" i="71"/>
  <c r="I62" i="73"/>
  <c r="AR62" i="73" s="1"/>
  <c r="BT65" i="71"/>
  <c r="I65" i="73"/>
  <c r="AR65" i="73" s="1"/>
  <c r="BT67" i="71"/>
  <c r="I67" i="73"/>
  <c r="AR67" i="73" s="1"/>
  <c r="BT69" i="71"/>
  <c r="I69" i="73"/>
  <c r="AR69" i="73" s="1"/>
  <c r="BT71" i="71"/>
  <c r="I71" i="73"/>
  <c r="AR71" i="73" s="1"/>
  <c r="BT74" i="71"/>
  <c r="I74" i="73"/>
  <c r="AR74" i="73" s="1"/>
  <c r="BT76" i="71"/>
  <c r="I76" i="73"/>
  <c r="AR76" i="73" s="1"/>
  <c r="BT78" i="71"/>
  <c r="I78" i="73"/>
  <c r="AR78" i="73" s="1"/>
  <c r="BT80" i="71"/>
  <c r="I80" i="73"/>
  <c r="AR80" i="73" s="1"/>
  <c r="BS83" i="71"/>
  <c r="CC83" i="71" s="1"/>
  <c r="CD83" i="71" s="1"/>
  <c r="G83" i="73"/>
  <c r="AQ83" i="73" s="1"/>
  <c r="BS85" i="71"/>
  <c r="CC85" i="71" s="1"/>
  <c r="CD85" i="71" s="1"/>
  <c r="G85" i="73"/>
  <c r="AQ85" i="73" s="1"/>
  <c r="BS87" i="71"/>
  <c r="CC87" i="71" s="1"/>
  <c r="CD87" i="71" s="1"/>
  <c r="G87" i="73"/>
  <c r="AQ87" i="73" s="1"/>
  <c r="BS90" i="71"/>
  <c r="CC90" i="71" s="1"/>
  <c r="CD90" i="71" s="1"/>
  <c r="G90" i="73"/>
  <c r="AQ90" i="73" s="1"/>
  <c r="BS92" i="71"/>
  <c r="CC92" i="71" s="1"/>
  <c r="CD92" i="71" s="1"/>
  <c r="G92" i="73"/>
  <c r="AQ92" i="73" s="1"/>
  <c r="BT92" i="71"/>
  <c r="BT94" i="71"/>
  <c r="I94" i="73"/>
  <c r="AR94" i="73" s="1"/>
  <c r="AR96" i="73"/>
  <c r="BT97" i="71"/>
  <c r="I97" i="73"/>
  <c r="AR97" i="73" s="1"/>
  <c r="BT99" i="71"/>
  <c r="I99" i="73"/>
  <c r="AR99" i="73" s="1"/>
  <c r="BS102" i="71"/>
  <c r="CC102" i="71" s="1"/>
  <c r="CD102" i="71" s="1"/>
  <c r="G102" i="73"/>
  <c r="AQ102" i="73" s="1"/>
  <c r="BS104" i="71"/>
  <c r="CC104" i="71" s="1"/>
  <c r="CD104" i="71" s="1"/>
  <c r="G104" i="73"/>
  <c r="AQ104" i="73" s="1"/>
  <c r="BT28" i="71"/>
  <c r="I28" i="73"/>
  <c r="AR28" i="73" s="1"/>
  <c r="BT34" i="71"/>
  <c r="I34" i="73"/>
  <c r="AR34" i="73" s="1"/>
  <c r="BS44" i="71"/>
  <c r="CC44" i="71" s="1"/>
  <c r="CD44" i="71" s="1"/>
  <c r="G44" i="73"/>
  <c r="AQ44" i="73" s="1"/>
  <c r="BT49" i="71"/>
  <c r="I49" i="73"/>
  <c r="AR49" i="73" s="1"/>
  <c r="BS54" i="71"/>
  <c r="CC54" i="71" s="1"/>
  <c r="CD54" i="71" s="1"/>
  <c r="G54" i="73"/>
  <c r="AQ54" i="73" s="1"/>
  <c r="BS57" i="71"/>
  <c r="CC57" i="71" s="1"/>
  <c r="CD57" i="71" s="1"/>
  <c r="G57" i="73"/>
  <c r="AQ57" i="73" s="1"/>
  <c r="BS59" i="71"/>
  <c r="CC59" i="71" s="1"/>
  <c r="CD59" i="71" s="1"/>
  <c r="G59" i="73"/>
  <c r="AQ59" i="73" s="1"/>
  <c r="BS61" i="71"/>
  <c r="CC61" i="71" s="1"/>
  <c r="CD61" i="71" s="1"/>
  <c r="G61" i="73"/>
  <c r="AQ61" i="73" s="1"/>
  <c r="BS68" i="71"/>
  <c r="CC68" i="71" s="1"/>
  <c r="CD68" i="71" s="1"/>
  <c r="G68" i="73"/>
  <c r="AQ68" i="73" s="1"/>
  <c r="BT83" i="71"/>
  <c r="I83" i="73"/>
  <c r="AR83" i="73" s="1"/>
  <c r="AR85" i="73"/>
  <c r="BS95" i="71"/>
  <c r="CC95" i="71" s="1"/>
  <c r="CD95" i="71" s="1"/>
  <c r="G95" i="73"/>
  <c r="AQ95" i="73" s="1"/>
  <c r="BS98" i="71"/>
  <c r="CC98" i="71" s="1"/>
  <c r="CD98" i="71" s="1"/>
  <c r="G98" i="73"/>
  <c r="AQ98" i="73" s="1"/>
  <c r="BS18" i="71"/>
  <c r="CC18" i="71" s="1"/>
  <c r="CD18" i="71" s="1"/>
  <c r="G18" i="73"/>
  <c r="AQ18" i="73" s="1"/>
  <c r="BS20" i="71"/>
  <c r="CC20" i="71" s="1"/>
  <c r="CD20" i="71" s="1"/>
  <c r="G20" i="73"/>
  <c r="AQ20" i="73" s="1"/>
  <c r="BS23" i="71"/>
  <c r="CC23" i="71" s="1"/>
  <c r="CD23" i="71" s="1"/>
  <c r="G23" i="73"/>
  <c r="AQ23" i="73" s="1"/>
  <c r="BS25" i="71"/>
  <c r="CC25" i="71" s="1"/>
  <c r="CD25" i="71" s="1"/>
  <c r="G25" i="73"/>
  <c r="AQ25" i="73" s="1"/>
  <c r="BT25" i="71"/>
  <c r="BT27" i="71"/>
  <c r="I27" i="73"/>
  <c r="AR27" i="73" s="1"/>
  <c r="AR29" i="73"/>
  <c r="BT30" i="71"/>
  <c r="I30" i="73"/>
  <c r="AR30" i="73" s="1"/>
  <c r="AR32" i="73"/>
  <c r="BT33" i="71"/>
  <c r="I33" i="73"/>
  <c r="AR33" i="73" s="1"/>
  <c r="BT35" i="71"/>
  <c r="I35" i="73"/>
  <c r="AR35" i="73" s="1"/>
  <c r="BS38" i="71"/>
  <c r="CC38" i="71" s="1"/>
  <c r="CD38" i="71" s="1"/>
  <c r="G38" i="73"/>
  <c r="AQ38" i="73" s="1"/>
  <c r="BS40" i="71"/>
  <c r="CC40" i="71" s="1"/>
  <c r="CD40" i="71" s="1"/>
  <c r="G40" i="73"/>
  <c r="AQ40" i="73" s="1"/>
  <c r="BT40" i="71"/>
  <c r="BS41" i="71"/>
  <c r="CC41" i="71" s="1"/>
  <c r="CD41" i="71" s="1"/>
  <c r="G41" i="73"/>
  <c r="AQ41" i="73" s="1"/>
  <c r="BS43" i="71"/>
  <c r="CC43" i="71" s="1"/>
  <c r="CD43" i="71" s="1"/>
  <c r="G43" i="73"/>
  <c r="AQ43" i="73" s="1"/>
  <c r="BT45" i="71"/>
  <c r="I45" i="73"/>
  <c r="AR45" i="73" s="1"/>
  <c r="BT47" i="71"/>
  <c r="I47" i="73"/>
  <c r="AR47" i="73" s="1"/>
  <c r="BT50" i="71"/>
  <c r="I50" i="73"/>
  <c r="AR50" i="73" s="1"/>
  <c r="AR52" i="73"/>
  <c r="BS53" i="71"/>
  <c r="CC53" i="71" s="1"/>
  <c r="CD53" i="71" s="1"/>
  <c r="G53" i="73"/>
  <c r="AQ53" i="73" s="1"/>
  <c r="BS55" i="71"/>
  <c r="CC55" i="71" s="1"/>
  <c r="CD55" i="71" s="1"/>
  <c r="G55" i="73"/>
  <c r="AQ55" i="73" s="1"/>
  <c r="BS58" i="71"/>
  <c r="CC58" i="71" s="1"/>
  <c r="CD58" i="71" s="1"/>
  <c r="G58" i="73"/>
  <c r="AQ58" i="73" s="1"/>
  <c r="BS60" i="71"/>
  <c r="CC60" i="71" s="1"/>
  <c r="CD60" i="71" s="1"/>
  <c r="G60" i="73"/>
  <c r="AQ60" i="73" s="1"/>
  <c r="BS62" i="71"/>
  <c r="CC62" i="71" s="1"/>
  <c r="CD62" i="71" s="1"/>
  <c r="G62" i="73"/>
  <c r="AQ62" i="73" s="1"/>
  <c r="AQ64" i="73"/>
  <c r="BT64" i="71"/>
  <c r="BS65" i="71"/>
  <c r="CC65" i="71" s="1"/>
  <c r="CD65" i="71" s="1"/>
  <c r="G65" i="73"/>
  <c r="AQ65" i="73" s="1"/>
  <c r="BS67" i="71"/>
  <c r="CC67" i="71" s="1"/>
  <c r="CD67" i="71" s="1"/>
  <c r="G67" i="73"/>
  <c r="AQ67" i="73" s="1"/>
  <c r="BS69" i="71"/>
  <c r="CC69" i="71" s="1"/>
  <c r="CD69" i="71" s="1"/>
  <c r="G69" i="73"/>
  <c r="AQ69" i="73" s="1"/>
  <c r="BS71" i="71"/>
  <c r="CC71" i="71" s="1"/>
  <c r="CD71" i="71" s="1"/>
  <c r="G71" i="73"/>
  <c r="AQ71" i="73" s="1"/>
  <c r="BS74" i="71"/>
  <c r="CC74" i="71" s="1"/>
  <c r="CD74" i="71" s="1"/>
  <c r="G74" i="73"/>
  <c r="AQ74" i="73" s="1"/>
  <c r="BS76" i="71"/>
  <c r="CC76" i="71" s="1"/>
  <c r="CD76" i="71" s="1"/>
  <c r="G76" i="73"/>
  <c r="AQ76" i="73" s="1"/>
  <c r="BS78" i="71"/>
  <c r="CC78" i="71" s="1"/>
  <c r="CD78" i="71" s="1"/>
  <c r="G78" i="73"/>
  <c r="AQ78" i="73" s="1"/>
  <c r="BS80" i="71"/>
  <c r="CC80" i="71" s="1"/>
  <c r="CD80" i="71" s="1"/>
  <c r="G80" i="73"/>
  <c r="AQ80" i="73" s="1"/>
  <c r="BS82" i="71"/>
  <c r="CC82" i="71" s="1"/>
  <c r="CD82" i="71" s="1"/>
  <c r="G82" i="73"/>
  <c r="AQ82" i="73" s="1"/>
  <c r="BT84" i="71"/>
  <c r="I84" i="73"/>
  <c r="AR84" i="73" s="1"/>
  <c r="BT86" i="71"/>
  <c r="I86" i="73"/>
  <c r="AR86" i="73" s="1"/>
  <c r="AR88" i="73"/>
  <c r="BT89" i="71"/>
  <c r="I89" i="73"/>
  <c r="AR89" i="73" s="1"/>
  <c r="BT91" i="71"/>
  <c r="I91" i="73"/>
  <c r="AR91" i="73" s="1"/>
  <c r="BS94" i="71"/>
  <c r="CC94" i="71" s="1"/>
  <c r="CD94" i="71" s="1"/>
  <c r="G94" i="73"/>
  <c r="AQ94" i="73" s="1"/>
  <c r="BS96" i="71"/>
  <c r="CC96" i="71" s="1"/>
  <c r="CD96" i="71" s="1"/>
  <c r="G96" i="73"/>
  <c r="AQ96" i="73" s="1"/>
  <c r="BT96" i="71"/>
  <c r="BS97" i="71"/>
  <c r="CC97" i="71" s="1"/>
  <c r="CD97" i="71" s="1"/>
  <c r="G97" i="73"/>
  <c r="AQ97" i="73" s="1"/>
  <c r="BS99" i="71"/>
  <c r="CC99" i="71" s="1"/>
  <c r="CD99" i="71" s="1"/>
  <c r="G99" i="73"/>
  <c r="AQ99" i="73" s="1"/>
  <c r="BT101" i="71"/>
  <c r="I101" i="73"/>
  <c r="AR101" i="73" s="1"/>
  <c r="BT103" i="71"/>
  <c r="I103" i="73"/>
  <c r="AR103" i="73" s="1"/>
  <c r="BS19" i="71"/>
  <c r="CC19" i="71" s="1"/>
  <c r="CD19" i="71" s="1"/>
  <c r="G19" i="73"/>
  <c r="AQ19" i="73" s="1"/>
  <c r="BS21" i="71"/>
  <c r="CC21" i="71" s="1"/>
  <c r="CD21" i="71" s="1"/>
  <c r="G21" i="73"/>
  <c r="AQ21" i="73" s="1"/>
  <c r="BS22" i="71"/>
  <c r="CC22" i="71" s="1"/>
  <c r="CD22" i="71" s="1"/>
  <c r="G22" i="73"/>
  <c r="AQ22" i="73" s="1"/>
  <c r="BS39" i="71"/>
  <c r="CC39" i="71" s="1"/>
  <c r="CD39" i="71" s="1"/>
  <c r="G39" i="73"/>
  <c r="AQ39" i="73" s="1"/>
  <c r="BT51" i="71"/>
  <c r="I51" i="73"/>
  <c r="AR51" i="73" s="1"/>
  <c r="BS56" i="71"/>
  <c r="CC56" i="71" s="1"/>
  <c r="CD56" i="71" s="1"/>
  <c r="G56" i="73"/>
  <c r="AQ56" i="73" s="1"/>
  <c r="BS66" i="71"/>
  <c r="CC66" i="71" s="1"/>
  <c r="CD66" i="71" s="1"/>
  <c r="G66" i="73"/>
  <c r="AQ66" i="73" s="1"/>
  <c r="BS72" i="71"/>
  <c r="CC72" i="71" s="1"/>
  <c r="CD72" i="71" s="1"/>
  <c r="G72" i="73"/>
  <c r="AQ72" i="73" s="1"/>
  <c r="BS73" i="71"/>
  <c r="CC73" i="71" s="1"/>
  <c r="CD73" i="71" s="1"/>
  <c r="G73" i="73"/>
  <c r="AQ73" i="73" s="1"/>
  <c r="BS75" i="71"/>
  <c r="CC75" i="71" s="1"/>
  <c r="CD75" i="71" s="1"/>
  <c r="G75" i="73"/>
  <c r="AQ75" i="73" s="1"/>
  <c r="BS77" i="71"/>
  <c r="CC77" i="71" s="1"/>
  <c r="CD77" i="71" s="1"/>
  <c r="G77" i="73"/>
  <c r="AQ77" i="73" s="1"/>
  <c r="BT90" i="71"/>
  <c r="I90" i="73"/>
  <c r="AR90" i="73" s="1"/>
  <c r="BS93" i="71"/>
  <c r="CC93" i="71" s="1"/>
  <c r="CD93" i="71" s="1"/>
  <c r="G93" i="73"/>
  <c r="AQ93" i="73" s="1"/>
  <c r="BT102" i="71"/>
  <c r="I102" i="73"/>
  <c r="AR102" i="73" s="1"/>
  <c r="BT104" i="71"/>
  <c r="I104" i="73"/>
  <c r="AR104" i="73" s="1"/>
  <c r="BT19" i="71"/>
  <c r="I19" i="73"/>
  <c r="AR19" i="73" s="1"/>
  <c r="AR21" i="73"/>
  <c r="BT22" i="71"/>
  <c r="I22" i="73"/>
  <c r="AR22" i="73" s="1"/>
  <c r="BT24" i="71"/>
  <c r="I24" i="73"/>
  <c r="AR24" i="73" s="1"/>
  <c r="BS27" i="71"/>
  <c r="CC27" i="71" s="1"/>
  <c r="CD27" i="71" s="1"/>
  <c r="G27" i="73"/>
  <c r="AQ27" i="73" s="1"/>
  <c r="BS29" i="71"/>
  <c r="CC29" i="71" s="1"/>
  <c r="CD29" i="71" s="1"/>
  <c r="G29" i="73"/>
  <c r="AQ29" i="73" s="1"/>
  <c r="BT29" i="71"/>
  <c r="BS30" i="71"/>
  <c r="CC30" i="71" s="1"/>
  <c r="CD30" i="71" s="1"/>
  <c r="G30" i="73"/>
  <c r="AQ30" i="73" s="1"/>
  <c r="BS32" i="71"/>
  <c r="CC32" i="71" s="1"/>
  <c r="CD32" i="71" s="1"/>
  <c r="G32" i="73"/>
  <c r="AQ32" i="73" s="1"/>
  <c r="BT32" i="71"/>
  <c r="BS33" i="71"/>
  <c r="CC33" i="71" s="1"/>
  <c r="CD33" i="71" s="1"/>
  <c r="G33" i="73"/>
  <c r="AQ33" i="73" s="1"/>
  <c r="BS35" i="71"/>
  <c r="CC35" i="71" s="1"/>
  <c r="CD35" i="71" s="1"/>
  <c r="G35" i="73"/>
  <c r="AQ35" i="73" s="1"/>
  <c r="BT37" i="71"/>
  <c r="I37" i="73"/>
  <c r="AR37" i="73" s="1"/>
  <c r="BT39" i="71"/>
  <c r="I39" i="73"/>
  <c r="AR39" i="73" s="1"/>
  <c r="BT42" i="71"/>
  <c r="I42" i="73"/>
  <c r="AR42" i="73" s="1"/>
  <c r="BS45" i="71"/>
  <c r="CC45" i="71" s="1"/>
  <c r="CD45" i="71" s="1"/>
  <c r="G45" i="73"/>
  <c r="AQ45" i="73" s="1"/>
  <c r="BS47" i="71"/>
  <c r="CC47" i="71" s="1"/>
  <c r="CD47" i="71" s="1"/>
  <c r="G47" i="73"/>
  <c r="AQ47" i="73" s="1"/>
  <c r="BS50" i="71"/>
  <c r="CC50" i="71" s="1"/>
  <c r="CD50" i="71" s="1"/>
  <c r="G50" i="73"/>
  <c r="AQ50" i="73" s="1"/>
  <c r="BS52" i="71"/>
  <c r="CC52" i="71" s="1"/>
  <c r="CD52" i="71" s="1"/>
  <c r="G52" i="73"/>
  <c r="AQ52" i="73" s="1"/>
  <c r="BT52" i="71"/>
  <c r="BT54" i="71"/>
  <c r="I54" i="73"/>
  <c r="AR54" i="73" s="1"/>
  <c r="BT57" i="71"/>
  <c r="I57" i="73"/>
  <c r="AR57" i="73" s="1"/>
  <c r="BT59" i="71"/>
  <c r="I59" i="73"/>
  <c r="AR59" i="73" s="1"/>
  <c r="BT61" i="71"/>
  <c r="I61" i="73"/>
  <c r="AR61" i="73" s="1"/>
  <c r="BT63" i="71"/>
  <c r="I63" i="73"/>
  <c r="AR63" i="73" s="1"/>
  <c r="BT66" i="71"/>
  <c r="I66" i="73"/>
  <c r="AR66" i="73" s="1"/>
  <c r="BT68" i="71"/>
  <c r="I68" i="73"/>
  <c r="AR68" i="73" s="1"/>
  <c r="BT70" i="71"/>
  <c r="I70" i="73"/>
  <c r="AR70" i="73" s="1"/>
  <c r="AR72" i="73"/>
  <c r="BT73" i="71"/>
  <c r="I73" i="73"/>
  <c r="AR73" i="73" s="1"/>
  <c r="BT75" i="71"/>
  <c r="I75" i="73"/>
  <c r="AR75" i="73" s="1"/>
  <c r="BT77" i="71"/>
  <c r="I77" i="73"/>
  <c r="AR77" i="73" s="1"/>
  <c r="BT79" i="71"/>
  <c r="I79" i="73"/>
  <c r="AR79" i="73" s="1"/>
  <c r="BT81" i="71"/>
  <c r="I81" i="73"/>
  <c r="AR81" i="73" s="1"/>
  <c r="BS84" i="71"/>
  <c r="CC84" i="71" s="1"/>
  <c r="CD84" i="71" s="1"/>
  <c r="G84" i="73"/>
  <c r="AQ84" i="73" s="1"/>
  <c r="BS86" i="71"/>
  <c r="CC86" i="71" s="1"/>
  <c r="CD86" i="71" s="1"/>
  <c r="G86" i="73"/>
  <c r="AQ86" i="73" s="1"/>
  <c r="BS88" i="71"/>
  <c r="CC88" i="71" s="1"/>
  <c r="CD88" i="71" s="1"/>
  <c r="G88" i="73"/>
  <c r="AQ88" i="73" s="1"/>
  <c r="BT88" i="71"/>
  <c r="BS89" i="71"/>
  <c r="CC89" i="71" s="1"/>
  <c r="CD89" i="71" s="1"/>
  <c r="G89" i="73"/>
  <c r="AQ89" i="73" s="1"/>
  <c r="BS91" i="71"/>
  <c r="CC91" i="71" s="1"/>
  <c r="CD91" i="71" s="1"/>
  <c r="G91" i="73"/>
  <c r="AQ91" i="73" s="1"/>
  <c r="BT93" i="71"/>
  <c r="I93" i="73"/>
  <c r="AR93" i="73" s="1"/>
  <c r="BT95" i="71"/>
  <c r="I95" i="73"/>
  <c r="AR95" i="73" s="1"/>
  <c r="BT98" i="71"/>
  <c r="I98" i="73"/>
  <c r="AR98" i="73" s="1"/>
  <c r="AR100" i="73"/>
  <c r="BS101" i="71"/>
  <c r="CC101" i="71" s="1"/>
  <c r="CD101" i="71" s="1"/>
  <c r="G101" i="73"/>
  <c r="AQ101" i="73" s="1"/>
  <c r="BS103" i="71"/>
  <c r="CC103" i="71" s="1"/>
  <c r="CD103" i="71" s="1"/>
  <c r="G103" i="73"/>
  <c r="AQ103" i="73" s="1"/>
  <c r="AG5" i="71"/>
  <c r="BM5" i="71"/>
  <c r="Y15" i="71"/>
  <c r="AO15" i="71"/>
  <c r="BE15" i="71"/>
  <c r="Y17" i="71"/>
  <c r="AO17" i="71"/>
  <c r="BE17" i="71"/>
  <c r="AK5" i="71"/>
  <c r="M13" i="71"/>
  <c r="AK15" i="71"/>
  <c r="BA15" i="71"/>
  <c r="BQ15" i="71"/>
  <c r="AK17" i="71"/>
  <c r="BA17" i="71"/>
  <c r="BQ17" i="71"/>
  <c r="BA5" i="71"/>
  <c r="AW5" i="71"/>
  <c r="BE11" i="71"/>
  <c r="BE14" i="71"/>
  <c r="AG15" i="71"/>
  <c r="AW15" i="71"/>
  <c r="BM15" i="71"/>
  <c r="AG17" i="71"/>
  <c r="AW17" i="71"/>
  <c r="BM17" i="71"/>
  <c r="AQ17" i="73"/>
  <c r="AT16" i="71"/>
  <c r="X16" i="73" s="1"/>
  <c r="V16" i="73"/>
  <c r="AN16" i="73"/>
  <c r="AD15" i="71"/>
  <c r="L15" i="73" s="1"/>
  <c r="J15" i="73"/>
  <c r="V15" i="73"/>
  <c r="BJ15" i="71"/>
  <c r="AJ15" i="73" s="1"/>
  <c r="AH15" i="73"/>
  <c r="M15" i="73"/>
  <c r="P16" i="73"/>
  <c r="AH16" i="73"/>
  <c r="BS15" i="71"/>
  <c r="G15" i="73"/>
  <c r="AP15" i="71"/>
  <c r="U15" i="73" s="1"/>
  <c r="S15" i="73"/>
  <c r="BF15" i="71"/>
  <c r="AG15" i="73" s="1"/>
  <c r="AE15" i="73"/>
  <c r="G16" i="73"/>
  <c r="AH16" i="71"/>
  <c r="O16" i="73" s="1"/>
  <c r="M16" i="73"/>
  <c r="BN16" i="71"/>
  <c r="AM16" i="73" s="1"/>
  <c r="BN15" i="71"/>
  <c r="AM15" i="73" s="1"/>
  <c r="AK15" i="73"/>
  <c r="J16" i="73"/>
  <c r="BB16" i="71"/>
  <c r="AD16" i="73" s="1"/>
  <c r="AB16" i="73"/>
  <c r="AL15" i="71"/>
  <c r="R15" i="73" s="1"/>
  <c r="P15" i="73"/>
  <c r="AB15" i="73"/>
  <c r="BR15" i="71"/>
  <c r="AP15" i="73" s="1"/>
  <c r="AN15" i="73"/>
  <c r="AR55" i="70"/>
  <c r="BT76" i="45"/>
  <c r="I100" i="70"/>
  <c r="AR100" i="70" s="1"/>
  <c r="BS97" i="45"/>
  <c r="I101" i="70"/>
  <c r="AR101" i="70" s="1"/>
  <c r="I104" i="70"/>
  <c r="I97" i="70"/>
  <c r="AR97" i="70" s="1"/>
  <c r="AP8" i="45"/>
  <c r="U8" i="70" s="1"/>
  <c r="BF6" i="45"/>
  <c r="AG6" i="70" s="1"/>
  <c r="G6" i="70"/>
  <c r="AE6" i="70"/>
  <c r="S6" i="70"/>
  <c r="BS64" i="71"/>
  <c r="CC64" i="71" s="1"/>
  <c r="CD64" i="71" s="1"/>
  <c r="BB17" i="71"/>
  <c r="AD17" i="73" s="1"/>
  <c r="BR17" i="71"/>
  <c r="AP17" i="73" s="1"/>
  <c r="AH17" i="71"/>
  <c r="O17" i="73" s="1"/>
  <c r="BS17" i="71"/>
  <c r="AD17" i="71"/>
  <c r="L17" i="73" s="1"/>
  <c r="AT17" i="71"/>
  <c r="X17" i="73" s="1"/>
  <c r="BJ17" i="71"/>
  <c r="AJ17" i="73" s="1"/>
  <c r="Y16" i="71"/>
  <c r="AC16" i="71"/>
  <c r="AG16" i="71"/>
  <c r="AK16" i="71"/>
  <c r="AO16" i="71"/>
  <c r="AS16" i="71"/>
  <c r="AW16" i="71"/>
  <c r="BA16" i="71"/>
  <c r="BE16" i="71"/>
  <c r="BI16" i="71"/>
  <c r="BM16" i="71"/>
  <c r="BQ16" i="71"/>
  <c r="Z15" i="71"/>
  <c r="BS100" i="71"/>
  <c r="CC100" i="71" s="1"/>
  <c r="CD100" i="71" s="1"/>
  <c r="CB105" i="71"/>
  <c r="BS42" i="71"/>
  <c r="CC42" i="71" s="1"/>
  <c r="CD42" i="71" s="1"/>
  <c r="AJ4" i="71"/>
  <c r="BE4" i="71"/>
  <c r="Y5" i="71"/>
  <c r="AO5" i="71"/>
  <c r="BE5" i="71"/>
  <c r="AF6" i="71"/>
  <c r="N6" i="73" s="1"/>
  <c r="AZ6" i="71"/>
  <c r="AC6" i="73" s="1"/>
  <c r="W7" i="71"/>
  <c r="G7" i="73" s="1"/>
  <c r="AM7" i="71"/>
  <c r="S7" i="73" s="1"/>
  <c r="AY8" i="71"/>
  <c r="AB8" i="73" s="1"/>
  <c r="Y14" i="71"/>
  <c r="AJ6" i="71"/>
  <c r="Q6" i="73" s="1"/>
  <c r="BQ7" i="71"/>
  <c r="BO8" i="71"/>
  <c r="Y4" i="71"/>
  <c r="BP4" i="71"/>
  <c r="AJ5" i="71"/>
  <c r="Q5" i="73" s="1"/>
  <c r="AZ5" i="71"/>
  <c r="AC5" i="73" s="1"/>
  <c r="BQ5" i="71"/>
  <c r="AN6" i="71"/>
  <c r="T6" i="73" s="1"/>
  <c r="AI7" i="71"/>
  <c r="AY7" i="71"/>
  <c r="AB7" i="73" s="1"/>
  <c r="BQ10" i="71"/>
  <c r="AJ11" i="71"/>
  <c r="Q11" i="73" s="1"/>
  <c r="AR14" i="71"/>
  <c r="W14" i="73" s="1"/>
  <c r="AQ14" i="71"/>
  <c r="V14" i="73" s="1"/>
  <c r="AR13" i="71"/>
  <c r="W13" i="73" s="1"/>
  <c r="AS12" i="71"/>
  <c r="AQ10" i="71"/>
  <c r="V10" i="73" s="1"/>
  <c r="AS11" i="71"/>
  <c r="AS9" i="71"/>
  <c r="AS14" i="71"/>
  <c r="AR11" i="71"/>
  <c r="W11" i="73" s="1"/>
  <c r="AS10" i="71"/>
  <c r="AS13" i="71"/>
  <c r="AR12" i="71"/>
  <c r="W12" i="73" s="1"/>
  <c r="AQ11" i="71"/>
  <c r="AR10" i="71"/>
  <c r="W10" i="73" s="1"/>
  <c r="AQ9" i="71"/>
  <c r="V9" i="73" s="1"/>
  <c r="AR8" i="71"/>
  <c r="W8" i="73" s="1"/>
  <c r="BH14" i="71"/>
  <c r="AI14" i="73" s="1"/>
  <c r="BG14" i="71"/>
  <c r="AH14" i="73" s="1"/>
  <c r="BH13" i="71"/>
  <c r="AI13" i="73" s="1"/>
  <c r="BI12" i="71"/>
  <c r="BG10" i="71"/>
  <c r="AH10" i="73" s="1"/>
  <c r="BI11" i="71"/>
  <c r="BI9" i="71"/>
  <c r="BI14" i="71"/>
  <c r="BH11" i="71"/>
  <c r="AI11" i="73" s="1"/>
  <c r="BI10" i="71"/>
  <c r="BH9" i="71"/>
  <c r="AI9" i="73" s="1"/>
  <c r="BI13" i="71"/>
  <c r="BH12" i="71"/>
  <c r="AI12" i="73" s="1"/>
  <c r="BG11" i="71"/>
  <c r="BH10" i="71"/>
  <c r="AI10" i="73" s="1"/>
  <c r="BG9" i="71"/>
  <c r="AH9" i="73" s="1"/>
  <c r="BH8" i="71"/>
  <c r="AI8" i="73" s="1"/>
  <c r="BG7" i="71"/>
  <c r="AH7" i="73" s="1"/>
  <c r="BG8" i="71"/>
  <c r="AQ13" i="71"/>
  <c r="V13" i="73" s="1"/>
  <c r="AF14" i="71"/>
  <c r="N14" i="73" s="1"/>
  <c r="AE14" i="71"/>
  <c r="M14" i="73" s="1"/>
  <c r="AF13" i="71"/>
  <c r="N13" i="73" s="1"/>
  <c r="AG12" i="71"/>
  <c r="AE13" i="71"/>
  <c r="M13" i="73" s="1"/>
  <c r="AE12" i="71"/>
  <c r="M12" i="73" s="1"/>
  <c r="AF10" i="71"/>
  <c r="N10" i="73" s="1"/>
  <c r="AG9" i="71"/>
  <c r="AG11" i="71"/>
  <c r="AE10" i="71"/>
  <c r="M10" i="73" s="1"/>
  <c r="AF11" i="71"/>
  <c r="N11" i="73" s="1"/>
  <c r="AE9" i="71"/>
  <c r="M9" i="73" s="1"/>
  <c r="AV14" i="71"/>
  <c r="Z14" i="73" s="1"/>
  <c r="AU14" i="71"/>
  <c r="Y14" i="73" s="1"/>
  <c r="AV13" i="71"/>
  <c r="Z13" i="73" s="1"/>
  <c r="AW12" i="71"/>
  <c r="AU10" i="71"/>
  <c r="AU13" i="71"/>
  <c r="Y13" i="73" s="1"/>
  <c r="AU12" i="71"/>
  <c r="Y12" i="73" s="1"/>
  <c r="AW9" i="71"/>
  <c r="AW11" i="71"/>
  <c r="AV11" i="71"/>
  <c r="Z11" i="73" s="1"/>
  <c r="AW10" i="71"/>
  <c r="AU9" i="71"/>
  <c r="Y9" i="73" s="1"/>
  <c r="AV8" i="71"/>
  <c r="Z8" i="73" s="1"/>
  <c r="BL14" i="71"/>
  <c r="AL14" i="73" s="1"/>
  <c r="BK14" i="71"/>
  <c r="AK14" i="73" s="1"/>
  <c r="BL13" i="71"/>
  <c r="AL13" i="73" s="1"/>
  <c r="BM12" i="71"/>
  <c r="BK10" i="71"/>
  <c r="AK10" i="73" s="1"/>
  <c r="BK13" i="71"/>
  <c r="AK13" i="73" s="1"/>
  <c r="BK12" i="71"/>
  <c r="BM9" i="71"/>
  <c r="BK7" i="71"/>
  <c r="BM11" i="71"/>
  <c r="BL9" i="71"/>
  <c r="AL9" i="73" s="1"/>
  <c r="BL11" i="71"/>
  <c r="AL11" i="73" s="1"/>
  <c r="BM10" i="71"/>
  <c r="BK9" i="71"/>
  <c r="AK9" i="73" s="1"/>
  <c r="BL8" i="71"/>
  <c r="AL8" i="73" s="1"/>
  <c r="AR4" i="71"/>
  <c r="BH4" i="71"/>
  <c r="Y6" i="71"/>
  <c r="AC6" i="71"/>
  <c r="AG6" i="71"/>
  <c r="AK6" i="71"/>
  <c r="AO6" i="71"/>
  <c r="AS6" i="71"/>
  <c r="AW6" i="71"/>
  <c r="BA6" i="71"/>
  <c r="BE6" i="71"/>
  <c r="BI6" i="71"/>
  <c r="BM6" i="71"/>
  <c r="BQ6" i="71"/>
  <c r="X7" i="71"/>
  <c r="AB7" i="71"/>
  <c r="K7" i="73" s="1"/>
  <c r="AF7" i="71"/>
  <c r="AN7" i="71"/>
  <c r="AR7" i="71"/>
  <c r="W7" i="73" s="1"/>
  <c r="AV7" i="71"/>
  <c r="AZ7" i="71"/>
  <c r="BD7" i="71"/>
  <c r="BH7" i="71"/>
  <c r="AI7" i="73" s="1"/>
  <c r="BM7" i="71"/>
  <c r="AA8" i="71"/>
  <c r="J8" i="73" s="1"/>
  <c r="AF8" i="71"/>
  <c r="N8" i="73" s="1"/>
  <c r="AK8" i="71"/>
  <c r="AS8" i="71"/>
  <c r="BA8" i="71"/>
  <c r="BI8" i="71"/>
  <c r="AB9" i="71"/>
  <c r="K9" i="73" s="1"/>
  <c r="AR9" i="71"/>
  <c r="W9" i="73" s="1"/>
  <c r="AG10" i="71"/>
  <c r="AO11" i="71"/>
  <c r="BK11" i="71"/>
  <c r="AA12" i="71"/>
  <c r="J12" i="73" s="1"/>
  <c r="AV12" i="71"/>
  <c r="Z12" i="73" s="1"/>
  <c r="AW13" i="71"/>
  <c r="AG14" i="71"/>
  <c r="BM14" i="71"/>
  <c r="AB14" i="71"/>
  <c r="K14" i="73" s="1"/>
  <c r="AA14" i="71"/>
  <c r="J14" i="73" s="1"/>
  <c r="AB13" i="71"/>
  <c r="AC12" i="71"/>
  <c r="AC11" i="71"/>
  <c r="AB10" i="71"/>
  <c r="K10" i="73" s="1"/>
  <c r="AC9" i="71"/>
  <c r="AC14" i="71"/>
  <c r="AB11" i="71"/>
  <c r="K11" i="73" s="1"/>
  <c r="AA10" i="71"/>
  <c r="AC13" i="71"/>
  <c r="AB12" i="71"/>
  <c r="K12" i="73" s="1"/>
  <c r="AA11" i="71"/>
  <c r="AA9" i="71"/>
  <c r="J9" i="73" s="1"/>
  <c r="AC5" i="71"/>
  <c r="AS5" i="71"/>
  <c r="BI5" i="71"/>
  <c r="AR6" i="71"/>
  <c r="W6" i="73" s="1"/>
  <c r="BH6" i="71"/>
  <c r="AI6" i="73" s="1"/>
  <c r="AA7" i="71"/>
  <c r="AQ8" i="71"/>
  <c r="AB4" i="71"/>
  <c r="AJ14" i="71"/>
  <c r="Q14" i="73" s="1"/>
  <c r="AI14" i="71"/>
  <c r="P14" i="73" s="1"/>
  <c r="AJ13" i="71"/>
  <c r="Q13" i="73" s="1"/>
  <c r="AK12" i="71"/>
  <c r="AK13" i="71"/>
  <c r="AJ12" i="71"/>
  <c r="Q12" i="73" s="1"/>
  <c r="AI11" i="71"/>
  <c r="AJ10" i="71"/>
  <c r="Q10" i="73" s="1"/>
  <c r="AK9" i="71"/>
  <c r="AK14" i="71"/>
  <c r="AI13" i="71"/>
  <c r="AI12" i="71"/>
  <c r="P12" i="73" s="1"/>
  <c r="AI10" i="71"/>
  <c r="AK11" i="71"/>
  <c r="AI9" i="71"/>
  <c r="AZ14" i="71"/>
  <c r="AC14" i="73" s="1"/>
  <c r="AY14" i="71"/>
  <c r="AB14" i="73" s="1"/>
  <c r="AZ13" i="71"/>
  <c r="AC13" i="73" s="1"/>
  <c r="BA12" i="71"/>
  <c r="AY10" i="71"/>
  <c r="AB10" i="73" s="1"/>
  <c r="BA13" i="71"/>
  <c r="AZ12" i="71"/>
  <c r="AC12" i="73" s="1"/>
  <c r="AY11" i="71"/>
  <c r="AB11" i="73" s="1"/>
  <c r="AZ10" i="71"/>
  <c r="AC10" i="73" s="1"/>
  <c r="BA9" i="71"/>
  <c r="BA14" i="71"/>
  <c r="AY13" i="71"/>
  <c r="AB13" i="73" s="1"/>
  <c r="AY12" i="71"/>
  <c r="AB12" i="73" s="1"/>
  <c r="AZ9" i="71"/>
  <c r="AC9" i="73" s="1"/>
  <c r="BA11" i="71"/>
  <c r="AY9" i="71"/>
  <c r="AB9" i="73" s="1"/>
  <c r="AZ8" i="71"/>
  <c r="BP14" i="71"/>
  <c r="AO14" i="73" s="1"/>
  <c r="BO14" i="71"/>
  <c r="AN14" i="73" s="1"/>
  <c r="BP13" i="71"/>
  <c r="AO13" i="73" s="1"/>
  <c r="BQ12" i="71"/>
  <c r="BO10" i="71"/>
  <c r="AN10" i="73" s="1"/>
  <c r="BQ13" i="71"/>
  <c r="BP12" i="71"/>
  <c r="AO12" i="73" s="1"/>
  <c r="BO11" i="71"/>
  <c r="AN11" i="73" s="1"/>
  <c r="BP10" i="71"/>
  <c r="AO10" i="73" s="1"/>
  <c r="BQ9" i="71"/>
  <c r="BO7" i="71"/>
  <c r="AN7" i="73" s="1"/>
  <c r="BQ14" i="71"/>
  <c r="BO13" i="71"/>
  <c r="BO12" i="71"/>
  <c r="BP9" i="71"/>
  <c r="AO9" i="73" s="1"/>
  <c r="BQ11" i="71"/>
  <c r="BO9" i="71"/>
  <c r="AN9" i="73" s="1"/>
  <c r="BP8" i="71"/>
  <c r="AO8" i="73" s="1"/>
  <c r="AC4" i="71"/>
  <c r="AK4" i="71"/>
  <c r="AS4" i="71"/>
  <c r="BA4" i="71"/>
  <c r="BI4" i="71"/>
  <c r="BQ4" i="71"/>
  <c r="W5" i="71"/>
  <c r="G5" i="73" s="1"/>
  <c r="AA5" i="71"/>
  <c r="J5" i="73" s="1"/>
  <c r="AE5" i="71"/>
  <c r="M5" i="73" s="1"/>
  <c r="AI5" i="71"/>
  <c r="P5" i="73" s="1"/>
  <c r="AM5" i="71"/>
  <c r="S5" i="73" s="1"/>
  <c r="AQ5" i="71"/>
  <c r="V5" i="73" s="1"/>
  <c r="AU5" i="71"/>
  <c r="Y5" i="73" s="1"/>
  <c r="AY5" i="71"/>
  <c r="AB5" i="73" s="1"/>
  <c r="BC5" i="71"/>
  <c r="AE5" i="73" s="1"/>
  <c r="BG5" i="71"/>
  <c r="AH5" i="73" s="1"/>
  <c r="BK5" i="71"/>
  <c r="AK5" i="73" s="1"/>
  <c r="BO5" i="71"/>
  <c r="AN5" i="73" s="1"/>
  <c r="Y7" i="71"/>
  <c r="AC7" i="71"/>
  <c r="AG7" i="71"/>
  <c r="AK7" i="71"/>
  <c r="AO7" i="71"/>
  <c r="AS7" i="71"/>
  <c r="AW7" i="71"/>
  <c r="BA7" i="71"/>
  <c r="BE7" i="71"/>
  <c r="BI7" i="71"/>
  <c r="W8" i="71"/>
  <c r="G8" i="73" s="1"/>
  <c r="AB8" i="71"/>
  <c r="K8" i="73" s="1"/>
  <c r="AG8" i="71"/>
  <c r="AM8" i="71"/>
  <c r="S8" i="73" s="1"/>
  <c r="AU8" i="71"/>
  <c r="BK8" i="71"/>
  <c r="AK10" i="71"/>
  <c r="AU11" i="71"/>
  <c r="BP11" i="71"/>
  <c r="AO11" i="73" s="1"/>
  <c r="AF12" i="71"/>
  <c r="N12" i="73" s="1"/>
  <c r="AG13" i="71"/>
  <c r="AB6" i="71"/>
  <c r="K6" i="73" s="1"/>
  <c r="AQ7" i="71"/>
  <c r="V7" i="73" s="1"/>
  <c r="AH8" i="71"/>
  <c r="O8" i="73" s="1"/>
  <c r="AC10" i="71"/>
  <c r="AQ12" i="71"/>
  <c r="X14" i="71"/>
  <c r="H14" i="73" s="1"/>
  <c r="W14" i="71"/>
  <c r="G14" i="73" s="1"/>
  <c r="X13" i="71"/>
  <c r="H13" i="73" s="1"/>
  <c r="Y12" i="71"/>
  <c r="X11" i="71"/>
  <c r="H11" i="73" s="1"/>
  <c r="X10" i="71"/>
  <c r="H10" i="73" s="1"/>
  <c r="Y9" i="71"/>
  <c r="Y13" i="71"/>
  <c r="X12" i="71"/>
  <c r="H12" i="73" s="1"/>
  <c r="W11" i="71"/>
  <c r="G11" i="73" s="1"/>
  <c r="W10" i="71"/>
  <c r="G10" i="73" s="1"/>
  <c r="W13" i="71"/>
  <c r="G13" i="73" s="1"/>
  <c r="W12" i="71"/>
  <c r="G12" i="73" s="1"/>
  <c r="W9" i="71"/>
  <c r="G9" i="73" s="1"/>
  <c r="AN14" i="71"/>
  <c r="T14" i="73" s="1"/>
  <c r="AM14" i="71"/>
  <c r="S14" i="73" s="1"/>
  <c r="AN13" i="71"/>
  <c r="T13" i="73" s="1"/>
  <c r="AO12" i="71"/>
  <c r="AM10" i="71"/>
  <c r="S10" i="73" s="1"/>
  <c r="AN11" i="71"/>
  <c r="T11" i="73" s="1"/>
  <c r="AO10" i="71"/>
  <c r="AO9" i="71"/>
  <c r="AO13" i="71"/>
  <c r="AN12" i="71"/>
  <c r="T12" i="73" s="1"/>
  <c r="AM11" i="71"/>
  <c r="S11" i="73" s="1"/>
  <c r="AN10" i="71"/>
  <c r="T10" i="73" s="1"/>
  <c r="AM13" i="71"/>
  <c r="AM12" i="71"/>
  <c r="AM9" i="71"/>
  <c r="S9" i="73" s="1"/>
  <c r="AN8" i="71"/>
  <c r="T8" i="73" s="1"/>
  <c r="BD14" i="71"/>
  <c r="AF14" i="73" s="1"/>
  <c r="BC14" i="71"/>
  <c r="AE14" i="73" s="1"/>
  <c r="BD13" i="71"/>
  <c r="AF13" i="73" s="1"/>
  <c r="BE12" i="71"/>
  <c r="BC10" i="71"/>
  <c r="AE10" i="73" s="1"/>
  <c r="BD11" i="71"/>
  <c r="AF11" i="73" s="1"/>
  <c r="BE10" i="71"/>
  <c r="BE9" i="71"/>
  <c r="BE13" i="71"/>
  <c r="BD12" i="71"/>
  <c r="AF12" i="73" s="1"/>
  <c r="BC11" i="71"/>
  <c r="AE11" i="73" s="1"/>
  <c r="BD10" i="71"/>
  <c r="AF10" i="73" s="1"/>
  <c r="BD9" i="71"/>
  <c r="AF9" i="73" s="1"/>
  <c r="BC13" i="71"/>
  <c r="BC12" i="71"/>
  <c r="AE12" i="73" s="1"/>
  <c r="BC9" i="71"/>
  <c r="AE9" i="73" s="1"/>
  <c r="BD8" i="71"/>
  <c r="X4" i="71"/>
  <c r="AF4" i="71"/>
  <c r="AN4" i="71"/>
  <c r="AV4" i="71"/>
  <c r="BD4" i="71"/>
  <c r="BL4" i="71"/>
  <c r="X5" i="71"/>
  <c r="H5" i="73" s="1"/>
  <c r="AB5" i="71"/>
  <c r="K5" i="73" s="1"/>
  <c r="AF5" i="71"/>
  <c r="N5" i="73" s="1"/>
  <c r="AN5" i="71"/>
  <c r="T5" i="73" s="1"/>
  <c r="AR5" i="71"/>
  <c r="W5" i="73" s="1"/>
  <c r="AV5" i="71"/>
  <c r="Z5" i="73" s="1"/>
  <c r="BD5" i="71"/>
  <c r="AF5" i="73" s="1"/>
  <c r="BH5" i="71"/>
  <c r="AI5" i="73" s="1"/>
  <c r="BL5" i="71"/>
  <c r="AL5" i="73" s="1"/>
  <c r="BP5" i="71"/>
  <c r="AO5" i="73" s="1"/>
  <c r="W6" i="71"/>
  <c r="G6" i="73" s="1"/>
  <c r="AA6" i="71"/>
  <c r="J6" i="73" s="1"/>
  <c r="AE6" i="71"/>
  <c r="AI6" i="71"/>
  <c r="AM6" i="71"/>
  <c r="AQ6" i="71"/>
  <c r="AU6" i="71"/>
  <c r="AY6" i="71"/>
  <c r="AB6" i="73" s="1"/>
  <c r="BC6" i="71"/>
  <c r="BG6" i="71"/>
  <c r="AH6" i="73" s="1"/>
  <c r="BK6" i="71"/>
  <c r="BO6" i="71"/>
  <c r="BP7" i="71"/>
  <c r="AO7" i="73" s="1"/>
  <c r="X8" i="71"/>
  <c r="H8" i="73" s="1"/>
  <c r="AC8" i="71"/>
  <c r="AI8" i="71"/>
  <c r="AO8" i="71"/>
  <c r="AW8" i="71"/>
  <c r="BE8" i="71"/>
  <c r="BM8" i="71"/>
  <c r="X9" i="71"/>
  <c r="H9" i="73" s="1"/>
  <c r="AF9" i="71"/>
  <c r="N9" i="73" s="1"/>
  <c r="AN9" i="71"/>
  <c r="T9" i="73" s="1"/>
  <c r="AV9" i="71"/>
  <c r="Z9" i="73" s="1"/>
  <c r="Y10" i="71"/>
  <c r="BL10" i="71"/>
  <c r="AL10" i="73" s="1"/>
  <c r="AE11" i="71"/>
  <c r="M11" i="73" s="1"/>
  <c r="AZ11" i="71"/>
  <c r="AC11" i="73" s="1"/>
  <c r="BG12" i="71"/>
  <c r="BG13" i="71"/>
  <c r="AW14" i="71"/>
  <c r="AU27" i="70"/>
  <c r="AU49" i="70"/>
  <c r="AU53" i="70"/>
  <c r="AU62" i="70"/>
  <c r="AU70" i="70"/>
  <c r="AU30" i="70"/>
  <c r="AU36" i="70"/>
  <c r="AU91" i="70"/>
  <c r="AU29" i="70"/>
  <c r="AU33" i="70"/>
  <c r="AU37" i="70"/>
  <c r="AU43" i="70"/>
  <c r="AU45" i="70"/>
  <c r="AU47" i="70"/>
  <c r="AU51" i="70"/>
  <c r="AU55" i="70"/>
  <c r="AU57" i="70"/>
  <c r="AU59" i="70"/>
  <c r="AU82" i="70"/>
  <c r="AU99" i="70"/>
  <c r="AU101" i="70"/>
  <c r="AU18" i="70"/>
  <c r="AU20" i="70"/>
  <c r="AU22" i="70"/>
  <c r="AU24" i="70"/>
  <c r="AU65" i="70"/>
  <c r="AU67" i="70"/>
  <c r="AU75" i="70"/>
  <c r="AU77" i="70"/>
  <c r="AU79" i="70"/>
  <c r="AR76" i="70"/>
  <c r="I103" i="70"/>
  <c r="AR103" i="70" s="1"/>
  <c r="I99" i="70"/>
  <c r="BS103" i="45"/>
  <c r="AR92" i="70"/>
  <c r="I102" i="70"/>
  <c r="AR102" i="70" s="1"/>
  <c r="I98" i="70"/>
  <c r="AR98" i="70" s="1"/>
  <c r="AR99" i="70"/>
  <c r="BS45" i="45"/>
  <c r="G45" i="70"/>
  <c r="AQ45" i="70" s="1"/>
  <c r="BS47" i="45"/>
  <c r="G47" i="70"/>
  <c r="AQ47" i="70" s="1"/>
  <c r="BS48" i="45"/>
  <c r="G48" i="70"/>
  <c r="AQ48" i="70" s="1"/>
  <c r="BS49" i="45"/>
  <c r="G49" i="70"/>
  <c r="AQ49" i="70" s="1"/>
  <c r="BS50" i="45"/>
  <c r="G50" i="70"/>
  <c r="AQ50" i="70" s="1"/>
  <c r="BS60" i="45"/>
  <c r="G60" i="70"/>
  <c r="AQ60" i="70" s="1"/>
  <c r="BS62" i="45"/>
  <c r="G62" i="70"/>
  <c r="AQ62" i="70" s="1"/>
  <c r="BS64" i="45"/>
  <c r="G64" i="70"/>
  <c r="AQ64" i="70" s="1"/>
  <c r="BS68" i="45"/>
  <c r="G68" i="70"/>
  <c r="AQ68" i="70" s="1"/>
  <c r="BS70" i="45"/>
  <c r="G70" i="70"/>
  <c r="AQ70" i="70" s="1"/>
  <c r="BS75" i="45"/>
  <c r="G75" i="70"/>
  <c r="AQ75" i="70" s="1"/>
  <c r="BS76" i="45"/>
  <c r="G76" i="70"/>
  <c r="AQ76" i="70" s="1"/>
  <c r="BT77" i="45"/>
  <c r="I77" i="70"/>
  <c r="AR77" i="70" s="1"/>
  <c r="BT78" i="45"/>
  <c r="I78" i="70"/>
  <c r="AR78" i="70" s="1"/>
  <c r="BT82" i="45"/>
  <c r="I82" i="70"/>
  <c r="AR82" i="70" s="1"/>
  <c r="BT84" i="45"/>
  <c r="I84" i="70"/>
  <c r="AR84" i="70" s="1"/>
  <c r="BT86" i="45"/>
  <c r="I86" i="70"/>
  <c r="AR86" i="70" s="1"/>
  <c r="BT90" i="45"/>
  <c r="I90" i="70"/>
  <c r="AR90" i="70" s="1"/>
  <c r="BT13" i="45"/>
  <c r="I13" i="70"/>
  <c r="CB13" i="45"/>
  <c r="CC13" i="45" s="1"/>
  <c r="CF13" i="45" s="1"/>
  <c r="AT13" i="70" s="1"/>
  <c r="AP13" i="70"/>
  <c r="BT14" i="45"/>
  <c r="I14" i="70"/>
  <c r="AR14" i="70" s="1"/>
  <c r="BT15" i="45"/>
  <c r="I15" i="70"/>
  <c r="AR15" i="70" s="1"/>
  <c r="BT16" i="45"/>
  <c r="I16" i="70"/>
  <c r="AR16" i="70"/>
  <c r="BT17" i="45"/>
  <c r="I17" i="70"/>
  <c r="AR17" i="70" s="1"/>
  <c r="BT18" i="45"/>
  <c r="I18" i="70"/>
  <c r="AR18" i="70" s="1"/>
  <c r="BT19" i="45"/>
  <c r="I19" i="70"/>
  <c r="AR19" i="70" s="1"/>
  <c r="AR20" i="70"/>
  <c r="BS77" i="45"/>
  <c r="G77" i="70"/>
  <c r="AQ77" i="70" s="1"/>
  <c r="BS78" i="45"/>
  <c r="G78" i="70"/>
  <c r="AQ78" i="70" s="1"/>
  <c r="BS79" i="45"/>
  <c r="G79" i="70"/>
  <c r="AQ79" i="70" s="1"/>
  <c r="BS80" i="45"/>
  <c r="G80" i="70"/>
  <c r="AQ80" i="70" s="1"/>
  <c r="BS81" i="45"/>
  <c r="G81" i="70"/>
  <c r="AQ81" i="70" s="1"/>
  <c r="BS82" i="45"/>
  <c r="G82" i="70"/>
  <c r="AQ82" i="70" s="1"/>
  <c r="BS83" i="45"/>
  <c r="G83" i="70"/>
  <c r="AQ83" i="70" s="1"/>
  <c r="BS84" i="45"/>
  <c r="G84" i="70"/>
  <c r="AQ84" i="70" s="1"/>
  <c r="BS85" i="45"/>
  <c r="G85" i="70"/>
  <c r="AQ85" i="70" s="1"/>
  <c r="BS86" i="45"/>
  <c r="G86" i="70"/>
  <c r="AQ86" i="70" s="1"/>
  <c r="BS87" i="45"/>
  <c r="G87" i="70"/>
  <c r="AQ87" i="70" s="1"/>
  <c r="BS88" i="45"/>
  <c r="G88" i="70"/>
  <c r="BS89" i="45"/>
  <c r="G89" i="70"/>
  <c r="AQ89" i="70" s="1"/>
  <c r="BS90" i="45"/>
  <c r="G90" i="70"/>
  <c r="AQ90" i="70" s="1"/>
  <c r="BS91" i="45"/>
  <c r="G91" i="70"/>
  <c r="AQ91" i="70" s="1"/>
  <c r="BS92" i="45"/>
  <c r="G92" i="70"/>
  <c r="AQ92" i="70" s="1"/>
  <c r="BT92" i="45"/>
  <c r="BT93" i="45"/>
  <c r="I93" i="70"/>
  <c r="AR93" i="70" s="1"/>
  <c r="BT94" i="45"/>
  <c r="I94" i="70"/>
  <c r="AR94" i="70" s="1"/>
  <c r="BT95" i="45"/>
  <c r="I95" i="70"/>
  <c r="AR95" i="70" s="1"/>
  <c r="BT96" i="45"/>
  <c r="I96" i="70"/>
  <c r="AR96" i="70" s="1"/>
  <c r="G21" i="70"/>
  <c r="AQ21" i="70" s="1"/>
  <c r="BS46" i="45"/>
  <c r="G46" i="70"/>
  <c r="AQ46" i="70" s="1"/>
  <c r="BS51" i="45"/>
  <c r="G51" i="70"/>
  <c r="AQ51" i="70" s="1"/>
  <c r="BS53" i="45"/>
  <c r="G53" i="70"/>
  <c r="AQ53" i="70" s="1"/>
  <c r="BS54" i="45"/>
  <c r="G54" i="70"/>
  <c r="AQ54" i="70" s="1"/>
  <c r="BS59" i="45"/>
  <c r="G59" i="70"/>
  <c r="AQ59" i="70" s="1"/>
  <c r="BS61" i="45"/>
  <c r="G61" i="70"/>
  <c r="AQ61" i="70" s="1"/>
  <c r="BS63" i="45"/>
  <c r="G63" i="70"/>
  <c r="AQ63" i="70" s="1"/>
  <c r="BS66" i="45"/>
  <c r="G66" i="70"/>
  <c r="AQ66" i="70" s="1"/>
  <c r="BS71" i="45"/>
  <c r="G71" i="70"/>
  <c r="AQ71" i="70" s="1"/>
  <c r="BS72" i="45"/>
  <c r="G72" i="70"/>
  <c r="AQ72" i="70" s="1"/>
  <c r="BS73" i="45"/>
  <c r="G73" i="70"/>
  <c r="AQ73" i="70" s="1"/>
  <c r="BS74" i="45"/>
  <c r="G74" i="70"/>
  <c r="AQ74" i="70" s="1"/>
  <c r="BT80" i="45"/>
  <c r="I80" i="70"/>
  <c r="AR80" i="70" s="1"/>
  <c r="BT87" i="45"/>
  <c r="I87" i="70"/>
  <c r="AR87" i="70" s="1"/>
  <c r="BT91" i="45"/>
  <c r="I91" i="70"/>
  <c r="AR91" i="70" s="1"/>
  <c r="BS13" i="45"/>
  <c r="G13" i="70"/>
  <c r="AQ13" i="70" s="1"/>
  <c r="BS14" i="45"/>
  <c r="G14" i="70"/>
  <c r="AQ14" i="70" s="1"/>
  <c r="BS15" i="45"/>
  <c r="G15" i="70"/>
  <c r="AQ15" i="70" s="1"/>
  <c r="BS17" i="45"/>
  <c r="G17" i="70"/>
  <c r="AQ17" i="70" s="1"/>
  <c r="BS18" i="45"/>
  <c r="G18" i="70"/>
  <c r="AQ18" i="70" s="1"/>
  <c r="BS19" i="45"/>
  <c r="G19" i="70"/>
  <c r="AQ19" i="70" s="1"/>
  <c r="BS20" i="45"/>
  <c r="G20" i="70"/>
  <c r="AQ20" i="70" s="1"/>
  <c r="BT20" i="45"/>
  <c r="BT21" i="45"/>
  <c r="I21" i="70"/>
  <c r="AR21" i="70" s="1"/>
  <c r="BT22" i="45"/>
  <c r="I22" i="70"/>
  <c r="AR22" i="70" s="1"/>
  <c r="BT23" i="45"/>
  <c r="I23" i="70"/>
  <c r="AR23" i="70" s="1"/>
  <c r="BT24" i="45"/>
  <c r="I24" i="70"/>
  <c r="AR24" i="70" s="1"/>
  <c r="BT25" i="45"/>
  <c r="I25" i="70"/>
  <c r="AR25" i="70" s="1"/>
  <c r="BT26" i="45"/>
  <c r="I26" i="70"/>
  <c r="AR26" i="70" s="1"/>
  <c r="BT27" i="45"/>
  <c r="I27" i="70"/>
  <c r="AR27" i="70" s="1"/>
  <c r="BT28" i="45"/>
  <c r="I28" i="70"/>
  <c r="AR28" i="70" s="1"/>
  <c r="BT29" i="45"/>
  <c r="I29" i="70"/>
  <c r="AR29" i="70" s="1"/>
  <c r="BT30" i="45"/>
  <c r="I30" i="70"/>
  <c r="AR30" i="70" s="1"/>
  <c r="BT31" i="45"/>
  <c r="I31" i="70"/>
  <c r="AR31" i="70"/>
  <c r="BT32" i="45"/>
  <c r="I32" i="70"/>
  <c r="AR32" i="70" s="1"/>
  <c r="BT33" i="45"/>
  <c r="I33" i="70"/>
  <c r="AR33" i="70" s="1"/>
  <c r="BT34" i="45"/>
  <c r="I34" i="70"/>
  <c r="AR34" i="70" s="1"/>
  <c r="BT35" i="45"/>
  <c r="I35" i="70"/>
  <c r="AR35" i="70" s="1"/>
  <c r="BT36" i="45"/>
  <c r="I36" i="70"/>
  <c r="AR36" i="70" s="1"/>
  <c r="BT37" i="45"/>
  <c r="I37" i="70"/>
  <c r="AR37" i="70" s="1"/>
  <c r="BT38" i="45"/>
  <c r="I38" i="70"/>
  <c r="AR38" i="70" s="1"/>
  <c r="BT39" i="45"/>
  <c r="I39" i="70"/>
  <c r="AR39" i="70" s="1"/>
  <c r="BT40" i="45"/>
  <c r="I40" i="70"/>
  <c r="AR40" i="70" s="1"/>
  <c r="BT41" i="45"/>
  <c r="I41" i="70"/>
  <c r="AR41" i="70" s="1"/>
  <c r="BT42" i="45"/>
  <c r="I42" i="70"/>
  <c r="AR42" i="70" s="1"/>
  <c r="BT43" i="45"/>
  <c r="I43" i="70"/>
  <c r="AR43" i="70" s="1"/>
  <c r="AR44" i="70"/>
  <c r="BS93" i="45"/>
  <c r="G93" i="70"/>
  <c r="AQ93" i="70" s="1"/>
  <c r="BS94" i="45"/>
  <c r="G94" i="70"/>
  <c r="AQ94" i="70" s="1"/>
  <c r="BS95" i="45"/>
  <c r="G95" i="70"/>
  <c r="AQ95" i="70" s="1"/>
  <c r="BS96" i="45"/>
  <c r="G96" i="70"/>
  <c r="AQ96" i="70" s="1"/>
  <c r="G104" i="70"/>
  <c r="AQ104" i="70" s="1"/>
  <c r="G103" i="70"/>
  <c r="AQ103" i="70" s="1"/>
  <c r="G102" i="70"/>
  <c r="AQ102" i="70" s="1"/>
  <c r="G101" i="70"/>
  <c r="AQ101" i="70" s="1"/>
  <c r="G100" i="70"/>
  <c r="AQ100" i="70" s="1"/>
  <c r="G99" i="70"/>
  <c r="AQ99" i="70" s="1"/>
  <c r="G98" i="70"/>
  <c r="AQ98" i="70" s="1"/>
  <c r="G97" i="70"/>
  <c r="AQ97" i="70" s="1"/>
  <c r="BS52" i="45"/>
  <c r="G52" i="70"/>
  <c r="AQ52" i="70" s="1"/>
  <c r="BS55" i="45"/>
  <c r="G55" i="70"/>
  <c r="AQ55" i="70" s="1"/>
  <c r="BS56" i="45"/>
  <c r="G56" i="70"/>
  <c r="AQ56" i="70" s="1"/>
  <c r="BS57" i="45"/>
  <c r="G57" i="70"/>
  <c r="AQ57" i="70" s="1"/>
  <c r="BS58" i="45"/>
  <c r="G58" i="70"/>
  <c r="AQ58" i="70" s="1"/>
  <c r="BS65" i="45"/>
  <c r="G65" i="70"/>
  <c r="AQ65" i="70" s="1"/>
  <c r="BS67" i="45"/>
  <c r="G67" i="70"/>
  <c r="AQ67" i="70" s="1"/>
  <c r="BS69" i="45"/>
  <c r="G69" i="70"/>
  <c r="AQ69" i="70" s="1"/>
  <c r="BT79" i="45"/>
  <c r="I79" i="70"/>
  <c r="AR79" i="70" s="1"/>
  <c r="BT81" i="45"/>
  <c r="I81" i="70"/>
  <c r="AR81" i="70" s="1"/>
  <c r="BT83" i="45"/>
  <c r="I83" i="70"/>
  <c r="AR83" i="70" s="1"/>
  <c r="BT85" i="45"/>
  <c r="I85" i="70"/>
  <c r="AR85" i="70" s="1"/>
  <c r="BT88" i="45"/>
  <c r="I88" i="70"/>
  <c r="AR88" i="70" s="1"/>
  <c r="BT89" i="45"/>
  <c r="I89" i="70"/>
  <c r="AR89" i="70" s="1"/>
  <c r="BS22" i="45"/>
  <c r="G22" i="70"/>
  <c r="AQ22" i="70" s="1"/>
  <c r="BS23" i="45"/>
  <c r="G23" i="70"/>
  <c r="AQ23" i="70" s="1"/>
  <c r="BS24" i="45"/>
  <c r="G24" i="70"/>
  <c r="AQ24" i="70" s="1"/>
  <c r="BS25" i="45"/>
  <c r="G25" i="70"/>
  <c r="AQ25" i="70" s="1"/>
  <c r="BS26" i="45"/>
  <c r="G26" i="70"/>
  <c r="AQ26" i="70" s="1"/>
  <c r="BS27" i="45"/>
  <c r="G27" i="70"/>
  <c r="AQ27" i="70" s="1"/>
  <c r="BS28" i="45"/>
  <c r="G28" i="70"/>
  <c r="AQ28" i="70" s="1"/>
  <c r="BS29" i="45"/>
  <c r="G29" i="70"/>
  <c r="AQ29" i="70" s="1"/>
  <c r="BS30" i="45"/>
  <c r="G30" i="70"/>
  <c r="AQ30" i="70" s="1"/>
  <c r="BS31" i="45"/>
  <c r="G31" i="70"/>
  <c r="AQ31" i="70" s="1"/>
  <c r="BS32" i="45"/>
  <c r="G32" i="70"/>
  <c r="AQ32" i="70" s="1"/>
  <c r="BS33" i="45"/>
  <c r="G33" i="70"/>
  <c r="AQ33" i="70" s="1"/>
  <c r="BS34" i="45"/>
  <c r="G34" i="70"/>
  <c r="AQ34" i="70" s="1"/>
  <c r="BS35" i="45"/>
  <c r="G35" i="70"/>
  <c r="AQ35" i="70" s="1"/>
  <c r="BS36" i="45"/>
  <c r="G36" i="70"/>
  <c r="AQ36" i="70" s="1"/>
  <c r="BS37" i="45"/>
  <c r="G37" i="70"/>
  <c r="AQ37" i="70" s="1"/>
  <c r="BS38" i="45"/>
  <c r="G38" i="70"/>
  <c r="BS39" i="45"/>
  <c r="G39" i="70"/>
  <c r="AQ39" i="70" s="1"/>
  <c r="BS40" i="45"/>
  <c r="G40" i="70"/>
  <c r="AQ40" i="70" s="1"/>
  <c r="BS41" i="45"/>
  <c r="G41" i="70"/>
  <c r="AQ41" i="70" s="1"/>
  <c r="BS42" i="45"/>
  <c r="G42" i="70"/>
  <c r="AQ42" i="70" s="1"/>
  <c r="BS43" i="45"/>
  <c r="G43" i="70"/>
  <c r="AQ43" i="70" s="1"/>
  <c r="BS44" i="45"/>
  <c r="G44" i="70"/>
  <c r="AQ44" i="70" s="1"/>
  <c r="BT44" i="45"/>
  <c r="BT45" i="45"/>
  <c r="I45" i="70"/>
  <c r="AR45" i="70" s="1"/>
  <c r="BT46" i="45"/>
  <c r="I46" i="70"/>
  <c r="AR46" i="70" s="1"/>
  <c r="BT47" i="45"/>
  <c r="I47" i="70"/>
  <c r="AR47" i="70" s="1"/>
  <c r="BT48" i="45"/>
  <c r="I48" i="70"/>
  <c r="AR48" i="70" s="1"/>
  <c r="BT49" i="45"/>
  <c r="I49" i="70"/>
  <c r="AR49" i="70" s="1"/>
  <c r="BT50" i="45"/>
  <c r="I50" i="70"/>
  <c r="AR50" i="70" s="1"/>
  <c r="BT51" i="45"/>
  <c r="I51" i="70"/>
  <c r="AR51" i="70" s="1"/>
  <c r="BT52" i="45"/>
  <c r="I52" i="70"/>
  <c r="AR52" i="70" s="1"/>
  <c r="BT53" i="45"/>
  <c r="I53" i="70"/>
  <c r="AR53" i="70" s="1"/>
  <c r="BT54" i="45"/>
  <c r="I54" i="70"/>
  <c r="AR54" i="70" s="1"/>
  <c r="BT56" i="45"/>
  <c r="I56" i="70"/>
  <c r="AR56" i="70" s="1"/>
  <c r="BT57" i="45"/>
  <c r="I57" i="70"/>
  <c r="AR57" i="70" s="1"/>
  <c r="BT58" i="45"/>
  <c r="I58" i="70"/>
  <c r="AR58" i="70" s="1"/>
  <c r="BT59" i="45"/>
  <c r="I59" i="70"/>
  <c r="AR59" i="70" s="1"/>
  <c r="BT60" i="45"/>
  <c r="I60" i="70"/>
  <c r="AR60" i="70" s="1"/>
  <c r="BT61" i="45"/>
  <c r="I61" i="70"/>
  <c r="AR61" i="70" s="1"/>
  <c r="BT62" i="45"/>
  <c r="I62" i="70"/>
  <c r="AR62" i="70" s="1"/>
  <c r="BT63" i="45"/>
  <c r="I63" i="70"/>
  <c r="AR63" i="70" s="1"/>
  <c r="BT64" i="45"/>
  <c r="I64" i="70"/>
  <c r="AR64" i="70" s="1"/>
  <c r="BT65" i="45"/>
  <c r="I65" i="70"/>
  <c r="AR65" i="70" s="1"/>
  <c r="BT66" i="45"/>
  <c r="I66" i="70"/>
  <c r="AR66" i="70" s="1"/>
  <c r="BT67" i="45"/>
  <c r="I67" i="70"/>
  <c r="AR67" i="70" s="1"/>
  <c r="BT68" i="45"/>
  <c r="I68" i="70"/>
  <c r="AR68" i="70" s="1"/>
  <c r="BT69" i="45"/>
  <c r="I69" i="70"/>
  <c r="AR69" i="70" s="1"/>
  <c r="BT70" i="45"/>
  <c r="I70" i="70"/>
  <c r="AR70" i="70" s="1"/>
  <c r="BT71" i="45"/>
  <c r="I71" i="70"/>
  <c r="AR71" i="70" s="1"/>
  <c r="BT72" i="45"/>
  <c r="I72" i="70"/>
  <c r="AR72" i="70" s="1"/>
  <c r="BT73" i="45"/>
  <c r="I73" i="70"/>
  <c r="AR73" i="70" s="1"/>
  <c r="BT74" i="45"/>
  <c r="I74" i="70"/>
  <c r="AR74" i="70" s="1"/>
  <c r="BT75" i="45"/>
  <c r="I75" i="70"/>
  <c r="AR75" i="70" s="1"/>
  <c r="CA105" i="45"/>
  <c r="AU19" i="70"/>
  <c r="AU44" i="70"/>
  <c r="AU48" i="70"/>
  <c r="AU52" i="70"/>
  <c r="AU56" i="70"/>
  <c r="AU73" i="70"/>
  <c r="AU86" i="70"/>
  <c r="AU17" i="70"/>
  <c r="AU31" i="70"/>
  <c r="AU34" i="70"/>
  <c r="AU38" i="70"/>
  <c r="AU41" i="70"/>
  <c r="AU54" i="70"/>
  <c r="AU69" i="70"/>
  <c r="AU74" i="70"/>
  <c r="AU90" i="70"/>
  <c r="AU97" i="70"/>
  <c r="AU102" i="70"/>
  <c r="AU23" i="70"/>
  <c r="AU40" i="70"/>
  <c r="AU64" i="70"/>
  <c r="AU68" i="70"/>
  <c r="AU72" i="70"/>
  <c r="AU96" i="70"/>
  <c r="AU104" i="70"/>
  <c r="AU60" i="70"/>
  <c r="AU92" i="70"/>
  <c r="AU100" i="70"/>
  <c r="AU21" i="70"/>
  <c r="AU35" i="70"/>
  <c r="AU39" i="70"/>
  <c r="AU46" i="70"/>
  <c r="AU63" i="70"/>
  <c r="AU66" i="70"/>
  <c r="AU71" i="70"/>
  <c r="AU78" i="70"/>
  <c r="AU95" i="70"/>
  <c r="AU98" i="70"/>
  <c r="AU103" i="70"/>
  <c r="BS16" i="45"/>
  <c r="BT55" i="45"/>
  <c r="AQ10" i="45"/>
  <c r="V10" i="70" s="1"/>
  <c r="AE12" i="45"/>
  <c r="AF11" i="45"/>
  <c r="N11" i="70" s="1"/>
  <c r="AF12" i="45"/>
  <c r="N12" i="70" s="1"/>
  <c r="AF9" i="45"/>
  <c r="N9" i="70" s="1"/>
  <c r="AF7" i="45"/>
  <c r="N7" i="70" s="1"/>
  <c r="AF5" i="45"/>
  <c r="N5" i="70" s="1"/>
  <c r="AE11" i="45"/>
  <c r="AE9" i="45"/>
  <c r="AE7" i="45"/>
  <c r="M7" i="70" s="1"/>
  <c r="AE5" i="45"/>
  <c r="AF4" i="45"/>
  <c r="AF8" i="45"/>
  <c r="N8" i="70" s="1"/>
  <c r="AF6" i="45"/>
  <c r="N6" i="70" s="1"/>
  <c r="AF10" i="45"/>
  <c r="AV12" i="45"/>
  <c r="Z12" i="70" s="1"/>
  <c r="AU12" i="45"/>
  <c r="Y12" i="70" s="1"/>
  <c r="AV11" i="45"/>
  <c r="Z11" i="70" s="1"/>
  <c r="AV9" i="45"/>
  <c r="Z9" i="70" s="1"/>
  <c r="AV7" i="45"/>
  <c r="Z7" i="70" s="1"/>
  <c r="AV5" i="45"/>
  <c r="Z5" i="70" s="1"/>
  <c r="AU11" i="45"/>
  <c r="Y11" i="70" s="1"/>
  <c r="AU9" i="45"/>
  <c r="AU7" i="45"/>
  <c r="AU5" i="45"/>
  <c r="AV4" i="45"/>
  <c r="AV8" i="45"/>
  <c r="Z8" i="70" s="1"/>
  <c r="AV6" i="45"/>
  <c r="Z6" i="70" s="1"/>
  <c r="AV10" i="45"/>
  <c r="Z10" i="70" s="1"/>
  <c r="BL12" i="45"/>
  <c r="AL12" i="70" s="1"/>
  <c r="BK12" i="45"/>
  <c r="AK12" i="70" s="1"/>
  <c r="BK10" i="45"/>
  <c r="AK10" i="70" s="1"/>
  <c r="BL11" i="45"/>
  <c r="AL11" i="70" s="1"/>
  <c r="BL9" i="45"/>
  <c r="AL9" i="70" s="1"/>
  <c r="BL7" i="45"/>
  <c r="AL7" i="70" s="1"/>
  <c r="BL5" i="45"/>
  <c r="AL5" i="70" s="1"/>
  <c r="BK11" i="45"/>
  <c r="AK11" i="70" s="1"/>
  <c r="BK9" i="45"/>
  <c r="BK7" i="45"/>
  <c r="AK7" i="70" s="1"/>
  <c r="BK5" i="45"/>
  <c r="BL4" i="45"/>
  <c r="BL8" i="45"/>
  <c r="AL8" i="70" s="1"/>
  <c r="BL6" i="45"/>
  <c r="AL6" i="70" s="1"/>
  <c r="BL10" i="45"/>
  <c r="AL10" i="70" s="1"/>
  <c r="AG4" i="45"/>
  <c r="AW4" i="45"/>
  <c r="BM4" i="45"/>
  <c r="AU6" i="45"/>
  <c r="BG6" i="45"/>
  <c r="AE8" i="45"/>
  <c r="AQ8" i="45"/>
  <c r="Z10" i="45"/>
  <c r="I10" i="70" s="1"/>
  <c r="AU10" i="45"/>
  <c r="AB11" i="45"/>
  <c r="K11" i="70" s="1"/>
  <c r="BG11" i="45"/>
  <c r="AH11" i="70" s="1"/>
  <c r="AU8" i="45"/>
  <c r="BG8" i="45"/>
  <c r="AH8" i="70" s="1"/>
  <c r="AA12" i="45"/>
  <c r="J12" i="70" s="1"/>
  <c r="AA11" i="45"/>
  <c r="AB9" i="45"/>
  <c r="K9" i="70" s="1"/>
  <c r="AB7" i="45"/>
  <c r="K7" i="70" s="1"/>
  <c r="AB5" i="45"/>
  <c r="K5" i="70" s="1"/>
  <c r="AA9" i="45"/>
  <c r="AA7" i="45"/>
  <c r="AA5" i="45"/>
  <c r="AB12" i="45"/>
  <c r="K12" i="70" s="1"/>
  <c r="AB10" i="45"/>
  <c r="K10" i="70" s="1"/>
  <c r="AB8" i="45"/>
  <c r="AB6" i="45"/>
  <c r="K6" i="70" s="1"/>
  <c r="AC4" i="45"/>
  <c r="AR12" i="45"/>
  <c r="W12" i="70" s="1"/>
  <c r="AQ12" i="45"/>
  <c r="V12" i="70" s="1"/>
  <c r="AR11" i="45"/>
  <c r="W11" i="70" s="1"/>
  <c r="AR9" i="45"/>
  <c r="W9" i="70" s="1"/>
  <c r="AR7" i="45"/>
  <c r="W7" i="70" s="1"/>
  <c r="AR5" i="45"/>
  <c r="W5" i="70" s="1"/>
  <c r="AQ9" i="45"/>
  <c r="AQ7" i="45"/>
  <c r="AQ5" i="45"/>
  <c r="AS4" i="45"/>
  <c r="AR10" i="45"/>
  <c r="W10" i="70" s="1"/>
  <c r="AR8" i="45"/>
  <c r="W8" i="70" s="1"/>
  <c r="AR6" i="45"/>
  <c r="W6" i="70" s="1"/>
  <c r="BH12" i="45"/>
  <c r="AI12" i="70" s="1"/>
  <c r="BG12" i="45"/>
  <c r="BG10" i="45"/>
  <c r="AH10" i="70" s="1"/>
  <c r="BH11" i="45"/>
  <c r="AI11" i="70" s="1"/>
  <c r="BH9" i="45"/>
  <c r="AI9" i="70" s="1"/>
  <c r="BH7" i="45"/>
  <c r="AI7" i="70" s="1"/>
  <c r="BH5" i="45"/>
  <c r="AI5" i="70" s="1"/>
  <c r="BH10" i="45"/>
  <c r="AI10" i="70" s="1"/>
  <c r="BG9" i="45"/>
  <c r="BG7" i="45"/>
  <c r="BG5" i="45"/>
  <c r="BH8" i="45"/>
  <c r="AI8" i="70" s="1"/>
  <c r="BH6" i="45"/>
  <c r="AI6" i="70" s="1"/>
  <c r="BI4" i="45"/>
  <c r="AB4" i="45"/>
  <c r="AR4" i="45"/>
  <c r="BH4" i="45"/>
  <c r="AQ6" i="45"/>
  <c r="AA6" i="45"/>
  <c r="J6" i="70" s="1"/>
  <c r="BK8" i="45"/>
  <c r="AA10" i="45"/>
  <c r="AQ11" i="45"/>
  <c r="BP12" i="45"/>
  <c r="AO12" i="70" s="1"/>
  <c r="BO12" i="45"/>
  <c r="AN12" i="70" s="1"/>
  <c r="BO10" i="45"/>
  <c r="BP11" i="45"/>
  <c r="AK4" i="45"/>
  <c r="BA4" i="45"/>
  <c r="BQ4" i="45"/>
  <c r="AJ6" i="45"/>
  <c r="AZ6" i="45"/>
  <c r="BP6" i="45"/>
  <c r="AJ8" i="45"/>
  <c r="Q8" i="70" s="1"/>
  <c r="AZ8" i="45"/>
  <c r="BP8" i="45"/>
  <c r="AJ10" i="45"/>
  <c r="Q10" i="70" s="1"/>
  <c r="AI12" i="45"/>
  <c r="AJ11" i="45"/>
  <c r="Q11" i="70" s="1"/>
  <c r="AZ12" i="45"/>
  <c r="AC12" i="70" s="1"/>
  <c r="AY12" i="45"/>
  <c r="AY10" i="45"/>
  <c r="AZ11" i="45"/>
  <c r="W12" i="45"/>
  <c r="G12" i="70" s="1"/>
  <c r="AM12" i="45"/>
  <c r="AN11" i="45"/>
  <c r="T11" i="70" s="1"/>
  <c r="BD12" i="45"/>
  <c r="AF12" i="70" s="1"/>
  <c r="BC12" i="45"/>
  <c r="AE12" i="70" s="1"/>
  <c r="BC10" i="45"/>
  <c r="BD11" i="45"/>
  <c r="AF11" i="70" s="1"/>
  <c r="X4" i="45"/>
  <c r="AN4" i="45"/>
  <c r="BD4" i="45"/>
  <c r="W5" i="45"/>
  <c r="AI5" i="45"/>
  <c r="AM5" i="45"/>
  <c r="AY5" i="45"/>
  <c r="BC5" i="45"/>
  <c r="BO5" i="45"/>
  <c r="W7" i="45"/>
  <c r="G7" i="70" s="1"/>
  <c r="AI7" i="45"/>
  <c r="AM7" i="45"/>
  <c r="AY7" i="45"/>
  <c r="BC7" i="45"/>
  <c r="BO7" i="45"/>
  <c r="AN7" i="70" s="1"/>
  <c r="W9" i="45"/>
  <c r="G9" i="70" s="1"/>
  <c r="AI9" i="45"/>
  <c r="P9" i="70" s="1"/>
  <c r="AM9" i="45"/>
  <c r="AY9" i="45"/>
  <c r="BC9" i="45"/>
  <c r="BO9" i="45"/>
  <c r="AN9" i="70" s="1"/>
  <c r="AM11" i="45"/>
  <c r="S11" i="70" s="1"/>
  <c r="BC11" i="45"/>
  <c r="BP7" i="45"/>
  <c r="AO7" i="70" s="1"/>
  <c r="AJ9" i="45"/>
  <c r="Q9" i="70" s="1"/>
  <c r="AZ9" i="45"/>
  <c r="AC9" i="70" s="1"/>
  <c r="BP9" i="45"/>
  <c r="AO9" i="70" s="1"/>
  <c r="AQ38" i="70"/>
  <c r="AR104" i="70"/>
  <c r="AQ88" i="70"/>
  <c r="A2" i="69"/>
  <c r="A2" i="68"/>
  <c r="AN109" i="69"/>
  <c r="AN109" i="68"/>
  <c r="AQ107" i="69"/>
  <c r="AN107" i="69"/>
  <c r="AS17" i="69"/>
  <c r="AT17" i="69"/>
  <c r="AS18" i="69"/>
  <c r="AT18" i="69"/>
  <c r="AS19" i="69"/>
  <c r="AT19" i="69"/>
  <c r="AS20" i="69"/>
  <c r="AT20" i="69"/>
  <c r="AS21" i="69"/>
  <c r="AT21" i="69"/>
  <c r="AS22" i="69"/>
  <c r="AT22" i="69"/>
  <c r="AS23" i="69"/>
  <c r="AT23" i="69"/>
  <c r="AS24" i="69"/>
  <c r="AT24" i="69"/>
  <c r="AS25" i="69"/>
  <c r="AT25" i="69"/>
  <c r="AS26" i="69"/>
  <c r="AT26" i="69"/>
  <c r="AS27" i="69"/>
  <c r="AT27" i="69"/>
  <c r="AS28" i="69"/>
  <c r="AT28" i="69"/>
  <c r="AS29" i="69"/>
  <c r="AT29" i="69"/>
  <c r="AS30" i="69"/>
  <c r="AT30" i="69"/>
  <c r="AS31" i="69"/>
  <c r="AT31" i="69"/>
  <c r="AS32" i="69"/>
  <c r="AT32" i="69"/>
  <c r="AS33" i="69"/>
  <c r="AT33" i="69"/>
  <c r="AS34" i="69"/>
  <c r="AT34" i="69"/>
  <c r="AS35" i="69"/>
  <c r="AT35" i="69"/>
  <c r="AS36" i="69"/>
  <c r="AT36" i="69"/>
  <c r="AS37" i="69"/>
  <c r="AT37" i="69"/>
  <c r="AS38" i="69"/>
  <c r="AT38" i="69"/>
  <c r="AS39" i="69"/>
  <c r="AT39" i="69"/>
  <c r="AS40" i="69"/>
  <c r="AT40" i="69"/>
  <c r="AU40" i="69" s="1"/>
  <c r="AS41" i="69"/>
  <c r="AT41" i="69"/>
  <c r="AS42" i="69"/>
  <c r="AT42" i="69"/>
  <c r="AS43" i="69"/>
  <c r="AT43" i="69"/>
  <c r="AS44" i="69"/>
  <c r="AT44" i="69"/>
  <c r="AS45" i="69"/>
  <c r="AT45" i="69"/>
  <c r="AS46" i="69"/>
  <c r="AT46" i="69"/>
  <c r="AS47" i="69"/>
  <c r="AT47" i="69"/>
  <c r="AS48" i="69"/>
  <c r="AT48" i="69"/>
  <c r="AS49" i="69"/>
  <c r="AT49" i="69"/>
  <c r="AS50" i="69"/>
  <c r="AT50" i="69"/>
  <c r="AS51" i="69"/>
  <c r="AT51" i="69"/>
  <c r="AS52" i="69"/>
  <c r="AT52" i="69"/>
  <c r="AS53" i="69"/>
  <c r="AT53" i="69"/>
  <c r="AS54" i="69"/>
  <c r="AT54" i="69"/>
  <c r="AS55" i="69"/>
  <c r="AT55" i="69"/>
  <c r="AS56" i="69"/>
  <c r="AT56" i="69"/>
  <c r="AS57" i="69"/>
  <c r="AT57" i="69"/>
  <c r="AS58" i="69"/>
  <c r="AT58" i="69"/>
  <c r="AS59" i="69"/>
  <c r="AT59" i="69"/>
  <c r="AS60" i="69"/>
  <c r="AT60" i="69"/>
  <c r="AS61" i="69"/>
  <c r="AT61" i="69"/>
  <c r="AS62" i="69"/>
  <c r="AT62" i="69"/>
  <c r="AS63" i="69"/>
  <c r="AT63" i="69"/>
  <c r="AS64" i="69"/>
  <c r="AT64" i="69"/>
  <c r="AS65" i="69"/>
  <c r="AT65" i="69"/>
  <c r="AS66" i="69"/>
  <c r="AT66" i="69"/>
  <c r="AS67" i="69"/>
  <c r="AT67" i="69"/>
  <c r="AS68" i="69"/>
  <c r="AT68" i="69"/>
  <c r="AS69" i="69"/>
  <c r="AT69" i="69"/>
  <c r="AS70" i="69"/>
  <c r="AT70" i="69"/>
  <c r="AS71" i="69"/>
  <c r="AT71" i="69"/>
  <c r="AS72" i="69"/>
  <c r="AT72" i="69"/>
  <c r="AS73" i="69"/>
  <c r="AT73" i="69"/>
  <c r="AS74" i="69"/>
  <c r="AT74" i="69"/>
  <c r="AS75" i="69"/>
  <c r="AT75" i="69"/>
  <c r="AS76" i="69"/>
  <c r="AT76" i="69"/>
  <c r="AS77" i="69"/>
  <c r="AT77" i="69"/>
  <c r="AS78" i="69"/>
  <c r="AT78" i="69"/>
  <c r="AS79" i="69"/>
  <c r="AT79" i="69"/>
  <c r="AS80" i="69"/>
  <c r="AT80" i="69"/>
  <c r="AS81" i="69"/>
  <c r="AT81" i="69"/>
  <c r="AS82" i="69"/>
  <c r="AT82" i="69"/>
  <c r="AS83" i="69"/>
  <c r="AT83" i="69"/>
  <c r="AS84" i="69"/>
  <c r="AT84" i="69"/>
  <c r="AS85" i="69"/>
  <c r="AT85" i="69"/>
  <c r="AS86" i="69"/>
  <c r="AT86" i="69"/>
  <c r="AS87" i="69"/>
  <c r="AT87" i="69"/>
  <c r="AS88" i="69"/>
  <c r="AT88" i="69"/>
  <c r="AS89" i="69"/>
  <c r="AT89" i="69"/>
  <c r="AS90" i="69"/>
  <c r="AT90" i="69"/>
  <c r="AS91" i="69"/>
  <c r="AT91" i="69"/>
  <c r="AS92" i="69"/>
  <c r="AT92" i="69"/>
  <c r="AS93" i="69"/>
  <c r="AT93" i="69"/>
  <c r="AS94" i="69"/>
  <c r="AT94" i="69"/>
  <c r="AS95" i="69"/>
  <c r="AT95" i="69"/>
  <c r="AS96" i="69"/>
  <c r="AT96" i="69"/>
  <c r="AS97" i="69"/>
  <c r="AT97" i="69"/>
  <c r="AS98" i="69"/>
  <c r="AT98" i="69"/>
  <c r="AS99" i="69"/>
  <c r="AT99" i="69"/>
  <c r="AS100" i="69"/>
  <c r="AT100" i="69"/>
  <c r="AS101" i="69"/>
  <c r="AT101" i="69"/>
  <c r="AS102" i="69"/>
  <c r="AT102" i="69"/>
  <c r="AS103" i="69"/>
  <c r="AT103" i="69"/>
  <c r="AS104" i="69"/>
  <c r="AT104" i="69"/>
  <c r="E104" i="69"/>
  <c r="D104" i="69"/>
  <c r="B104" i="69"/>
  <c r="E103" i="69"/>
  <c r="D103" i="69"/>
  <c r="B103" i="69"/>
  <c r="E102" i="69"/>
  <c r="D102" i="69"/>
  <c r="B102" i="69"/>
  <c r="E101" i="69"/>
  <c r="D101" i="69"/>
  <c r="B101" i="69"/>
  <c r="E100" i="69"/>
  <c r="D100" i="69"/>
  <c r="B100" i="69"/>
  <c r="E99" i="69"/>
  <c r="D99" i="69"/>
  <c r="B99" i="69"/>
  <c r="E98" i="69"/>
  <c r="D98" i="69"/>
  <c r="B98" i="69"/>
  <c r="E97" i="69"/>
  <c r="D97" i="69"/>
  <c r="B97" i="69"/>
  <c r="E96" i="69"/>
  <c r="D96" i="69"/>
  <c r="B96" i="69"/>
  <c r="E95" i="69"/>
  <c r="D95" i="69"/>
  <c r="B95" i="69"/>
  <c r="E94" i="69"/>
  <c r="D94" i="69"/>
  <c r="B94" i="69"/>
  <c r="E93" i="69"/>
  <c r="D93" i="69"/>
  <c r="B93" i="69"/>
  <c r="E92" i="69"/>
  <c r="D92" i="69"/>
  <c r="B92" i="69"/>
  <c r="E91" i="69"/>
  <c r="D91" i="69"/>
  <c r="B91" i="69"/>
  <c r="E90" i="69"/>
  <c r="D90" i="69"/>
  <c r="B90" i="69"/>
  <c r="E89" i="69"/>
  <c r="D89" i="69"/>
  <c r="B89" i="69"/>
  <c r="E88" i="69"/>
  <c r="D88" i="69"/>
  <c r="B88" i="69"/>
  <c r="E87" i="69"/>
  <c r="D87" i="69"/>
  <c r="B87" i="69"/>
  <c r="E86" i="69"/>
  <c r="D86" i="69"/>
  <c r="B86" i="69"/>
  <c r="E85" i="69"/>
  <c r="D85" i="69"/>
  <c r="B85" i="69"/>
  <c r="E84" i="69"/>
  <c r="D84" i="69"/>
  <c r="B84" i="69"/>
  <c r="E83" i="69"/>
  <c r="D83" i="69"/>
  <c r="B83" i="69"/>
  <c r="E82" i="69"/>
  <c r="D82" i="69"/>
  <c r="B82" i="69"/>
  <c r="E81" i="69"/>
  <c r="D81" i="69"/>
  <c r="B81" i="69"/>
  <c r="E80" i="69"/>
  <c r="D80" i="69"/>
  <c r="B80" i="69"/>
  <c r="E79" i="69"/>
  <c r="D79" i="69"/>
  <c r="B79" i="69"/>
  <c r="E78" i="69"/>
  <c r="D78" i="69"/>
  <c r="B78" i="69"/>
  <c r="E77" i="69"/>
  <c r="D77" i="69"/>
  <c r="B77" i="69"/>
  <c r="E76" i="69"/>
  <c r="D76" i="69"/>
  <c r="B76" i="69"/>
  <c r="E75" i="69"/>
  <c r="D75" i="69"/>
  <c r="B75" i="69"/>
  <c r="E74" i="69"/>
  <c r="D74" i="69"/>
  <c r="B74" i="69"/>
  <c r="E73" i="69"/>
  <c r="D73" i="69"/>
  <c r="B73" i="69"/>
  <c r="E72" i="69"/>
  <c r="D72" i="69"/>
  <c r="B72" i="69"/>
  <c r="E71" i="69"/>
  <c r="D71" i="69"/>
  <c r="B71" i="69"/>
  <c r="E70" i="69"/>
  <c r="D70" i="69"/>
  <c r="B70" i="69"/>
  <c r="E69" i="69"/>
  <c r="D69" i="69"/>
  <c r="B69" i="69"/>
  <c r="E68" i="69"/>
  <c r="D68" i="69"/>
  <c r="B68" i="69"/>
  <c r="E67" i="69"/>
  <c r="D67" i="69"/>
  <c r="B67" i="69"/>
  <c r="E66" i="69"/>
  <c r="D66" i="69"/>
  <c r="B66" i="69"/>
  <c r="E65" i="69"/>
  <c r="D65" i="69"/>
  <c r="B65" i="69"/>
  <c r="E64" i="69"/>
  <c r="D64" i="69"/>
  <c r="B64" i="69"/>
  <c r="E63" i="69"/>
  <c r="D63" i="69"/>
  <c r="B63" i="69"/>
  <c r="E62" i="69"/>
  <c r="D62" i="69"/>
  <c r="B62" i="69"/>
  <c r="E61" i="69"/>
  <c r="D61" i="69"/>
  <c r="B61" i="69"/>
  <c r="E60" i="69"/>
  <c r="D60" i="69"/>
  <c r="B60" i="69"/>
  <c r="E59" i="69"/>
  <c r="D59" i="69"/>
  <c r="B59" i="69"/>
  <c r="E58" i="69"/>
  <c r="D58" i="69"/>
  <c r="B58" i="69"/>
  <c r="E57" i="69"/>
  <c r="D57" i="69"/>
  <c r="B57" i="69"/>
  <c r="E56" i="69"/>
  <c r="D56" i="69"/>
  <c r="B56" i="69"/>
  <c r="E55" i="69"/>
  <c r="D55" i="69"/>
  <c r="B55" i="69"/>
  <c r="E54" i="69"/>
  <c r="D54" i="69"/>
  <c r="B54" i="69"/>
  <c r="E53" i="69"/>
  <c r="D53" i="69"/>
  <c r="B53" i="69"/>
  <c r="E52" i="69"/>
  <c r="D52" i="69"/>
  <c r="B52" i="69"/>
  <c r="E51" i="69"/>
  <c r="D51" i="69"/>
  <c r="B51" i="69"/>
  <c r="E50" i="69"/>
  <c r="D50" i="69"/>
  <c r="B50" i="69"/>
  <c r="E49" i="69"/>
  <c r="D49" i="69"/>
  <c r="B49" i="69"/>
  <c r="E48" i="69"/>
  <c r="D48" i="69"/>
  <c r="B48" i="69"/>
  <c r="E47" i="69"/>
  <c r="D47" i="69"/>
  <c r="B47" i="69"/>
  <c r="E46" i="69"/>
  <c r="D46" i="69"/>
  <c r="B46" i="69"/>
  <c r="E45" i="69"/>
  <c r="D45" i="69"/>
  <c r="B45" i="69"/>
  <c r="E44" i="69"/>
  <c r="D44" i="69"/>
  <c r="B44" i="69"/>
  <c r="E43" i="69"/>
  <c r="D43" i="69"/>
  <c r="B43" i="69"/>
  <c r="E42" i="69"/>
  <c r="D42" i="69"/>
  <c r="B42" i="69"/>
  <c r="E41" i="69"/>
  <c r="D41" i="69"/>
  <c r="B41" i="69"/>
  <c r="E40" i="69"/>
  <c r="D40" i="69"/>
  <c r="B40" i="69"/>
  <c r="E39" i="69"/>
  <c r="D39" i="69"/>
  <c r="B39" i="69"/>
  <c r="E38" i="69"/>
  <c r="D38" i="69"/>
  <c r="B38" i="69"/>
  <c r="E37" i="69"/>
  <c r="D37" i="69"/>
  <c r="B37" i="69"/>
  <c r="E36" i="69"/>
  <c r="D36" i="69"/>
  <c r="B36" i="69"/>
  <c r="E35" i="69"/>
  <c r="D35" i="69"/>
  <c r="B35" i="69"/>
  <c r="E34" i="69"/>
  <c r="D34" i="69"/>
  <c r="B34" i="69"/>
  <c r="E33" i="69"/>
  <c r="D33" i="69"/>
  <c r="B33" i="69"/>
  <c r="E32" i="69"/>
  <c r="D32" i="69"/>
  <c r="B32" i="69"/>
  <c r="E31" i="69"/>
  <c r="D31" i="69"/>
  <c r="B31" i="69"/>
  <c r="E30" i="69"/>
  <c r="D30" i="69"/>
  <c r="B30" i="69"/>
  <c r="E29" i="69"/>
  <c r="D29" i="69"/>
  <c r="B29" i="69"/>
  <c r="E28" i="69"/>
  <c r="D28" i="69"/>
  <c r="B28" i="69"/>
  <c r="E27" i="69"/>
  <c r="D27" i="69"/>
  <c r="B27" i="69"/>
  <c r="E26" i="69"/>
  <c r="D26" i="69"/>
  <c r="B26" i="69"/>
  <c r="E25" i="69"/>
  <c r="D25" i="69"/>
  <c r="B25" i="69"/>
  <c r="E24" i="69"/>
  <c r="D24" i="69"/>
  <c r="B24" i="69"/>
  <c r="E23" i="69"/>
  <c r="D23" i="69"/>
  <c r="B23" i="69"/>
  <c r="E22" i="69"/>
  <c r="D22" i="69"/>
  <c r="B22" i="69"/>
  <c r="E21" i="69"/>
  <c r="D21" i="69"/>
  <c r="B21" i="69"/>
  <c r="E20" i="69"/>
  <c r="D20" i="69"/>
  <c r="B20" i="69"/>
  <c r="E19" i="69"/>
  <c r="D19" i="69"/>
  <c r="B19" i="69"/>
  <c r="E18" i="69"/>
  <c r="D18" i="69"/>
  <c r="B18" i="69"/>
  <c r="E17" i="69"/>
  <c r="D17" i="69"/>
  <c r="B17" i="69"/>
  <c r="E16" i="69"/>
  <c r="D16" i="69"/>
  <c r="B16" i="69"/>
  <c r="E15" i="69"/>
  <c r="D15" i="69"/>
  <c r="B15" i="69"/>
  <c r="E14" i="69"/>
  <c r="D14" i="69"/>
  <c r="B14" i="69"/>
  <c r="E13" i="69"/>
  <c r="D13" i="69"/>
  <c r="B13" i="69"/>
  <c r="AV13" i="69" s="1"/>
  <c r="E12" i="69"/>
  <c r="D12" i="69"/>
  <c r="B12" i="69"/>
  <c r="AV12" i="69" s="1"/>
  <c r="E11" i="69"/>
  <c r="D11" i="69"/>
  <c r="B11" i="69"/>
  <c r="AV11" i="69" s="1"/>
  <c r="E10" i="69"/>
  <c r="E9" i="69"/>
  <c r="E8" i="69"/>
  <c r="E7" i="69"/>
  <c r="E6" i="69"/>
  <c r="E5" i="69"/>
  <c r="AR109" i="69"/>
  <c r="AQ109" i="69"/>
  <c r="AR107" i="69"/>
  <c r="A6" i="69"/>
  <c r="A7" i="69"/>
  <c r="A8" i="69" s="1"/>
  <c r="A9" i="69" s="1"/>
  <c r="A10" i="69"/>
  <c r="A11" i="69"/>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Q107" i="68"/>
  <c r="AR107" i="68" s="1"/>
  <c r="AN107" i="68"/>
  <c r="AS16" i="68"/>
  <c r="AT16" i="68"/>
  <c r="AS17" i="68"/>
  <c r="AT17" i="68"/>
  <c r="AS18" i="68"/>
  <c r="AT18" i="68"/>
  <c r="AS19" i="68"/>
  <c r="AT19" i="68"/>
  <c r="AS20" i="68"/>
  <c r="AT20" i="68"/>
  <c r="AS21" i="68"/>
  <c r="AT21" i="68"/>
  <c r="AS22" i="68"/>
  <c r="AT22" i="68"/>
  <c r="AS23" i="68"/>
  <c r="AT23" i="68"/>
  <c r="AS24" i="68"/>
  <c r="AT24" i="68"/>
  <c r="AS25" i="68"/>
  <c r="AT25" i="68"/>
  <c r="AS26" i="68"/>
  <c r="AT26" i="68"/>
  <c r="AS27" i="68"/>
  <c r="AT27" i="68"/>
  <c r="AS28" i="68"/>
  <c r="AT28" i="68"/>
  <c r="AS29" i="68"/>
  <c r="AT29" i="68"/>
  <c r="AS30" i="68"/>
  <c r="AT30" i="68"/>
  <c r="AS31" i="68"/>
  <c r="AT31" i="68"/>
  <c r="AS32" i="68"/>
  <c r="AT32" i="68"/>
  <c r="AS33" i="68"/>
  <c r="AT33" i="68"/>
  <c r="AS34" i="68"/>
  <c r="AT34" i="68"/>
  <c r="AS35" i="68"/>
  <c r="AT35" i="68"/>
  <c r="AS36" i="68"/>
  <c r="AT36" i="68"/>
  <c r="AS37" i="68"/>
  <c r="AT37" i="68"/>
  <c r="AS38" i="68"/>
  <c r="AT38" i="68"/>
  <c r="AS39" i="68"/>
  <c r="AT39" i="68"/>
  <c r="AS40" i="68"/>
  <c r="AT40" i="68"/>
  <c r="AS41" i="68"/>
  <c r="AT41" i="68"/>
  <c r="AS42" i="68"/>
  <c r="AT42" i="68"/>
  <c r="AS43" i="68"/>
  <c r="AT43" i="68"/>
  <c r="AS44" i="68"/>
  <c r="AT44" i="68"/>
  <c r="AS45" i="68"/>
  <c r="AT45" i="68"/>
  <c r="AS46" i="68"/>
  <c r="AT46" i="68"/>
  <c r="AS47" i="68"/>
  <c r="AT47" i="68"/>
  <c r="AS48" i="68"/>
  <c r="AT48" i="68"/>
  <c r="AS49" i="68"/>
  <c r="AT49" i="68"/>
  <c r="AS50" i="68"/>
  <c r="AT50" i="68"/>
  <c r="AS51" i="68"/>
  <c r="AT51" i="68"/>
  <c r="AS52" i="68"/>
  <c r="AT52" i="68"/>
  <c r="AS53" i="68"/>
  <c r="AT53" i="68"/>
  <c r="AS54" i="68"/>
  <c r="AT54" i="68"/>
  <c r="AS55" i="68"/>
  <c r="AT55" i="68"/>
  <c r="AS56" i="68"/>
  <c r="AT56" i="68"/>
  <c r="AS57" i="68"/>
  <c r="AT57" i="68"/>
  <c r="AS58" i="68"/>
  <c r="AT58" i="68"/>
  <c r="AS59" i="68"/>
  <c r="AT59" i="68"/>
  <c r="AS60" i="68"/>
  <c r="AT60" i="68"/>
  <c r="AS61" i="68"/>
  <c r="AT61" i="68"/>
  <c r="AS62" i="68"/>
  <c r="AT62" i="68"/>
  <c r="AS63" i="68"/>
  <c r="AT63" i="68"/>
  <c r="AS64" i="68"/>
  <c r="AT64" i="68"/>
  <c r="AS65" i="68"/>
  <c r="AT65" i="68"/>
  <c r="AS66" i="68"/>
  <c r="AT66" i="68"/>
  <c r="AS67" i="68"/>
  <c r="AT67" i="68"/>
  <c r="AS68" i="68"/>
  <c r="AT68" i="68"/>
  <c r="AS69" i="68"/>
  <c r="AT69" i="68"/>
  <c r="AS70" i="68"/>
  <c r="AT70" i="68"/>
  <c r="AS71" i="68"/>
  <c r="AT71" i="68"/>
  <c r="AS72" i="68"/>
  <c r="AT72" i="68"/>
  <c r="AS73" i="68"/>
  <c r="AT73" i="68"/>
  <c r="AS74" i="68"/>
  <c r="AT74" i="68"/>
  <c r="AS75" i="68"/>
  <c r="AT75" i="68"/>
  <c r="AS76" i="68"/>
  <c r="AT76" i="68"/>
  <c r="AS77" i="68"/>
  <c r="AT77" i="68"/>
  <c r="AS78" i="68"/>
  <c r="AT78" i="68"/>
  <c r="AS79" i="68"/>
  <c r="AT79" i="68"/>
  <c r="AS80" i="68"/>
  <c r="AT80" i="68"/>
  <c r="AS81" i="68"/>
  <c r="AT81" i="68"/>
  <c r="AS82" i="68"/>
  <c r="AT82" i="68"/>
  <c r="AS83" i="68"/>
  <c r="AT83" i="68"/>
  <c r="AS84" i="68"/>
  <c r="AT84" i="68"/>
  <c r="AS85" i="68"/>
  <c r="AT85" i="68"/>
  <c r="AS86" i="68"/>
  <c r="AT86" i="68"/>
  <c r="AS87" i="68"/>
  <c r="AT87" i="68"/>
  <c r="AS88" i="68"/>
  <c r="AT88" i="68"/>
  <c r="AS89" i="68"/>
  <c r="AT89" i="68"/>
  <c r="AS90" i="68"/>
  <c r="AT90" i="68"/>
  <c r="AS91" i="68"/>
  <c r="AT91" i="68"/>
  <c r="AS92" i="68"/>
  <c r="AT92" i="68"/>
  <c r="AS93" i="68"/>
  <c r="AT93" i="68"/>
  <c r="AS94" i="68"/>
  <c r="AT94" i="68"/>
  <c r="AS95" i="68"/>
  <c r="AT95" i="68"/>
  <c r="AS96" i="68"/>
  <c r="AT96" i="68"/>
  <c r="AS97" i="68"/>
  <c r="AT97" i="68"/>
  <c r="AS98" i="68"/>
  <c r="AT98" i="68"/>
  <c r="AS99" i="68"/>
  <c r="AT99" i="68"/>
  <c r="AS100" i="68"/>
  <c r="AT100" i="68"/>
  <c r="AS101" i="68"/>
  <c r="AT101" i="68"/>
  <c r="AS102" i="68"/>
  <c r="AT102" i="68"/>
  <c r="AS103" i="68"/>
  <c r="AT103" i="68"/>
  <c r="AS104" i="68"/>
  <c r="AT104" i="68"/>
  <c r="D6" i="68"/>
  <c r="E6" i="68"/>
  <c r="D7" i="68"/>
  <c r="E7" i="68"/>
  <c r="D8" i="68"/>
  <c r="E8" i="68"/>
  <c r="D9" i="68"/>
  <c r="E9" i="68"/>
  <c r="D10" i="68"/>
  <c r="E10" i="68"/>
  <c r="D11" i="68"/>
  <c r="E11" i="68"/>
  <c r="D12" i="68"/>
  <c r="E12" i="68"/>
  <c r="D13" i="68"/>
  <c r="E13" i="68"/>
  <c r="D14" i="68"/>
  <c r="E14" i="68"/>
  <c r="D15" i="68"/>
  <c r="E15" i="68"/>
  <c r="D16" i="68"/>
  <c r="E16" i="68"/>
  <c r="D17" i="68"/>
  <c r="E17" i="68"/>
  <c r="D18" i="68"/>
  <c r="E18" i="68"/>
  <c r="D19" i="68"/>
  <c r="E19" i="68"/>
  <c r="D20" i="68"/>
  <c r="E20" i="68"/>
  <c r="D21" i="68"/>
  <c r="E21" i="68"/>
  <c r="D22" i="68"/>
  <c r="E22" i="68"/>
  <c r="D23" i="68"/>
  <c r="E23" i="68"/>
  <c r="D24" i="68"/>
  <c r="E24" i="68"/>
  <c r="D25" i="68"/>
  <c r="E25" i="68"/>
  <c r="D26" i="68"/>
  <c r="E26" i="68"/>
  <c r="D27" i="68"/>
  <c r="E27" i="68"/>
  <c r="D28" i="68"/>
  <c r="E28" i="68"/>
  <c r="D29" i="68"/>
  <c r="E29" i="68"/>
  <c r="D30" i="68"/>
  <c r="E30" i="68"/>
  <c r="D31" i="68"/>
  <c r="E31" i="68"/>
  <c r="D32" i="68"/>
  <c r="E32" i="68"/>
  <c r="D33" i="68"/>
  <c r="E33" i="68"/>
  <c r="D34" i="68"/>
  <c r="E34" i="68"/>
  <c r="D35" i="68"/>
  <c r="E35" i="68"/>
  <c r="D36" i="68"/>
  <c r="E36" i="68"/>
  <c r="D37" i="68"/>
  <c r="E37" i="68"/>
  <c r="D38" i="68"/>
  <c r="E38" i="68"/>
  <c r="D39" i="68"/>
  <c r="E39" i="68"/>
  <c r="D40" i="68"/>
  <c r="E40" i="68"/>
  <c r="D41" i="68"/>
  <c r="E41" i="68"/>
  <c r="D42" i="68"/>
  <c r="E42" i="68"/>
  <c r="D43" i="68"/>
  <c r="E43" i="68"/>
  <c r="D44" i="68"/>
  <c r="E44" i="68"/>
  <c r="D45" i="68"/>
  <c r="E45" i="68"/>
  <c r="D46" i="68"/>
  <c r="E46" i="68"/>
  <c r="D47" i="68"/>
  <c r="E47" i="68"/>
  <c r="D48" i="68"/>
  <c r="E48" i="68"/>
  <c r="D49" i="68"/>
  <c r="E49" i="68"/>
  <c r="D50" i="68"/>
  <c r="E50" i="68"/>
  <c r="D51" i="68"/>
  <c r="E51" i="68"/>
  <c r="D52" i="68"/>
  <c r="E52" i="68"/>
  <c r="D53" i="68"/>
  <c r="E53" i="68"/>
  <c r="D54" i="68"/>
  <c r="E54" i="68"/>
  <c r="D55" i="68"/>
  <c r="E55" i="68"/>
  <c r="D56" i="68"/>
  <c r="E56" i="68"/>
  <c r="D57" i="68"/>
  <c r="E57" i="68"/>
  <c r="D58" i="68"/>
  <c r="E58" i="68"/>
  <c r="D59" i="68"/>
  <c r="E59" i="68"/>
  <c r="D60" i="68"/>
  <c r="E60" i="68"/>
  <c r="D61" i="68"/>
  <c r="E61" i="68"/>
  <c r="D62" i="68"/>
  <c r="E62" i="68"/>
  <c r="D63" i="68"/>
  <c r="E63" i="68"/>
  <c r="D64" i="68"/>
  <c r="E64" i="68"/>
  <c r="D65" i="68"/>
  <c r="E65" i="68"/>
  <c r="D66" i="68"/>
  <c r="E66" i="68"/>
  <c r="D67" i="68"/>
  <c r="E67" i="68"/>
  <c r="D68" i="68"/>
  <c r="E68" i="68"/>
  <c r="D69" i="68"/>
  <c r="E69" i="68"/>
  <c r="D70" i="68"/>
  <c r="E70" i="68"/>
  <c r="D71" i="68"/>
  <c r="E71" i="68"/>
  <c r="D72" i="68"/>
  <c r="E72" i="68"/>
  <c r="D73" i="68"/>
  <c r="E73" i="68"/>
  <c r="D74" i="68"/>
  <c r="E74" i="68"/>
  <c r="D75" i="68"/>
  <c r="E75" i="68"/>
  <c r="D76" i="68"/>
  <c r="E76" i="68"/>
  <c r="D77" i="68"/>
  <c r="E77" i="68"/>
  <c r="D78" i="68"/>
  <c r="E78" i="68"/>
  <c r="D79" i="68"/>
  <c r="E79" i="68"/>
  <c r="D80" i="68"/>
  <c r="E80" i="68"/>
  <c r="D81" i="68"/>
  <c r="E81" i="68"/>
  <c r="D82" i="68"/>
  <c r="E82" i="68"/>
  <c r="D83" i="68"/>
  <c r="E83" i="68"/>
  <c r="D84" i="68"/>
  <c r="E84" i="68"/>
  <c r="D85" i="68"/>
  <c r="E85" i="68"/>
  <c r="D86" i="68"/>
  <c r="E86" i="68"/>
  <c r="D87" i="68"/>
  <c r="E87" i="68"/>
  <c r="D88" i="68"/>
  <c r="E88" i="68"/>
  <c r="D89" i="68"/>
  <c r="E89" i="68"/>
  <c r="D90" i="68"/>
  <c r="E90" i="68"/>
  <c r="D91" i="68"/>
  <c r="E91" i="68"/>
  <c r="D92" i="68"/>
  <c r="E92" i="68"/>
  <c r="D93" i="68"/>
  <c r="E93" i="68"/>
  <c r="D94" i="68"/>
  <c r="E94" i="68"/>
  <c r="D95" i="68"/>
  <c r="E95" i="68"/>
  <c r="D96" i="68"/>
  <c r="E96" i="68"/>
  <c r="D97" i="68"/>
  <c r="E97" i="68"/>
  <c r="D98" i="68"/>
  <c r="E98" i="68"/>
  <c r="D99" i="68"/>
  <c r="E99" i="68"/>
  <c r="D100" i="68"/>
  <c r="E100" i="68"/>
  <c r="D101" i="68"/>
  <c r="E101" i="68"/>
  <c r="D102" i="68"/>
  <c r="E102" i="68"/>
  <c r="D103" i="68"/>
  <c r="E103" i="68"/>
  <c r="D104" i="68"/>
  <c r="E104" i="68"/>
  <c r="E5" i="68"/>
  <c r="D5" i="68"/>
  <c r="B6" i="68"/>
  <c r="AV6" i="68" s="1"/>
  <c r="B7" i="68"/>
  <c r="AV7" i="68" s="1"/>
  <c r="B8" i="68"/>
  <c r="AV8" i="68" s="1"/>
  <c r="B9" i="68"/>
  <c r="AV9" i="68" s="1"/>
  <c r="B10" i="68"/>
  <c r="AV10" i="68" s="1"/>
  <c r="B11" i="68"/>
  <c r="AV11" i="68" s="1"/>
  <c r="B12" i="68"/>
  <c r="AV12" i="68" s="1"/>
  <c r="B13" i="68"/>
  <c r="AV13" i="68" s="1"/>
  <c r="B14" i="68"/>
  <c r="AV14" i="68" s="1"/>
  <c r="B15" i="68"/>
  <c r="AV15" i="68" s="1"/>
  <c r="B16" i="68"/>
  <c r="AV16" i="68" s="1"/>
  <c r="B17" i="68"/>
  <c r="AV17" i="68" s="1"/>
  <c r="B18" i="68"/>
  <c r="AV18" i="68" s="1"/>
  <c r="B19" i="68"/>
  <c r="AV19" i="68" s="1"/>
  <c r="B20" i="68"/>
  <c r="AV20" i="68" s="1"/>
  <c r="B21" i="68"/>
  <c r="AV21" i="68" s="1"/>
  <c r="B22" i="68"/>
  <c r="AV22" i="68" s="1"/>
  <c r="B23" i="68"/>
  <c r="AV23" i="68" s="1"/>
  <c r="B24" i="68"/>
  <c r="AV24" i="68" s="1"/>
  <c r="B25" i="68"/>
  <c r="AV25" i="68" s="1"/>
  <c r="B26" i="68"/>
  <c r="AV26" i="68" s="1"/>
  <c r="B27" i="68"/>
  <c r="AV27" i="68" s="1"/>
  <c r="B28" i="68"/>
  <c r="AV28" i="68" s="1"/>
  <c r="B29" i="68"/>
  <c r="AV29" i="68" s="1"/>
  <c r="B30" i="68"/>
  <c r="AV30" i="68" s="1"/>
  <c r="B31" i="68"/>
  <c r="AV31" i="68" s="1"/>
  <c r="B32" i="68"/>
  <c r="AV32" i="68" s="1"/>
  <c r="B33" i="68"/>
  <c r="AV33" i="68" s="1"/>
  <c r="B34" i="68"/>
  <c r="AV34" i="68" s="1"/>
  <c r="B35" i="68"/>
  <c r="AV35" i="68" s="1"/>
  <c r="B36" i="68"/>
  <c r="AV36" i="68" s="1"/>
  <c r="B37" i="68"/>
  <c r="AV37" i="68" s="1"/>
  <c r="B38" i="68"/>
  <c r="AV38" i="68" s="1"/>
  <c r="B39" i="68"/>
  <c r="AV39" i="68" s="1"/>
  <c r="B40" i="68"/>
  <c r="AV40" i="68" s="1"/>
  <c r="B41" i="68"/>
  <c r="AV41" i="68" s="1"/>
  <c r="B42" i="68"/>
  <c r="AV42" i="68" s="1"/>
  <c r="B43" i="68"/>
  <c r="AV43" i="68" s="1"/>
  <c r="B44" i="68"/>
  <c r="AV44" i="68" s="1"/>
  <c r="B45" i="68"/>
  <c r="AV45" i="68" s="1"/>
  <c r="B46" i="68"/>
  <c r="AV46" i="68" s="1"/>
  <c r="B47" i="68"/>
  <c r="AV47" i="68" s="1"/>
  <c r="B48" i="68"/>
  <c r="AV48" i="68" s="1"/>
  <c r="B49" i="68"/>
  <c r="AV49" i="68" s="1"/>
  <c r="B50" i="68"/>
  <c r="AV50" i="68" s="1"/>
  <c r="B51" i="68"/>
  <c r="AV51" i="68" s="1"/>
  <c r="B52" i="68"/>
  <c r="AV52" i="68" s="1"/>
  <c r="B53" i="68"/>
  <c r="AV53" i="68" s="1"/>
  <c r="B54" i="68"/>
  <c r="AV54" i="68" s="1"/>
  <c r="B55" i="68"/>
  <c r="AV55" i="68" s="1"/>
  <c r="B56" i="68"/>
  <c r="AV56" i="68" s="1"/>
  <c r="B57" i="68"/>
  <c r="AV57" i="68" s="1"/>
  <c r="B58" i="68"/>
  <c r="AV58" i="68" s="1"/>
  <c r="B59" i="68"/>
  <c r="AV59" i="68" s="1"/>
  <c r="B60" i="68"/>
  <c r="AV60" i="68" s="1"/>
  <c r="B61" i="68"/>
  <c r="AV61" i="68" s="1"/>
  <c r="B62" i="68"/>
  <c r="AV62" i="68" s="1"/>
  <c r="B63" i="68"/>
  <c r="AV63" i="68" s="1"/>
  <c r="B64" i="68"/>
  <c r="AV64" i="68" s="1"/>
  <c r="B65" i="68"/>
  <c r="AV65" i="68" s="1"/>
  <c r="B66" i="68"/>
  <c r="AV66" i="68" s="1"/>
  <c r="B67" i="68"/>
  <c r="AV67" i="68" s="1"/>
  <c r="B68" i="68"/>
  <c r="AV68" i="68" s="1"/>
  <c r="B69" i="68"/>
  <c r="AV69" i="68" s="1"/>
  <c r="B70" i="68"/>
  <c r="AV70" i="68" s="1"/>
  <c r="B71" i="68"/>
  <c r="AV71" i="68" s="1"/>
  <c r="B72" i="68"/>
  <c r="AV72" i="68" s="1"/>
  <c r="B73" i="68"/>
  <c r="AV73" i="68" s="1"/>
  <c r="B74" i="68"/>
  <c r="AV74" i="68" s="1"/>
  <c r="B75" i="68"/>
  <c r="AV75" i="68" s="1"/>
  <c r="B76" i="68"/>
  <c r="AV76" i="68" s="1"/>
  <c r="B77" i="68"/>
  <c r="AV77" i="68" s="1"/>
  <c r="B78" i="68"/>
  <c r="AV78" i="68" s="1"/>
  <c r="B79" i="68"/>
  <c r="AV79" i="68" s="1"/>
  <c r="B80" i="68"/>
  <c r="AV80" i="68" s="1"/>
  <c r="B81" i="68"/>
  <c r="AV81" i="68" s="1"/>
  <c r="B82" i="68"/>
  <c r="AV82" i="68" s="1"/>
  <c r="B83" i="68"/>
  <c r="AV83" i="68" s="1"/>
  <c r="B84" i="68"/>
  <c r="AV84" i="68" s="1"/>
  <c r="B85" i="68"/>
  <c r="AV85" i="68" s="1"/>
  <c r="B86" i="68"/>
  <c r="AV86" i="68" s="1"/>
  <c r="B87" i="68"/>
  <c r="AV87" i="68" s="1"/>
  <c r="B88" i="68"/>
  <c r="AV88" i="68" s="1"/>
  <c r="B89" i="68"/>
  <c r="AV89" i="68" s="1"/>
  <c r="B90" i="68"/>
  <c r="AV90" i="68" s="1"/>
  <c r="B91" i="68"/>
  <c r="AV91" i="68" s="1"/>
  <c r="B92" i="68"/>
  <c r="AV92" i="68" s="1"/>
  <c r="B93" i="68"/>
  <c r="AV93" i="68" s="1"/>
  <c r="B94" i="68"/>
  <c r="AV94" i="68" s="1"/>
  <c r="B95" i="68"/>
  <c r="AV95" i="68" s="1"/>
  <c r="B96" i="68"/>
  <c r="AV96" i="68" s="1"/>
  <c r="B97" i="68"/>
  <c r="AV97" i="68" s="1"/>
  <c r="B98" i="68"/>
  <c r="AV98" i="68" s="1"/>
  <c r="B99" i="68"/>
  <c r="AV99" i="68" s="1"/>
  <c r="B100" i="68"/>
  <c r="AV100" i="68" s="1"/>
  <c r="B101" i="68"/>
  <c r="AV101" i="68" s="1"/>
  <c r="B102" i="68"/>
  <c r="AV102" i="68" s="1"/>
  <c r="B103" i="68"/>
  <c r="AV103" i="68" s="1"/>
  <c r="B104" i="68"/>
  <c r="AV104" i="68" s="1"/>
  <c r="B5" i="68"/>
  <c r="AV5" i="68" s="1"/>
  <c r="A6" i="68"/>
  <c r="A7" i="68" s="1"/>
  <c r="A8" i="68" s="1"/>
  <c r="A9" i="68"/>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I12" i="52"/>
  <c r="P12" i="68" s="1"/>
  <c r="AM12" i="52"/>
  <c r="S12" i="68" s="1"/>
  <c r="BO12" i="52"/>
  <c r="AN12" i="68" s="1"/>
  <c r="X12" i="52"/>
  <c r="H12" i="68" s="1"/>
  <c r="AZ12" i="52"/>
  <c r="AC12" i="68" s="1"/>
  <c r="BD12" i="52"/>
  <c r="AF12" i="68" s="1"/>
  <c r="AI13" i="52"/>
  <c r="P13" i="68" s="1"/>
  <c r="AM13" i="52"/>
  <c r="S13" i="68" s="1"/>
  <c r="BO13" i="52"/>
  <c r="AN13" i="68" s="1"/>
  <c r="X13" i="52"/>
  <c r="H13" i="68" s="1"/>
  <c r="AZ13" i="52"/>
  <c r="AC13" i="68" s="1"/>
  <c r="BD13" i="52"/>
  <c r="AF13" i="68" s="1"/>
  <c r="AI14" i="52"/>
  <c r="P14" i="68" s="1"/>
  <c r="AM14" i="52"/>
  <c r="S14" i="68" s="1"/>
  <c r="BO14" i="52"/>
  <c r="AN14" i="68" s="1"/>
  <c r="X14" i="52"/>
  <c r="H14" i="68" s="1"/>
  <c r="AZ14" i="52"/>
  <c r="AC14" i="68" s="1"/>
  <c r="BD14" i="52"/>
  <c r="AF14" i="68" s="1"/>
  <c r="AI15" i="52"/>
  <c r="P15" i="68" s="1"/>
  <c r="AM15" i="52"/>
  <c r="S15" i="68" s="1"/>
  <c r="BO15" i="52"/>
  <c r="AN15" i="68" s="1"/>
  <c r="X15" i="52"/>
  <c r="H15" i="68" s="1"/>
  <c r="AZ15" i="52"/>
  <c r="AC15" i="68" s="1"/>
  <c r="BD15" i="52"/>
  <c r="AF15" i="68" s="1"/>
  <c r="CB12" i="52"/>
  <c r="CB13" i="52"/>
  <c r="CB14" i="52"/>
  <c r="AM13" i="57"/>
  <c r="S13" i="69" s="1"/>
  <c r="AQ13" i="57"/>
  <c r="V13" i="69" s="1"/>
  <c r="X13" i="57"/>
  <c r="H13" i="69" s="1"/>
  <c r="AB13" i="57"/>
  <c r="K13" i="69" s="1"/>
  <c r="BD13" i="57"/>
  <c r="AF13" i="69" s="1"/>
  <c r="BH13" i="57"/>
  <c r="AI13" i="69" s="1"/>
  <c r="CB105" i="57"/>
  <c r="CA105" i="57"/>
  <c r="BZ105" i="57"/>
  <c r="CA105" i="52"/>
  <c r="BZ105" i="52"/>
  <c r="CE15" i="52"/>
  <c r="CE14" i="52"/>
  <c r="CE13" i="52"/>
  <c r="CE12" i="52"/>
  <c r="CB11" i="52"/>
  <c r="CE11" i="52"/>
  <c r="CB10" i="52"/>
  <c r="CE10" i="52"/>
  <c r="CB9" i="52"/>
  <c r="CE9" i="52"/>
  <c r="CB8" i="52"/>
  <c r="CE8" i="52"/>
  <c r="CB7" i="52"/>
  <c r="CE7" i="52"/>
  <c r="CB6" i="52"/>
  <c r="CE6" i="52"/>
  <c r="CB5" i="52"/>
  <c r="CE5" i="52"/>
  <c r="CE13" i="57"/>
  <c r="CE12" i="57"/>
  <c r="CE11" i="57"/>
  <c r="W16" i="52"/>
  <c r="G16" i="68" s="1"/>
  <c r="AA16" i="52"/>
  <c r="J16" i="68" s="1"/>
  <c r="AE16" i="52"/>
  <c r="M16" i="68" s="1"/>
  <c r="AI16" i="52"/>
  <c r="P16" i="68" s="1"/>
  <c r="AM16" i="52"/>
  <c r="S16" i="68" s="1"/>
  <c r="AQ16" i="52"/>
  <c r="V16" i="68" s="1"/>
  <c r="AU16" i="52"/>
  <c r="Y16" i="68" s="1"/>
  <c r="AY16" i="52"/>
  <c r="AB16" i="68" s="1"/>
  <c r="BC16" i="52"/>
  <c r="AE16" i="68" s="1"/>
  <c r="BG16" i="52"/>
  <c r="AH16" i="68" s="1"/>
  <c r="BK16" i="52"/>
  <c r="AK16" i="68" s="1"/>
  <c r="BO16" i="52"/>
  <c r="AN16" i="68" s="1"/>
  <c r="W17" i="52"/>
  <c r="G17" i="68" s="1"/>
  <c r="AA17" i="52"/>
  <c r="J17" i="68" s="1"/>
  <c r="AE17" i="52"/>
  <c r="M17" i="68" s="1"/>
  <c r="AI17" i="52"/>
  <c r="P17" i="68" s="1"/>
  <c r="AM17" i="52"/>
  <c r="S17" i="68" s="1"/>
  <c r="AQ17" i="52"/>
  <c r="V17" i="68" s="1"/>
  <c r="AU17" i="52"/>
  <c r="Y17" i="68" s="1"/>
  <c r="AY17" i="52"/>
  <c r="AB17" i="68" s="1"/>
  <c r="BC17" i="52"/>
  <c r="AE17" i="68" s="1"/>
  <c r="BG17" i="52"/>
  <c r="AH17" i="68" s="1"/>
  <c r="BK17" i="52"/>
  <c r="AK17" i="68" s="1"/>
  <c r="BO17" i="52"/>
  <c r="AN17" i="68" s="1"/>
  <c r="W18" i="52"/>
  <c r="G18" i="68" s="1"/>
  <c r="AA18" i="52"/>
  <c r="J18" i="68" s="1"/>
  <c r="AE18" i="52"/>
  <c r="M18" i="68" s="1"/>
  <c r="AI18" i="52"/>
  <c r="P18" i="68" s="1"/>
  <c r="AM18" i="52"/>
  <c r="S18" i="68" s="1"/>
  <c r="AQ18" i="52"/>
  <c r="V18" i="68" s="1"/>
  <c r="AU18" i="52"/>
  <c r="Y18" i="68" s="1"/>
  <c r="AY18" i="52"/>
  <c r="AB18" i="68" s="1"/>
  <c r="BC18" i="52"/>
  <c r="AE18" i="68" s="1"/>
  <c r="BG18" i="52"/>
  <c r="AH18" i="68" s="1"/>
  <c r="BK18" i="52"/>
  <c r="AK18" i="68" s="1"/>
  <c r="BO18" i="52"/>
  <c r="AN18" i="68" s="1"/>
  <c r="W19" i="52"/>
  <c r="G19" i="68" s="1"/>
  <c r="AA19" i="52"/>
  <c r="J19" i="68" s="1"/>
  <c r="AE19" i="52"/>
  <c r="M19" i="68" s="1"/>
  <c r="AI19" i="52"/>
  <c r="P19" i="68" s="1"/>
  <c r="AM19" i="52"/>
  <c r="S19" i="68" s="1"/>
  <c r="AQ19" i="52"/>
  <c r="V19" i="68" s="1"/>
  <c r="AU19" i="52"/>
  <c r="Y19" i="68" s="1"/>
  <c r="AY19" i="52"/>
  <c r="AB19" i="68" s="1"/>
  <c r="BC19" i="52"/>
  <c r="AE19" i="68" s="1"/>
  <c r="BG19" i="52"/>
  <c r="AH19" i="68" s="1"/>
  <c r="BK19" i="52"/>
  <c r="AK19" i="68" s="1"/>
  <c r="BO19" i="52"/>
  <c r="AN19" i="68" s="1"/>
  <c r="W20" i="52"/>
  <c r="G20" i="68" s="1"/>
  <c r="AA20" i="52"/>
  <c r="J20" i="68" s="1"/>
  <c r="AE20" i="52"/>
  <c r="M20" i="68" s="1"/>
  <c r="AI20" i="52"/>
  <c r="P20" i="68" s="1"/>
  <c r="AM20" i="52"/>
  <c r="S20" i="68" s="1"/>
  <c r="AQ20" i="52"/>
  <c r="V20" i="68" s="1"/>
  <c r="AU20" i="52"/>
  <c r="Y20" i="68" s="1"/>
  <c r="AY20" i="52"/>
  <c r="AB20" i="68" s="1"/>
  <c r="BC20" i="52"/>
  <c r="AE20" i="68" s="1"/>
  <c r="BG20" i="52"/>
  <c r="AH20" i="68" s="1"/>
  <c r="BK20" i="52"/>
  <c r="AK20" i="68" s="1"/>
  <c r="BO20" i="52"/>
  <c r="AN20" i="68" s="1"/>
  <c r="W21" i="52"/>
  <c r="G21" i="68" s="1"/>
  <c r="AA21" i="52"/>
  <c r="J21" i="68" s="1"/>
  <c r="AE21" i="52"/>
  <c r="M21" i="68" s="1"/>
  <c r="AI21" i="52"/>
  <c r="P21" i="68" s="1"/>
  <c r="AM21" i="52"/>
  <c r="S21" i="68" s="1"/>
  <c r="AQ21" i="52"/>
  <c r="V21" i="68" s="1"/>
  <c r="AU21" i="52"/>
  <c r="Y21" i="68" s="1"/>
  <c r="AY21" i="52"/>
  <c r="AB21" i="68" s="1"/>
  <c r="BC21" i="52"/>
  <c r="AE21" i="68" s="1"/>
  <c r="BG21" i="52"/>
  <c r="AH21" i="68" s="1"/>
  <c r="BK21" i="52"/>
  <c r="AK21" i="68" s="1"/>
  <c r="BO21" i="52"/>
  <c r="AN21" i="68" s="1"/>
  <c r="W22" i="52"/>
  <c r="G22" i="68" s="1"/>
  <c r="AA22" i="52"/>
  <c r="J22" i="68" s="1"/>
  <c r="AE22" i="52"/>
  <c r="M22" i="68" s="1"/>
  <c r="AI22" i="52"/>
  <c r="P22" i="68" s="1"/>
  <c r="AM22" i="52"/>
  <c r="S22" i="68" s="1"/>
  <c r="AQ22" i="52"/>
  <c r="V22" i="68" s="1"/>
  <c r="AU22" i="52"/>
  <c r="Y22" i="68" s="1"/>
  <c r="AY22" i="52"/>
  <c r="AB22" i="68" s="1"/>
  <c r="BC22" i="52"/>
  <c r="AE22" i="68" s="1"/>
  <c r="BG22" i="52"/>
  <c r="AH22" i="68" s="1"/>
  <c r="BK22" i="52"/>
  <c r="AK22" i="68" s="1"/>
  <c r="BO22" i="52"/>
  <c r="AN22" i="68" s="1"/>
  <c r="W23" i="52"/>
  <c r="G23" i="68" s="1"/>
  <c r="AA23" i="52"/>
  <c r="J23" i="68" s="1"/>
  <c r="AE23" i="52"/>
  <c r="M23" i="68" s="1"/>
  <c r="AI23" i="52"/>
  <c r="P23" i="68" s="1"/>
  <c r="AM23" i="52"/>
  <c r="S23" i="68" s="1"/>
  <c r="AQ23" i="52"/>
  <c r="V23" i="68" s="1"/>
  <c r="AU23" i="52"/>
  <c r="Y23" i="68" s="1"/>
  <c r="AY23" i="52"/>
  <c r="AB23" i="68" s="1"/>
  <c r="BC23" i="52"/>
  <c r="AE23" i="68" s="1"/>
  <c r="BG23" i="52"/>
  <c r="AH23" i="68" s="1"/>
  <c r="BK23" i="52"/>
  <c r="AK23" i="68" s="1"/>
  <c r="BO23" i="52"/>
  <c r="AN23" i="68" s="1"/>
  <c r="W24" i="52"/>
  <c r="G24" i="68" s="1"/>
  <c r="AA24" i="52"/>
  <c r="AE24" i="52"/>
  <c r="M24" i="68" s="1"/>
  <c r="AI24" i="52"/>
  <c r="P24" i="68" s="1"/>
  <c r="AM24" i="52"/>
  <c r="S24" i="68" s="1"/>
  <c r="AQ24" i="52"/>
  <c r="V24" i="68" s="1"/>
  <c r="AU24" i="52"/>
  <c r="Y24" i="68" s="1"/>
  <c r="AY24" i="52"/>
  <c r="AB24" i="68" s="1"/>
  <c r="BC24" i="52"/>
  <c r="AE24" i="68" s="1"/>
  <c r="BG24" i="52"/>
  <c r="AH24" i="68" s="1"/>
  <c r="BK24" i="52"/>
  <c r="AK24" i="68" s="1"/>
  <c r="BO24" i="52"/>
  <c r="AN24" i="68" s="1"/>
  <c r="W25" i="52"/>
  <c r="G25" i="68" s="1"/>
  <c r="AA25" i="52"/>
  <c r="J25" i="68" s="1"/>
  <c r="AE25" i="52"/>
  <c r="M25" i="68" s="1"/>
  <c r="AI25" i="52"/>
  <c r="P25" i="68" s="1"/>
  <c r="AM25" i="52"/>
  <c r="S25" i="68" s="1"/>
  <c r="AQ25" i="52"/>
  <c r="V25" i="68" s="1"/>
  <c r="AU25" i="52"/>
  <c r="Y25" i="68" s="1"/>
  <c r="AY25" i="52"/>
  <c r="AB25" i="68" s="1"/>
  <c r="BC25" i="52"/>
  <c r="AE25" i="68" s="1"/>
  <c r="BG25" i="52"/>
  <c r="AH25" i="68" s="1"/>
  <c r="BK25" i="52"/>
  <c r="AK25" i="68" s="1"/>
  <c r="BO25" i="52"/>
  <c r="AN25" i="68" s="1"/>
  <c r="W26" i="52"/>
  <c r="G26" i="68" s="1"/>
  <c r="AA26" i="52"/>
  <c r="J26" i="68" s="1"/>
  <c r="AE26" i="52"/>
  <c r="M26" i="68" s="1"/>
  <c r="AI26" i="52"/>
  <c r="P26" i="68" s="1"/>
  <c r="AM26" i="52"/>
  <c r="S26" i="68" s="1"/>
  <c r="AQ26" i="52"/>
  <c r="V26" i="68" s="1"/>
  <c r="AU26" i="52"/>
  <c r="Y26" i="68" s="1"/>
  <c r="AY26" i="52"/>
  <c r="AB26" i="68" s="1"/>
  <c r="BC26" i="52"/>
  <c r="AE26" i="68" s="1"/>
  <c r="BG26" i="52"/>
  <c r="AH26" i="68" s="1"/>
  <c r="BK26" i="52"/>
  <c r="AK26" i="68" s="1"/>
  <c r="BO26" i="52"/>
  <c r="AN26" i="68" s="1"/>
  <c r="W27" i="52"/>
  <c r="G27" i="68" s="1"/>
  <c r="AA27" i="52"/>
  <c r="J27" i="68" s="1"/>
  <c r="AE27" i="52"/>
  <c r="M27" i="68" s="1"/>
  <c r="AI27" i="52"/>
  <c r="P27" i="68" s="1"/>
  <c r="AM27" i="52"/>
  <c r="S27" i="68" s="1"/>
  <c r="AQ27" i="52"/>
  <c r="V27" i="68" s="1"/>
  <c r="AU27" i="52"/>
  <c r="Y27" i="68" s="1"/>
  <c r="AY27" i="52"/>
  <c r="AB27" i="68" s="1"/>
  <c r="BC27" i="52"/>
  <c r="AE27" i="68" s="1"/>
  <c r="BG27" i="52"/>
  <c r="AH27" i="68" s="1"/>
  <c r="BK27" i="52"/>
  <c r="AK27" i="68" s="1"/>
  <c r="BO27" i="52"/>
  <c r="AN27" i="68" s="1"/>
  <c r="W28" i="52"/>
  <c r="G28" i="68" s="1"/>
  <c r="AA28" i="52"/>
  <c r="J28" i="68" s="1"/>
  <c r="AE28" i="52"/>
  <c r="M28" i="68" s="1"/>
  <c r="AI28" i="52"/>
  <c r="P28" i="68" s="1"/>
  <c r="AM28" i="52"/>
  <c r="S28" i="68" s="1"/>
  <c r="AQ28" i="52"/>
  <c r="V28" i="68" s="1"/>
  <c r="AU28" i="52"/>
  <c r="Y28" i="68" s="1"/>
  <c r="AY28" i="52"/>
  <c r="AB28" i="68" s="1"/>
  <c r="BC28" i="52"/>
  <c r="AE28" i="68" s="1"/>
  <c r="BG28" i="52"/>
  <c r="AH28" i="68" s="1"/>
  <c r="BK28" i="52"/>
  <c r="AK28" i="68" s="1"/>
  <c r="BO28" i="52"/>
  <c r="AN28" i="68" s="1"/>
  <c r="W29" i="52"/>
  <c r="G29" i="68" s="1"/>
  <c r="AA29" i="52"/>
  <c r="J29" i="68" s="1"/>
  <c r="AE29" i="52"/>
  <c r="M29" i="68" s="1"/>
  <c r="AI29" i="52"/>
  <c r="P29" i="68" s="1"/>
  <c r="AM29" i="52"/>
  <c r="S29" i="68" s="1"/>
  <c r="AQ29" i="52"/>
  <c r="V29" i="68" s="1"/>
  <c r="AU29" i="52"/>
  <c r="Y29" i="68" s="1"/>
  <c r="AY29" i="52"/>
  <c r="AB29" i="68" s="1"/>
  <c r="BC29" i="52"/>
  <c r="AE29" i="68" s="1"/>
  <c r="BG29" i="52"/>
  <c r="AH29" i="68" s="1"/>
  <c r="BK29" i="52"/>
  <c r="AK29" i="68" s="1"/>
  <c r="BO29" i="52"/>
  <c r="AN29" i="68" s="1"/>
  <c r="W30" i="52"/>
  <c r="G30" i="68" s="1"/>
  <c r="AA30" i="52"/>
  <c r="J30" i="68" s="1"/>
  <c r="AE30" i="52"/>
  <c r="M30" i="68" s="1"/>
  <c r="AI30" i="52"/>
  <c r="P30" i="68" s="1"/>
  <c r="AM30" i="52"/>
  <c r="S30" i="68" s="1"/>
  <c r="AQ30" i="52"/>
  <c r="V30" i="68" s="1"/>
  <c r="AU30" i="52"/>
  <c r="Y30" i="68" s="1"/>
  <c r="AY30" i="52"/>
  <c r="AB30" i="68" s="1"/>
  <c r="BC30" i="52"/>
  <c r="AE30" i="68" s="1"/>
  <c r="BG30" i="52"/>
  <c r="AH30" i="68" s="1"/>
  <c r="BK30" i="52"/>
  <c r="AK30" i="68" s="1"/>
  <c r="BO30" i="52"/>
  <c r="AN30" i="68" s="1"/>
  <c r="W31" i="52"/>
  <c r="G31" i="68" s="1"/>
  <c r="AA31" i="52"/>
  <c r="J31" i="68" s="1"/>
  <c r="AE31" i="52"/>
  <c r="M31" i="68" s="1"/>
  <c r="AI31" i="52"/>
  <c r="P31" i="68" s="1"/>
  <c r="AM31" i="52"/>
  <c r="S31" i="68" s="1"/>
  <c r="AQ31" i="52"/>
  <c r="V31" i="68" s="1"/>
  <c r="AU31" i="52"/>
  <c r="Y31" i="68" s="1"/>
  <c r="AY31" i="52"/>
  <c r="AB31" i="68" s="1"/>
  <c r="BC31" i="52"/>
  <c r="AE31" i="68" s="1"/>
  <c r="BG31" i="52"/>
  <c r="AH31" i="68" s="1"/>
  <c r="BK31" i="52"/>
  <c r="AK31" i="68" s="1"/>
  <c r="BO31" i="52"/>
  <c r="AN31" i="68" s="1"/>
  <c r="W32" i="52"/>
  <c r="G32" i="68" s="1"/>
  <c r="AA32" i="52"/>
  <c r="J32" i="68" s="1"/>
  <c r="AE32" i="52"/>
  <c r="M32" i="68" s="1"/>
  <c r="AI32" i="52"/>
  <c r="P32" i="68" s="1"/>
  <c r="AM32" i="52"/>
  <c r="S32" i="68" s="1"/>
  <c r="AQ32" i="52"/>
  <c r="V32" i="68" s="1"/>
  <c r="AU32" i="52"/>
  <c r="Y32" i="68" s="1"/>
  <c r="AY32" i="52"/>
  <c r="AB32" i="68" s="1"/>
  <c r="BC32" i="52"/>
  <c r="AE32" i="68" s="1"/>
  <c r="BG32" i="52"/>
  <c r="AH32" i="68" s="1"/>
  <c r="BK32" i="52"/>
  <c r="AK32" i="68" s="1"/>
  <c r="BO32" i="52"/>
  <c r="AN32" i="68" s="1"/>
  <c r="W33" i="52"/>
  <c r="G33" i="68" s="1"/>
  <c r="AA33" i="52"/>
  <c r="J33" i="68" s="1"/>
  <c r="AE33" i="52"/>
  <c r="M33" i="68" s="1"/>
  <c r="AI33" i="52"/>
  <c r="P33" i="68" s="1"/>
  <c r="AM33" i="52"/>
  <c r="S33" i="68" s="1"/>
  <c r="AQ33" i="52"/>
  <c r="V33" i="68" s="1"/>
  <c r="AU33" i="52"/>
  <c r="Y33" i="68" s="1"/>
  <c r="AY33" i="52"/>
  <c r="AB33" i="68" s="1"/>
  <c r="BC33" i="52"/>
  <c r="AE33" i="68" s="1"/>
  <c r="BG33" i="52"/>
  <c r="AH33" i="68" s="1"/>
  <c r="BK33" i="52"/>
  <c r="AK33" i="68" s="1"/>
  <c r="BO33" i="52"/>
  <c r="AN33" i="68" s="1"/>
  <c r="W34" i="52"/>
  <c r="G34" i="68" s="1"/>
  <c r="AA34" i="52"/>
  <c r="J34" i="68" s="1"/>
  <c r="AE34" i="52"/>
  <c r="M34" i="68" s="1"/>
  <c r="AI34" i="52"/>
  <c r="P34" i="68" s="1"/>
  <c r="AM34" i="52"/>
  <c r="S34" i="68" s="1"/>
  <c r="AQ34" i="52"/>
  <c r="V34" i="68" s="1"/>
  <c r="AU34" i="52"/>
  <c r="Y34" i="68" s="1"/>
  <c r="AY34" i="52"/>
  <c r="AB34" i="68" s="1"/>
  <c r="BC34" i="52"/>
  <c r="AE34" i="68" s="1"/>
  <c r="BG34" i="52"/>
  <c r="AH34" i="68" s="1"/>
  <c r="BK34" i="52"/>
  <c r="AK34" i="68" s="1"/>
  <c r="BO34" i="52"/>
  <c r="AN34" i="68" s="1"/>
  <c r="W35" i="52"/>
  <c r="G35" i="68" s="1"/>
  <c r="AA35" i="52"/>
  <c r="J35" i="68" s="1"/>
  <c r="AE35" i="52"/>
  <c r="M35" i="68" s="1"/>
  <c r="AI35" i="52"/>
  <c r="P35" i="68" s="1"/>
  <c r="AM35" i="52"/>
  <c r="S35" i="68" s="1"/>
  <c r="AQ35" i="52"/>
  <c r="V35" i="68" s="1"/>
  <c r="AU35" i="52"/>
  <c r="Y35" i="68" s="1"/>
  <c r="AY35" i="52"/>
  <c r="AB35" i="68" s="1"/>
  <c r="BC35" i="52"/>
  <c r="AE35" i="68" s="1"/>
  <c r="BG35" i="52"/>
  <c r="AH35" i="68" s="1"/>
  <c r="BK35" i="52"/>
  <c r="AK35" i="68" s="1"/>
  <c r="BO35" i="52"/>
  <c r="AN35" i="68" s="1"/>
  <c r="W36" i="52"/>
  <c r="G36" i="68" s="1"/>
  <c r="AA36" i="52"/>
  <c r="J36" i="68" s="1"/>
  <c r="AE36" i="52"/>
  <c r="M36" i="68" s="1"/>
  <c r="AI36" i="52"/>
  <c r="P36" i="68" s="1"/>
  <c r="AM36" i="52"/>
  <c r="S36" i="68" s="1"/>
  <c r="AQ36" i="52"/>
  <c r="V36" i="68" s="1"/>
  <c r="AU36" i="52"/>
  <c r="Y36" i="68" s="1"/>
  <c r="AY36" i="52"/>
  <c r="AB36" i="68" s="1"/>
  <c r="BC36" i="52"/>
  <c r="AE36" i="68" s="1"/>
  <c r="BG36" i="52"/>
  <c r="AH36" i="68" s="1"/>
  <c r="BK36" i="52"/>
  <c r="AK36" i="68" s="1"/>
  <c r="BO36" i="52"/>
  <c r="AN36" i="68" s="1"/>
  <c r="W37" i="52"/>
  <c r="G37" i="68" s="1"/>
  <c r="AA37" i="52"/>
  <c r="J37" i="68" s="1"/>
  <c r="AE37" i="52"/>
  <c r="M37" i="68" s="1"/>
  <c r="AI37" i="52"/>
  <c r="P37" i="68" s="1"/>
  <c r="AM37" i="52"/>
  <c r="S37" i="68" s="1"/>
  <c r="AQ37" i="52"/>
  <c r="V37" i="68" s="1"/>
  <c r="AU37" i="52"/>
  <c r="Y37" i="68" s="1"/>
  <c r="AY37" i="52"/>
  <c r="AB37" i="68" s="1"/>
  <c r="BC37" i="52"/>
  <c r="AE37" i="68" s="1"/>
  <c r="BG37" i="52"/>
  <c r="AH37" i="68" s="1"/>
  <c r="BK37" i="52"/>
  <c r="AK37" i="68" s="1"/>
  <c r="BO37" i="52"/>
  <c r="AN37" i="68" s="1"/>
  <c r="W38" i="52"/>
  <c r="G38" i="68" s="1"/>
  <c r="AA38" i="52"/>
  <c r="AE38" i="52"/>
  <c r="M38" i="68" s="1"/>
  <c r="AI38" i="52"/>
  <c r="P38" i="68" s="1"/>
  <c r="AM38" i="52"/>
  <c r="S38" i="68" s="1"/>
  <c r="AQ38" i="52"/>
  <c r="V38" i="68" s="1"/>
  <c r="AU38" i="52"/>
  <c r="Y38" i="68" s="1"/>
  <c r="AY38" i="52"/>
  <c r="AB38" i="68" s="1"/>
  <c r="BC38" i="52"/>
  <c r="AE38" i="68" s="1"/>
  <c r="BG38" i="52"/>
  <c r="AH38" i="68" s="1"/>
  <c r="BK38" i="52"/>
  <c r="AK38" i="68" s="1"/>
  <c r="BO38" i="52"/>
  <c r="AN38" i="68" s="1"/>
  <c r="W39" i="52"/>
  <c r="G39" i="68" s="1"/>
  <c r="AA39" i="52"/>
  <c r="J39" i="68" s="1"/>
  <c r="AE39" i="52"/>
  <c r="M39" i="68" s="1"/>
  <c r="AI39" i="52"/>
  <c r="P39" i="68" s="1"/>
  <c r="AM39" i="52"/>
  <c r="S39" i="68" s="1"/>
  <c r="AQ39" i="52"/>
  <c r="V39" i="68" s="1"/>
  <c r="AU39" i="52"/>
  <c r="Y39" i="68" s="1"/>
  <c r="AY39" i="52"/>
  <c r="AB39" i="68" s="1"/>
  <c r="BC39" i="52"/>
  <c r="AE39" i="68" s="1"/>
  <c r="BG39" i="52"/>
  <c r="AH39" i="68" s="1"/>
  <c r="BK39" i="52"/>
  <c r="AK39" i="68" s="1"/>
  <c r="BO39" i="52"/>
  <c r="AN39" i="68" s="1"/>
  <c r="W40" i="52"/>
  <c r="G40" i="68" s="1"/>
  <c r="AA40" i="52"/>
  <c r="AE40" i="52"/>
  <c r="M40" i="68" s="1"/>
  <c r="AI40" i="52"/>
  <c r="P40" i="68" s="1"/>
  <c r="AM40" i="52"/>
  <c r="S40" i="68" s="1"/>
  <c r="AQ40" i="52"/>
  <c r="V40" i="68" s="1"/>
  <c r="AU40" i="52"/>
  <c r="Y40" i="68" s="1"/>
  <c r="AY40" i="52"/>
  <c r="AB40" i="68" s="1"/>
  <c r="BC40" i="52"/>
  <c r="AE40" i="68" s="1"/>
  <c r="BG40" i="52"/>
  <c r="AH40" i="68" s="1"/>
  <c r="BK40" i="52"/>
  <c r="AK40" i="68" s="1"/>
  <c r="BO40" i="52"/>
  <c r="AN40" i="68" s="1"/>
  <c r="W41" i="52"/>
  <c r="G41" i="68" s="1"/>
  <c r="AA41" i="52"/>
  <c r="J41" i="68" s="1"/>
  <c r="AE41" i="52"/>
  <c r="M41" i="68" s="1"/>
  <c r="AI41" i="52"/>
  <c r="P41" i="68" s="1"/>
  <c r="AM41" i="52"/>
  <c r="S41" i="68" s="1"/>
  <c r="AQ41" i="52"/>
  <c r="V41" i="68" s="1"/>
  <c r="AU41" i="52"/>
  <c r="Y41" i="68" s="1"/>
  <c r="AY41" i="52"/>
  <c r="AB41" i="68" s="1"/>
  <c r="BC41" i="52"/>
  <c r="AE41" i="68" s="1"/>
  <c r="BG41" i="52"/>
  <c r="AH41" i="68" s="1"/>
  <c r="BK41" i="52"/>
  <c r="AK41" i="68" s="1"/>
  <c r="BO41" i="52"/>
  <c r="AN41" i="68" s="1"/>
  <c r="W42" i="52"/>
  <c r="G42" i="68" s="1"/>
  <c r="AA42" i="52"/>
  <c r="J42" i="68" s="1"/>
  <c r="AE42" i="52"/>
  <c r="M42" i="68" s="1"/>
  <c r="AI42" i="52"/>
  <c r="P42" i="68" s="1"/>
  <c r="AM42" i="52"/>
  <c r="S42" i="68" s="1"/>
  <c r="AQ42" i="52"/>
  <c r="V42" i="68" s="1"/>
  <c r="AU42" i="52"/>
  <c r="Y42" i="68" s="1"/>
  <c r="AY42" i="52"/>
  <c r="AB42" i="68" s="1"/>
  <c r="BC42" i="52"/>
  <c r="AE42" i="68" s="1"/>
  <c r="BG42" i="52"/>
  <c r="AH42" i="68" s="1"/>
  <c r="BK42" i="52"/>
  <c r="AK42" i="68" s="1"/>
  <c r="BO42" i="52"/>
  <c r="AN42" i="68" s="1"/>
  <c r="W43" i="52"/>
  <c r="G43" i="68" s="1"/>
  <c r="AA43" i="52"/>
  <c r="J43" i="68" s="1"/>
  <c r="AE43" i="52"/>
  <c r="M43" i="68" s="1"/>
  <c r="AI43" i="52"/>
  <c r="P43" i="68" s="1"/>
  <c r="AM43" i="52"/>
  <c r="S43" i="68" s="1"/>
  <c r="AQ43" i="52"/>
  <c r="V43" i="68" s="1"/>
  <c r="AU43" i="52"/>
  <c r="Y43" i="68" s="1"/>
  <c r="AY43" i="52"/>
  <c r="AB43" i="68" s="1"/>
  <c r="BC43" i="52"/>
  <c r="AE43" i="68" s="1"/>
  <c r="BG43" i="52"/>
  <c r="AH43" i="68" s="1"/>
  <c r="BK43" i="52"/>
  <c r="AK43" i="68" s="1"/>
  <c r="BO43" i="52"/>
  <c r="AN43" i="68" s="1"/>
  <c r="W44" i="52"/>
  <c r="G44" i="68" s="1"/>
  <c r="AA44" i="52"/>
  <c r="AE44" i="52"/>
  <c r="M44" i="68" s="1"/>
  <c r="AI44" i="52"/>
  <c r="P44" i="68" s="1"/>
  <c r="AM44" i="52"/>
  <c r="S44" i="68" s="1"/>
  <c r="AQ44" i="52"/>
  <c r="V44" i="68" s="1"/>
  <c r="AU44" i="52"/>
  <c r="Y44" i="68" s="1"/>
  <c r="AY44" i="52"/>
  <c r="AB44" i="68" s="1"/>
  <c r="BC44" i="52"/>
  <c r="AE44" i="68" s="1"/>
  <c r="BG44" i="52"/>
  <c r="AH44" i="68" s="1"/>
  <c r="BK44" i="52"/>
  <c r="AK44" i="68" s="1"/>
  <c r="BO44" i="52"/>
  <c r="AN44" i="68" s="1"/>
  <c r="W45" i="52"/>
  <c r="G45" i="68" s="1"/>
  <c r="AA45" i="52"/>
  <c r="J45" i="68" s="1"/>
  <c r="AE45" i="52"/>
  <c r="M45" i="68" s="1"/>
  <c r="AI45" i="52"/>
  <c r="P45" i="68" s="1"/>
  <c r="AM45" i="52"/>
  <c r="S45" i="68" s="1"/>
  <c r="AQ45" i="52"/>
  <c r="V45" i="68" s="1"/>
  <c r="AU45" i="52"/>
  <c r="Y45" i="68" s="1"/>
  <c r="AY45" i="52"/>
  <c r="AB45" i="68" s="1"/>
  <c r="BC45" i="52"/>
  <c r="AE45" i="68" s="1"/>
  <c r="BG45" i="52"/>
  <c r="AH45" i="68" s="1"/>
  <c r="BK45" i="52"/>
  <c r="AK45" i="68" s="1"/>
  <c r="BO45" i="52"/>
  <c r="AN45" i="68" s="1"/>
  <c r="W46" i="52"/>
  <c r="G46" i="68" s="1"/>
  <c r="AA46" i="52"/>
  <c r="J46" i="68" s="1"/>
  <c r="AE46" i="52"/>
  <c r="M46" i="68" s="1"/>
  <c r="AI46" i="52"/>
  <c r="P46" i="68" s="1"/>
  <c r="AM46" i="52"/>
  <c r="S46" i="68" s="1"/>
  <c r="AQ46" i="52"/>
  <c r="V46" i="68" s="1"/>
  <c r="AU46" i="52"/>
  <c r="Y46" i="68" s="1"/>
  <c r="AY46" i="52"/>
  <c r="AB46" i="68" s="1"/>
  <c r="BC46" i="52"/>
  <c r="AE46" i="68" s="1"/>
  <c r="BG46" i="52"/>
  <c r="AH46" i="68" s="1"/>
  <c r="BK46" i="52"/>
  <c r="AK46" i="68" s="1"/>
  <c r="BO46" i="52"/>
  <c r="AN46" i="68" s="1"/>
  <c r="W47" i="52"/>
  <c r="G47" i="68" s="1"/>
  <c r="AA47" i="52"/>
  <c r="J47" i="68" s="1"/>
  <c r="AE47" i="52"/>
  <c r="M47" i="68" s="1"/>
  <c r="AI47" i="52"/>
  <c r="P47" i="68" s="1"/>
  <c r="AM47" i="52"/>
  <c r="S47" i="68" s="1"/>
  <c r="AQ47" i="52"/>
  <c r="V47" i="68" s="1"/>
  <c r="AU47" i="52"/>
  <c r="Y47" i="68" s="1"/>
  <c r="AY47" i="52"/>
  <c r="AB47" i="68" s="1"/>
  <c r="BC47" i="52"/>
  <c r="AE47" i="68" s="1"/>
  <c r="BG47" i="52"/>
  <c r="AH47" i="68" s="1"/>
  <c r="BK47" i="52"/>
  <c r="AK47" i="68" s="1"/>
  <c r="BO47" i="52"/>
  <c r="AN47" i="68" s="1"/>
  <c r="W48" i="52"/>
  <c r="G48" i="68" s="1"/>
  <c r="AA48" i="52"/>
  <c r="J48" i="68" s="1"/>
  <c r="AE48" i="52"/>
  <c r="M48" i="68" s="1"/>
  <c r="AI48" i="52"/>
  <c r="P48" i="68" s="1"/>
  <c r="AM48" i="52"/>
  <c r="S48" i="68" s="1"/>
  <c r="AQ48" i="52"/>
  <c r="V48" i="68" s="1"/>
  <c r="AU48" i="52"/>
  <c r="Y48" i="68" s="1"/>
  <c r="AY48" i="52"/>
  <c r="AB48" i="68" s="1"/>
  <c r="BC48" i="52"/>
  <c r="AE48" i="68" s="1"/>
  <c r="BG48" i="52"/>
  <c r="AH48" i="68" s="1"/>
  <c r="BK48" i="52"/>
  <c r="AK48" i="68" s="1"/>
  <c r="BO48" i="52"/>
  <c r="AN48" i="68" s="1"/>
  <c r="W49" i="52"/>
  <c r="G49" i="68" s="1"/>
  <c r="AA49" i="52"/>
  <c r="J49" i="68" s="1"/>
  <c r="AE49" i="52"/>
  <c r="M49" i="68" s="1"/>
  <c r="AI49" i="52"/>
  <c r="P49" i="68" s="1"/>
  <c r="AM49" i="52"/>
  <c r="S49" i="68" s="1"/>
  <c r="AQ49" i="52"/>
  <c r="V49" i="68" s="1"/>
  <c r="AU49" i="52"/>
  <c r="Y49" i="68" s="1"/>
  <c r="AY49" i="52"/>
  <c r="AB49" i="68" s="1"/>
  <c r="BC49" i="52"/>
  <c r="AE49" i="68" s="1"/>
  <c r="BG49" i="52"/>
  <c r="AH49" i="68" s="1"/>
  <c r="BK49" i="52"/>
  <c r="AK49" i="68" s="1"/>
  <c r="BO49" i="52"/>
  <c r="AN49" i="68" s="1"/>
  <c r="W50" i="52"/>
  <c r="G50" i="68" s="1"/>
  <c r="AA50" i="52"/>
  <c r="J50" i="68" s="1"/>
  <c r="AE50" i="52"/>
  <c r="M50" i="68" s="1"/>
  <c r="AI50" i="52"/>
  <c r="P50" i="68" s="1"/>
  <c r="AM50" i="52"/>
  <c r="S50" i="68" s="1"/>
  <c r="AQ50" i="52"/>
  <c r="V50" i="68" s="1"/>
  <c r="AU50" i="52"/>
  <c r="Y50" i="68" s="1"/>
  <c r="AY50" i="52"/>
  <c r="AB50" i="68" s="1"/>
  <c r="BC50" i="52"/>
  <c r="AE50" i="68" s="1"/>
  <c r="BG50" i="52"/>
  <c r="AH50" i="68" s="1"/>
  <c r="BK50" i="52"/>
  <c r="AK50" i="68" s="1"/>
  <c r="BO50" i="52"/>
  <c r="AN50" i="68" s="1"/>
  <c r="W51" i="52"/>
  <c r="G51" i="68" s="1"/>
  <c r="AA51" i="52"/>
  <c r="J51" i="68" s="1"/>
  <c r="AE51" i="52"/>
  <c r="M51" i="68" s="1"/>
  <c r="AI51" i="52"/>
  <c r="P51" i="68" s="1"/>
  <c r="AM51" i="52"/>
  <c r="S51" i="68" s="1"/>
  <c r="AQ51" i="52"/>
  <c r="V51" i="68" s="1"/>
  <c r="AU51" i="52"/>
  <c r="Y51" i="68" s="1"/>
  <c r="AY51" i="52"/>
  <c r="AB51" i="68" s="1"/>
  <c r="BC51" i="52"/>
  <c r="AE51" i="68" s="1"/>
  <c r="BG51" i="52"/>
  <c r="AH51" i="68" s="1"/>
  <c r="BK51" i="52"/>
  <c r="AK51" i="68" s="1"/>
  <c r="BO51" i="52"/>
  <c r="AN51" i="68" s="1"/>
  <c r="W52" i="52"/>
  <c r="G52" i="68" s="1"/>
  <c r="AA52" i="52"/>
  <c r="J52" i="68" s="1"/>
  <c r="AE52" i="52"/>
  <c r="M52" i="68" s="1"/>
  <c r="AI52" i="52"/>
  <c r="P52" i="68" s="1"/>
  <c r="AM52" i="52"/>
  <c r="S52" i="68" s="1"/>
  <c r="AQ52" i="52"/>
  <c r="V52" i="68" s="1"/>
  <c r="AU52" i="52"/>
  <c r="Y52" i="68" s="1"/>
  <c r="AY52" i="52"/>
  <c r="AB52" i="68" s="1"/>
  <c r="BC52" i="52"/>
  <c r="AE52" i="68" s="1"/>
  <c r="BG52" i="52"/>
  <c r="AH52" i="68" s="1"/>
  <c r="BK52" i="52"/>
  <c r="AK52" i="68" s="1"/>
  <c r="BO52" i="52"/>
  <c r="AN52" i="68" s="1"/>
  <c r="W53" i="52"/>
  <c r="G53" i="68" s="1"/>
  <c r="AA53" i="52"/>
  <c r="J53" i="68" s="1"/>
  <c r="AE53" i="52"/>
  <c r="M53" i="68" s="1"/>
  <c r="AI53" i="52"/>
  <c r="P53" i="68" s="1"/>
  <c r="AM53" i="52"/>
  <c r="S53" i="68" s="1"/>
  <c r="AQ53" i="52"/>
  <c r="V53" i="68" s="1"/>
  <c r="AU53" i="52"/>
  <c r="Y53" i="68" s="1"/>
  <c r="AY53" i="52"/>
  <c r="AB53" i="68" s="1"/>
  <c r="BC53" i="52"/>
  <c r="AE53" i="68" s="1"/>
  <c r="BG53" i="52"/>
  <c r="AH53" i="68" s="1"/>
  <c r="BK53" i="52"/>
  <c r="AK53" i="68" s="1"/>
  <c r="BO53" i="52"/>
  <c r="AN53" i="68" s="1"/>
  <c r="W54" i="52"/>
  <c r="G54" i="68" s="1"/>
  <c r="AA54" i="52"/>
  <c r="AE54" i="52"/>
  <c r="M54" i="68" s="1"/>
  <c r="AI54" i="52"/>
  <c r="P54" i="68" s="1"/>
  <c r="AM54" i="52"/>
  <c r="S54" i="68" s="1"/>
  <c r="AQ54" i="52"/>
  <c r="V54" i="68" s="1"/>
  <c r="AU54" i="52"/>
  <c r="Y54" i="68" s="1"/>
  <c r="AY54" i="52"/>
  <c r="AB54" i="68" s="1"/>
  <c r="BC54" i="52"/>
  <c r="AE54" i="68" s="1"/>
  <c r="BG54" i="52"/>
  <c r="AH54" i="68" s="1"/>
  <c r="BK54" i="52"/>
  <c r="AK54" i="68" s="1"/>
  <c r="BO54" i="52"/>
  <c r="AN54" i="68" s="1"/>
  <c r="W55" i="52"/>
  <c r="G55" i="68" s="1"/>
  <c r="AA55" i="52"/>
  <c r="J55" i="68" s="1"/>
  <c r="AE55" i="52"/>
  <c r="M55" i="68" s="1"/>
  <c r="AI55" i="52"/>
  <c r="P55" i="68" s="1"/>
  <c r="AM55" i="52"/>
  <c r="S55" i="68" s="1"/>
  <c r="AQ55" i="52"/>
  <c r="V55" i="68" s="1"/>
  <c r="AU55" i="52"/>
  <c r="Y55" i="68" s="1"/>
  <c r="AY55" i="52"/>
  <c r="AB55" i="68" s="1"/>
  <c r="BC55" i="52"/>
  <c r="AE55" i="68" s="1"/>
  <c r="BG55" i="52"/>
  <c r="AH55" i="68" s="1"/>
  <c r="BK55" i="52"/>
  <c r="AK55" i="68" s="1"/>
  <c r="BO55" i="52"/>
  <c r="AN55" i="68" s="1"/>
  <c r="W56" i="52"/>
  <c r="G56" i="68" s="1"/>
  <c r="AA56" i="52"/>
  <c r="AE56" i="52"/>
  <c r="M56" i="68" s="1"/>
  <c r="AI56" i="52"/>
  <c r="P56" i="68" s="1"/>
  <c r="AM56" i="52"/>
  <c r="S56" i="68" s="1"/>
  <c r="AQ56" i="52"/>
  <c r="V56" i="68" s="1"/>
  <c r="AU56" i="52"/>
  <c r="Y56" i="68" s="1"/>
  <c r="AY56" i="52"/>
  <c r="AB56" i="68" s="1"/>
  <c r="BC56" i="52"/>
  <c r="AE56" i="68" s="1"/>
  <c r="BG56" i="52"/>
  <c r="AH56" i="68" s="1"/>
  <c r="BK56" i="52"/>
  <c r="AK56" i="68" s="1"/>
  <c r="BO56" i="52"/>
  <c r="AN56" i="68" s="1"/>
  <c r="W57" i="52"/>
  <c r="G57" i="68" s="1"/>
  <c r="AA57" i="52"/>
  <c r="J57" i="68" s="1"/>
  <c r="AE57" i="52"/>
  <c r="M57" i="68" s="1"/>
  <c r="AI57" i="52"/>
  <c r="P57" i="68" s="1"/>
  <c r="AM57" i="52"/>
  <c r="S57" i="68" s="1"/>
  <c r="AQ57" i="52"/>
  <c r="V57" i="68" s="1"/>
  <c r="AU57" i="52"/>
  <c r="Y57" i="68" s="1"/>
  <c r="AY57" i="52"/>
  <c r="AB57" i="68" s="1"/>
  <c r="BC57" i="52"/>
  <c r="AE57" i="68" s="1"/>
  <c r="BG57" i="52"/>
  <c r="AH57" i="68" s="1"/>
  <c r="BK57" i="52"/>
  <c r="AK57" i="68" s="1"/>
  <c r="BO57" i="52"/>
  <c r="AN57" i="68" s="1"/>
  <c r="W58" i="52"/>
  <c r="G58" i="68" s="1"/>
  <c r="AA58" i="52"/>
  <c r="J58" i="68" s="1"/>
  <c r="AE58" i="52"/>
  <c r="M58" i="68" s="1"/>
  <c r="AI58" i="52"/>
  <c r="P58" i="68" s="1"/>
  <c r="AM58" i="52"/>
  <c r="S58" i="68" s="1"/>
  <c r="AQ58" i="52"/>
  <c r="V58" i="68" s="1"/>
  <c r="AU58" i="52"/>
  <c r="Y58" i="68" s="1"/>
  <c r="AY58" i="52"/>
  <c r="AB58" i="68" s="1"/>
  <c r="BC58" i="52"/>
  <c r="AE58" i="68" s="1"/>
  <c r="BG58" i="52"/>
  <c r="AH58" i="68" s="1"/>
  <c r="BK58" i="52"/>
  <c r="AK58" i="68" s="1"/>
  <c r="BO58" i="52"/>
  <c r="AN58" i="68" s="1"/>
  <c r="W59" i="52"/>
  <c r="G59" i="68" s="1"/>
  <c r="AA59" i="52"/>
  <c r="J59" i="68" s="1"/>
  <c r="AE59" i="52"/>
  <c r="M59" i="68" s="1"/>
  <c r="AI59" i="52"/>
  <c r="P59" i="68" s="1"/>
  <c r="AM59" i="52"/>
  <c r="S59" i="68" s="1"/>
  <c r="AQ59" i="52"/>
  <c r="V59" i="68" s="1"/>
  <c r="AU59" i="52"/>
  <c r="Y59" i="68" s="1"/>
  <c r="AY59" i="52"/>
  <c r="AB59" i="68" s="1"/>
  <c r="BC59" i="52"/>
  <c r="AE59" i="68" s="1"/>
  <c r="BG59" i="52"/>
  <c r="AH59" i="68" s="1"/>
  <c r="BK59" i="52"/>
  <c r="AK59" i="68" s="1"/>
  <c r="BO59" i="52"/>
  <c r="AN59" i="68" s="1"/>
  <c r="W60" i="52"/>
  <c r="G60" i="68" s="1"/>
  <c r="AA60" i="52"/>
  <c r="AE60" i="52"/>
  <c r="M60" i="68" s="1"/>
  <c r="AI60" i="52"/>
  <c r="P60" i="68" s="1"/>
  <c r="AM60" i="52"/>
  <c r="S60" i="68" s="1"/>
  <c r="AQ60" i="52"/>
  <c r="V60" i="68" s="1"/>
  <c r="AU60" i="52"/>
  <c r="Y60" i="68" s="1"/>
  <c r="AY60" i="52"/>
  <c r="AB60" i="68" s="1"/>
  <c r="BC60" i="52"/>
  <c r="AE60" i="68" s="1"/>
  <c r="BG60" i="52"/>
  <c r="AH60" i="68" s="1"/>
  <c r="BK60" i="52"/>
  <c r="AK60" i="68" s="1"/>
  <c r="BO60" i="52"/>
  <c r="AN60" i="68" s="1"/>
  <c r="W61" i="52"/>
  <c r="G61" i="68" s="1"/>
  <c r="AA61" i="52"/>
  <c r="J61" i="68" s="1"/>
  <c r="AE61" i="52"/>
  <c r="M61" i="68" s="1"/>
  <c r="AI61" i="52"/>
  <c r="P61" i="68" s="1"/>
  <c r="AM61" i="52"/>
  <c r="S61" i="68" s="1"/>
  <c r="AQ61" i="52"/>
  <c r="V61" i="68" s="1"/>
  <c r="AU61" i="52"/>
  <c r="Y61" i="68" s="1"/>
  <c r="AY61" i="52"/>
  <c r="AB61" i="68" s="1"/>
  <c r="BC61" i="52"/>
  <c r="AE61" i="68" s="1"/>
  <c r="BG61" i="52"/>
  <c r="AH61" i="68" s="1"/>
  <c r="BK61" i="52"/>
  <c r="AK61" i="68" s="1"/>
  <c r="BO61" i="52"/>
  <c r="AN61" i="68" s="1"/>
  <c r="W62" i="52"/>
  <c r="G62" i="68" s="1"/>
  <c r="AA62" i="52"/>
  <c r="J62" i="68" s="1"/>
  <c r="AE62" i="52"/>
  <c r="M62" i="68" s="1"/>
  <c r="AI62" i="52"/>
  <c r="P62" i="68" s="1"/>
  <c r="AM62" i="52"/>
  <c r="S62" i="68" s="1"/>
  <c r="AQ62" i="52"/>
  <c r="V62" i="68" s="1"/>
  <c r="AU62" i="52"/>
  <c r="Y62" i="68" s="1"/>
  <c r="AY62" i="52"/>
  <c r="AB62" i="68" s="1"/>
  <c r="BC62" i="52"/>
  <c r="AE62" i="68" s="1"/>
  <c r="BG62" i="52"/>
  <c r="AH62" i="68" s="1"/>
  <c r="BK62" i="52"/>
  <c r="AK62" i="68" s="1"/>
  <c r="BO62" i="52"/>
  <c r="AN62" i="68" s="1"/>
  <c r="W63" i="52"/>
  <c r="G63" i="68" s="1"/>
  <c r="AA63" i="52"/>
  <c r="J63" i="68" s="1"/>
  <c r="AE63" i="52"/>
  <c r="M63" i="68" s="1"/>
  <c r="AI63" i="52"/>
  <c r="P63" i="68" s="1"/>
  <c r="AM63" i="52"/>
  <c r="S63" i="68" s="1"/>
  <c r="AQ63" i="52"/>
  <c r="V63" i="68" s="1"/>
  <c r="AU63" i="52"/>
  <c r="Y63" i="68" s="1"/>
  <c r="AY63" i="52"/>
  <c r="AB63" i="68" s="1"/>
  <c r="BC63" i="52"/>
  <c r="AE63" i="68" s="1"/>
  <c r="BG63" i="52"/>
  <c r="AH63" i="68" s="1"/>
  <c r="BK63" i="52"/>
  <c r="AK63" i="68" s="1"/>
  <c r="BO63" i="52"/>
  <c r="AN63" i="68" s="1"/>
  <c r="W64" i="52"/>
  <c r="G64" i="68" s="1"/>
  <c r="AA64" i="52"/>
  <c r="J64" i="68" s="1"/>
  <c r="AE64" i="52"/>
  <c r="M64" i="68" s="1"/>
  <c r="AI64" i="52"/>
  <c r="P64" i="68" s="1"/>
  <c r="AM64" i="52"/>
  <c r="S64" i="68" s="1"/>
  <c r="AQ64" i="52"/>
  <c r="V64" i="68" s="1"/>
  <c r="AU64" i="52"/>
  <c r="Y64" i="68" s="1"/>
  <c r="AY64" i="52"/>
  <c r="AB64" i="68" s="1"/>
  <c r="BC64" i="52"/>
  <c r="AE64" i="68" s="1"/>
  <c r="BG64" i="52"/>
  <c r="AH64" i="68" s="1"/>
  <c r="BK64" i="52"/>
  <c r="AK64" i="68" s="1"/>
  <c r="BO64" i="52"/>
  <c r="AN64" i="68" s="1"/>
  <c r="W65" i="52"/>
  <c r="G65" i="68" s="1"/>
  <c r="AA65" i="52"/>
  <c r="J65" i="68" s="1"/>
  <c r="AE65" i="52"/>
  <c r="M65" i="68" s="1"/>
  <c r="AI65" i="52"/>
  <c r="P65" i="68" s="1"/>
  <c r="AM65" i="52"/>
  <c r="S65" i="68" s="1"/>
  <c r="AQ65" i="52"/>
  <c r="V65" i="68" s="1"/>
  <c r="AU65" i="52"/>
  <c r="Y65" i="68" s="1"/>
  <c r="AY65" i="52"/>
  <c r="AB65" i="68" s="1"/>
  <c r="BC65" i="52"/>
  <c r="AE65" i="68" s="1"/>
  <c r="BG65" i="52"/>
  <c r="AH65" i="68" s="1"/>
  <c r="BK65" i="52"/>
  <c r="AK65" i="68" s="1"/>
  <c r="BO65" i="52"/>
  <c r="AN65" i="68" s="1"/>
  <c r="W66" i="52"/>
  <c r="G66" i="68" s="1"/>
  <c r="AA66" i="52"/>
  <c r="J66" i="68" s="1"/>
  <c r="AE66" i="52"/>
  <c r="M66" i="68" s="1"/>
  <c r="AI66" i="52"/>
  <c r="P66" i="68" s="1"/>
  <c r="AM66" i="52"/>
  <c r="S66" i="68" s="1"/>
  <c r="AQ66" i="52"/>
  <c r="V66" i="68" s="1"/>
  <c r="AU66" i="52"/>
  <c r="Y66" i="68" s="1"/>
  <c r="AY66" i="52"/>
  <c r="AB66" i="68" s="1"/>
  <c r="BC66" i="52"/>
  <c r="AE66" i="68" s="1"/>
  <c r="BG66" i="52"/>
  <c r="AH66" i="68" s="1"/>
  <c r="BK66" i="52"/>
  <c r="AK66" i="68" s="1"/>
  <c r="BO66" i="52"/>
  <c r="AN66" i="68" s="1"/>
  <c r="W67" i="52"/>
  <c r="G67" i="68" s="1"/>
  <c r="AA67" i="52"/>
  <c r="J67" i="68" s="1"/>
  <c r="AE67" i="52"/>
  <c r="M67" i="68" s="1"/>
  <c r="AI67" i="52"/>
  <c r="P67" i="68" s="1"/>
  <c r="AM67" i="52"/>
  <c r="S67" i="68" s="1"/>
  <c r="AQ67" i="52"/>
  <c r="V67" i="68" s="1"/>
  <c r="AU67" i="52"/>
  <c r="Y67" i="68" s="1"/>
  <c r="AY67" i="52"/>
  <c r="AB67" i="68" s="1"/>
  <c r="BC67" i="52"/>
  <c r="AE67" i="68" s="1"/>
  <c r="BG67" i="52"/>
  <c r="AH67" i="68" s="1"/>
  <c r="BK67" i="52"/>
  <c r="AK67" i="68" s="1"/>
  <c r="BO67" i="52"/>
  <c r="AN67" i="68" s="1"/>
  <c r="W68" i="52"/>
  <c r="G68" i="68" s="1"/>
  <c r="AA68" i="52"/>
  <c r="J68" i="68" s="1"/>
  <c r="AE68" i="52"/>
  <c r="M68" i="68" s="1"/>
  <c r="AI68" i="52"/>
  <c r="P68" i="68" s="1"/>
  <c r="AM68" i="52"/>
  <c r="S68" i="68" s="1"/>
  <c r="AQ68" i="52"/>
  <c r="V68" i="68" s="1"/>
  <c r="AU68" i="52"/>
  <c r="Y68" i="68" s="1"/>
  <c r="AY68" i="52"/>
  <c r="AB68" i="68" s="1"/>
  <c r="BC68" i="52"/>
  <c r="AE68" i="68" s="1"/>
  <c r="BG68" i="52"/>
  <c r="AH68" i="68" s="1"/>
  <c r="BK68" i="52"/>
  <c r="AK68" i="68" s="1"/>
  <c r="BO68" i="52"/>
  <c r="AN68" i="68" s="1"/>
  <c r="W69" i="52"/>
  <c r="G69" i="68" s="1"/>
  <c r="AA69" i="52"/>
  <c r="J69" i="68" s="1"/>
  <c r="AE69" i="52"/>
  <c r="M69" i="68" s="1"/>
  <c r="AI69" i="52"/>
  <c r="P69" i="68" s="1"/>
  <c r="AM69" i="52"/>
  <c r="S69" i="68" s="1"/>
  <c r="AQ69" i="52"/>
  <c r="V69" i="68" s="1"/>
  <c r="AU69" i="52"/>
  <c r="Y69" i="68" s="1"/>
  <c r="AY69" i="52"/>
  <c r="AB69" i="68" s="1"/>
  <c r="BC69" i="52"/>
  <c r="AE69" i="68" s="1"/>
  <c r="BG69" i="52"/>
  <c r="AH69" i="68" s="1"/>
  <c r="BK69" i="52"/>
  <c r="AK69" i="68" s="1"/>
  <c r="BO69" i="52"/>
  <c r="AN69" i="68" s="1"/>
  <c r="W70" i="52"/>
  <c r="G70" i="68" s="1"/>
  <c r="AA70" i="52"/>
  <c r="AE70" i="52"/>
  <c r="M70" i="68" s="1"/>
  <c r="AI70" i="52"/>
  <c r="P70" i="68" s="1"/>
  <c r="AM70" i="52"/>
  <c r="S70" i="68" s="1"/>
  <c r="AQ70" i="52"/>
  <c r="V70" i="68" s="1"/>
  <c r="AU70" i="52"/>
  <c r="Y70" i="68" s="1"/>
  <c r="AY70" i="52"/>
  <c r="AB70" i="68" s="1"/>
  <c r="BC70" i="52"/>
  <c r="AE70" i="68" s="1"/>
  <c r="BG70" i="52"/>
  <c r="AH70" i="68" s="1"/>
  <c r="BK70" i="52"/>
  <c r="AK70" i="68" s="1"/>
  <c r="BO70" i="52"/>
  <c r="AN70" i="68" s="1"/>
  <c r="W71" i="52"/>
  <c r="G71" i="68" s="1"/>
  <c r="AA71" i="52"/>
  <c r="J71" i="68" s="1"/>
  <c r="AE71" i="52"/>
  <c r="M71" i="68" s="1"/>
  <c r="AI71" i="52"/>
  <c r="P71" i="68" s="1"/>
  <c r="AM71" i="52"/>
  <c r="S71" i="68" s="1"/>
  <c r="AQ71" i="52"/>
  <c r="V71" i="68" s="1"/>
  <c r="AU71" i="52"/>
  <c r="Y71" i="68" s="1"/>
  <c r="AY71" i="52"/>
  <c r="AB71" i="68" s="1"/>
  <c r="BC71" i="52"/>
  <c r="AE71" i="68" s="1"/>
  <c r="BG71" i="52"/>
  <c r="AH71" i="68" s="1"/>
  <c r="BK71" i="52"/>
  <c r="AK71" i="68" s="1"/>
  <c r="BO71" i="52"/>
  <c r="AN71" i="68" s="1"/>
  <c r="W72" i="52"/>
  <c r="G72" i="68" s="1"/>
  <c r="AA72" i="52"/>
  <c r="AE72" i="52"/>
  <c r="M72" i="68" s="1"/>
  <c r="AI72" i="52"/>
  <c r="P72" i="68" s="1"/>
  <c r="AM72" i="52"/>
  <c r="S72" i="68" s="1"/>
  <c r="AQ72" i="52"/>
  <c r="V72" i="68" s="1"/>
  <c r="AU72" i="52"/>
  <c r="Y72" i="68" s="1"/>
  <c r="AY72" i="52"/>
  <c r="AB72" i="68" s="1"/>
  <c r="BC72" i="52"/>
  <c r="AE72" i="68" s="1"/>
  <c r="BG72" i="52"/>
  <c r="AH72" i="68" s="1"/>
  <c r="BK72" i="52"/>
  <c r="AK72" i="68" s="1"/>
  <c r="BO72" i="52"/>
  <c r="AN72" i="68" s="1"/>
  <c r="W73" i="52"/>
  <c r="G73" i="68" s="1"/>
  <c r="AA73" i="52"/>
  <c r="J73" i="68" s="1"/>
  <c r="AE73" i="52"/>
  <c r="M73" i="68" s="1"/>
  <c r="AI73" i="52"/>
  <c r="P73" i="68" s="1"/>
  <c r="AM73" i="52"/>
  <c r="S73" i="68" s="1"/>
  <c r="AQ73" i="52"/>
  <c r="V73" i="68" s="1"/>
  <c r="AU73" i="52"/>
  <c r="Y73" i="68" s="1"/>
  <c r="AY73" i="52"/>
  <c r="AB73" i="68" s="1"/>
  <c r="BC73" i="52"/>
  <c r="AE73" i="68" s="1"/>
  <c r="BG73" i="52"/>
  <c r="AH73" i="68" s="1"/>
  <c r="BK73" i="52"/>
  <c r="AK73" i="68" s="1"/>
  <c r="BO73" i="52"/>
  <c r="AN73" i="68" s="1"/>
  <c r="W74" i="52"/>
  <c r="G74" i="68" s="1"/>
  <c r="AA74" i="52"/>
  <c r="J74" i="68" s="1"/>
  <c r="AE74" i="52"/>
  <c r="M74" i="68" s="1"/>
  <c r="AI74" i="52"/>
  <c r="P74" i="68" s="1"/>
  <c r="AM74" i="52"/>
  <c r="S74" i="68" s="1"/>
  <c r="AQ74" i="52"/>
  <c r="V74" i="68" s="1"/>
  <c r="AU74" i="52"/>
  <c r="Y74" i="68" s="1"/>
  <c r="AY74" i="52"/>
  <c r="AB74" i="68" s="1"/>
  <c r="BC74" i="52"/>
  <c r="AE74" i="68" s="1"/>
  <c r="BG74" i="52"/>
  <c r="AH74" i="68" s="1"/>
  <c r="BK74" i="52"/>
  <c r="AK74" i="68" s="1"/>
  <c r="BO74" i="52"/>
  <c r="AN74" i="68" s="1"/>
  <c r="W75" i="52"/>
  <c r="G75" i="68" s="1"/>
  <c r="AA75" i="52"/>
  <c r="J75" i="68" s="1"/>
  <c r="AE75" i="52"/>
  <c r="M75" i="68" s="1"/>
  <c r="AI75" i="52"/>
  <c r="P75" i="68" s="1"/>
  <c r="AM75" i="52"/>
  <c r="S75" i="68" s="1"/>
  <c r="AQ75" i="52"/>
  <c r="V75" i="68" s="1"/>
  <c r="AU75" i="52"/>
  <c r="Y75" i="68" s="1"/>
  <c r="AY75" i="52"/>
  <c r="AB75" i="68" s="1"/>
  <c r="BC75" i="52"/>
  <c r="AE75" i="68" s="1"/>
  <c r="BG75" i="52"/>
  <c r="AH75" i="68" s="1"/>
  <c r="BK75" i="52"/>
  <c r="AK75" i="68" s="1"/>
  <c r="BO75" i="52"/>
  <c r="AN75" i="68" s="1"/>
  <c r="W76" i="52"/>
  <c r="G76" i="68" s="1"/>
  <c r="AA76" i="52"/>
  <c r="J76" i="68" s="1"/>
  <c r="AE76" i="52"/>
  <c r="M76" i="68" s="1"/>
  <c r="AI76" i="52"/>
  <c r="P76" i="68" s="1"/>
  <c r="AM76" i="52"/>
  <c r="S76" i="68" s="1"/>
  <c r="AQ76" i="52"/>
  <c r="V76" i="68" s="1"/>
  <c r="AU76" i="52"/>
  <c r="Y76" i="68" s="1"/>
  <c r="AY76" i="52"/>
  <c r="AB76" i="68" s="1"/>
  <c r="BC76" i="52"/>
  <c r="AE76" i="68" s="1"/>
  <c r="BG76" i="52"/>
  <c r="AH76" i="68" s="1"/>
  <c r="BK76" i="52"/>
  <c r="AK76" i="68" s="1"/>
  <c r="BO76" i="52"/>
  <c r="AN76" i="68" s="1"/>
  <c r="W77" i="52"/>
  <c r="G77" i="68" s="1"/>
  <c r="AA77" i="52"/>
  <c r="J77" i="68" s="1"/>
  <c r="AE77" i="52"/>
  <c r="M77" i="68" s="1"/>
  <c r="AI77" i="52"/>
  <c r="P77" i="68" s="1"/>
  <c r="AM77" i="52"/>
  <c r="S77" i="68" s="1"/>
  <c r="AQ77" i="52"/>
  <c r="V77" i="68" s="1"/>
  <c r="AU77" i="52"/>
  <c r="Y77" i="68" s="1"/>
  <c r="AY77" i="52"/>
  <c r="AB77" i="68" s="1"/>
  <c r="BC77" i="52"/>
  <c r="AE77" i="68" s="1"/>
  <c r="BG77" i="52"/>
  <c r="AH77" i="68" s="1"/>
  <c r="BK77" i="52"/>
  <c r="AK77" i="68" s="1"/>
  <c r="BO77" i="52"/>
  <c r="AN77" i="68" s="1"/>
  <c r="W78" i="52"/>
  <c r="G78" i="68" s="1"/>
  <c r="AA78" i="52"/>
  <c r="J78" i="68" s="1"/>
  <c r="AE78" i="52"/>
  <c r="M78" i="68" s="1"/>
  <c r="AI78" i="52"/>
  <c r="P78" i="68" s="1"/>
  <c r="AM78" i="52"/>
  <c r="S78" i="68" s="1"/>
  <c r="AQ78" i="52"/>
  <c r="V78" i="68" s="1"/>
  <c r="AU78" i="52"/>
  <c r="Y78" i="68" s="1"/>
  <c r="AY78" i="52"/>
  <c r="AB78" i="68" s="1"/>
  <c r="BC78" i="52"/>
  <c r="AE78" i="68" s="1"/>
  <c r="BG78" i="52"/>
  <c r="AH78" i="68" s="1"/>
  <c r="BK78" i="52"/>
  <c r="AK78" i="68" s="1"/>
  <c r="BO78" i="52"/>
  <c r="AN78" i="68" s="1"/>
  <c r="W79" i="52"/>
  <c r="G79" i="68" s="1"/>
  <c r="AA79" i="52"/>
  <c r="J79" i="68" s="1"/>
  <c r="AE79" i="52"/>
  <c r="M79" i="68" s="1"/>
  <c r="AI79" i="52"/>
  <c r="P79" i="68" s="1"/>
  <c r="AM79" i="52"/>
  <c r="S79" i="68" s="1"/>
  <c r="AQ79" i="52"/>
  <c r="V79" i="68" s="1"/>
  <c r="AU79" i="52"/>
  <c r="Y79" i="68" s="1"/>
  <c r="AY79" i="52"/>
  <c r="AB79" i="68" s="1"/>
  <c r="BC79" i="52"/>
  <c r="AE79" i="68" s="1"/>
  <c r="BG79" i="52"/>
  <c r="AH79" i="68" s="1"/>
  <c r="BK79" i="52"/>
  <c r="AK79" i="68" s="1"/>
  <c r="BO79" i="52"/>
  <c r="AN79" i="68" s="1"/>
  <c r="W80" i="52"/>
  <c r="G80" i="68" s="1"/>
  <c r="AA80" i="52"/>
  <c r="J80" i="68" s="1"/>
  <c r="AE80" i="52"/>
  <c r="M80" i="68" s="1"/>
  <c r="AI80" i="52"/>
  <c r="P80" i="68" s="1"/>
  <c r="AM80" i="52"/>
  <c r="S80" i="68" s="1"/>
  <c r="AQ80" i="52"/>
  <c r="V80" i="68" s="1"/>
  <c r="AU80" i="52"/>
  <c r="Y80" i="68" s="1"/>
  <c r="AY80" i="52"/>
  <c r="AB80" i="68" s="1"/>
  <c r="BC80" i="52"/>
  <c r="AE80" i="68" s="1"/>
  <c r="BG80" i="52"/>
  <c r="AH80" i="68" s="1"/>
  <c r="BK80" i="52"/>
  <c r="AK80" i="68" s="1"/>
  <c r="BO80" i="52"/>
  <c r="AN80" i="68" s="1"/>
  <c r="W81" i="52"/>
  <c r="G81" i="68" s="1"/>
  <c r="AA81" i="52"/>
  <c r="J81" i="68" s="1"/>
  <c r="AE81" i="52"/>
  <c r="M81" i="68" s="1"/>
  <c r="AI81" i="52"/>
  <c r="P81" i="68" s="1"/>
  <c r="AM81" i="52"/>
  <c r="S81" i="68" s="1"/>
  <c r="AQ81" i="52"/>
  <c r="V81" i="68" s="1"/>
  <c r="AU81" i="52"/>
  <c r="Y81" i="68" s="1"/>
  <c r="AY81" i="52"/>
  <c r="AB81" i="68" s="1"/>
  <c r="BC81" i="52"/>
  <c r="AE81" i="68" s="1"/>
  <c r="BG81" i="52"/>
  <c r="AH81" i="68" s="1"/>
  <c r="BK81" i="52"/>
  <c r="AK81" i="68" s="1"/>
  <c r="BO81" i="52"/>
  <c r="AN81" i="68" s="1"/>
  <c r="W82" i="52"/>
  <c r="G82" i="68" s="1"/>
  <c r="AA82" i="52"/>
  <c r="J82" i="68" s="1"/>
  <c r="AE82" i="52"/>
  <c r="M82" i="68" s="1"/>
  <c r="AI82" i="52"/>
  <c r="P82" i="68" s="1"/>
  <c r="AM82" i="52"/>
  <c r="S82" i="68" s="1"/>
  <c r="AQ82" i="52"/>
  <c r="V82" i="68" s="1"/>
  <c r="AU82" i="52"/>
  <c r="Y82" i="68" s="1"/>
  <c r="AY82" i="52"/>
  <c r="AB82" i="68" s="1"/>
  <c r="BC82" i="52"/>
  <c r="AE82" i="68" s="1"/>
  <c r="BG82" i="52"/>
  <c r="AH82" i="68" s="1"/>
  <c r="BK82" i="52"/>
  <c r="AK82" i="68" s="1"/>
  <c r="BO82" i="52"/>
  <c r="AN82" i="68" s="1"/>
  <c r="W83" i="52"/>
  <c r="G83" i="68" s="1"/>
  <c r="AA83" i="52"/>
  <c r="J83" i="68" s="1"/>
  <c r="AE83" i="52"/>
  <c r="M83" i="68" s="1"/>
  <c r="AI83" i="52"/>
  <c r="P83" i="68" s="1"/>
  <c r="AM83" i="52"/>
  <c r="S83" i="68" s="1"/>
  <c r="AQ83" i="52"/>
  <c r="V83" i="68" s="1"/>
  <c r="AU83" i="52"/>
  <c r="Y83" i="68" s="1"/>
  <c r="AY83" i="52"/>
  <c r="AB83" i="68" s="1"/>
  <c r="BC83" i="52"/>
  <c r="AE83" i="68" s="1"/>
  <c r="BG83" i="52"/>
  <c r="AH83" i="68" s="1"/>
  <c r="BK83" i="52"/>
  <c r="AK83" i="68" s="1"/>
  <c r="BO83" i="52"/>
  <c r="AN83" i="68" s="1"/>
  <c r="W84" i="52"/>
  <c r="G84" i="68" s="1"/>
  <c r="AA84" i="52"/>
  <c r="J84" i="68" s="1"/>
  <c r="AE84" i="52"/>
  <c r="M84" i="68" s="1"/>
  <c r="AI84" i="52"/>
  <c r="P84" i="68" s="1"/>
  <c r="AM84" i="52"/>
  <c r="S84" i="68" s="1"/>
  <c r="AQ84" i="52"/>
  <c r="V84" i="68" s="1"/>
  <c r="AU84" i="52"/>
  <c r="Y84" i="68" s="1"/>
  <c r="AY84" i="52"/>
  <c r="AB84" i="68" s="1"/>
  <c r="BC84" i="52"/>
  <c r="AE84" i="68" s="1"/>
  <c r="BG84" i="52"/>
  <c r="AH84" i="68" s="1"/>
  <c r="BK84" i="52"/>
  <c r="AK84" i="68" s="1"/>
  <c r="BO84" i="52"/>
  <c r="AN84" i="68" s="1"/>
  <c r="W85" i="52"/>
  <c r="G85" i="68" s="1"/>
  <c r="AA85" i="52"/>
  <c r="J85" i="68" s="1"/>
  <c r="AE85" i="52"/>
  <c r="M85" i="68" s="1"/>
  <c r="AI85" i="52"/>
  <c r="P85" i="68" s="1"/>
  <c r="AM85" i="52"/>
  <c r="S85" i="68" s="1"/>
  <c r="AQ85" i="52"/>
  <c r="V85" i="68" s="1"/>
  <c r="AU85" i="52"/>
  <c r="Y85" i="68" s="1"/>
  <c r="AY85" i="52"/>
  <c r="AB85" i="68" s="1"/>
  <c r="BC85" i="52"/>
  <c r="AE85" i="68" s="1"/>
  <c r="BG85" i="52"/>
  <c r="AH85" i="68" s="1"/>
  <c r="BK85" i="52"/>
  <c r="AK85" i="68" s="1"/>
  <c r="BO85" i="52"/>
  <c r="AN85" i="68" s="1"/>
  <c r="W86" i="52"/>
  <c r="G86" i="68" s="1"/>
  <c r="AA86" i="52"/>
  <c r="AE86" i="52"/>
  <c r="M86" i="68" s="1"/>
  <c r="AI86" i="52"/>
  <c r="P86" i="68" s="1"/>
  <c r="AM86" i="52"/>
  <c r="S86" i="68" s="1"/>
  <c r="AQ86" i="52"/>
  <c r="V86" i="68" s="1"/>
  <c r="AU86" i="52"/>
  <c r="Y86" i="68" s="1"/>
  <c r="AY86" i="52"/>
  <c r="AB86" i="68" s="1"/>
  <c r="BC86" i="52"/>
  <c r="AE86" i="68" s="1"/>
  <c r="BG86" i="52"/>
  <c r="AH86" i="68" s="1"/>
  <c r="BK86" i="52"/>
  <c r="AK86" i="68" s="1"/>
  <c r="BO86" i="52"/>
  <c r="AN86" i="68" s="1"/>
  <c r="W87" i="52"/>
  <c r="G87" i="68" s="1"/>
  <c r="AA87" i="52"/>
  <c r="J87" i="68" s="1"/>
  <c r="AE87" i="52"/>
  <c r="M87" i="68" s="1"/>
  <c r="AI87" i="52"/>
  <c r="P87" i="68" s="1"/>
  <c r="AM87" i="52"/>
  <c r="S87" i="68" s="1"/>
  <c r="AQ87" i="52"/>
  <c r="V87" i="68" s="1"/>
  <c r="AU87" i="52"/>
  <c r="Y87" i="68" s="1"/>
  <c r="AY87" i="52"/>
  <c r="AB87" i="68" s="1"/>
  <c r="BC87" i="52"/>
  <c r="AE87" i="68" s="1"/>
  <c r="BG87" i="52"/>
  <c r="AH87" i="68" s="1"/>
  <c r="BK87" i="52"/>
  <c r="AK87" i="68" s="1"/>
  <c r="BO87" i="52"/>
  <c r="AN87" i="68" s="1"/>
  <c r="W88" i="52"/>
  <c r="G88" i="68" s="1"/>
  <c r="AA88" i="52"/>
  <c r="AE88" i="52"/>
  <c r="M88" i="68" s="1"/>
  <c r="AI88" i="52"/>
  <c r="P88" i="68" s="1"/>
  <c r="AM88" i="52"/>
  <c r="S88" i="68" s="1"/>
  <c r="AQ88" i="52"/>
  <c r="V88" i="68" s="1"/>
  <c r="AU88" i="52"/>
  <c r="Y88" i="68" s="1"/>
  <c r="AY88" i="52"/>
  <c r="AB88" i="68" s="1"/>
  <c r="BC88" i="52"/>
  <c r="AE88" i="68" s="1"/>
  <c r="BG88" i="52"/>
  <c r="AH88" i="68" s="1"/>
  <c r="BK88" i="52"/>
  <c r="AK88" i="68" s="1"/>
  <c r="BO88" i="52"/>
  <c r="AN88" i="68" s="1"/>
  <c r="W89" i="52"/>
  <c r="G89" i="68" s="1"/>
  <c r="AA89" i="52"/>
  <c r="J89" i="68" s="1"/>
  <c r="AE89" i="52"/>
  <c r="M89" i="68" s="1"/>
  <c r="AI89" i="52"/>
  <c r="P89" i="68" s="1"/>
  <c r="AM89" i="52"/>
  <c r="S89" i="68" s="1"/>
  <c r="AQ89" i="52"/>
  <c r="V89" i="68" s="1"/>
  <c r="AU89" i="52"/>
  <c r="Y89" i="68" s="1"/>
  <c r="AY89" i="52"/>
  <c r="AB89" i="68" s="1"/>
  <c r="BC89" i="52"/>
  <c r="AE89" i="68" s="1"/>
  <c r="BG89" i="52"/>
  <c r="AH89" i="68" s="1"/>
  <c r="BK89" i="52"/>
  <c r="AK89" i="68" s="1"/>
  <c r="BO89" i="52"/>
  <c r="AN89" i="68" s="1"/>
  <c r="W90" i="52"/>
  <c r="G90" i="68" s="1"/>
  <c r="AA90" i="52"/>
  <c r="J90" i="68" s="1"/>
  <c r="AE90" i="52"/>
  <c r="M90" i="68" s="1"/>
  <c r="AI90" i="52"/>
  <c r="P90" i="68" s="1"/>
  <c r="AM90" i="52"/>
  <c r="S90" i="68" s="1"/>
  <c r="AQ90" i="52"/>
  <c r="V90" i="68" s="1"/>
  <c r="AU90" i="52"/>
  <c r="Y90" i="68" s="1"/>
  <c r="AY90" i="52"/>
  <c r="AB90" i="68" s="1"/>
  <c r="BC90" i="52"/>
  <c r="AE90" i="68" s="1"/>
  <c r="BG90" i="52"/>
  <c r="AH90" i="68" s="1"/>
  <c r="BK90" i="52"/>
  <c r="AK90" i="68" s="1"/>
  <c r="BO90" i="52"/>
  <c r="AN90" i="68" s="1"/>
  <c r="W91" i="52"/>
  <c r="G91" i="68" s="1"/>
  <c r="AA91" i="52"/>
  <c r="J91" i="68" s="1"/>
  <c r="AE91" i="52"/>
  <c r="M91" i="68" s="1"/>
  <c r="AI91" i="52"/>
  <c r="P91" i="68" s="1"/>
  <c r="AM91" i="52"/>
  <c r="S91" i="68" s="1"/>
  <c r="AQ91" i="52"/>
  <c r="V91" i="68" s="1"/>
  <c r="AU91" i="52"/>
  <c r="Y91" i="68" s="1"/>
  <c r="AY91" i="52"/>
  <c r="AB91" i="68" s="1"/>
  <c r="BC91" i="52"/>
  <c r="AE91" i="68" s="1"/>
  <c r="BG91" i="52"/>
  <c r="AH91" i="68" s="1"/>
  <c r="BK91" i="52"/>
  <c r="AK91" i="68" s="1"/>
  <c r="BO91" i="52"/>
  <c r="AN91" i="68" s="1"/>
  <c r="W92" i="52"/>
  <c r="G92" i="68" s="1"/>
  <c r="AA92" i="52"/>
  <c r="AE92" i="52"/>
  <c r="M92" i="68" s="1"/>
  <c r="AI92" i="52"/>
  <c r="P92" i="68" s="1"/>
  <c r="AM92" i="52"/>
  <c r="S92" i="68" s="1"/>
  <c r="AQ92" i="52"/>
  <c r="V92" i="68" s="1"/>
  <c r="AU92" i="52"/>
  <c r="Y92" i="68" s="1"/>
  <c r="AY92" i="52"/>
  <c r="AB92" i="68" s="1"/>
  <c r="BC92" i="52"/>
  <c r="AE92" i="68" s="1"/>
  <c r="BG92" i="52"/>
  <c r="AH92" i="68" s="1"/>
  <c r="BK92" i="52"/>
  <c r="AK92" i="68" s="1"/>
  <c r="BO92" i="52"/>
  <c r="AN92" i="68" s="1"/>
  <c r="W93" i="52"/>
  <c r="G93" i="68" s="1"/>
  <c r="AA93" i="52"/>
  <c r="J93" i="68" s="1"/>
  <c r="AE93" i="52"/>
  <c r="M93" i="68" s="1"/>
  <c r="AI93" i="52"/>
  <c r="P93" i="68" s="1"/>
  <c r="AM93" i="52"/>
  <c r="S93" i="68" s="1"/>
  <c r="AQ93" i="52"/>
  <c r="V93" i="68" s="1"/>
  <c r="AU93" i="52"/>
  <c r="Y93" i="68" s="1"/>
  <c r="AY93" i="52"/>
  <c r="AB93" i="68" s="1"/>
  <c r="BC93" i="52"/>
  <c r="AE93" i="68" s="1"/>
  <c r="BG93" i="52"/>
  <c r="AH93" i="68" s="1"/>
  <c r="BK93" i="52"/>
  <c r="AK93" i="68" s="1"/>
  <c r="BO93" i="52"/>
  <c r="AN93" i="68" s="1"/>
  <c r="W94" i="52"/>
  <c r="G94" i="68" s="1"/>
  <c r="AA94" i="52"/>
  <c r="J94" i="68" s="1"/>
  <c r="AE94" i="52"/>
  <c r="M94" i="68" s="1"/>
  <c r="AI94" i="52"/>
  <c r="P94" i="68" s="1"/>
  <c r="AM94" i="52"/>
  <c r="S94" i="68" s="1"/>
  <c r="AQ94" i="52"/>
  <c r="V94" i="68" s="1"/>
  <c r="AU94" i="52"/>
  <c r="Y94" i="68" s="1"/>
  <c r="AY94" i="52"/>
  <c r="AB94" i="68" s="1"/>
  <c r="BC94" i="52"/>
  <c r="AE94" i="68" s="1"/>
  <c r="BG94" i="52"/>
  <c r="AH94" i="68" s="1"/>
  <c r="BK94" i="52"/>
  <c r="AK94" i="68" s="1"/>
  <c r="BO94" i="52"/>
  <c r="AN94" i="68" s="1"/>
  <c r="W95" i="52"/>
  <c r="G95" i="68" s="1"/>
  <c r="AA95" i="52"/>
  <c r="J95" i="68" s="1"/>
  <c r="AE95" i="52"/>
  <c r="M95" i="68" s="1"/>
  <c r="AI95" i="52"/>
  <c r="P95" i="68" s="1"/>
  <c r="AM95" i="52"/>
  <c r="S95" i="68" s="1"/>
  <c r="AQ95" i="52"/>
  <c r="V95" i="68" s="1"/>
  <c r="AU95" i="52"/>
  <c r="Y95" i="68" s="1"/>
  <c r="AY95" i="52"/>
  <c r="AB95" i="68" s="1"/>
  <c r="BC95" i="52"/>
  <c r="AE95" i="68" s="1"/>
  <c r="BG95" i="52"/>
  <c r="AH95" i="68" s="1"/>
  <c r="BK95" i="52"/>
  <c r="AK95" i="68" s="1"/>
  <c r="BO95" i="52"/>
  <c r="AN95" i="68" s="1"/>
  <c r="W96" i="52"/>
  <c r="G96" i="68" s="1"/>
  <c r="AA96" i="52"/>
  <c r="J96" i="68" s="1"/>
  <c r="AE96" i="52"/>
  <c r="M96" i="68" s="1"/>
  <c r="AI96" i="52"/>
  <c r="P96" i="68" s="1"/>
  <c r="AM96" i="52"/>
  <c r="S96" i="68" s="1"/>
  <c r="AQ96" i="52"/>
  <c r="V96" i="68" s="1"/>
  <c r="AU96" i="52"/>
  <c r="Y96" i="68" s="1"/>
  <c r="AY96" i="52"/>
  <c r="AB96" i="68" s="1"/>
  <c r="BC96" i="52"/>
  <c r="AE96" i="68" s="1"/>
  <c r="BG96" i="52"/>
  <c r="AH96" i="68" s="1"/>
  <c r="BK96" i="52"/>
  <c r="AK96" i="68" s="1"/>
  <c r="BO96" i="52"/>
  <c r="AN96" i="68" s="1"/>
  <c r="W97" i="52"/>
  <c r="G97" i="68" s="1"/>
  <c r="AA97" i="52"/>
  <c r="J97" i="68" s="1"/>
  <c r="AE97" i="52"/>
  <c r="M97" i="68" s="1"/>
  <c r="AI97" i="52"/>
  <c r="P97" i="68" s="1"/>
  <c r="AM97" i="52"/>
  <c r="S97" i="68" s="1"/>
  <c r="AQ97" i="52"/>
  <c r="V97" i="68" s="1"/>
  <c r="AU97" i="52"/>
  <c r="Y97" i="68" s="1"/>
  <c r="AY97" i="52"/>
  <c r="AB97" i="68" s="1"/>
  <c r="BC97" i="52"/>
  <c r="AE97" i="68" s="1"/>
  <c r="BG97" i="52"/>
  <c r="AH97" i="68" s="1"/>
  <c r="BK97" i="52"/>
  <c r="AK97" i="68" s="1"/>
  <c r="BO97" i="52"/>
  <c r="AN97" i="68" s="1"/>
  <c r="W98" i="52"/>
  <c r="G98" i="68" s="1"/>
  <c r="AA98" i="52"/>
  <c r="J98" i="68" s="1"/>
  <c r="AE98" i="52"/>
  <c r="M98" i="68" s="1"/>
  <c r="AI98" i="52"/>
  <c r="P98" i="68" s="1"/>
  <c r="AM98" i="52"/>
  <c r="S98" i="68" s="1"/>
  <c r="AQ98" i="52"/>
  <c r="V98" i="68" s="1"/>
  <c r="AU98" i="52"/>
  <c r="Y98" i="68" s="1"/>
  <c r="AY98" i="52"/>
  <c r="AB98" i="68" s="1"/>
  <c r="BC98" i="52"/>
  <c r="AE98" i="68" s="1"/>
  <c r="BG98" i="52"/>
  <c r="AH98" i="68" s="1"/>
  <c r="BK98" i="52"/>
  <c r="AK98" i="68" s="1"/>
  <c r="BO98" i="52"/>
  <c r="AN98" i="68" s="1"/>
  <c r="W99" i="52"/>
  <c r="G99" i="68" s="1"/>
  <c r="AA99" i="52"/>
  <c r="J99" i="68" s="1"/>
  <c r="AE99" i="52"/>
  <c r="M99" i="68" s="1"/>
  <c r="AI99" i="52"/>
  <c r="P99" i="68" s="1"/>
  <c r="AM99" i="52"/>
  <c r="S99" i="68" s="1"/>
  <c r="AQ99" i="52"/>
  <c r="V99" i="68" s="1"/>
  <c r="AU99" i="52"/>
  <c r="Y99" i="68" s="1"/>
  <c r="AY99" i="52"/>
  <c r="AB99" i="68" s="1"/>
  <c r="BC99" i="52"/>
  <c r="AE99" i="68" s="1"/>
  <c r="BG99" i="52"/>
  <c r="AH99" i="68" s="1"/>
  <c r="BK99" i="52"/>
  <c r="AK99" i="68" s="1"/>
  <c r="BO99" i="52"/>
  <c r="AN99" i="68" s="1"/>
  <c r="W100" i="52"/>
  <c r="G100" i="68" s="1"/>
  <c r="AA100" i="52"/>
  <c r="J100" i="68" s="1"/>
  <c r="AE100" i="52"/>
  <c r="M100" i="68" s="1"/>
  <c r="AI100" i="52"/>
  <c r="P100" i="68" s="1"/>
  <c r="AM100" i="52"/>
  <c r="S100" i="68" s="1"/>
  <c r="AQ100" i="52"/>
  <c r="V100" i="68" s="1"/>
  <c r="AU100" i="52"/>
  <c r="Y100" i="68" s="1"/>
  <c r="AY100" i="52"/>
  <c r="AB100" i="68" s="1"/>
  <c r="BC100" i="52"/>
  <c r="AE100" i="68" s="1"/>
  <c r="BG100" i="52"/>
  <c r="AH100" i="68" s="1"/>
  <c r="BK100" i="52"/>
  <c r="AK100" i="68" s="1"/>
  <c r="BO100" i="52"/>
  <c r="AN100" i="68" s="1"/>
  <c r="W101" i="52"/>
  <c r="G101" i="68" s="1"/>
  <c r="AA101" i="52"/>
  <c r="J101" i="68" s="1"/>
  <c r="AE101" i="52"/>
  <c r="M101" i="68" s="1"/>
  <c r="AI101" i="52"/>
  <c r="P101" i="68" s="1"/>
  <c r="AM101" i="52"/>
  <c r="S101" i="68" s="1"/>
  <c r="AQ101" i="52"/>
  <c r="V101" i="68" s="1"/>
  <c r="AU101" i="52"/>
  <c r="Y101" i="68" s="1"/>
  <c r="AY101" i="52"/>
  <c r="AB101" i="68" s="1"/>
  <c r="BC101" i="52"/>
  <c r="AE101" i="68" s="1"/>
  <c r="BG101" i="52"/>
  <c r="AH101" i="68" s="1"/>
  <c r="BK101" i="52"/>
  <c r="AK101" i="68" s="1"/>
  <c r="BO101" i="52"/>
  <c r="AN101" i="68" s="1"/>
  <c r="W102" i="52"/>
  <c r="G102" i="68" s="1"/>
  <c r="AA102" i="52"/>
  <c r="AE102" i="52"/>
  <c r="M102" i="68" s="1"/>
  <c r="AI102" i="52"/>
  <c r="P102" i="68" s="1"/>
  <c r="AM102" i="52"/>
  <c r="S102" i="68" s="1"/>
  <c r="AQ102" i="52"/>
  <c r="V102" i="68" s="1"/>
  <c r="AU102" i="52"/>
  <c r="Y102" i="68" s="1"/>
  <c r="AY102" i="52"/>
  <c r="AB102" i="68" s="1"/>
  <c r="BC102" i="52"/>
  <c r="AE102" i="68" s="1"/>
  <c r="BG102" i="52"/>
  <c r="AH102" i="68" s="1"/>
  <c r="BK102" i="52"/>
  <c r="AK102" i="68" s="1"/>
  <c r="BO102" i="52"/>
  <c r="AN102" i="68" s="1"/>
  <c r="W103" i="52"/>
  <c r="G103" i="68" s="1"/>
  <c r="AA103" i="52"/>
  <c r="J103" i="68" s="1"/>
  <c r="AE103" i="52"/>
  <c r="M103" i="68" s="1"/>
  <c r="AI103" i="52"/>
  <c r="P103" i="68" s="1"/>
  <c r="AM103" i="52"/>
  <c r="S103" i="68" s="1"/>
  <c r="AQ103" i="52"/>
  <c r="V103" i="68" s="1"/>
  <c r="AU103" i="52"/>
  <c r="Y103" i="68" s="1"/>
  <c r="AY103" i="52"/>
  <c r="AB103" i="68" s="1"/>
  <c r="BC103" i="52"/>
  <c r="AE103" i="68" s="1"/>
  <c r="BG103" i="52"/>
  <c r="AH103" i="68" s="1"/>
  <c r="BK103" i="52"/>
  <c r="AK103" i="68" s="1"/>
  <c r="BO103" i="52"/>
  <c r="AN103" i="68" s="1"/>
  <c r="W104" i="52"/>
  <c r="G104" i="68" s="1"/>
  <c r="AA104" i="52"/>
  <c r="AE104" i="52"/>
  <c r="M104" i="68" s="1"/>
  <c r="AI104" i="52"/>
  <c r="P104" i="68" s="1"/>
  <c r="AM104" i="52"/>
  <c r="S104" i="68" s="1"/>
  <c r="AQ104" i="52"/>
  <c r="V104" i="68" s="1"/>
  <c r="AU104" i="52"/>
  <c r="Y104" i="68" s="1"/>
  <c r="AY104" i="52"/>
  <c r="AB104" i="68" s="1"/>
  <c r="BC104" i="52"/>
  <c r="AE104" i="68" s="1"/>
  <c r="BG104" i="52"/>
  <c r="AH104" i="68" s="1"/>
  <c r="BK104" i="52"/>
  <c r="AK104" i="68" s="1"/>
  <c r="BO104" i="52"/>
  <c r="AN104" i="68" s="1"/>
  <c r="Z16" i="52"/>
  <c r="I16" i="68" s="1"/>
  <c r="AD16" i="52"/>
  <c r="L16" i="68" s="1"/>
  <c r="AH16" i="52"/>
  <c r="O16" i="68" s="1"/>
  <c r="AL16" i="52"/>
  <c r="R16" i="68" s="1"/>
  <c r="AP16" i="52"/>
  <c r="U16" i="68" s="1"/>
  <c r="AT16" i="52"/>
  <c r="X16" i="68" s="1"/>
  <c r="AX16" i="52"/>
  <c r="AA16" i="68" s="1"/>
  <c r="BB16" i="52"/>
  <c r="AD16" i="68" s="1"/>
  <c r="BF16" i="52"/>
  <c r="AG16" i="68" s="1"/>
  <c r="BJ16" i="52"/>
  <c r="AJ16" i="68" s="1"/>
  <c r="BN16" i="52"/>
  <c r="AM16" i="68" s="1"/>
  <c r="BR16" i="52"/>
  <c r="AP16" i="68" s="1"/>
  <c r="Z17" i="52"/>
  <c r="I17" i="68" s="1"/>
  <c r="AD17" i="52"/>
  <c r="L17" i="68" s="1"/>
  <c r="AH17" i="52"/>
  <c r="O17" i="68" s="1"/>
  <c r="AL17" i="52"/>
  <c r="R17" i="68" s="1"/>
  <c r="AP17" i="52"/>
  <c r="U17" i="68" s="1"/>
  <c r="AT17" i="52"/>
  <c r="X17" i="68" s="1"/>
  <c r="AX17" i="52"/>
  <c r="AA17" i="68" s="1"/>
  <c r="BB17" i="52"/>
  <c r="AD17" i="68" s="1"/>
  <c r="BF17" i="52"/>
  <c r="AG17" i="68" s="1"/>
  <c r="BJ17" i="52"/>
  <c r="AJ17" i="68" s="1"/>
  <c r="BN17" i="52"/>
  <c r="AM17" i="68" s="1"/>
  <c r="BR17" i="52"/>
  <c r="AP17" i="68" s="1"/>
  <c r="Z18" i="52"/>
  <c r="I18" i="68" s="1"/>
  <c r="AD18" i="52"/>
  <c r="L18" i="68" s="1"/>
  <c r="AH18" i="52"/>
  <c r="O18" i="68" s="1"/>
  <c r="AL18" i="52"/>
  <c r="R18" i="68" s="1"/>
  <c r="AP18" i="52"/>
  <c r="U18" i="68" s="1"/>
  <c r="AT18" i="52"/>
  <c r="X18" i="68" s="1"/>
  <c r="AX18" i="52"/>
  <c r="AA18" i="68" s="1"/>
  <c r="BB18" i="52"/>
  <c r="AD18" i="68" s="1"/>
  <c r="BF18" i="52"/>
  <c r="AG18" i="68" s="1"/>
  <c r="BJ18" i="52"/>
  <c r="AJ18" i="68" s="1"/>
  <c r="BN18" i="52"/>
  <c r="AM18" i="68" s="1"/>
  <c r="BR18" i="52"/>
  <c r="AP18" i="68" s="1"/>
  <c r="Z19" i="52"/>
  <c r="I19" i="68" s="1"/>
  <c r="AD19" i="52"/>
  <c r="L19" i="68" s="1"/>
  <c r="AH19" i="52"/>
  <c r="O19" i="68" s="1"/>
  <c r="AL19" i="52"/>
  <c r="R19" i="68" s="1"/>
  <c r="AP19" i="52"/>
  <c r="U19" i="68" s="1"/>
  <c r="AT19" i="52"/>
  <c r="X19" i="68" s="1"/>
  <c r="AX19" i="52"/>
  <c r="AA19" i="68" s="1"/>
  <c r="BB19" i="52"/>
  <c r="AD19" i="68" s="1"/>
  <c r="BF19" i="52"/>
  <c r="AG19" i="68" s="1"/>
  <c r="BJ19" i="52"/>
  <c r="AJ19" i="68" s="1"/>
  <c r="BN19" i="52"/>
  <c r="AM19" i="68" s="1"/>
  <c r="BR19" i="52"/>
  <c r="AP19" i="68" s="1"/>
  <c r="Z20" i="52"/>
  <c r="I20" i="68" s="1"/>
  <c r="AD20" i="52"/>
  <c r="L20" i="68" s="1"/>
  <c r="AH20" i="52"/>
  <c r="O20" i="68" s="1"/>
  <c r="AL20" i="52"/>
  <c r="R20" i="68" s="1"/>
  <c r="AP20" i="52"/>
  <c r="U20" i="68" s="1"/>
  <c r="AT20" i="52"/>
  <c r="X20" i="68" s="1"/>
  <c r="AX20" i="52"/>
  <c r="AA20" i="68" s="1"/>
  <c r="BB20" i="52"/>
  <c r="AD20" i="68" s="1"/>
  <c r="BF20" i="52"/>
  <c r="AG20" i="68" s="1"/>
  <c r="BJ20" i="52"/>
  <c r="AJ20" i="68" s="1"/>
  <c r="BN20" i="52"/>
  <c r="AM20" i="68" s="1"/>
  <c r="BR20" i="52"/>
  <c r="AP20" i="68" s="1"/>
  <c r="Z21" i="52"/>
  <c r="I21" i="68" s="1"/>
  <c r="AD21" i="52"/>
  <c r="L21" i="68" s="1"/>
  <c r="AH21" i="52"/>
  <c r="O21" i="68" s="1"/>
  <c r="AL21" i="52"/>
  <c r="R21" i="68" s="1"/>
  <c r="AP21" i="52"/>
  <c r="U21" i="68" s="1"/>
  <c r="AT21" i="52"/>
  <c r="X21" i="68" s="1"/>
  <c r="AX21" i="52"/>
  <c r="AA21" i="68" s="1"/>
  <c r="BB21" i="52"/>
  <c r="AD21" i="68" s="1"/>
  <c r="BF21" i="52"/>
  <c r="AG21" i="68" s="1"/>
  <c r="BJ21" i="52"/>
  <c r="AJ21" i="68" s="1"/>
  <c r="BN21" i="52"/>
  <c r="AM21" i="68" s="1"/>
  <c r="BR21" i="52"/>
  <c r="AP21" i="68" s="1"/>
  <c r="Z22" i="52"/>
  <c r="I22" i="68" s="1"/>
  <c r="AD22" i="52"/>
  <c r="L22" i="68" s="1"/>
  <c r="AH22" i="52"/>
  <c r="O22" i="68" s="1"/>
  <c r="AL22" i="52"/>
  <c r="R22" i="68" s="1"/>
  <c r="AP22" i="52"/>
  <c r="U22" i="68" s="1"/>
  <c r="AT22" i="52"/>
  <c r="X22" i="68" s="1"/>
  <c r="AX22" i="52"/>
  <c r="AA22" i="68" s="1"/>
  <c r="BB22" i="52"/>
  <c r="AD22" i="68" s="1"/>
  <c r="BF22" i="52"/>
  <c r="AG22" i="68" s="1"/>
  <c r="BJ22" i="52"/>
  <c r="AJ22" i="68" s="1"/>
  <c r="BN22" i="52"/>
  <c r="AM22" i="68" s="1"/>
  <c r="BR22" i="52"/>
  <c r="AP22" i="68" s="1"/>
  <c r="Z23" i="52"/>
  <c r="I23" i="68" s="1"/>
  <c r="AD23" i="52"/>
  <c r="AH23" i="52"/>
  <c r="O23" i="68" s="1"/>
  <c r="AL23" i="52"/>
  <c r="R23" i="68" s="1"/>
  <c r="AP23" i="52"/>
  <c r="U23" i="68" s="1"/>
  <c r="AT23" i="52"/>
  <c r="X23" i="68" s="1"/>
  <c r="AX23" i="52"/>
  <c r="AA23" i="68" s="1"/>
  <c r="BB23" i="52"/>
  <c r="AD23" i="68" s="1"/>
  <c r="BF23" i="52"/>
  <c r="AG23" i="68" s="1"/>
  <c r="BJ23" i="52"/>
  <c r="AJ23" i="68" s="1"/>
  <c r="BN23" i="52"/>
  <c r="AM23" i="68" s="1"/>
  <c r="BR23" i="52"/>
  <c r="AP23" i="68" s="1"/>
  <c r="Z24" i="52"/>
  <c r="I24" i="68" s="1"/>
  <c r="AD24" i="52"/>
  <c r="L24" i="68" s="1"/>
  <c r="AH24" i="52"/>
  <c r="O24" i="68" s="1"/>
  <c r="AL24" i="52"/>
  <c r="R24" i="68" s="1"/>
  <c r="AP24" i="52"/>
  <c r="U24" i="68" s="1"/>
  <c r="AT24" i="52"/>
  <c r="X24" i="68" s="1"/>
  <c r="AX24" i="52"/>
  <c r="AA24" i="68" s="1"/>
  <c r="BB24" i="52"/>
  <c r="AD24" i="68" s="1"/>
  <c r="BF24" i="52"/>
  <c r="AG24" i="68" s="1"/>
  <c r="BJ24" i="52"/>
  <c r="AJ24" i="68" s="1"/>
  <c r="BN24" i="52"/>
  <c r="AM24" i="68" s="1"/>
  <c r="BR24" i="52"/>
  <c r="AP24" i="68" s="1"/>
  <c r="Z25" i="52"/>
  <c r="I25" i="68" s="1"/>
  <c r="AD25" i="52"/>
  <c r="L25" i="68" s="1"/>
  <c r="AH25" i="52"/>
  <c r="O25" i="68" s="1"/>
  <c r="AL25" i="52"/>
  <c r="R25" i="68" s="1"/>
  <c r="AP25" i="52"/>
  <c r="U25" i="68" s="1"/>
  <c r="AT25" i="52"/>
  <c r="X25" i="68" s="1"/>
  <c r="AX25" i="52"/>
  <c r="AA25" i="68" s="1"/>
  <c r="BB25" i="52"/>
  <c r="AD25" i="68" s="1"/>
  <c r="BF25" i="52"/>
  <c r="AG25" i="68" s="1"/>
  <c r="BJ25" i="52"/>
  <c r="AJ25" i="68" s="1"/>
  <c r="BN25" i="52"/>
  <c r="AM25" i="68" s="1"/>
  <c r="BR25" i="52"/>
  <c r="AP25" i="68" s="1"/>
  <c r="Z26" i="52"/>
  <c r="I26" i="68" s="1"/>
  <c r="AD26" i="52"/>
  <c r="L26" i="68" s="1"/>
  <c r="AH26" i="52"/>
  <c r="O26" i="68" s="1"/>
  <c r="AL26" i="52"/>
  <c r="R26" i="68" s="1"/>
  <c r="AP26" i="52"/>
  <c r="U26" i="68" s="1"/>
  <c r="AT26" i="52"/>
  <c r="X26" i="68" s="1"/>
  <c r="AX26" i="52"/>
  <c r="AA26" i="68" s="1"/>
  <c r="BB26" i="52"/>
  <c r="AD26" i="68" s="1"/>
  <c r="BF26" i="52"/>
  <c r="AG26" i="68" s="1"/>
  <c r="BJ26" i="52"/>
  <c r="AJ26" i="68" s="1"/>
  <c r="BN26" i="52"/>
  <c r="AM26" i="68" s="1"/>
  <c r="BR26" i="52"/>
  <c r="AP26" i="68" s="1"/>
  <c r="Z27" i="52"/>
  <c r="I27" i="68" s="1"/>
  <c r="AD27" i="52"/>
  <c r="L27" i="68" s="1"/>
  <c r="AH27" i="52"/>
  <c r="O27" i="68" s="1"/>
  <c r="AL27" i="52"/>
  <c r="R27" i="68" s="1"/>
  <c r="AP27" i="52"/>
  <c r="U27" i="68" s="1"/>
  <c r="AT27" i="52"/>
  <c r="X27" i="68" s="1"/>
  <c r="AX27" i="52"/>
  <c r="AA27" i="68" s="1"/>
  <c r="BB27" i="52"/>
  <c r="AD27" i="68" s="1"/>
  <c r="BF27" i="52"/>
  <c r="AG27" i="68" s="1"/>
  <c r="BJ27" i="52"/>
  <c r="AJ27" i="68" s="1"/>
  <c r="BN27" i="52"/>
  <c r="AM27" i="68" s="1"/>
  <c r="BR27" i="52"/>
  <c r="AP27" i="68" s="1"/>
  <c r="Z28" i="52"/>
  <c r="I28" i="68" s="1"/>
  <c r="AD28" i="52"/>
  <c r="L28" i="68" s="1"/>
  <c r="AH28" i="52"/>
  <c r="O28" i="68" s="1"/>
  <c r="AL28" i="52"/>
  <c r="R28" i="68" s="1"/>
  <c r="AP28" i="52"/>
  <c r="U28" i="68" s="1"/>
  <c r="AT28" i="52"/>
  <c r="X28" i="68" s="1"/>
  <c r="AX28" i="52"/>
  <c r="AA28" i="68" s="1"/>
  <c r="BB28" i="52"/>
  <c r="AD28" i="68" s="1"/>
  <c r="BF28" i="52"/>
  <c r="AG28" i="68" s="1"/>
  <c r="BJ28" i="52"/>
  <c r="AJ28" i="68" s="1"/>
  <c r="BN28" i="52"/>
  <c r="AM28" i="68" s="1"/>
  <c r="BR28" i="52"/>
  <c r="AP28" i="68" s="1"/>
  <c r="Z29" i="52"/>
  <c r="I29" i="68" s="1"/>
  <c r="AD29" i="52"/>
  <c r="L29" i="68" s="1"/>
  <c r="AH29" i="52"/>
  <c r="O29" i="68" s="1"/>
  <c r="AL29" i="52"/>
  <c r="R29" i="68" s="1"/>
  <c r="AP29" i="52"/>
  <c r="U29" i="68" s="1"/>
  <c r="AT29" i="52"/>
  <c r="X29" i="68" s="1"/>
  <c r="AX29" i="52"/>
  <c r="AA29" i="68" s="1"/>
  <c r="BB29" i="52"/>
  <c r="AD29" i="68" s="1"/>
  <c r="BF29" i="52"/>
  <c r="AG29" i="68" s="1"/>
  <c r="BJ29" i="52"/>
  <c r="AJ29" i="68" s="1"/>
  <c r="BN29" i="52"/>
  <c r="AM29" i="68" s="1"/>
  <c r="BR29" i="52"/>
  <c r="AP29" i="68" s="1"/>
  <c r="Z30" i="52"/>
  <c r="I30" i="68" s="1"/>
  <c r="AD30" i="52"/>
  <c r="L30" i="68" s="1"/>
  <c r="AH30" i="52"/>
  <c r="O30" i="68" s="1"/>
  <c r="AL30" i="52"/>
  <c r="R30" i="68" s="1"/>
  <c r="AP30" i="52"/>
  <c r="U30" i="68" s="1"/>
  <c r="AT30" i="52"/>
  <c r="X30" i="68" s="1"/>
  <c r="AX30" i="52"/>
  <c r="AA30" i="68" s="1"/>
  <c r="BB30" i="52"/>
  <c r="AD30" i="68" s="1"/>
  <c r="BF30" i="52"/>
  <c r="AG30" i="68" s="1"/>
  <c r="BJ30" i="52"/>
  <c r="AJ30" i="68" s="1"/>
  <c r="BN30" i="52"/>
  <c r="AM30" i="68" s="1"/>
  <c r="BR30" i="52"/>
  <c r="AP30" i="68" s="1"/>
  <c r="Z31" i="52"/>
  <c r="I31" i="68" s="1"/>
  <c r="AD31" i="52"/>
  <c r="L31" i="68" s="1"/>
  <c r="AH31" i="52"/>
  <c r="AL31" i="52"/>
  <c r="R31" i="68" s="1"/>
  <c r="AP31" i="52"/>
  <c r="U31" i="68" s="1"/>
  <c r="AT31" i="52"/>
  <c r="X31" i="68" s="1"/>
  <c r="AX31" i="52"/>
  <c r="AA31" i="68" s="1"/>
  <c r="BB31" i="52"/>
  <c r="AD31" i="68" s="1"/>
  <c r="BF31" i="52"/>
  <c r="AG31" i="68" s="1"/>
  <c r="BJ31" i="52"/>
  <c r="AJ31" i="68" s="1"/>
  <c r="BN31" i="52"/>
  <c r="AM31" i="68" s="1"/>
  <c r="BR31" i="52"/>
  <c r="AP31" i="68" s="1"/>
  <c r="Z32" i="52"/>
  <c r="I32" i="68" s="1"/>
  <c r="AD32" i="52"/>
  <c r="L32" i="68" s="1"/>
  <c r="AH32" i="52"/>
  <c r="O32" i="68" s="1"/>
  <c r="AL32" i="52"/>
  <c r="R32" i="68" s="1"/>
  <c r="AP32" i="52"/>
  <c r="U32" i="68" s="1"/>
  <c r="AT32" i="52"/>
  <c r="X32" i="68" s="1"/>
  <c r="AX32" i="52"/>
  <c r="AA32" i="68" s="1"/>
  <c r="BB32" i="52"/>
  <c r="AD32" i="68" s="1"/>
  <c r="BF32" i="52"/>
  <c r="AG32" i="68" s="1"/>
  <c r="BJ32" i="52"/>
  <c r="AJ32" i="68" s="1"/>
  <c r="BN32" i="52"/>
  <c r="AM32" i="68" s="1"/>
  <c r="BR32" i="52"/>
  <c r="AP32" i="68" s="1"/>
  <c r="Z33" i="52"/>
  <c r="I33" i="68" s="1"/>
  <c r="AD33" i="52"/>
  <c r="L33" i="68" s="1"/>
  <c r="AH33" i="52"/>
  <c r="O33" i="68" s="1"/>
  <c r="AL33" i="52"/>
  <c r="R33" i="68" s="1"/>
  <c r="AP33" i="52"/>
  <c r="U33" i="68" s="1"/>
  <c r="AT33" i="52"/>
  <c r="X33" i="68" s="1"/>
  <c r="AX33" i="52"/>
  <c r="AA33" i="68" s="1"/>
  <c r="BB33" i="52"/>
  <c r="AD33" i="68" s="1"/>
  <c r="BF33" i="52"/>
  <c r="AG33" i="68" s="1"/>
  <c r="BJ33" i="52"/>
  <c r="AJ33" i="68" s="1"/>
  <c r="BN33" i="52"/>
  <c r="AM33" i="68" s="1"/>
  <c r="BR33" i="52"/>
  <c r="AP33" i="68" s="1"/>
  <c r="Z34" i="52"/>
  <c r="I34" i="68" s="1"/>
  <c r="AD34" i="52"/>
  <c r="L34" i="68" s="1"/>
  <c r="AH34" i="52"/>
  <c r="O34" i="68" s="1"/>
  <c r="AL34" i="52"/>
  <c r="R34" i="68" s="1"/>
  <c r="AP34" i="52"/>
  <c r="U34" i="68" s="1"/>
  <c r="AT34" i="52"/>
  <c r="X34" i="68" s="1"/>
  <c r="AX34" i="52"/>
  <c r="AA34" i="68" s="1"/>
  <c r="BB34" i="52"/>
  <c r="AD34" i="68" s="1"/>
  <c r="BF34" i="52"/>
  <c r="AG34" i="68" s="1"/>
  <c r="BJ34" i="52"/>
  <c r="AJ34" i="68" s="1"/>
  <c r="BN34" i="52"/>
  <c r="AM34" i="68" s="1"/>
  <c r="BR34" i="52"/>
  <c r="AP34" i="68" s="1"/>
  <c r="Z35" i="52"/>
  <c r="I35" i="68" s="1"/>
  <c r="AD35" i="52"/>
  <c r="L35" i="68" s="1"/>
  <c r="AH35" i="52"/>
  <c r="O35" i="68" s="1"/>
  <c r="AL35" i="52"/>
  <c r="R35" i="68" s="1"/>
  <c r="AP35" i="52"/>
  <c r="U35" i="68" s="1"/>
  <c r="AT35" i="52"/>
  <c r="X35" i="68" s="1"/>
  <c r="AX35" i="52"/>
  <c r="AA35" i="68" s="1"/>
  <c r="BB35" i="52"/>
  <c r="AD35" i="68" s="1"/>
  <c r="BF35" i="52"/>
  <c r="AG35" i="68" s="1"/>
  <c r="BJ35" i="52"/>
  <c r="AJ35" i="68" s="1"/>
  <c r="BN35" i="52"/>
  <c r="AM35" i="68" s="1"/>
  <c r="BR35" i="52"/>
  <c r="AP35" i="68" s="1"/>
  <c r="Z36" i="52"/>
  <c r="I36" i="68" s="1"/>
  <c r="AD36" i="52"/>
  <c r="L36" i="68" s="1"/>
  <c r="AH36" i="52"/>
  <c r="O36" i="68" s="1"/>
  <c r="AL36" i="52"/>
  <c r="R36" i="68" s="1"/>
  <c r="AP36" i="52"/>
  <c r="U36" i="68" s="1"/>
  <c r="AT36" i="52"/>
  <c r="X36" i="68" s="1"/>
  <c r="AX36" i="52"/>
  <c r="AA36" i="68" s="1"/>
  <c r="BB36" i="52"/>
  <c r="AD36" i="68" s="1"/>
  <c r="BF36" i="52"/>
  <c r="AG36" i="68" s="1"/>
  <c r="BJ36" i="52"/>
  <c r="AJ36" i="68" s="1"/>
  <c r="BN36" i="52"/>
  <c r="AM36" i="68" s="1"/>
  <c r="BR36" i="52"/>
  <c r="AP36" i="68" s="1"/>
  <c r="Z37" i="52"/>
  <c r="I37" i="68" s="1"/>
  <c r="AD37" i="52"/>
  <c r="L37" i="68" s="1"/>
  <c r="AH37" i="52"/>
  <c r="O37" i="68" s="1"/>
  <c r="AL37" i="52"/>
  <c r="R37" i="68" s="1"/>
  <c r="AP37" i="52"/>
  <c r="U37" i="68" s="1"/>
  <c r="AT37" i="52"/>
  <c r="X37" i="68" s="1"/>
  <c r="AX37" i="52"/>
  <c r="AA37" i="68" s="1"/>
  <c r="BB37" i="52"/>
  <c r="AD37" i="68" s="1"/>
  <c r="BF37" i="52"/>
  <c r="AG37" i="68" s="1"/>
  <c r="BJ37" i="52"/>
  <c r="AJ37" i="68" s="1"/>
  <c r="BN37" i="52"/>
  <c r="AM37" i="68" s="1"/>
  <c r="BR37" i="52"/>
  <c r="AP37" i="68" s="1"/>
  <c r="Z38" i="52"/>
  <c r="I38" i="68" s="1"/>
  <c r="AD38" i="52"/>
  <c r="L38" i="68" s="1"/>
  <c r="AH38" i="52"/>
  <c r="O38" i="68" s="1"/>
  <c r="AL38" i="52"/>
  <c r="R38" i="68" s="1"/>
  <c r="AP38" i="52"/>
  <c r="U38" i="68" s="1"/>
  <c r="AT38" i="52"/>
  <c r="X38" i="68" s="1"/>
  <c r="AX38" i="52"/>
  <c r="AA38" i="68" s="1"/>
  <c r="BB38" i="52"/>
  <c r="AD38" i="68" s="1"/>
  <c r="BF38" i="52"/>
  <c r="AG38" i="68" s="1"/>
  <c r="BJ38" i="52"/>
  <c r="AJ38" i="68" s="1"/>
  <c r="BN38" i="52"/>
  <c r="AM38" i="68" s="1"/>
  <c r="BR38" i="52"/>
  <c r="AP38" i="68" s="1"/>
  <c r="Z39" i="52"/>
  <c r="I39" i="68" s="1"/>
  <c r="AD39" i="52"/>
  <c r="AH39" i="52"/>
  <c r="O39" i="68" s="1"/>
  <c r="AL39" i="52"/>
  <c r="R39" i="68" s="1"/>
  <c r="AP39" i="52"/>
  <c r="U39" i="68" s="1"/>
  <c r="AT39" i="52"/>
  <c r="X39" i="68" s="1"/>
  <c r="AX39" i="52"/>
  <c r="AA39" i="68" s="1"/>
  <c r="BB39" i="52"/>
  <c r="AD39" i="68" s="1"/>
  <c r="BF39" i="52"/>
  <c r="AG39" i="68" s="1"/>
  <c r="BJ39" i="52"/>
  <c r="AJ39" i="68" s="1"/>
  <c r="BN39" i="52"/>
  <c r="AM39" i="68" s="1"/>
  <c r="BR39" i="52"/>
  <c r="AP39" i="68" s="1"/>
  <c r="Z40" i="52"/>
  <c r="I40" i="68" s="1"/>
  <c r="AD40" i="52"/>
  <c r="L40" i="68" s="1"/>
  <c r="AH40" i="52"/>
  <c r="O40" i="68" s="1"/>
  <c r="AL40" i="52"/>
  <c r="R40" i="68" s="1"/>
  <c r="AP40" i="52"/>
  <c r="U40" i="68" s="1"/>
  <c r="AT40" i="52"/>
  <c r="X40" i="68" s="1"/>
  <c r="AX40" i="52"/>
  <c r="AA40" i="68" s="1"/>
  <c r="BB40" i="52"/>
  <c r="AD40" i="68" s="1"/>
  <c r="BF40" i="52"/>
  <c r="AG40" i="68" s="1"/>
  <c r="BJ40" i="52"/>
  <c r="AJ40" i="68" s="1"/>
  <c r="BN40" i="52"/>
  <c r="AM40" i="68" s="1"/>
  <c r="BR40" i="52"/>
  <c r="AP40" i="68" s="1"/>
  <c r="Z41" i="52"/>
  <c r="I41" i="68" s="1"/>
  <c r="AD41" i="52"/>
  <c r="L41" i="68" s="1"/>
  <c r="AH41" i="52"/>
  <c r="O41" i="68" s="1"/>
  <c r="AL41" i="52"/>
  <c r="R41" i="68" s="1"/>
  <c r="AP41" i="52"/>
  <c r="U41" i="68" s="1"/>
  <c r="AT41" i="52"/>
  <c r="X41" i="68" s="1"/>
  <c r="AX41" i="52"/>
  <c r="AA41" i="68" s="1"/>
  <c r="BB41" i="52"/>
  <c r="AD41" i="68" s="1"/>
  <c r="BF41" i="52"/>
  <c r="AG41" i="68" s="1"/>
  <c r="BJ41" i="52"/>
  <c r="AJ41" i="68" s="1"/>
  <c r="BN41" i="52"/>
  <c r="AM41" i="68" s="1"/>
  <c r="BR41" i="52"/>
  <c r="AP41" i="68" s="1"/>
  <c r="Z42" i="52"/>
  <c r="I42" i="68" s="1"/>
  <c r="AD42" i="52"/>
  <c r="L42" i="68" s="1"/>
  <c r="AH42" i="52"/>
  <c r="O42" i="68" s="1"/>
  <c r="AL42" i="52"/>
  <c r="R42" i="68" s="1"/>
  <c r="AP42" i="52"/>
  <c r="U42" i="68" s="1"/>
  <c r="AT42" i="52"/>
  <c r="X42" i="68" s="1"/>
  <c r="AX42" i="52"/>
  <c r="AA42" i="68" s="1"/>
  <c r="BB42" i="52"/>
  <c r="AD42" i="68" s="1"/>
  <c r="BF42" i="52"/>
  <c r="AG42" i="68" s="1"/>
  <c r="BJ42" i="52"/>
  <c r="AJ42" i="68" s="1"/>
  <c r="BN42" i="52"/>
  <c r="AM42" i="68" s="1"/>
  <c r="BR42" i="52"/>
  <c r="AP42" i="68" s="1"/>
  <c r="Z43" i="52"/>
  <c r="I43" i="68" s="1"/>
  <c r="AD43" i="52"/>
  <c r="L43" i="68" s="1"/>
  <c r="AH43" i="52"/>
  <c r="O43" i="68" s="1"/>
  <c r="AL43" i="52"/>
  <c r="R43" i="68" s="1"/>
  <c r="AP43" i="52"/>
  <c r="U43" i="68" s="1"/>
  <c r="AT43" i="52"/>
  <c r="X43" i="68" s="1"/>
  <c r="AX43" i="52"/>
  <c r="AA43" i="68" s="1"/>
  <c r="BB43" i="52"/>
  <c r="AD43" i="68" s="1"/>
  <c r="BF43" i="52"/>
  <c r="AG43" i="68" s="1"/>
  <c r="BJ43" i="52"/>
  <c r="AJ43" i="68" s="1"/>
  <c r="BN43" i="52"/>
  <c r="AM43" i="68" s="1"/>
  <c r="BR43" i="52"/>
  <c r="AP43" i="68" s="1"/>
  <c r="Z44" i="52"/>
  <c r="I44" i="68" s="1"/>
  <c r="AD44" i="52"/>
  <c r="L44" i="68" s="1"/>
  <c r="AH44" i="52"/>
  <c r="O44" i="68" s="1"/>
  <c r="AL44" i="52"/>
  <c r="R44" i="68" s="1"/>
  <c r="AP44" i="52"/>
  <c r="U44" i="68" s="1"/>
  <c r="AT44" i="52"/>
  <c r="X44" i="68" s="1"/>
  <c r="AX44" i="52"/>
  <c r="AA44" i="68" s="1"/>
  <c r="BB44" i="52"/>
  <c r="AD44" i="68" s="1"/>
  <c r="BF44" i="52"/>
  <c r="AG44" i="68" s="1"/>
  <c r="BJ44" i="52"/>
  <c r="AJ44" i="68" s="1"/>
  <c r="BN44" i="52"/>
  <c r="AM44" i="68" s="1"/>
  <c r="BR44" i="52"/>
  <c r="AP44" i="68" s="1"/>
  <c r="Z45" i="52"/>
  <c r="I45" i="68" s="1"/>
  <c r="AD45" i="52"/>
  <c r="L45" i="68" s="1"/>
  <c r="AH45" i="52"/>
  <c r="O45" i="68" s="1"/>
  <c r="AL45" i="52"/>
  <c r="R45" i="68" s="1"/>
  <c r="AP45" i="52"/>
  <c r="U45" i="68" s="1"/>
  <c r="AT45" i="52"/>
  <c r="X45" i="68" s="1"/>
  <c r="AX45" i="52"/>
  <c r="AA45" i="68" s="1"/>
  <c r="BB45" i="52"/>
  <c r="AD45" i="68" s="1"/>
  <c r="BF45" i="52"/>
  <c r="AG45" i="68" s="1"/>
  <c r="BJ45" i="52"/>
  <c r="AJ45" i="68" s="1"/>
  <c r="BN45" i="52"/>
  <c r="AM45" i="68" s="1"/>
  <c r="BR45" i="52"/>
  <c r="AP45" i="68" s="1"/>
  <c r="Z46" i="52"/>
  <c r="I46" i="68" s="1"/>
  <c r="AD46" i="52"/>
  <c r="AH46" i="52"/>
  <c r="O46" i="68" s="1"/>
  <c r="AL46" i="52"/>
  <c r="R46" i="68" s="1"/>
  <c r="AP46" i="52"/>
  <c r="U46" i="68" s="1"/>
  <c r="AT46" i="52"/>
  <c r="X46" i="68" s="1"/>
  <c r="AX46" i="52"/>
  <c r="AA46" i="68" s="1"/>
  <c r="BB46" i="52"/>
  <c r="AD46" i="68" s="1"/>
  <c r="BF46" i="52"/>
  <c r="AG46" i="68" s="1"/>
  <c r="BJ46" i="52"/>
  <c r="AJ46" i="68" s="1"/>
  <c r="BN46" i="52"/>
  <c r="AM46" i="68" s="1"/>
  <c r="BR46" i="52"/>
  <c r="AP46" i="68" s="1"/>
  <c r="Z47" i="52"/>
  <c r="I47" i="68" s="1"/>
  <c r="AD47" i="52"/>
  <c r="L47" i="68" s="1"/>
  <c r="AH47" i="52"/>
  <c r="O47" i="68" s="1"/>
  <c r="AL47" i="52"/>
  <c r="R47" i="68" s="1"/>
  <c r="AP47" i="52"/>
  <c r="U47" i="68" s="1"/>
  <c r="AT47" i="52"/>
  <c r="X47" i="68" s="1"/>
  <c r="AX47" i="52"/>
  <c r="AA47" i="68" s="1"/>
  <c r="BB47" i="52"/>
  <c r="AD47" i="68" s="1"/>
  <c r="BF47" i="52"/>
  <c r="AG47" i="68" s="1"/>
  <c r="BJ47" i="52"/>
  <c r="AJ47" i="68" s="1"/>
  <c r="BN47" i="52"/>
  <c r="AM47" i="68" s="1"/>
  <c r="BR47" i="52"/>
  <c r="AP47" i="68" s="1"/>
  <c r="Z48" i="52"/>
  <c r="I48" i="68" s="1"/>
  <c r="AD48" i="52"/>
  <c r="L48" i="68" s="1"/>
  <c r="AH48" i="52"/>
  <c r="O48" i="68" s="1"/>
  <c r="AL48" i="52"/>
  <c r="R48" i="68" s="1"/>
  <c r="AP48" i="52"/>
  <c r="U48" i="68" s="1"/>
  <c r="AT48" i="52"/>
  <c r="X48" i="68" s="1"/>
  <c r="AX48" i="52"/>
  <c r="AA48" i="68" s="1"/>
  <c r="BB48" i="52"/>
  <c r="AD48" i="68" s="1"/>
  <c r="BF48" i="52"/>
  <c r="AG48" i="68" s="1"/>
  <c r="BJ48" i="52"/>
  <c r="AJ48" i="68" s="1"/>
  <c r="BN48" i="52"/>
  <c r="AM48" i="68" s="1"/>
  <c r="BR48" i="52"/>
  <c r="AP48" i="68" s="1"/>
  <c r="Z49" i="52"/>
  <c r="I49" i="68" s="1"/>
  <c r="AD49" i="52"/>
  <c r="L49" i="68" s="1"/>
  <c r="AH49" i="52"/>
  <c r="O49" i="68" s="1"/>
  <c r="AL49" i="52"/>
  <c r="R49" i="68" s="1"/>
  <c r="AP49" i="52"/>
  <c r="U49" i="68" s="1"/>
  <c r="AT49" i="52"/>
  <c r="X49" i="68" s="1"/>
  <c r="AX49" i="52"/>
  <c r="AA49" i="68" s="1"/>
  <c r="BB49" i="52"/>
  <c r="AD49" i="68" s="1"/>
  <c r="BF49" i="52"/>
  <c r="AG49" i="68" s="1"/>
  <c r="BJ49" i="52"/>
  <c r="AJ49" i="68" s="1"/>
  <c r="BN49" i="52"/>
  <c r="AM49" i="68" s="1"/>
  <c r="BR49" i="52"/>
  <c r="AP49" i="68" s="1"/>
  <c r="Z50" i="52"/>
  <c r="I50" i="68" s="1"/>
  <c r="AD50" i="52"/>
  <c r="L50" i="68" s="1"/>
  <c r="AH50" i="52"/>
  <c r="O50" i="68" s="1"/>
  <c r="AL50" i="52"/>
  <c r="R50" i="68" s="1"/>
  <c r="AP50" i="52"/>
  <c r="U50" i="68" s="1"/>
  <c r="AT50" i="52"/>
  <c r="X50" i="68" s="1"/>
  <c r="AX50" i="52"/>
  <c r="AA50" i="68" s="1"/>
  <c r="BB50" i="52"/>
  <c r="AD50" i="68" s="1"/>
  <c r="BF50" i="52"/>
  <c r="AG50" i="68" s="1"/>
  <c r="BJ50" i="52"/>
  <c r="AJ50" i="68" s="1"/>
  <c r="BN50" i="52"/>
  <c r="AM50" i="68" s="1"/>
  <c r="BR50" i="52"/>
  <c r="AP50" i="68" s="1"/>
  <c r="Z51" i="52"/>
  <c r="I51" i="68" s="1"/>
  <c r="AD51" i="52"/>
  <c r="L51" i="68" s="1"/>
  <c r="AH51" i="52"/>
  <c r="O51" i="68" s="1"/>
  <c r="AL51" i="52"/>
  <c r="R51" i="68" s="1"/>
  <c r="AP51" i="52"/>
  <c r="U51" i="68" s="1"/>
  <c r="AT51" i="52"/>
  <c r="X51" i="68" s="1"/>
  <c r="AX51" i="52"/>
  <c r="AA51" i="68" s="1"/>
  <c r="BB51" i="52"/>
  <c r="AD51" i="68" s="1"/>
  <c r="BF51" i="52"/>
  <c r="AG51" i="68" s="1"/>
  <c r="BJ51" i="52"/>
  <c r="AJ51" i="68" s="1"/>
  <c r="BN51" i="52"/>
  <c r="AM51" i="68" s="1"/>
  <c r="BR51" i="52"/>
  <c r="AP51" i="68" s="1"/>
  <c r="Z52" i="52"/>
  <c r="I52" i="68" s="1"/>
  <c r="AD52" i="52"/>
  <c r="L52" i="68" s="1"/>
  <c r="AH52" i="52"/>
  <c r="O52" i="68" s="1"/>
  <c r="AL52" i="52"/>
  <c r="R52" i="68" s="1"/>
  <c r="AP52" i="52"/>
  <c r="U52" i="68" s="1"/>
  <c r="AT52" i="52"/>
  <c r="X52" i="68" s="1"/>
  <c r="AX52" i="52"/>
  <c r="AA52" i="68" s="1"/>
  <c r="BB52" i="52"/>
  <c r="AD52" i="68" s="1"/>
  <c r="BF52" i="52"/>
  <c r="AG52" i="68" s="1"/>
  <c r="BJ52" i="52"/>
  <c r="AJ52" i="68" s="1"/>
  <c r="BN52" i="52"/>
  <c r="AM52" i="68" s="1"/>
  <c r="BR52" i="52"/>
  <c r="AP52" i="68" s="1"/>
  <c r="Z53" i="52"/>
  <c r="I53" i="68" s="1"/>
  <c r="AD53" i="52"/>
  <c r="L53" i="68" s="1"/>
  <c r="AH53" i="52"/>
  <c r="O53" i="68" s="1"/>
  <c r="AL53" i="52"/>
  <c r="R53" i="68" s="1"/>
  <c r="AP53" i="52"/>
  <c r="U53" i="68" s="1"/>
  <c r="AT53" i="52"/>
  <c r="X53" i="68" s="1"/>
  <c r="AX53" i="52"/>
  <c r="AA53" i="68" s="1"/>
  <c r="BB53" i="52"/>
  <c r="AD53" i="68" s="1"/>
  <c r="BF53" i="52"/>
  <c r="AG53" i="68" s="1"/>
  <c r="BJ53" i="52"/>
  <c r="AJ53" i="68" s="1"/>
  <c r="BN53" i="52"/>
  <c r="AM53" i="68" s="1"/>
  <c r="BR53" i="52"/>
  <c r="AP53" i="68" s="1"/>
  <c r="Z54" i="52"/>
  <c r="I54" i="68" s="1"/>
  <c r="AD54" i="52"/>
  <c r="L54" i="68" s="1"/>
  <c r="AH54" i="52"/>
  <c r="O54" i="68" s="1"/>
  <c r="AL54" i="52"/>
  <c r="R54" i="68" s="1"/>
  <c r="AP54" i="52"/>
  <c r="U54" i="68" s="1"/>
  <c r="AT54" i="52"/>
  <c r="X54" i="68" s="1"/>
  <c r="AX54" i="52"/>
  <c r="AA54" i="68" s="1"/>
  <c r="BB54" i="52"/>
  <c r="AD54" i="68" s="1"/>
  <c r="BF54" i="52"/>
  <c r="AG54" i="68" s="1"/>
  <c r="BJ54" i="52"/>
  <c r="AJ54" i="68" s="1"/>
  <c r="BN54" i="52"/>
  <c r="AM54" i="68" s="1"/>
  <c r="BR54" i="52"/>
  <c r="AP54" i="68" s="1"/>
  <c r="Z55" i="52"/>
  <c r="I55" i="68" s="1"/>
  <c r="AD55" i="52"/>
  <c r="AH55" i="52"/>
  <c r="O55" i="68" s="1"/>
  <c r="AL55" i="52"/>
  <c r="R55" i="68" s="1"/>
  <c r="AP55" i="52"/>
  <c r="U55" i="68" s="1"/>
  <c r="AT55" i="52"/>
  <c r="X55" i="68" s="1"/>
  <c r="AX55" i="52"/>
  <c r="AA55" i="68" s="1"/>
  <c r="BB55" i="52"/>
  <c r="AD55" i="68" s="1"/>
  <c r="BF55" i="52"/>
  <c r="AG55" i="68" s="1"/>
  <c r="BJ55" i="52"/>
  <c r="AJ55" i="68" s="1"/>
  <c r="BN55" i="52"/>
  <c r="AM55" i="68" s="1"/>
  <c r="BR55" i="52"/>
  <c r="AP55" i="68" s="1"/>
  <c r="Z56" i="52"/>
  <c r="I56" i="68" s="1"/>
  <c r="AD56" i="52"/>
  <c r="L56" i="68" s="1"/>
  <c r="AH56" i="52"/>
  <c r="O56" i="68" s="1"/>
  <c r="AL56" i="52"/>
  <c r="R56" i="68" s="1"/>
  <c r="AP56" i="52"/>
  <c r="U56" i="68" s="1"/>
  <c r="AT56" i="52"/>
  <c r="X56" i="68" s="1"/>
  <c r="AX56" i="52"/>
  <c r="AA56" i="68" s="1"/>
  <c r="BB56" i="52"/>
  <c r="AD56" i="68" s="1"/>
  <c r="BF56" i="52"/>
  <c r="AG56" i="68" s="1"/>
  <c r="BJ56" i="52"/>
  <c r="AJ56" i="68" s="1"/>
  <c r="BN56" i="52"/>
  <c r="AM56" i="68" s="1"/>
  <c r="BR56" i="52"/>
  <c r="AP56" i="68" s="1"/>
  <c r="Z57" i="52"/>
  <c r="I57" i="68" s="1"/>
  <c r="AD57" i="52"/>
  <c r="L57" i="68" s="1"/>
  <c r="AH57" i="52"/>
  <c r="O57" i="68" s="1"/>
  <c r="AL57" i="52"/>
  <c r="R57" i="68" s="1"/>
  <c r="AP57" i="52"/>
  <c r="U57" i="68" s="1"/>
  <c r="AT57" i="52"/>
  <c r="X57" i="68" s="1"/>
  <c r="AX57" i="52"/>
  <c r="AA57" i="68" s="1"/>
  <c r="BB57" i="52"/>
  <c r="AD57" i="68" s="1"/>
  <c r="BF57" i="52"/>
  <c r="AG57" i="68" s="1"/>
  <c r="BJ57" i="52"/>
  <c r="AJ57" i="68" s="1"/>
  <c r="BN57" i="52"/>
  <c r="AM57" i="68" s="1"/>
  <c r="BR57" i="52"/>
  <c r="AP57" i="68" s="1"/>
  <c r="Z58" i="52"/>
  <c r="I58" i="68" s="1"/>
  <c r="AD58" i="52"/>
  <c r="L58" i="68" s="1"/>
  <c r="AH58" i="52"/>
  <c r="O58" i="68" s="1"/>
  <c r="AL58" i="52"/>
  <c r="R58" i="68" s="1"/>
  <c r="AP58" i="52"/>
  <c r="U58" i="68" s="1"/>
  <c r="AT58" i="52"/>
  <c r="X58" i="68" s="1"/>
  <c r="AX58" i="52"/>
  <c r="AA58" i="68" s="1"/>
  <c r="BB58" i="52"/>
  <c r="AD58" i="68" s="1"/>
  <c r="BF58" i="52"/>
  <c r="AG58" i="68" s="1"/>
  <c r="BJ58" i="52"/>
  <c r="AJ58" i="68" s="1"/>
  <c r="BN58" i="52"/>
  <c r="AM58" i="68" s="1"/>
  <c r="BR58" i="52"/>
  <c r="AP58" i="68" s="1"/>
  <c r="Z59" i="52"/>
  <c r="I59" i="68" s="1"/>
  <c r="AD59" i="52"/>
  <c r="L59" i="68" s="1"/>
  <c r="AH59" i="52"/>
  <c r="O59" i="68" s="1"/>
  <c r="AL59" i="52"/>
  <c r="R59" i="68" s="1"/>
  <c r="AP59" i="52"/>
  <c r="U59" i="68" s="1"/>
  <c r="AT59" i="52"/>
  <c r="X59" i="68" s="1"/>
  <c r="AX59" i="52"/>
  <c r="AA59" i="68" s="1"/>
  <c r="BB59" i="52"/>
  <c r="AD59" i="68" s="1"/>
  <c r="BF59" i="52"/>
  <c r="AG59" i="68" s="1"/>
  <c r="BJ59" i="52"/>
  <c r="AJ59" i="68" s="1"/>
  <c r="BN59" i="52"/>
  <c r="AM59" i="68" s="1"/>
  <c r="BR59" i="52"/>
  <c r="AP59" i="68" s="1"/>
  <c r="Z60" i="52"/>
  <c r="I60" i="68" s="1"/>
  <c r="AD60" i="52"/>
  <c r="L60" i="68" s="1"/>
  <c r="AH60" i="52"/>
  <c r="O60" i="68" s="1"/>
  <c r="AL60" i="52"/>
  <c r="R60" i="68" s="1"/>
  <c r="AP60" i="52"/>
  <c r="U60" i="68" s="1"/>
  <c r="AT60" i="52"/>
  <c r="X60" i="68" s="1"/>
  <c r="AX60" i="52"/>
  <c r="AA60" i="68" s="1"/>
  <c r="BB60" i="52"/>
  <c r="AD60" i="68" s="1"/>
  <c r="BF60" i="52"/>
  <c r="AG60" i="68" s="1"/>
  <c r="BJ60" i="52"/>
  <c r="AJ60" i="68" s="1"/>
  <c r="BN60" i="52"/>
  <c r="AM60" i="68" s="1"/>
  <c r="BR60" i="52"/>
  <c r="AP60" i="68" s="1"/>
  <c r="Z61" i="52"/>
  <c r="I61" i="68" s="1"/>
  <c r="AD61" i="52"/>
  <c r="L61" i="68" s="1"/>
  <c r="AH61" i="52"/>
  <c r="O61" i="68" s="1"/>
  <c r="AL61" i="52"/>
  <c r="R61" i="68" s="1"/>
  <c r="AP61" i="52"/>
  <c r="U61" i="68" s="1"/>
  <c r="AT61" i="52"/>
  <c r="X61" i="68" s="1"/>
  <c r="AX61" i="52"/>
  <c r="AA61" i="68" s="1"/>
  <c r="BB61" i="52"/>
  <c r="AD61" i="68" s="1"/>
  <c r="BF61" i="52"/>
  <c r="AG61" i="68" s="1"/>
  <c r="BJ61" i="52"/>
  <c r="AJ61" i="68" s="1"/>
  <c r="BN61" i="52"/>
  <c r="AM61" i="68" s="1"/>
  <c r="BR61" i="52"/>
  <c r="AP61" i="68" s="1"/>
  <c r="Z62" i="52"/>
  <c r="I62" i="68" s="1"/>
  <c r="AD62" i="52"/>
  <c r="L62" i="68" s="1"/>
  <c r="AH62" i="52"/>
  <c r="O62" i="68" s="1"/>
  <c r="AL62" i="52"/>
  <c r="R62" i="68" s="1"/>
  <c r="AP62" i="52"/>
  <c r="U62" i="68" s="1"/>
  <c r="AT62" i="52"/>
  <c r="X62" i="68" s="1"/>
  <c r="AX62" i="52"/>
  <c r="AA62" i="68" s="1"/>
  <c r="BB62" i="52"/>
  <c r="AD62" i="68" s="1"/>
  <c r="BF62" i="52"/>
  <c r="AG62" i="68" s="1"/>
  <c r="BJ62" i="52"/>
  <c r="AJ62" i="68" s="1"/>
  <c r="BN62" i="52"/>
  <c r="AM62" i="68" s="1"/>
  <c r="BR62" i="52"/>
  <c r="AP62" i="68" s="1"/>
  <c r="Z63" i="52"/>
  <c r="I63" i="68" s="1"/>
  <c r="AD63" i="52"/>
  <c r="L63" i="68" s="1"/>
  <c r="AH63" i="52"/>
  <c r="O63" i="68" s="1"/>
  <c r="AL63" i="52"/>
  <c r="R63" i="68" s="1"/>
  <c r="AP63" i="52"/>
  <c r="U63" i="68" s="1"/>
  <c r="AT63" i="52"/>
  <c r="X63" i="68" s="1"/>
  <c r="AX63" i="52"/>
  <c r="AA63" i="68" s="1"/>
  <c r="BB63" i="52"/>
  <c r="AD63" i="68" s="1"/>
  <c r="BF63" i="52"/>
  <c r="AG63" i="68" s="1"/>
  <c r="BJ63" i="52"/>
  <c r="AJ63" i="68" s="1"/>
  <c r="BN63" i="52"/>
  <c r="AM63" i="68" s="1"/>
  <c r="BR63" i="52"/>
  <c r="AP63" i="68" s="1"/>
  <c r="Z64" i="52"/>
  <c r="I64" i="68" s="1"/>
  <c r="AD64" i="52"/>
  <c r="L64" i="68" s="1"/>
  <c r="AH64" i="52"/>
  <c r="O64" i="68" s="1"/>
  <c r="AL64" i="52"/>
  <c r="R64" i="68" s="1"/>
  <c r="AP64" i="52"/>
  <c r="U64" i="68" s="1"/>
  <c r="AT64" i="52"/>
  <c r="X64" i="68" s="1"/>
  <c r="AX64" i="52"/>
  <c r="AA64" i="68" s="1"/>
  <c r="BB64" i="52"/>
  <c r="AD64" i="68" s="1"/>
  <c r="BF64" i="52"/>
  <c r="AG64" i="68" s="1"/>
  <c r="BJ64" i="52"/>
  <c r="AJ64" i="68" s="1"/>
  <c r="BN64" i="52"/>
  <c r="AM64" i="68" s="1"/>
  <c r="BR64" i="52"/>
  <c r="AP64" i="68" s="1"/>
  <c r="Z65" i="52"/>
  <c r="I65" i="68" s="1"/>
  <c r="AD65" i="52"/>
  <c r="L65" i="68" s="1"/>
  <c r="AH65" i="52"/>
  <c r="O65" i="68" s="1"/>
  <c r="AL65" i="52"/>
  <c r="R65" i="68" s="1"/>
  <c r="AP65" i="52"/>
  <c r="U65" i="68" s="1"/>
  <c r="AT65" i="52"/>
  <c r="X65" i="68" s="1"/>
  <c r="AX65" i="52"/>
  <c r="AA65" i="68" s="1"/>
  <c r="BB65" i="52"/>
  <c r="AD65" i="68" s="1"/>
  <c r="BF65" i="52"/>
  <c r="AG65" i="68" s="1"/>
  <c r="BJ65" i="52"/>
  <c r="AJ65" i="68" s="1"/>
  <c r="BN65" i="52"/>
  <c r="AM65" i="68" s="1"/>
  <c r="BR65" i="52"/>
  <c r="AP65" i="68" s="1"/>
  <c r="Z66" i="52"/>
  <c r="I66" i="68" s="1"/>
  <c r="AD66" i="52"/>
  <c r="L66" i="68" s="1"/>
  <c r="AH66" i="52"/>
  <c r="O66" i="68" s="1"/>
  <c r="AL66" i="52"/>
  <c r="R66" i="68" s="1"/>
  <c r="AP66" i="52"/>
  <c r="U66" i="68" s="1"/>
  <c r="AT66" i="52"/>
  <c r="X66" i="68" s="1"/>
  <c r="AX66" i="52"/>
  <c r="AA66" i="68" s="1"/>
  <c r="BB66" i="52"/>
  <c r="AD66" i="68" s="1"/>
  <c r="BF66" i="52"/>
  <c r="AG66" i="68" s="1"/>
  <c r="BJ66" i="52"/>
  <c r="AJ66" i="68" s="1"/>
  <c r="BN66" i="52"/>
  <c r="AM66" i="68" s="1"/>
  <c r="BR66" i="52"/>
  <c r="AP66" i="68" s="1"/>
  <c r="Z67" i="52"/>
  <c r="I67" i="68" s="1"/>
  <c r="AD67" i="52"/>
  <c r="L67" i="68" s="1"/>
  <c r="AH67" i="52"/>
  <c r="O67" i="68" s="1"/>
  <c r="AL67" i="52"/>
  <c r="R67" i="68" s="1"/>
  <c r="AP67" i="52"/>
  <c r="U67" i="68" s="1"/>
  <c r="AT67" i="52"/>
  <c r="X67" i="68" s="1"/>
  <c r="AX67" i="52"/>
  <c r="AA67" i="68" s="1"/>
  <c r="BB67" i="52"/>
  <c r="AD67" i="68" s="1"/>
  <c r="BF67" i="52"/>
  <c r="AG67" i="68" s="1"/>
  <c r="BJ67" i="52"/>
  <c r="AJ67" i="68" s="1"/>
  <c r="BN67" i="52"/>
  <c r="AM67" i="68" s="1"/>
  <c r="BR67" i="52"/>
  <c r="AP67" i="68" s="1"/>
  <c r="Z68" i="52"/>
  <c r="I68" i="68" s="1"/>
  <c r="AD68" i="52"/>
  <c r="L68" i="68" s="1"/>
  <c r="AH68" i="52"/>
  <c r="O68" i="68" s="1"/>
  <c r="AL68" i="52"/>
  <c r="R68" i="68" s="1"/>
  <c r="AP68" i="52"/>
  <c r="U68" i="68" s="1"/>
  <c r="AT68" i="52"/>
  <c r="X68" i="68" s="1"/>
  <c r="AX68" i="52"/>
  <c r="AA68" i="68" s="1"/>
  <c r="BB68" i="52"/>
  <c r="AD68" i="68" s="1"/>
  <c r="BF68" i="52"/>
  <c r="AG68" i="68" s="1"/>
  <c r="BJ68" i="52"/>
  <c r="AJ68" i="68" s="1"/>
  <c r="BN68" i="52"/>
  <c r="AM68" i="68" s="1"/>
  <c r="BR68" i="52"/>
  <c r="AP68" i="68" s="1"/>
  <c r="Z69" i="52"/>
  <c r="I69" i="68" s="1"/>
  <c r="AD69" i="52"/>
  <c r="L69" i="68" s="1"/>
  <c r="AH69" i="52"/>
  <c r="O69" i="68" s="1"/>
  <c r="AL69" i="52"/>
  <c r="R69" i="68" s="1"/>
  <c r="AP69" i="52"/>
  <c r="U69" i="68" s="1"/>
  <c r="AT69" i="52"/>
  <c r="X69" i="68" s="1"/>
  <c r="AX69" i="52"/>
  <c r="AA69" i="68" s="1"/>
  <c r="BB69" i="52"/>
  <c r="AD69" i="68" s="1"/>
  <c r="BF69" i="52"/>
  <c r="AG69" i="68" s="1"/>
  <c r="BJ69" i="52"/>
  <c r="AJ69" i="68" s="1"/>
  <c r="BN69" i="52"/>
  <c r="AM69" i="68" s="1"/>
  <c r="BR69" i="52"/>
  <c r="AP69" i="68" s="1"/>
  <c r="Z70" i="52"/>
  <c r="I70" i="68" s="1"/>
  <c r="AD70" i="52"/>
  <c r="L70" i="68" s="1"/>
  <c r="AH70" i="52"/>
  <c r="O70" i="68" s="1"/>
  <c r="AL70" i="52"/>
  <c r="R70" i="68" s="1"/>
  <c r="AP70" i="52"/>
  <c r="U70" i="68" s="1"/>
  <c r="AT70" i="52"/>
  <c r="X70" i="68" s="1"/>
  <c r="AX70" i="52"/>
  <c r="AA70" i="68" s="1"/>
  <c r="BB70" i="52"/>
  <c r="AD70" i="68" s="1"/>
  <c r="BF70" i="52"/>
  <c r="AG70" i="68" s="1"/>
  <c r="BJ70" i="52"/>
  <c r="AJ70" i="68" s="1"/>
  <c r="BN70" i="52"/>
  <c r="AM70" i="68" s="1"/>
  <c r="BR70" i="52"/>
  <c r="AP70" i="68" s="1"/>
  <c r="Z71" i="52"/>
  <c r="I71" i="68" s="1"/>
  <c r="AD71" i="52"/>
  <c r="AH71" i="52"/>
  <c r="O71" i="68" s="1"/>
  <c r="AL71" i="52"/>
  <c r="R71" i="68" s="1"/>
  <c r="AP71" i="52"/>
  <c r="U71" i="68" s="1"/>
  <c r="AT71" i="52"/>
  <c r="X71" i="68" s="1"/>
  <c r="AX71" i="52"/>
  <c r="AA71" i="68" s="1"/>
  <c r="BB71" i="52"/>
  <c r="AD71" i="68" s="1"/>
  <c r="BF71" i="52"/>
  <c r="AG71" i="68" s="1"/>
  <c r="BJ71" i="52"/>
  <c r="AJ71" i="68" s="1"/>
  <c r="BN71" i="52"/>
  <c r="AM71" i="68" s="1"/>
  <c r="BR71" i="52"/>
  <c r="AP71" i="68" s="1"/>
  <c r="Z72" i="52"/>
  <c r="I72" i="68" s="1"/>
  <c r="AD72" i="52"/>
  <c r="L72" i="68" s="1"/>
  <c r="AH72" i="52"/>
  <c r="O72" i="68" s="1"/>
  <c r="AL72" i="52"/>
  <c r="R72" i="68" s="1"/>
  <c r="AP72" i="52"/>
  <c r="U72" i="68" s="1"/>
  <c r="AT72" i="52"/>
  <c r="X72" i="68" s="1"/>
  <c r="AX72" i="52"/>
  <c r="AA72" i="68" s="1"/>
  <c r="BB72" i="52"/>
  <c r="AD72" i="68" s="1"/>
  <c r="BF72" i="52"/>
  <c r="AG72" i="68" s="1"/>
  <c r="BJ72" i="52"/>
  <c r="AJ72" i="68" s="1"/>
  <c r="BN72" i="52"/>
  <c r="AM72" i="68" s="1"/>
  <c r="BR72" i="52"/>
  <c r="AP72" i="68" s="1"/>
  <c r="Z73" i="52"/>
  <c r="I73" i="68" s="1"/>
  <c r="AD73" i="52"/>
  <c r="L73" i="68" s="1"/>
  <c r="AH73" i="52"/>
  <c r="O73" i="68" s="1"/>
  <c r="AL73" i="52"/>
  <c r="R73" i="68" s="1"/>
  <c r="AP73" i="52"/>
  <c r="U73" i="68" s="1"/>
  <c r="AT73" i="52"/>
  <c r="X73" i="68" s="1"/>
  <c r="AX73" i="52"/>
  <c r="AA73" i="68" s="1"/>
  <c r="BB73" i="52"/>
  <c r="AD73" i="68" s="1"/>
  <c r="BF73" i="52"/>
  <c r="AG73" i="68" s="1"/>
  <c r="BJ73" i="52"/>
  <c r="AJ73" i="68" s="1"/>
  <c r="BN73" i="52"/>
  <c r="AM73" i="68" s="1"/>
  <c r="BR73" i="52"/>
  <c r="AP73" i="68" s="1"/>
  <c r="Z74" i="52"/>
  <c r="I74" i="68" s="1"/>
  <c r="AD74" i="52"/>
  <c r="L74" i="68" s="1"/>
  <c r="AH74" i="52"/>
  <c r="O74" i="68" s="1"/>
  <c r="AL74" i="52"/>
  <c r="R74" i="68" s="1"/>
  <c r="AP74" i="52"/>
  <c r="U74" i="68" s="1"/>
  <c r="AT74" i="52"/>
  <c r="X74" i="68" s="1"/>
  <c r="AX74" i="52"/>
  <c r="AA74" i="68" s="1"/>
  <c r="BB74" i="52"/>
  <c r="AD74" i="68" s="1"/>
  <c r="BF74" i="52"/>
  <c r="AG74" i="68" s="1"/>
  <c r="BJ74" i="52"/>
  <c r="AJ74" i="68" s="1"/>
  <c r="BN74" i="52"/>
  <c r="AM74" i="68" s="1"/>
  <c r="BR74" i="52"/>
  <c r="AP74" i="68" s="1"/>
  <c r="Z75" i="52"/>
  <c r="I75" i="68" s="1"/>
  <c r="AD75" i="52"/>
  <c r="L75" i="68" s="1"/>
  <c r="AH75" i="52"/>
  <c r="O75" i="68" s="1"/>
  <c r="AL75" i="52"/>
  <c r="R75" i="68" s="1"/>
  <c r="AP75" i="52"/>
  <c r="U75" i="68" s="1"/>
  <c r="AT75" i="52"/>
  <c r="X75" i="68" s="1"/>
  <c r="AX75" i="52"/>
  <c r="AA75" i="68" s="1"/>
  <c r="BB75" i="52"/>
  <c r="AD75" i="68" s="1"/>
  <c r="BF75" i="52"/>
  <c r="AG75" i="68" s="1"/>
  <c r="BJ75" i="52"/>
  <c r="AJ75" i="68" s="1"/>
  <c r="BN75" i="52"/>
  <c r="AM75" i="68" s="1"/>
  <c r="BR75" i="52"/>
  <c r="AP75" i="68" s="1"/>
  <c r="Z76" i="52"/>
  <c r="I76" i="68" s="1"/>
  <c r="AD76" i="52"/>
  <c r="L76" i="68" s="1"/>
  <c r="AH76" i="52"/>
  <c r="O76" i="68" s="1"/>
  <c r="AL76" i="52"/>
  <c r="R76" i="68" s="1"/>
  <c r="AP76" i="52"/>
  <c r="U76" i="68" s="1"/>
  <c r="AT76" i="52"/>
  <c r="X76" i="68" s="1"/>
  <c r="AX76" i="52"/>
  <c r="AA76" i="68" s="1"/>
  <c r="BB76" i="52"/>
  <c r="AD76" i="68" s="1"/>
  <c r="BF76" i="52"/>
  <c r="AG76" i="68" s="1"/>
  <c r="BJ76" i="52"/>
  <c r="AJ76" i="68" s="1"/>
  <c r="BN76" i="52"/>
  <c r="AM76" i="68" s="1"/>
  <c r="BR76" i="52"/>
  <c r="AP76" i="68" s="1"/>
  <c r="Z77" i="52"/>
  <c r="I77" i="68" s="1"/>
  <c r="AD77" i="52"/>
  <c r="L77" i="68" s="1"/>
  <c r="AH77" i="52"/>
  <c r="O77" i="68" s="1"/>
  <c r="AL77" i="52"/>
  <c r="R77" i="68" s="1"/>
  <c r="AP77" i="52"/>
  <c r="U77" i="68" s="1"/>
  <c r="AT77" i="52"/>
  <c r="X77" i="68" s="1"/>
  <c r="AX77" i="52"/>
  <c r="AA77" i="68" s="1"/>
  <c r="BB77" i="52"/>
  <c r="AD77" i="68" s="1"/>
  <c r="BF77" i="52"/>
  <c r="AG77" i="68" s="1"/>
  <c r="BJ77" i="52"/>
  <c r="AJ77" i="68" s="1"/>
  <c r="BN77" i="52"/>
  <c r="AM77" i="68" s="1"/>
  <c r="BR77" i="52"/>
  <c r="AP77" i="68" s="1"/>
  <c r="Z78" i="52"/>
  <c r="I78" i="68" s="1"/>
  <c r="AD78" i="52"/>
  <c r="L78" i="68" s="1"/>
  <c r="AH78" i="52"/>
  <c r="O78" i="68" s="1"/>
  <c r="AL78" i="52"/>
  <c r="R78" i="68" s="1"/>
  <c r="AP78" i="52"/>
  <c r="U78" i="68" s="1"/>
  <c r="AT78" i="52"/>
  <c r="X78" i="68" s="1"/>
  <c r="AX78" i="52"/>
  <c r="AA78" i="68" s="1"/>
  <c r="BB78" i="52"/>
  <c r="AD78" i="68" s="1"/>
  <c r="BF78" i="52"/>
  <c r="AG78" i="68" s="1"/>
  <c r="BJ78" i="52"/>
  <c r="AJ78" i="68" s="1"/>
  <c r="BN78" i="52"/>
  <c r="AM78" i="68" s="1"/>
  <c r="BR78" i="52"/>
  <c r="AP78" i="68" s="1"/>
  <c r="Z79" i="52"/>
  <c r="I79" i="68" s="1"/>
  <c r="AD79" i="52"/>
  <c r="L79" i="68" s="1"/>
  <c r="AH79" i="52"/>
  <c r="O79" i="68" s="1"/>
  <c r="AL79" i="52"/>
  <c r="R79" i="68" s="1"/>
  <c r="AP79" i="52"/>
  <c r="U79" i="68" s="1"/>
  <c r="AT79" i="52"/>
  <c r="X79" i="68" s="1"/>
  <c r="AX79" i="52"/>
  <c r="AA79" i="68" s="1"/>
  <c r="BB79" i="52"/>
  <c r="AD79" i="68" s="1"/>
  <c r="BF79" i="52"/>
  <c r="AG79" i="68" s="1"/>
  <c r="BJ79" i="52"/>
  <c r="AJ79" i="68" s="1"/>
  <c r="BN79" i="52"/>
  <c r="AM79" i="68" s="1"/>
  <c r="BR79" i="52"/>
  <c r="AP79" i="68" s="1"/>
  <c r="Z80" i="52"/>
  <c r="I80" i="68" s="1"/>
  <c r="AD80" i="52"/>
  <c r="L80" i="68" s="1"/>
  <c r="AH80" i="52"/>
  <c r="O80" i="68" s="1"/>
  <c r="AL80" i="52"/>
  <c r="R80" i="68" s="1"/>
  <c r="AP80" i="52"/>
  <c r="U80" i="68" s="1"/>
  <c r="AT80" i="52"/>
  <c r="X80" i="68" s="1"/>
  <c r="AX80" i="52"/>
  <c r="AA80" i="68" s="1"/>
  <c r="BB80" i="52"/>
  <c r="AD80" i="68" s="1"/>
  <c r="BF80" i="52"/>
  <c r="AG80" i="68" s="1"/>
  <c r="BJ80" i="52"/>
  <c r="AJ80" i="68" s="1"/>
  <c r="BN80" i="52"/>
  <c r="AM80" i="68" s="1"/>
  <c r="BR80" i="52"/>
  <c r="AP80" i="68" s="1"/>
  <c r="Z81" i="52"/>
  <c r="I81" i="68" s="1"/>
  <c r="AD81" i="52"/>
  <c r="L81" i="68" s="1"/>
  <c r="AH81" i="52"/>
  <c r="O81" i="68" s="1"/>
  <c r="AL81" i="52"/>
  <c r="R81" i="68" s="1"/>
  <c r="AP81" i="52"/>
  <c r="U81" i="68" s="1"/>
  <c r="AT81" i="52"/>
  <c r="X81" i="68" s="1"/>
  <c r="AX81" i="52"/>
  <c r="AA81" i="68" s="1"/>
  <c r="BB81" i="52"/>
  <c r="AD81" i="68" s="1"/>
  <c r="BF81" i="52"/>
  <c r="AG81" i="68" s="1"/>
  <c r="BJ81" i="52"/>
  <c r="AJ81" i="68" s="1"/>
  <c r="BN81" i="52"/>
  <c r="AM81" i="68" s="1"/>
  <c r="BR81" i="52"/>
  <c r="AP81" i="68" s="1"/>
  <c r="Z82" i="52"/>
  <c r="I82" i="68" s="1"/>
  <c r="AD82" i="52"/>
  <c r="L82" i="68" s="1"/>
  <c r="AH82" i="52"/>
  <c r="O82" i="68" s="1"/>
  <c r="AL82" i="52"/>
  <c r="R82" i="68" s="1"/>
  <c r="AP82" i="52"/>
  <c r="U82" i="68" s="1"/>
  <c r="AT82" i="52"/>
  <c r="X82" i="68" s="1"/>
  <c r="AX82" i="52"/>
  <c r="AA82" i="68" s="1"/>
  <c r="BB82" i="52"/>
  <c r="AD82" i="68" s="1"/>
  <c r="BF82" i="52"/>
  <c r="AG82" i="68" s="1"/>
  <c r="BJ82" i="52"/>
  <c r="AJ82" i="68" s="1"/>
  <c r="BN82" i="52"/>
  <c r="AM82" i="68" s="1"/>
  <c r="BR82" i="52"/>
  <c r="AP82" i="68" s="1"/>
  <c r="Z83" i="52"/>
  <c r="I83" i="68" s="1"/>
  <c r="AD83" i="52"/>
  <c r="L83" i="68" s="1"/>
  <c r="AH83" i="52"/>
  <c r="O83" i="68" s="1"/>
  <c r="AL83" i="52"/>
  <c r="R83" i="68" s="1"/>
  <c r="AP83" i="52"/>
  <c r="U83" i="68" s="1"/>
  <c r="AT83" i="52"/>
  <c r="X83" i="68" s="1"/>
  <c r="AX83" i="52"/>
  <c r="AA83" i="68" s="1"/>
  <c r="BB83" i="52"/>
  <c r="AD83" i="68" s="1"/>
  <c r="BF83" i="52"/>
  <c r="AG83" i="68" s="1"/>
  <c r="BJ83" i="52"/>
  <c r="AJ83" i="68" s="1"/>
  <c r="BN83" i="52"/>
  <c r="AM83" i="68" s="1"/>
  <c r="BR83" i="52"/>
  <c r="AP83" i="68" s="1"/>
  <c r="Z84" i="52"/>
  <c r="I84" i="68" s="1"/>
  <c r="AD84" i="52"/>
  <c r="L84" i="68" s="1"/>
  <c r="AH84" i="52"/>
  <c r="O84" i="68" s="1"/>
  <c r="AL84" i="52"/>
  <c r="R84" i="68" s="1"/>
  <c r="AP84" i="52"/>
  <c r="U84" i="68" s="1"/>
  <c r="AT84" i="52"/>
  <c r="X84" i="68" s="1"/>
  <c r="AX84" i="52"/>
  <c r="AA84" i="68" s="1"/>
  <c r="BB84" i="52"/>
  <c r="AD84" i="68" s="1"/>
  <c r="BF84" i="52"/>
  <c r="AG84" i="68" s="1"/>
  <c r="BJ84" i="52"/>
  <c r="AJ84" i="68" s="1"/>
  <c r="BN84" i="52"/>
  <c r="AM84" i="68" s="1"/>
  <c r="BR84" i="52"/>
  <c r="AP84" i="68" s="1"/>
  <c r="Z85" i="52"/>
  <c r="I85" i="68" s="1"/>
  <c r="AD85" i="52"/>
  <c r="L85" i="68" s="1"/>
  <c r="AH85" i="52"/>
  <c r="O85" i="68" s="1"/>
  <c r="AL85" i="52"/>
  <c r="R85" i="68" s="1"/>
  <c r="AP85" i="52"/>
  <c r="U85" i="68" s="1"/>
  <c r="AT85" i="52"/>
  <c r="X85" i="68" s="1"/>
  <c r="AX85" i="52"/>
  <c r="AA85" i="68" s="1"/>
  <c r="BB85" i="52"/>
  <c r="AD85" i="68" s="1"/>
  <c r="BF85" i="52"/>
  <c r="AG85" i="68" s="1"/>
  <c r="BJ85" i="52"/>
  <c r="AJ85" i="68" s="1"/>
  <c r="BN85" i="52"/>
  <c r="AM85" i="68" s="1"/>
  <c r="BR85" i="52"/>
  <c r="AP85" i="68" s="1"/>
  <c r="Z86" i="52"/>
  <c r="I86" i="68" s="1"/>
  <c r="AD86" i="52"/>
  <c r="L86" i="68" s="1"/>
  <c r="AH86" i="52"/>
  <c r="O86" i="68" s="1"/>
  <c r="AL86" i="52"/>
  <c r="R86" i="68" s="1"/>
  <c r="AP86" i="52"/>
  <c r="U86" i="68" s="1"/>
  <c r="AT86" i="52"/>
  <c r="X86" i="68" s="1"/>
  <c r="AX86" i="52"/>
  <c r="AA86" i="68" s="1"/>
  <c r="BB86" i="52"/>
  <c r="AD86" i="68" s="1"/>
  <c r="BF86" i="52"/>
  <c r="AG86" i="68" s="1"/>
  <c r="BJ86" i="52"/>
  <c r="AJ86" i="68" s="1"/>
  <c r="BN86" i="52"/>
  <c r="AM86" i="68" s="1"/>
  <c r="BR86" i="52"/>
  <c r="AP86" i="68" s="1"/>
  <c r="Z87" i="52"/>
  <c r="I87" i="68" s="1"/>
  <c r="AD87" i="52"/>
  <c r="AH87" i="52"/>
  <c r="O87" i="68" s="1"/>
  <c r="AL87" i="52"/>
  <c r="R87" i="68" s="1"/>
  <c r="AP87" i="52"/>
  <c r="U87" i="68" s="1"/>
  <c r="AT87" i="52"/>
  <c r="X87" i="68" s="1"/>
  <c r="AX87" i="52"/>
  <c r="AA87" i="68" s="1"/>
  <c r="BB87" i="52"/>
  <c r="AD87" i="68" s="1"/>
  <c r="BF87" i="52"/>
  <c r="AG87" i="68" s="1"/>
  <c r="BJ87" i="52"/>
  <c r="AJ87" i="68" s="1"/>
  <c r="BN87" i="52"/>
  <c r="AM87" i="68" s="1"/>
  <c r="BR87" i="52"/>
  <c r="AP87" i="68" s="1"/>
  <c r="Z88" i="52"/>
  <c r="I88" i="68" s="1"/>
  <c r="AD88" i="52"/>
  <c r="L88" i="68" s="1"/>
  <c r="AH88" i="52"/>
  <c r="O88" i="68" s="1"/>
  <c r="AL88" i="52"/>
  <c r="R88" i="68" s="1"/>
  <c r="AP88" i="52"/>
  <c r="U88" i="68" s="1"/>
  <c r="AT88" i="52"/>
  <c r="X88" i="68" s="1"/>
  <c r="AX88" i="52"/>
  <c r="AA88" i="68" s="1"/>
  <c r="BB88" i="52"/>
  <c r="AD88" i="68" s="1"/>
  <c r="BF88" i="52"/>
  <c r="AG88" i="68" s="1"/>
  <c r="BJ88" i="52"/>
  <c r="AJ88" i="68" s="1"/>
  <c r="BN88" i="52"/>
  <c r="AM88" i="68" s="1"/>
  <c r="BR88" i="52"/>
  <c r="AP88" i="68" s="1"/>
  <c r="Z89" i="52"/>
  <c r="I89" i="68" s="1"/>
  <c r="AD89" i="52"/>
  <c r="L89" i="68" s="1"/>
  <c r="AH89" i="52"/>
  <c r="O89" i="68" s="1"/>
  <c r="AL89" i="52"/>
  <c r="R89" i="68" s="1"/>
  <c r="AP89" i="52"/>
  <c r="U89" i="68" s="1"/>
  <c r="AT89" i="52"/>
  <c r="X89" i="68" s="1"/>
  <c r="AX89" i="52"/>
  <c r="AA89" i="68" s="1"/>
  <c r="BB89" i="52"/>
  <c r="AD89" i="68" s="1"/>
  <c r="BF89" i="52"/>
  <c r="AG89" i="68" s="1"/>
  <c r="BJ89" i="52"/>
  <c r="AJ89" i="68" s="1"/>
  <c r="BN89" i="52"/>
  <c r="AM89" i="68" s="1"/>
  <c r="BR89" i="52"/>
  <c r="AP89" i="68" s="1"/>
  <c r="Z90" i="52"/>
  <c r="I90" i="68" s="1"/>
  <c r="AD90" i="52"/>
  <c r="L90" i="68" s="1"/>
  <c r="AH90" i="52"/>
  <c r="O90" i="68" s="1"/>
  <c r="AL90" i="52"/>
  <c r="R90" i="68" s="1"/>
  <c r="AP90" i="52"/>
  <c r="U90" i="68" s="1"/>
  <c r="AT90" i="52"/>
  <c r="X90" i="68" s="1"/>
  <c r="AX90" i="52"/>
  <c r="AA90" i="68" s="1"/>
  <c r="BB90" i="52"/>
  <c r="AD90" i="68" s="1"/>
  <c r="BF90" i="52"/>
  <c r="AG90" i="68" s="1"/>
  <c r="BJ90" i="52"/>
  <c r="AJ90" i="68" s="1"/>
  <c r="BN90" i="52"/>
  <c r="AM90" i="68" s="1"/>
  <c r="BR90" i="52"/>
  <c r="AP90" i="68" s="1"/>
  <c r="Z91" i="52"/>
  <c r="I91" i="68" s="1"/>
  <c r="AD91" i="52"/>
  <c r="L91" i="68" s="1"/>
  <c r="AH91" i="52"/>
  <c r="O91" i="68" s="1"/>
  <c r="AL91" i="52"/>
  <c r="R91" i="68" s="1"/>
  <c r="AP91" i="52"/>
  <c r="U91" i="68" s="1"/>
  <c r="AT91" i="52"/>
  <c r="X91" i="68" s="1"/>
  <c r="AX91" i="52"/>
  <c r="AA91" i="68" s="1"/>
  <c r="BB91" i="52"/>
  <c r="AD91" i="68" s="1"/>
  <c r="BF91" i="52"/>
  <c r="AG91" i="68" s="1"/>
  <c r="BJ91" i="52"/>
  <c r="AJ91" i="68" s="1"/>
  <c r="BN91" i="52"/>
  <c r="AM91" i="68" s="1"/>
  <c r="BR91" i="52"/>
  <c r="AP91" i="68" s="1"/>
  <c r="Z92" i="52"/>
  <c r="I92" i="68" s="1"/>
  <c r="AD92" i="52"/>
  <c r="L92" i="68" s="1"/>
  <c r="AH92" i="52"/>
  <c r="O92" i="68" s="1"/>
  <c r="AL92" i="52"/>
  <c r="R92" i="68" s="1"/>
  <c r="AP92" i="52"/>
  <c r="U92" i="68" s="1"/>
  <c r="AT92" i="52"/>
  <c r="X92" i="68" s="1"/>
  <c r="AX92" i="52"/>
  <c r="AA92" i="68" s="1"/>
  <c r="BB92" i="52"/>
  <c r="AD92" i="68" s="1"/>
  <c r="BF92" i="52"/>
  <c r="AG92" i="68" s="1"/>
  <c r="BJ92" i="52"/>
  <c r="AJ92" i="68" s="1"/>
  <c r="BN92" i="52"/>
  <c r="AM92" i="68" s="1"/>
  <c r="BR92" i="52"/>
  <c r="AP92" i="68" s="1"/>
  <c r="Z93" i="52"/>
  <c r="I93" i="68" s="1"/>
  <c r="AD93" i="52"/>
  <c r="L93" i="68" s="1"/>
  <c r="AH93" i="52"/>
  <c r="O93" i="68" s="1"/>
  <c r="AL93" i="52"/>
  <c r="R93" i="68" s="1"/>
  <c r="AP93" i="52"/>
  <c r="U93" i="68" s="1"/>
  <c r="AT93" i="52"/>
  <c r="X93" i="68" s="1"/>
  <c r="AX93" i="52"/>
  <c r="AA93" i="68" s="1"/>
  <c r="BB93" i="52"/>
  <c r="AD93" i="68" s="1"/>
  <c r="BF93" i="52"/>
  <c r="AG93" i="68" s="1"/>
  <c r="BJ93" i="52"/>
  <c r="AJ93" i="68" s="1"/>
  <c r="BN93" i="52"/>
  <c r="AM93" i="68" s="1"/>
  <c r="BR93" i="52"/>
  <c r="AP93" i="68" s="1"/>
  <c r="Z94" i="52"/>
  <c r="I94" i="68" s="1"/>
  <c r="AD94" i="52"/>
  <c r="AH94" i="52"/>
  <c r="O94" i="68" s="1"/>
  <c r="AL94" i="52"/>
  <c r="R94" i="68" s="1"/>
  <c r="AP94" i="52"/>
  <c r="U94" i="68" s="1"/>
  <c r="AT94" i="52"/>
  <c r="X94" i="68" s="1"/>
  <c r="AX94" i="52"/>
  <c r="AA94" i="68" s="1"/>
  <c r="BB94" i="52"/>
  <c r="AD94" i="68" s="1"/>
  <c r="BF94" i="52"/>
  <c r="AG94" i="68" s="1"/>
  <c r="BJ94" i="52"/>
  <c r="AJ94" i="68" s="1"/>
  <c r="BN94" i="52"/>
  <c r="AM94" i="68" s="1"/>
  <c r="BR94" i="52"/>
  <c r="AP94" i="68" s="1"/>
  <c r="Z95" i="52"/>
  <c r="I95" i="68" s="1"/>
  <c r="AD95" i="52"/>
  <c r="L95" i="68" s="1"/>
  <c r="AH95" i="52"/>
  <c r="AL95" i="52"/>
  <c r="R95" i="68" s="1"/>
  <c r="AP95" i="52"/>
  <c r="U95" i="68" s="1"/>
  <c r="AT95" i="52"/>
  <c r="X95" i="68" s="1"/>
  <c r="AX95" i="52"/>
  <c r="AA95" i="68" s="1"/>
  <c r="BB95" i="52"/>
  <c r="AD95" i="68" s="1"/>
  <c r="BF95" i="52"/>
  <c r="AG95" i="68" s="1"/>
  <c r="BJ95" i="52"/>
  <c r="AJ95" i="68" s="1"/>
  <c r="BN95" i="52"/>
  <c r="AM95" i="68" s="1"/>
  <c r="BR95" i="52"/>
  <c r="AP95" i="68" s="1"/>
  <c r="Z96" i="52"/>
  <c r="I96" i="68" s="1"/>
  <c r="AD96" i="52"/>
  <c r="L96" i="68" s="1"/>
  <c r="AH96" i="52"/>
  <c r="O96" i="68" s="1"/>
  <c r="AL96" i="52"/>
  <c r="R96" i="68" s="1"/>
  <c r="AP96" i="52"/>
  <c r="U96" i="68" s="1"/>
  <c r="AT96" i="52"/>
  <c r="X96" i="68" s="1"/>
  <c r="AX96" i="52"/>
  <c r="AA96" i="68" s="1"/>
  <c r="BB96" i="52"/>
  <c r="AD96" i="68" s="1"/>
  <c r="BF96" i="52"/>
  <c r="AG96" i="68" s="1"/>
  <c r="BJ96" i="52"/>
  <c r="AJ96" i="68" s="1"/>
  <c r="BN96" i="52"/>
  <c r="AM96" i="68" s="1"/>
  <c r="BR96" i="52"/>
  <c r="AP96" i="68" s="1"/>
  <c r="Z97" i="52"/>
  <c r="I97" i="68" s="1"/>
  <c r="AD97" i="52"/>
  <c r="L97" i="68" s="1"/>
  <c r="AH97" i="52"/>
  <c r="O97" i="68" s="1"/>
  <c r="AL97" i="52"/>
  <c r="R97" i="68" s="1"/>
  <c r="AP97" i="52"/>
  <c r="U97" i="68" s="1"/>
  <c r="AT97" i="52"/>
  <c r="X97" i="68" s="1"/>
  <c r="AX97" i="52"/>
  <c r="AA97" i="68" s="1"/>
  <c r="BB97" i="52"/>
  <c r="AD97" i="68" s="1"/>
  <c r="BF97" i="52"/>
  <c r="AG97" i="68" s="1"/>
  <c r="BJ97" i="52"/>
  <c r="AJ97" i="68" s="1"/>
  <c r="BN97" i="52"/>
  <c r="AM97" i="68" s="1"/>
  <c r="BR97" i="52"/>
  <c r="AP97" i="68" s="1"/>
  <c r="Z98" i="52"/>
  <c r="I98" i="68" s="1"/>
  <c r="AD98" i="52"/>
  <c r="L98" i="68" s="1"/>
  <c r="AH98" i="52"/>
  <c r="O98" i="68" s="1"/>
  <c r="AL98" i="52"/>
  <c r="R98" i="68" s="1"/>
  <c r="AP98" i="52"/>
  <c r="U98" i="68" s="1"/>
  <c r="AT98" i="52"/>
  <c r="X98" i="68" s="1"/>
  <c r="AX98" i="52"/>
  <c r="AA98" i="68" s="1"/>
  <c r="BB98" i="52"/>
  <c r="AD98" i="68" s="1"/>
  <c r="BF98" i="52"/>
  <c r="AG98" i="68" s="1"/>
  <c r="BJ98" i="52"/>
  <c r="AJ98" i="68" s="1"/>
  <c r="BN98" i="52"/>
  <c r="AM98" i="68" s="1"/>
  <c r="BR98" i="52"/>
  <c r="AP98" i="68" s="1"/>
  <c r="Z99" i="52"/>
  <c r="I99" i="68" s="1"/>
  <c r="AD99" i="52"/>
  <c r="AH99" i="52"/>
  <c r="O99" i="68" s="1"/>
  <c r="AL99" i="52"/>
  <c r="R99" i="68" s="1"/>
  <c r="AP99" i="52"/>
  <c r="U99" i="68" s="1"/>
  <c r="AT99" i="52"/>
  <c r="X99" i="68" s="1"/>
  <c r="AX99" i="52"/>
  <c r="AA99" i="68" s="1"/>
  <c r="BB99" i="52"/>
  <c r="AD99" i="68" s="1"/>
  <c r="BF99" i="52"/>
  <c r="AG99" i="68" s="1"/>
  <c r="BJ99" i="52"/>
  <c r="AJ99" i="68" s="1"/>
  <c r="BN99" i="52"/>
  <c r="AM99" i="68" s="1"/>
  <c r="BR99" i="52"/>
  <c r="AP99" i="68" s="1"/>
  <c r="Z100" i="52"/>
  <c r="I100" i="68" s="1"/>
  <c r="AD100" i="52"/>
  <c r="L100" i="68" s="1"/>
  <c r="AH100" i="52"/>
  <c r="O100" i="68" s="1"/>
  <c r="AL100" i="52"/>
  <c r="R100" i="68" s="1"/>
  <c r="AP100" i="52"/>
  <c r="U100" i="68" s="1"/>
  <c r="AT100" i="52"/>
  <c r="X100" i="68" s="1"/>
  <c r="AX100" i="52"/>
  <c r="AA100" i="68" s="1"/>
  <c r="BB100" i="52"/>
  <c r="AD100" i="68" s="1"/>
  <c r="BF100" i="52"/>
  <c r="AG100" i="68" s="1"/>
  <c r="BJ100" i="52"/>
  <c r="AJ100" i="68" s="1"/>
  <c r="BN100" i="52"/>
  <c r="AM100" i="68" s="1"/>
  <c r="BR100" i="52"/>
  <c r="AP100" i="68" s="1"/>
  <c r="Z101" i="52"/>
  <c r="I101" i="68" s="1"/>
  <c r="AD101" i="52"/>
  <c r="L101" i="68" s="1"/>
  <c r="AH101" i="52"/>
  <c r="O101" i="68" s="1"/>
  <c r="AL101" i="52"/>
  <c r="R101" i="68" s="1"/>
  <c r="AP101" i="52"/>
  <c r="U101" i="68" s="1"/>
  <c r="AT101" i="52"/>
  <c r="X101" i="68" s="1"/>
  <c r="AX101" i="52"/>
  <c r="AA101" i="68" s="1"/>
  <c r="BB101" i="52"/>
  <c r="AD101" i="68" s="1"/>
  <c r="BF101" i="52"/>
  <c r="AG101" i="68" s="1"/>
  <c r="BJ101" i="52"/>
  <c r="AJ101" i="68" s="1"/>
  <c r="BN101" i="52"/>
  <c r="AM101" i="68" s="1"/>
  <c r="BR101" i="52"/>
  <c r="AP101" i="68" s="1"/>
  <c r="Z102" i="52"/>
  <c r="I102" i="68" s="1"/>
  <c r="AD102" i="52"/>
  <c r="L102" i="68" s="1"/>
  <c r="AH102" i="52"/>
  <c r="O102" i="68" s="1"/>
  <c r="AL102" i="52"/>
  <c r="R102" i="68" s="1"/>
  <c r="AP102" i="52"/>
  <c r="U102" i="68" s="1"/>
  <c r="AT102" i="52"/>
  <c r="X102" i="68" s="1"/>
  <c r="AX102" i="52"/>
  <c r="AA102" i="68" s="1"/>
  <c r="BB102" i="52"/>
  <c r="AD102" i="68" s="1"/>
  <c r="BF102" i="52"/>
  <c r="AG102" i="68" s="1"/>
  <c r="BJ102" i="52"/>
  <c r="AJ102" i="68" s="1"/>
  <c r="BN102" i="52"/>
  <c r="AM102" i="68" s="1"/>
  <c r="BR102" i="52"/>
  <c r="AP102" i="68" s="1"/>
  <c r="Z103" i="52"/>
  <c r="I103" i="68" s="1"/>
  <c r="AD103" i="52"/>
  <c r="L103" i="68" s="1"/>
  <c r="AH103" i="52"/>
  <c r="O103" i="68" s="1"/>
  <c r="AL103" i="52"/>
  <c r="R103" i="68" s="1"/>
  <c r="AP103" i="52"/>
  <c r="U103" i="68" s="1"/>
  <c r="AT103" i="52"/>
  <c r="X103" i="68" s="1"/>
  <c r="AX103" i="52"/>
  <c r="AA103" i="68" s="1"/>
  <c r="BB103" i="52"/>
  <c r="AD103" i="68" s="1"/>
  <c r="BF103" i="52"/>
  <c r="AG103" i="68" s="1"/>
  <c r="BJ103" i="52"/>
  <c r="AJ103" i="68" s="1"/>
  <c r="BN103" i="52"/>
  <c r="AM103" i="68" s="1"/>
  <c r="BR103" i="52"/>
  <c r="AP103" i="68" s="1"/>
  <c r="Z104" i="52"/>
  <c r="I104" i="68" s="1"/>
  <c r="AD104" i="52"/>
  <c r="L104" i="68" s="1"/>
  <c r="AH104" i="52"/>
  <c r="O104" i="68" s="1"/>
  <c r="AL104" i="52"/>
  <c r="R104" i="68" s="1"/>
  <c r="AP104" i="52"/>
  <c r="U104" i="68" s="1"/>
  <c r="AT104" i="52"/>
  <c r="X104" i="68" s="1"/>
  <c r="AX104" i="52"/>
  <c r="AA104" i="68" s="1"/>
  <c r="BB104" i="52"/>
  <c r="AD104" i="68" s="1"/>
  <c r="BF104" i="52"/>
  <c r="AG104" i="68" s="1"/>
  <c r="BJ104" i="52"/>
  <c r="AJ104" i="68" s="1"/>
  <c r="BN104" i="52"/>
  <c r="AM104" i="68" s="1"/>
  <c r="BR104" i="52"/>
  <c r="AP104" i="68" s="1"/>
  <c r="BT106" i="52"/>
  <c r="F11" i="64"/>
  <c r="S9" i="64"/>
  <c r="W14" i="57"/>
  <c r="G14" i="69" s="1"/>
  <c r="AA14" i="57"/>
  <c r="J14" i="69" s="1"/>
  <c r="AE14" i="57"/>
  <c r="M14" i="69" s="1"/>
  <c r="AI14" i="57"/>
  <c r="P14" i="69" s="1"/>
  <c r="AM14" i="57"/>
  <c r="S14" i="69" s="1"/>
  <c r="AQ14" i="57"/>
  <c r="V14" i="69" s="1"/>
  <c r="AU14" i="57"/>
  <c r="Y14" i="69" s="1"/>
  <c r="AY14" i="57"/>
  <c r="AB14" i="69" s="1"/>
  <c r="BC14" i="57"/>
  <c r="AE14" i="69" s="1"/>
  <c r="BG14" i="57"/>
  <c r="AH14" i="69" s="1"/>
  <c r="BK14" i="57"/>
  <c r="AK14" i="69" s="1"/>
  <c r="BO14" i="57"/>
  <c r="AN14" i="69" s="1"/>
  <c r="W15" i="57"/>
  <c r="G15" i="69" s="1"/>
  <c r="AA15" i="57"/>
  <c r="AD15" i="57" s="1"/>
  <c r="AE15" i="57"/>
  <c r="M15" i="69" s="1"/>
  <c r="AI15" i="57"/>
  <c r="P15" i="69" s="1"/>
  <c r="AM15" i="57"/>
  <c r="S15" i="69" s="1"/>
  <c r="AQ15" i="57"/>
  <c r="AT15" i="57" s="1"/>
  <c r="X15" i="69" s="1"/>
  <c r="AU15" i="57"/>
  <c r="Y15" i="69" s="1"/>
  <c r="AY15" i="57"/>
  <c r="AB15" i="69" s="1"/>
  <c r="BC15" i="57"/>
  <c r="AE15" i="69" s="1"/>
  <c r="BG15" i="57"/>
  <c r="BJ15" i="57" s="1"/>
  <c r="AJ15" i="69" s="1"/>
  <c r="BK15" i="57"/>
  <c r="AK15" i="69" s="1"/>
  <c r="BO15" i="57"/>
  <c r="AN15" i="69" s="1"/>
  <c r="W16" i="57"/>
  <c r="G16" i="69" s="1"/>
  <c r="AA16" i="57"/>
  <c r="J16" i="69" s="1"/>
  <c r="AE16" i="57"/>
  <c r="M16" i="69" s="1"/>
  <c r="AI16" i="57"/>
  <c r="P16" i="69" s="1"/>
  <c r="AM16" i="57"/>
  <c r="S16" i="69" s="1"/>
  <c r="AQ16" i="57"/>
  <c r="V16" i="69" s="1"/>
  <c r="AU16" i="57"/>
  <c r="Y16" i="69" s="1"/>
  <c r="AY16" i="57"/>
  <c r="AB16" i="69" s="1"/>
  <c r="BC16" i="57"/>
  <c r="AE16" i="69" s="1"/>
  <c r="BG16" i="57"/>
  <c r="AH16" i="69" s="1"/>
  <c r="BK16" i="57"/>
  <c r="AK16" i="69" s="1"/>
  <c r="BO16" i="57"/>
  <c r="AN16" i="69" s="1"/>
  <c r="W17" i="57"/>
  <c r="G17" i="69" s="1"/>
  <c r="AA17" i="57"/>
  <c r="J17" i="69" s="1"/>
  <c r="AE17" i="57"/>
  <c r="M17" i="69" s="1"/>
  <c r="AI17" i="57"/>
  <c r="P17" i="69" s="1"/>
  <c r="AM17" i="57"/>
  <c r="S17" i="69" s="1"/>
  <c r="AQ17" i="57"/>
  <c r="V17" i="69" s="1"/>
  <c r="AU17" i="57"/>
  <c r="Y17" i="69" s="1"/>
  <c r="AY17" i="57"/>
  <c r="AB17" i="69" s="1"/>
  <c r="BC17" i="57"/>
  <c r="AE17" i="69" s="1"/>
  <c r="BG17" i="57"/>
  <c r="AH17" i="69" s="1"/>
  <c r="BK17" i="57"/>
  <c r="AK17" i="69" s="1"/>
  <c r="BO17" i="57"/>
  <c r="AN17" i="69" s="1"/>
  <c r="W18" i="57"/>
  <c r="G18" i="69" s="1"/>
  <c r="AA18" i="57"/>
  <c r="J18" i="69" s="1"/>
  <c r="AE18" i="57"/>
  <c r="M18" i="69" s="1"/>
  <c r="AI18" i="57"/>
  <c r="P18" i="69" s="1"/>
  <c r="AM18" i="57"/>
  <c r="S18" i="69" s="1"/>
  <c r="AQ18" i="57"/>
  <c r="V18" i="69" s="1"/>
  <c r="AU18" i="57"/>
  <c r="Y18" i="69" s="1"/>
  <c r="AY18" i="57"/>
  <c r="AB18" i="69" s="1"/>
  <c r="BC18" i="57"/>
  <c r="AE18" i="69" s="1"/>
  <c r="BG18" i="57"/>
  <c r="AH18" i="69" s="1"/>
  <c r="BK18" i="57"/>
  <c r="AK18" i="69" s="1"/>
  <c r="BO18" i="57"/>
  <c r="AN18" i="69" s="1"/>
  <c r="W19" i="57"/>
  <c r="G19" i="69" s="1"/>
  <c r="AA19" i="57"/>
  <c r="AE19" i="57"/>
  <c r="M19" i="69" s="1"/>
  <c r="AI19" i="57"/>
  <c r="P19" i="69" s="1"/>
  <c r="AM19" i="57"/>
  <c r="S19" i="69" s="1"/>
  <c r="AQ19" i="57"/>
  <c r="V19" i="69" s="1"/>
  <c r="AU19" i="57"/>
  <c r="Y19" i="69" s="1"/>
  <c r="AY19" i="57"/>
  <c r="AB19" i="69" s="1"/>
  <c r="BC19" i="57"/>
  <c r="AE19" i="69" s="1"/>
  <c r="BG19" i="57"/>
  <c r="AH19" i="69" s="1"/>
  <c r="BK19" i="57"/>
  <c r="AK19" i="69" s="1"/>
  <c r="BO19" i="57"/>
  <c r="AN19" i="69" s="1"/>
  <c r="W20" i="57"/>
  <c r="G20" i="69" s="1"/>
  <c r="AA20" i="57"/>
  <c r="J20" i="69" s="1"/>
  <c r="AE20" i="57"/>
  <c r="M20" i="69" s="1"/>
  <c r="AI20" i="57"/>
  <c r="P20" i="69" s="1"/>
  <c r="AM20" i="57"/>
  <c r="S20" i="69" s="1"/>
  <c r="AQ20" i="57"/>
  <c r="V20" i="69" s="1"/>
  <c r="AU20" i="57"/>
  <c r="Y20" i="69" s="1"/>
  <c r="AY20" i="57"/>
  <c r="AB20" i="69" s="1"/>
  <c r="BC20" i="57"/>
  <c r="AE20" i="69" s="1"/>
  <c r="BG20" i="57"/>
  <c r="AH20" i="69" s="1"/>
  <c r="BK20" i="57"/>
  <c r="AK20" i="69" s="1"/>
  <c r="BO20" i="57"/>
  <c r="AN20" i="69" s="1"/>
  <c r="W21" i="57"/>
  <c r="G21" i="69" s="1"/>
  <c r="AA21" i="57"/>
  <c r="J21" i="69" s="1"/>
  <c r="AE21" i="57"/>
  <c r="M21" i="69" s="1"/>
  <c r="AI21" i="57"/>
  <c r="P21" i="69" s="1"/>
  <c r="AM21" i="57"/>
  <c r="S21" i="69" s="1"/>
  <c r="AQ21" i="57"/>
  <c r="V21" i="69" s="1"/>
  <c r="AU21" i="57"/>
  <c r="Y21" i="69" s="1"/>
  <c r="AY21" i="57"/>
  <c r="AB21" i="69" s="1"/>
  <c r="BC21" i="57"/>
  <c r="AE21" i="69" s="1"/>
  <c r="BG21" i="57"/>
  <c r="AH21" i="69" s="1"/>
  <c r="BK21" i="57"/>
  <c r="AK21" i="69" s="1"/>
  <c r="BO21" i="57"/>
  <c r="AN21" i="69" s="1"/>
  <c r="W22" i="57"/>
  <c r="G22" i="69" s="1"/>
  <c r="AA22" i="57"/>
  <c r="J22" i="69" s="1"/>
  <c r="AE22" i="57"/>
  <c r="M22" i="69" s="1"/>
  <c r="AI22" i="57"/>
  <c r="P22" i="69" s="1"/>
  <c r="AM22" i="57"/>
  <c r="S22" i="69" s="1"/>
  <c r="AQ22" i="57"/>
  <c r="V22" i="69" s="1"/>
  <c r="AU22" i="57"/>
  <c r="Y22" i="69" s="1"/>
  <c r="AY22" i="57"/>
  <c r="AB22" i="69" s="1"/>
  <c r="BC22" i="57"/>
  <c r="AE22" i="69" s="1"/>
  <c r="BG22" i="57"/>
  <c r="AH22" i="69" s="1"/>
  <c r="BK22" i="57"/>
  <c r="AK22" i="69" s="1"/>
  <c r="BO22" i="57"/>
  <c r="AN22" i="69" s="1"/>
  <c r="W23" i="57"/>
  <c r="G23" i="69" s="1"/>
  <c r="AA23" i="57"/>
  <c r="AE23" i="57"/>
  <c r="M23" i="69" s="1"/>
  <c r="AI23" i="57"/>
  <c r="P23" i="69" s="1"/>
  <c r="AM23" i="57"/>
  <c r="S23" i="69" s="1"/>
  <c r="AQ23" i="57"/>
  <c r="V23" i="69" s="1"/>
  <c r="AU23" i="57"/>
  <c r="Y23" i="69" s="1"/>
  <c r="AY23" i="57"/>
  <c r="AB23" i="69" s="1"/>
  <c r="BC23" i="57"/>
  <c r="AE23" i="69" s="1"/>
  <c r="BG23" i="57"/>
  <c r="AH23" i="69" s="1"/>
  <c r="BK23" i="57"/>
  <c r="AK23" i="69" s="1"/>
  <c r="BO23" i="57"/>
  <c r="AN23" i="69" s="1"/>
  <c r="W24" i="57"/>
  <c r="G24" i="69" s="1"/>
  <c r="AA24" i="57"/>
  <c r="J24" i="69" s="1"/>
  <c r="AE24" i="57"/>
  <c r="M24" i="69" s="1"/>
  <c r="AI24" i="57"/>
  <c r="AM24" i="57"/>
  <c r="S24" i="69" s="1"/>
  <c r="AQ24" i="57"/>
  <c r="V24" i="69" s="1"/>
  <c r="AU24" i="57"/>
  <c r="Y24" i="69" s="1"/>
  <c r="AY24" i="57"/>
  <c r="AB24" i="69" s="1"/>
  <c r="BC24" i="57"/>
  <c r="AE24" i="69" s="1"/>
  <c r="BG24" i="57"/>
  <c r="AH24" i="69" s="1"/>
  <c r="BK24" i="57"/>
  <c r="AK24" i="69" s="1"/>
  <c r="BO24" i="57"/>
  <c r="AN24" i="69" s="1"/>
  <c r="W25" i="57"/>
  <c r="G25" i="69" s="1"/>
  <c r="AA25" i="57"/>
  <c r="J25" i="69" s="1"/>
  <c r="AE25" i="57"/>
  <c r="M25" i="69" s="1"/>
  <c r="AI25" i="57"/>
  <c r="P25" i="69" s="1"/>
  <c r="AM25" i="57"/>
  <c r="S25" i="69" s="1"/>
  <c r="AQ25" i="57"/>
  <c r="V25" i="69" s="1"/>
  <c r="AU25" i="57"/>
  <c r="Y25" i="69" s="1"/>
  <c r="AY25" i="57"/>
  <c r="AB25" i="69" s="1"/>
  <c r="BC25" i="57"/>
  <c r="AE25" i="69" s="1"/>
  <c r="BG25" i="57"/>
  <c r="AH25" i="69" s="1"/>
  <c r="BK25" i="57"/>
  <c r="AK25" i="69" s="1"/>
  <c r="BO25" i="57"/>
  <c r="AN25" i="69" s="1"/>
  <c r="W26" i="57"/>
  <c r="G26" i="69" s="1"/>
  <c r="AA26" i="57"/>
  <c r="J26" i="69" s="1"/>
  <c r="AE26" i="57"/>
  <c r="M26" i="69" s="1"/>
  <c r="AI26" i="57"/>
  <c r="P26" i="69" s="1"/>
  <c r="AM26" i="57"/>
  <c r="S26" i="69" s="1"/>
  <c r="AQ26" i="57"/>
  <c r="V26" i="69" s="1"/>
  <c r="AU26" i="57"/>
  <c r="Y26" i="69" s="1"/>
  <c r="AY26" i="57"/>
  <c r="AB26" i="69" s="1"/>
  <c r="BC26" i="57"/>
  <c r="AE26" i="69" s="1"/>
  <c r="BG26" i="57"/>
  <c r="AH26" i="69" s="1"/>
  <c r="BK26" i="57"/>
  <c r="AK26" i="69" s="1"/>
  <c r="BO26" i="57"/>
  <c r="AN26" i="69" s="1"/>
  <c r="W27" i="57"/>
  <c r="G27" i="69" s="1"/>
  <c r="AA27" i="57"/>
  <c r="AE27" i="57"/>
  <c r="M27" i="69" s="1"/>
  <c r="AI27" i="57"/>
  <c r="P27" i="69" s="1"/>
  <c r="AM27" i="57"/>
  <c r="S27" i="69" s="1"/>
  <c r="AQ27" i="57"/>
  <c r="V27" i="69" s="1"/>
  <c r="AU27" i="57"/>
  <c r="Y27" i="69" s="1"/>
  <c r="AY27" i="57"/>
  <c r="AB27" i="69" s="1"/>
  <c r="BC27" i="57"/>
  <c r="AE27" i="69" s="1"/>
  <c r="BG27" i="57"/>
  <c r="AH27" i="69" s="1"/>
  <c r="BK27" i="57"/>
  <c r="AK27" i="69" s="1"/>
  <c r="BO27" i="57"/>
  <c r="AN27" i="69" s="1"/>
  <c r="W28" i="57"/>
  <c r="G28" i="69" s="1"/>
  <c r="AA28" i="57"/>
  <c r="J28" i="69" s="1"/>
  <c r="AE28" i="57"/>
  <c r="AI28" i="57"/>
  <c r="P28" i="69" s="1"/>
  <c r="AM28" i="57"/>
  <c r="S28" i="69" s="1"/>
  <c r="AQ28" i="57"/>
  <c r="V28" i="69" s="1"/>
  <c r="AU28" i="57"/>
  <c r="Y28" i="69" s="1"/>
  <c r="AY28" i="57"/>
  <c r="AB28" i="69" s="1"/>
  <c r="BC28" i="57"/>
  <c r="AE28" i="69" s="1"/>
  <c r="BG28" i="57"/>
  <c r="AH28" i="69" s="1"/>
  <c r="BK28" i="57"/>
  <c r="AK28" i="69" s="1"/>
  <c r="BO28" i="57"/>
  <c r="AN28" i="69" s="1"/>
  <c r="W29" i="57"/>
  <c r="G29" i="69" s="1"/>
  <c r="AA29" i="57"/>
  <c r="J29" i="69" s="1"/>
  <c r="AE29" i="57"/>
  <c r="M29" i="69" s="1"/>
  <c r="AI29" i="57"/>
  <c r="P29" i="69" s="1"/>
  <c r="AM29" i="57"/>
  <c r="S29" i="69" s="1"/>
  <c r="AQ29" i="57"/>
  <c r="V29" i="69" s="1"/>
  <c r="AU29" i="57"/>
  <c r="Y29" i="69" s="1"/>
  <c r="AY29" i="57"/>
  <c r="AB29" i="69" s="1"/>
  <c r="BC29" i="57"/>
  <c r="AE29" i="69" s="1"/>
  <c r="BG29" i="57"/>
  <c r="AH29" i="69" s="1"/>
  <c r="BK29" i="57"/>
  <c r="AK29" i="69" s="1"/>
  <c r="BO29" i="57"/>
  <c r="AN29" i="69" s="1"/>
  <c r="W30" i="57"/>
  <c r="G30" i="69" s="1"/>
  <c r="AA30" i="57"/>
  <c r="J30" i="69" s="1"/>
  <c r="AE30" i="57"/>
  <c r="M30" i="69" s="1"/>
  <c r="AI30" i="57"/>
  <c r="P30" i="69" s="1"/>
  <c r="AM30" i="57"/>
  <c r="S30" i="69" s="1"/>
  <c r="AQ30" i="57"/>
  <c r="V30" i="69" s="1"/>
  <c r="AU30" i="57"/>
  <c r="Y30" i="69" s="1"/>
  <c r="AY30" i="57"/>
  <c r="AB30" i="69" s="1"/>
  <c r="BC30" i="57"/>
  <c r="AE30" i="69" s="1"/>
  <c r="BG30" i="57"/>
  <c r="AH30" i="69" s="1"/>
  <c r="BK30" i="57"/>
  <c r="AK30" i="69" s="1"/>
  <c r="BO30" i="57"/>
  <c r="AN30" i="69" s="1"/>
  <c r="W31" i="57"/>
  <c r="G31" i="69" s="1"/>
  <c r="AA31" i="57"/>
  <c r="AE31" i="57"/>
  <c r="M31" i="69" s="1"/>
  <c r="AI31" i="57"/>
  <c r="P31" i="69" s="1"/>
  <c r="AM31" i="57"/>
  <c r="S31" i="69" s="1"/>
  <c r="AQ31" i="57"/>
  <c r="V31" i="69" s="1"/>
  <c r="AU31" i="57"/>
  <c r="Y31" i="69" s="1"/>
  <c r="AY31" i="57"/>
  <c r="AB31" i="69" s="1"/>
  <c r="BC31" i="57"/>
  <c r="AE31" i="69" s="1"/>
  <c r="BG31" i="57"/>
  <c r="AH31" i="69" s="1"/>
  <c r="BK31" i="57"/>
  <c r="AK31" i="69" s="1"/>
  <c r="BO31" i="57"/>
  <c r="AN31" i="69" s="1"/>
  <c r="W32" i="57"/>
  <c r="G32" i="69" s="1"/>
  <c r="AA32" i="57"/>
  <c r="AE32" i="57"/>
  <c r="M32" i="69" s="1"/>
  <c r="AI32" i="57"/>
  <c r="P32" i="69" s="1"/>
  <c r="AM32" i="57"/>
  <c r="S32" i="69" s="1"/>
  <c r="AQ32" i="57"/>
  <c r="V32" i="69" s="1"/>
  <c r="AU32" i="57"/>
  <c r="Y32" i="69" s="1"/>
  <c r="AY32" i="57"/>
  <c r="AB32" i="69" s="1"/>
  <c r="BC32" i="57"/>
  <c r="AE32" i="69" s="1"/>
  <c r="BG32" i="57"/>
  <c r="AH32" i="69" s="1"/>
  <c r="BK32" i="57"/>
  <c r="AK32" i="69" s="1"/>
  <c r="BO32" i="57"/>
  <c r="AN32" i="69" s="1"/>
  <c r="W33" i="57"/>
  <c r="G33" i="69" s="1"/>
  <c r="AA33" i="57"/>
  <c r="J33" i="69" s="1"/>
  <c r="AE33" i="57"/>
  <c r="AI33" i="57"/>
  <c r="P33" i="69" s="1"/>
  <c r="AM33" i="57"/>
  <c r="S33" i="69" s="1"/>
  <c r="AQ33" i="57"/>
  <c r="V33" i="69" s="1"/>
  <c r="AU33" i="57"/>
  <c r="Y33" i="69" s="1"/>
  <c r="AY33" i="57"/>
  <c r="AB33" i="69" s="1"/>
  <c r="BC33" i="57"/>
  <c r="AE33" i="69" s="1"/>
  <c r="BG33" i="57"/>
  <c r="AH33" i="69" s="1"/>
  <c r="BK33" i="57"/>
  <c r="AK33" i="69" s="1"/>
  <c r="BO33" i="57"/>
  <c r="AN33" i="69" s="1"/>
  <c r="W34" i="57"/>
  <c r="G34" i="69" s="1"/>
  <c r="AA34" i="57"/>
  <c r="J34" i="69" s="1"/>
  <c r="AE34" i="57"/>
  <c r="M34" i="69" s="1"/>
  <c r="AI34" i="57"/>
  <c r="P34" i="69" s="1"/>
  <c r="AM34" i="57"/>
  <c r="S34" i="69" s="1"/>
  <c r="AQ34" i="57"/>
  <c r="V34" i="69" s="1"/>
  <c r="AU34" i="57"/>
  <c r="Y34" i="69" s="1"/>
  <c r="AY34" i="57"/>
  <c r="AB34" i="69" s="1"/>
  <c r="BC34" i="57"/>
  <c r="AE34" i="69" s="1"/>
  <c r="BG34" i="57"/>
  <c r="AH34" i="69" s="1"/>
  <c r="BK34" i="57"/>
  <c r="AK34" i="69" s="1"/>
  <c r="BO34" i="57"/>
  <c r="AN34" i="69" s="1"/>
  <c r="W35" i="57"/>
  <c r="G35" i="69" s="1"/>
  <c r="AA35" i="57"/>
  <c r="AE35" i="57"/>
  <c r="M35" i="69" s="1"/>
  <c r="AI35" i="57"/>
  <c r="P35" i="69" s="1"/>
  <c r="AM35" i="57"/>
  <c r="S35" i="69" s="1"/>
  <c r="AQ35" i="57"/>
  <c r="V35" i="69" s="1"/>
  <c r="AU35" i="57"/>
  <c r="Y35" i="69" s="1"/>
  <c r="AY35" i="57"/>
  <c r="AB35" i="69" s="1"/>
  <c r="BC35" i="57"/>
  <c r="AE35" i="69" s="1"/>
  <c r="BG35" i="57"/>
  <c r="AH35" i="69" s="1"/>
  <c r="BK35" i="57"/>
  <c r="AK35" i="69" s="1"/>
  <c r="BO35" i="57"/>
  <c r="AN35" i="69" s="1"/>
  <c r="W36" i="57"/>
  <c r="G36" i="69" s="1"/>
  <c r="AA36" i="57"/>
  <c r="J36" i="69" s="1"/>
  <c r="AE36" i="57"/>
  <c r="M36" i="69" s="1"/>
  <c r="AI36" i="57"/>
  <c r="P36" i="69" s="1"/>
  <c r="AM36" i="57"/>
  <c r="S36" i="69" s="1"/>
  <c r="AQ36" i="57"/>
  <c r="V36" i="69" s="1"/>
  <c r="AU36" i="57"/>
  <c r="Y36" i="69" s="1"/>
  <c r="AY36" i="57"/>
  <c r="AB36" i="69" s="1"/>
  <c r="BC36" i="57"/>
  <c r="AE36" i="69" s="1"/>
  <c r="BG36" i="57"/>
  <c r="AH36" i="69" s="1"/>
  <c r="BK36" i="57"/>
  <c r="AK36" i="69" s="1"/>
  <c r="BO36" i="57"/>
  <c r="AN36" i="69" s="1"/>
  <c r="W37" i="57"/>
  <c r="G37" i="69" s="1"/>
  <c r="AA37" i="57"/>
  <c r="J37" i="69" s="1"/>
  <c r="AE37" i="57"/>
  <c r="M37" i="69" s="1"/>
  <c r="AI37" i="57"/>
  <c r="P37" i="69" s="1"/>
  <c r="AM37" i="57"/>
  <c r="S37" i="69" s="1"/>
  <c r="AQ37" i="57"/>
  <c r="V37" i="69" s="1"/>
  <c r="AU37" i="57"/>
  <c r="Y37" i="69" s="1"/>
  <c r="AY37" i="57"/>
  <c r="AB37" i="69" s="1"/>
  <c r="BC37" i="57"/>
  <c r="AE37" i="69" s="1"/>
  <c r="BG37" i="57"/>
  <c r="AH37" i="69" s="1"/>
  <c r="BK37" i="57"/>
  <c r="AK37" i="69" s="1"/>
  <c r="BO37" i="57"/>
  <c r="AN37" i="69" s="1"/>
  <c r="W38" i="57"/>
  <c r="G38" i="69" s="1"/>
  <c r="AA38" i="57"/>
  <c r="J38" i="69" s="1"/>
  <c r="AE38" i="57"/>
  <c r="M38" i="69" s="1"/>
  <c r="AI38" i="57"/>
  <c r="P38" i="69" s="1"/>
  <c r="AM38" i="57"/>
  <c r="S38" i="69" s="1"/>
  <c r="AQ38" i="57"/>
  <c r="V38" i="69" s="1"/>
  <c r="AU38" i="57"/>
  <c r="Y38" i="69" s="1"/>
  <c r="AY38" i="57"/>
  <c r="AB38" i="69" s="1"/>
  <c r="BC38" i="57"/>
  <c r="AE38" i="69" s="1"/>
  <c r="BG38" i="57"/>
  <c r="AH38" i="69" s="1"/>
  <c r="BK38" i="57"/>
  <c r="AK38" i="69" s="1"/>
  <c r="BO38" i="57"/>
  <c r="AN38" i="69" s="1"/>
  <c r="W39" i="57"/>
  <c r="G39" i="69" s="1"/>
  <c r="AA39" i="57"/>
  <c r="AE39" i="57"/>
  <c r="M39" i="69" s="1"/>
  <c r="AI39" i="57"/>
  <c r="P39" i="69" s="1"/>
  <c r="AM39" i="57"/>
  <c r="S39" i="69" s="1"/>
  <c r="AQ39" i="57"/>
  <c r="V39" i="69" s="1"/>
  <c r="AU39" i="57"/>
  <c r="Y39" i="69" s="1"/>
  <c r="AY39" i="57"/>
  <c r="AB39" i="69" s="1"/>
  <c r="BC39" i="57"/>
  <c r="AE39" i="69" s="1"/>
  <c r="BG39" i="57"/>
  <c r="AH39" i="69" s="1"/>
  <c r="BK39" i="57"/>
  <c r="AK39" i="69" s="1"/>
  <c r="BO39" i="57"/>
  <c r="AN39" i="69" s="1"/>
  <c r="W40" i="57"/>
  <c r="G40" i="69" s="1"/>
  <c r="AA40" i="57"/>
  <c r="J40" i="69" s="1"/>
  <c r="AE40" i="57"/>
  <c r="M40" i="69" s="1"/>
  <c r="AI40" i="57"/>
  <c r="AM40" i="57"/>
  <c r="S40" i="69" s="1"/>
  <c r="AQ40" i="57"/>
  <c r="V40" i="69" s="1"/>
  <c r="AU40" i="57"/>
  <c r="Y40" i="69" s="1"/>
  <c r="AY40" i="57"/>
  <c r="AB40" i="69" s="1"/>
  <c r="BC40" i="57"/>
  <c r="AE40" i="69" s="1"/>
  <c r="BG40" i="57"/>
  <c r="AH40" i="69" s="1"/>
  <c r="BK40" i="57"/>
  <c r="AK40" i="69" s="1"/>
  <c r="BO40" i="57"/>
  <c r="AN40" i="69" s="1"/>
  <c r="W41" i="57"/>
  <c r="G41" i="69" s="1"/>
  <c r="AA41" i="57"/>
  <c r="J41" i="69" s="1"/>
  <c r="AE41" i="57"/>
  <c r="M41" i="69" s="1"/>
  <c r="AI41" i="57"/>
  <c r="P41" i="69" s="1"/>
  <c r="AM41" i="57"/>
  <c r="S41" i="69" s="1"/>
  <c r="AQ41" i="57"/>
  <c r="V41" i="69" s="1"/>
  <c r="AU41" i="57"/>
  <c r="Y41" i="69" s="1"/>
  <c r="AY41" i="57"/>
  <c r="AB41" i="69" s="1"/>
  <c r="BC41" i="57"/>
  <c r="AE41" i="69" s="1"/>
  <c r="BG41" i="57"/>
  <c r="AH41" i="69" s="1"/>
  <c r="BK41" i="57"/>
  <c r="AK41" i="69" s="1"/>
  <c r="BO41" i="57"/>
  <c r="AN41" i="69" s="1"/>
  <c r="W42" i="57"/>
  <c r="G42" i="69" s="1"/>
  <c r="AA42" i="57"/>
  <c r="J42" i="69" s="1"/>
  <c r="AE42" i="57"/>
  <c r="M42" i="69" s="1"/>
  <c r="AI42" i="57"/>
  <c r="P42" i="69" s="1"/>
  <c r="AM42" i="57"/>
  <c r="S42" i="69" s="1"/>
  <c r="AQ42" i="57"/>
  <c r="V42" i="69" s="1"/>
  <c r="AU42" i="57"/>
  <c r="Y42" i="69" s="1"/>
  <c r="AY42" i="57"/>
  <c r="AB42" i="69" s="1"/>
  <c r="BC42" i="57"/>
  <c r="AE42" i="69" s="1"/>
  <c r="BG42" i="57"/>
  <c r="AH42" i="69" s="1"/>
  <c r="BK42" i="57"/>
  <c r="AK42" i="69" s="1"/>
  <c r="BO42" i="57"/>
  <c r="AN42" i="69" s="1"/>
  <c r="W43" i="57"/>
  <c r="G43" i="69" s="1"/>
  <c r="AA43" i="57"/>
  <c r="AE43" i="57"/>
  <c r="M43" i="69" s="1"/>
  <c r="AI43" i="57"/>
  <c r="P43" i="69" s="1"/>
  <c r="AM43" i="57"/>
  <c r="S43" i="69" s="1"/>
  <c r="AQ43" i="57"/>
  <c r="V43" i="69" s="1"/>
  <c r="AU43" i="57"/>
  <c r="Y43" i="69" s="1"/>
  <c r="AY43" i="57"/>
  <c r="AB43" i="69" s="1"/>
  <c r="BC43" i="57"/>
  <c r="AE43" i="69" s="1"/>
  <c r="BG43" i="57"/>
  <c r="AH43" i="69" s="1"/>
  <c r="BK43" i="57"/>
  <c r="AK43" i="69" s="1"/>
  <c r="BO43" i="57"/>
  <c r="AN43" i="69" s="1"/>
  <c r="W44" i="57"/>
  <c r="G44" i="69" s="1"/>
  <c r="AA44" i="57"/>
  <c r="J44" i="69" s="1"/>
  <c r="AE44" i="57"/>
  <c r="AI44" i="57"/>
  <c r="P44" i="69" s="1"/>
  <c r="AM44" i="57"/>
  <c r="S44" i="69" s="1"/>
  <c r="AQ44" i="57"/>
  <c r="V44" i="69" s="1"/>
  <c r="AU44" i="57"/>
  <c r="Y44" i="69" s="1"/>
  <c r="AY44" i="57"/>
  <c r="AB44" i="69" s="1"/>
  <c r="BC44" i="57"/>
  <c r="AE44" i="69" s="1"/>
  <c r="BG44" i="57"/>
  <c r="AH44" i="69" s="1"/>
  <c r="BK44" i="57"/>
  <c r="AK44" i="69" s="1"/>
  <c r="BO44" i="57"/>
  <c r="AN44" i="69" s="1"/>
  <c r="W45" i="57"/>
  <c r="G45" i="69" s="1"/>
  <c r="AA45" i="57"/>
  <c r="J45" i="69" s="1"/>
  <c r="AE45" i="57"/>
  <c r="M45" i="69" s="1"/>
  <c r="AI45" i="57"/>
  <c r="P45" i="69" s="1"/>
  <c r="AM45" i="57"/>
  <c r="S45" i="69" s="1"/>
  <c r="AQ45" i="57"/>
  <c r="V45" i="69" s="1"/>
  <c r="AU45" i="57"/>
  <c r="Y45" i="69" s="1"/>
  <c r="AY45" i="57"/>
  <c r="AB45" i="69" s="1"/>
  <c r="BC45" i="57"/>
  <c r="AE45" i="69" s="1"/>
  <c r="BG45" i="57"/>
  <c r="AH45" i="69" s="1"/>
  <c r="BK45" i="57"/>
  <c r="AK45" i="69" s="1"/>
  <c r="BO45" i="57"/>
  <c r="AN45" i="69" s="1"/>
  <c r="W46" i="57"/>
  <c r="G46" i="69" s="1"/>
  <c r="AA46" i="57"/>
  <c r="J46" i="69" s="1"/>
  <c r="AE46" i="57"/>
  <c r="M46" i="69" s="1"/>
  <c r="AI46" i="57"/>
  <c r="P46" i="69" s="1"/>
  <c r="AM46" i="57"/>
  <c r="S46" i="69" s="1"/>
  <c r="AQ46" i="57"/>
  <c r="V46" i="69" s="1"/>
  <c r="AU46" i="57"/>
  <c r="Y46" i="69" s="1"/>
  <c r="AY46" i="57"/>
  <c r="AB46" i="69" s="1"/>
  <c r="BC46" i="57"/>
  <c r="AE46" i="69" s="1"/>
  <c r="BG46" i="57"/>
  <c r="AH46" i="69" s="1"/>
  <c r="BK46" i="57"/>
  <c r="AK46" i="69" s="1"/>
  <c r="BO46" i="57"/>
  <c r="AN46" i="69" s="1"/>
  <c r="W47" i="57"/>
  <c r="G47" i="69" s="1"/>
  <c r="AA47" i="57"/>
  <c r="AE47" i="57"/>
  <c r="M47" i="69" s="1"/>
  <c r="AI47" i="57"/>
  <c r="P47" i="69" s="1"/>
  <c r="AM47" i="57"/>
  <c r="S47" i="69" s="1"/>
  <c r="AQ47" i="57"/>
  <c r="V47" i="69" s="1"/>
  <c r="AU47" i="57"/>
  <c r="Y47" i="69" s="1"/>
  <c r="AY47" i="57"/>
  <c r="AB47" i="69" s="1"/>
  <c r="BC47" i="57"/>
  <c r="AE47" i="69" s="1"/>
  <c r="BG47" i="57"/>
  <c r="AH47" i="69" s="1"/>
  <c r="BK47" i="57"/>
  <c r="AK47" i="69" s="1"/>
  <c r="BO47" i="57"/>
  <c r="AN47" i="69" s="1"/>
  <c r="W48" i="57"/>
  <c r="G48" i="69" s="1"/>
  <c r="AA48" i="57"/>
  <c r="AE48" i="57"/>
  <c r="M48" i="69" s="1"/>
  <c r="AI48" i="57"/>
  <c r="P48" i="69" s="1"/>
  <c r="AM48" i="57"/>
  <c r="S48" i="69" s="1"/>
  <c r="AQ48" i="57"/>
  <c r="V48" i="69" s="1"/>
  <c r="AU48" i="57"/>
  <c r="Y48" i="69" s="1"/>
  <c r="AY48" i="57"/>
  <c r="AB48" i="69" s="1"/>
  <c r="BC48" i="57"/>
  <c r="AE48" i="69" s="1"/>
  <c r="BG48" i="57"/>
  <c r="AH48" i="69" s="1"/>
  <c r="BK48" i="57"/>
  <c r="AK48" i="69" s="1"/>
  <c r="BO48" i="57"/>
  <c r="AN48" i="69" s="1"/>
  <c r="W49" i="57"/>
  <c r="G49" i="69" s="1"/>
  <c r="AA49" i="57"/>
  <c r="J49" i="69" s="1"/>
  <c r="AE49" i="57"/>
  <c r="M49" i="69" s="1"/>
  <c r="AI49" i="57"/>
  <c r="P49" i="69" s="1"/>
  <c r="AM49" i="57"/>
  <c r="S49" i="69" s="1"/>
  <c r="AQ49" i="57"/>
  <c r="V49" i="69" s="1"/>
  <c r="AU49" i="57"/>
  <c r="Y49" i="69" s="1"/>
  <c r="AY49" i="57"/>
  <c r="AB49" i="69" s="1"/>
  <c r="BC49" i="57"/>
  <c r="AE49" i="69" s="1"/>
  <c r="BG49" i="57"/>
  <c r="AH49" i="69" s="1"/>
  <c r="BK49" i="57"/>
  <c r="AK49" i="69" s="1"/>
  <c r="BO49" i="57"/>
  <c r="AN49" i="69" s="1"/>
  <c r="W50" i="57"/>
  <c r="G50" i="69" s="1"/>
  <c r="AA50" i="57"/>
  <c r="J50" i="69" s="1"/>
  <c r="AE50" i="57"/>
  <c r="M50" i="69" s="1"/>
  <c r="AI50" i="57"/>
  <c r="P50" i="69" s="1"/>
  <c r="AM50" i="57"/>
  <c r="S50" i="69" s="1"/>
  <c r="AQ50" i="57"/>
  <c r="V50" i="69" s="1"/>
  <c r="AU50" i="57"/>
  <c r="Y50" i="69" s="1"/>
  <c r="AY50" i="57"/>
  <c r="AB50" i="69" s="1"/>
  <c r="BC50" i="57"/>
  <c r="AE50" i="69" s="1"/>
  <c r="BG50" i="57"/>
  <c r="AH50" i="69" s="1"/>
  <c r="BK50" i="57"/>
  <c r="AK50" i="69" s="1"/>
  <c r="BO50" i="57"/>
  <c r="AN50" i="69" s="1"/>
  <c r="W51" i="57"/>
  <c r="G51" i="69" s="1"/>
  <c r="AA51" i="57"/>
  <c r="AE51" i="57"/>
  <c r="M51" i="69" s="1"/>
  <c r="AI51" i="57"/>
  <c r="P51" i="69" s="1"/>
  <c r="AM51" i="57"/>
  <c r="S51" i="69" s="1"/>
  <c r="AQ51" i="57"/>
  <c r="V51" i="69" s="1"/>
  <c r="AU51" i="57"/>
  <c r="Y51" i="69" s="1"/>
  <c r="AY51" i="57"/>
  <c r="AB51" i="69" s="1"/>
  <c r="BC51" i="57"/>
  <c r="AE51" i="69" s="1"/>
  <c r="BG51" i="57"/>
  <c r="AH51" i="69" s="1"/>
  <c r="BK51" i="57"/>
  <c r="AK51" i="69" s="1"/>
  <c r="BO51" i="57"/>
  <c r="AN51" i="69" s="1"/>
  <c r="W52" i="57"/>
  <c r="G52" i="69" s="1"/>
  <c r="AA52" i="57"/>
  <c r="J52" i="69" s="1"/>
  <c r="AE52" i="57"/>
  <c r="M52" i="69" s="1"/>
  <c r="AI52" i="57"/>
  <c r="P52" i="69" s="1"/>
  <c r="AM52" i="57"/>
  <c r="S52" i="69" s="1"/>
  <c r="AQ52" i="57"/>
  <c r="V52" i="69" s="1"/>
  <c r="AU52" i="57"/>
  <c r="Y52" i="69" s="1"/>
  <c r="AY52" i="57"/>
  <c r="AB52" i="69" s="1"/>
  <c r="BC52" i="57"/>
  <c r="AE52" i="69" s="1"/>
  <c r="BG52" i="57"/>
  <c r="AH52" i="69" s="1"/>
  <c r="BK52" i="57"/>
  <c r="AK52" i="69" s="1"/>
  <c r="BO52" i="57"/>
  <c r="AN52" i="69" s="1"/>
  <c r="W53" i="57"/>
  <c r="G53" i="69" s="1"/>
  <c r="AA53" i="57"/>
  <c r="J53" i="69" s="1"/>
  <c r="AE53" i="57"/>
  <c r="M53" i="69" s="1"/>
  <c r="AI53" i="57"/>
  <c r="P53" i="69" s="1"/>
  <c r="AM53" i="57"/>
  <c r="S53" i="69" s="1"/>
  <c r="AQ53" i="57"/>
  <c r="V53" i="69" s="1"/>
  <c r="AU53" i="57"/>
  <c r="Y53" i="69" s="1"/>
  <c r="AY53" i="57"/>
  <c r="AB53" i="69" s="1"/>
  <c r="BC53" i="57"/>
  <c r="AE53" i="69" s="1"/>
  <c r="BG53" i="57"/>
  <c r="AH53" i="69" s="1"/>
  <c r="BK53" i="57"/>
  <c r="AK53" i="69" s="1"/>
  <c r="BO53" i="57"/>
  <c r="AN53" i="69" s="1"/>
  <c r="W54" i="57"/>
  <c r="G54" i="69" s="1"/>
  <c r="AA54" i="57"/>
  <c r="J54" i="69" s="1"/>
  <c r="AE54" i="57"/>
  <c r="M54" i="69" s="1"/>
  <c r="AI54" i="57"/>
  <c r="P54" i="69" s="1"/>
  <c r="AM54" i="57"/>
  <c r="S54" i="69" s="1"/>
  <c r="AQ54" i="57"/>
  <c r="V54" i="69" s="1"/>
  <c r="AU54" i="57"/>
  <c r="Y54" i="69" s="1"/>
  <c r="AY54" i="57"/>
  <c r="AB54" i="69" s="1"/>
  <c r="BC54" i="57"/>
  <c r="AE54" i="69" s="1"/>
  <c r="BG54" i="57"/>
  <c r="AH54" i="69" s="1"/>
  <c r="BK54" i="57"/>
  <c r="AK54" i="69" s="1"/>
  <c r="BO54" i="57"/>
  <c r="AN54" i="69" s="1"/>
  <c r="W55" i="57"/>
  <c r="G55" i="69" s="1"/>
  <c r="AA55" i="57"/>
  <c r="AE55" i="57"/>
  <c r="M55" i="69" s="1"/>
  <c r="AI55" i="57"/>
  <c r="P55" i="69" s="1"/>
  <c r="AM55" i="57"/>
  <c r="S55" i="69" s="1"/>
  <c r="AQ55" i="57"/>
  <c r="V55" i="69" s="1"/>
  <c r="AU55" i="57"/>
  <c r="Y55" i="69" s="1"/>
  <c r="AY55" i="57"/>
  <c r="AB55" i="69" s="1"/>
  <c r="BC55" i="57"/>
  <c r="AE55" i="69" s="1"/>
  <c r="BG55" i="57"/>
  <c r="AH55" i="69" s="1"/>
  <c r="BK55" i="57"/>
  <c r="AK55" i="69" s="1"/>
  <c r="BO55" i="57"/>
  <c r="AN55" i="69" s="1"/>
  <c r="W56" i="57"/>
  <c r="G56" i="69" s="1"/>
  <c r="AA56" i="57"/>
  <c r="J56" i="69" s="1"/>
  <c r="AE56" i="57"/>
  <c r="M56" i="69" s="1"/>
  <c r="AI56" i="57"/>
  <c r="AM56" i="57"/>
  <c r="S56" i="69" s="1"/>
  <c r="AQ56" i="57"/>
  <c r="V56" i="69" s="1"/>
  <c r="AU56" i="57"/>
  <c r="Y56" i="69" s="1"/>
  <c r="AY56" i="57"/>
  <c r="AB56" i="69" s="1"/>
  <c r="BC56" i="57"/>
  <c r="AE56" i="69" s="1"/>
  <c r="BG56" i="57"/>
  <c r="AH56" i="69" s="1"/>
  <c r="BK56" i="57"/>
  <c r="AK56" i="69" s="1"/>
  <c r="BO56" i="57"/>
  <c r="AN56" i="69" s="1"/>
  <c r="W57" i="57"/>
  <c r="G57" i="69" s="1"/>
  <c r="AA57" i="57"/>
  <c r="J57" i="69" s="1"/>
  <c r="AE57" i="57"/>
  <c r="M57" i="69" s="1"/>
  <c r="AI57" i="57"/>
  <c r="P57" i="69" s="1"/>
  <c r="AM57" i="57"/>
  <c r="S57" i="69" s="1"/>
  <c r="AQ57" i="57"/>
  <c r="V57" i="69" s="1"/>
  <c r="AU57" i="57"/>
  <c r="Y57" i="69" s="1"/>
  <c r="AY57" i="57"/>
  <c r="AB57" i="69" s="1"/>
  <c r="BC57" i="57"/>
  <c r="AE57" i="69" s="1"/>
  <c r="BG57" i="57"/>
  <c r="AH57" i="69" s="1"/>
  <c r="BK57" i="57"/>
  <c r="AK57" i="69" s="1"/>
  <c r="BO57" i="57"/>
  <c r="AN57" i="69" s="1"/>
  <c r="W58" i="57"/>
  <c r="G58" i="69" s="1"/>
  <c r="AA58" i="57"/>
  <c r="J58" i="69" s="1"/>
  <c r="AE58" i="57"/>
  <c r="M58" i="69" s="1"/>
  <c r="AI58" i="57"/>
  <c r="P58" i="69" s="1"/>
  <c r="AM58" i="57"/>
  <c r="S58" i="69" s="1"/>
  <c r="AQ58" i="57"/>
  <c r="V58" i="69" s="1"/>
  <c r="AU58" i="57"/>
  <c r="Y58" i="69" s="1"/>
  <c r="AY58" i="57"/>
  <c r="AB58" i="69" s="1"/>
  <c r="BC58" i="57"/>
  <c r="AE58" i="69" s="1"/>
  <c r="BG58" i="57"/>
  <c r="AH58" i="69" s="1"/>
  <c r="BK58" i="57"/>
  <c r="AK58" i="69" s="1"/>
  <c r="BO58" i="57"/>
  <c r="AN58" i="69" s="1"/>
  <c r="W59" i="57"/>
  <c r="G59" i="69" s="1"/>
  <c r="AA59" i="57"/>
  <c r="AE59" i="57"/>
  <c r="M59" i="69" s="1"/>
  <c r="AI59" i="57"/>
  <c r="P59" i="69" s="1"/>
  <c r="AM59" i="57"/>
  <c r="S59" i="69" s="1"/>
  <c r="AQ59" i="57"/>
  <c r="V59" i="69" s="1"/>
  <c r="AU59" i="57"/>
  <c r="Y59" i="69" s="1"/>
  <c r="AY59" i="57"/>
  <c r="AB59" i="69" s="1"/>
  <c r="BC59" i="57"/>
  <c r="AE59" i="69" s="1"/>
  <c r="BG59" i="57"/>
  <c r="AH59" i="69" s="1"/>
  <c r="BK59" i="57"/>
  <c r="AK59" i="69" s="1"/>
  <c r="BO59" i="57"/>
  <c r="AN59" i="69" s="1"/>
  <c r="W60" i="57"/>
  <c r="G60" i="69" s="1"/>
  <c r="AA60" i="57"/>
  <c r="J60" i="69" s="1"/>
  <c r="AE60" i="57"/>
  <c r="AI60" i="57"/>
  <c r="P60" i="69" s="1"/>
  <c r="AM60" i="57"/>
  <c r="S60" i="69" s="1"/>
  <c r="AQ60" i="57"/>
  <c r="V60" i="69" s="1"/>
  <c r="AU60" i="57"/>
  <c r="Y60" i="69" s="1"/>
  <c r="AY60" i="57"/>
  <c r="AB60" i="69" s="1"/>
  <c r="BC60" i="57"/>
  <c r="AE60" i="69" s="1"/>
  <c r="BG60" i="57"/>
  <c r="AH60" i="69" s="1"/>
  <c r="BK60" i="57"/>
  <c r="AK60" i="69" s="1"/>
  <c r="BO60" i="57"/>
  <c r="AN60" i="69" s="1"/>
  <c r="W61" i="57"/>
  <c r="G61" i="69" s="1"/>
  <c r="AA61" i="57"/>
  <c r="J61" i="69" s="1"/>
  <c r="AE61" i="57"/>
  <c r="M61" i="69" s="1"/>
  <c r="AI61" i="57"/>
  <c r="P61" i="69" s="1"/>
  <c r="AM61" i="57"/>
  <c r="S61" i="69" s="1"/>
  <c r="AQ61" i="57"/>
  <c r="V61" i="69" s="1"/>
  <c r="AU61" i="57"/>
  <c r="Y61" i="69" s="1"/>
  <c r="AY61" i="57"/>
  <c r="AB61" i="69" s="1"/>
  <c r="BC61" i="57"/>
  <c r="AE61" i="69" s="1"/>
  <c r="BG61" i="57"/>
  <c r="AH61" i="69" s="1"/>
  <c r="BK61" i="57"/>
  <c r="AK61" i="69" s="1"/>
  <c r="BO61" i="57"/>
  <c r="AN61" i="69" s="1"/>
  <c r="W62" i="57"/>
  <c r="G62" i="69" s="1"/>
  <c r="AA62" i="57"/>
  <c r="J62" i="69" s="1"/>
  <c r="AE62" i="57"/>
  <c r="M62" i="69" s="1"/>
  <c r="AI62" i="57"/>
  <c r="P62" i="69" s="1"/>
  <c r="AM62" i="57"/>
  <c r="S62" i="69" s="1"/>
  <c r="AQ62" i="57"/>
  <c r="V62" i="69" s="1"/>
  <c r="AU62" i="57"/>
  <c r="Y62" i="69" s="1"/>
  <c r="AY62" i="57"/>
  <c r="AB62" i="69" s="1"/>
  <c r="BC62" i="57"/>
  <c r="AE62" i="69" s="1"/>
  <c r="BG62" i="57"/>
  <c r="AH62" i="69" s="1"/>
  <c r="BK62" i="57"/>
  <c r="AK62" i="69" s="1"/>
  <c r="BO62" i="57"/>
  <c r="AN62" i="69" s="1"/>
  <c r="W63" i="57"/>
  <c r="G63" i="69" s="1"/>
  <c r="AA63" i="57"/>
  <c r="AE63" i="57"/>
  <c r="M63" i="69" s="1"/>
  <c r="AI63" i="57"/>
  <c r="P63" i="69" s="1"/>
  <c r="AM63" i="57"/>
  <c r="S63" i="69" s="1"/>
  <c r="AQ63" i="57"/>
  <c r="V63" i="69" s="1"/>
  <c r="AU63" i="57"/>
  <c r="Y63" i="69" s="1"/>
  <c r="AY63" i="57"/>
  <c r="AB63" i="69" s="1"/>
  <c r="BC63" i="57"/>
  <c r="AE63" i="69" s="1"/>
  <c r="BG63" i="57"/>
  <c r="AH63" i="69" s="1"/>
  <c r="BK63" i="57"/>
  <c r="AK63" i="69" s="1"/>
  <c r="BO63" i="57"/>
  <c r="AN63" i="69" s="1"/>
  <c r="W64" i="57"/>
  <c r="G64" i="69" s="1"/>
  <c r="AA64" i="57"/>
  <c r="AE64" i="57"/>
  <c r="M64" i="69" s="1"/>
  <c r="AI64" i="57"/>
  <c r="P64" i="69" s="1"/>
  <c r="AM64" i="57"/>
  <c r="S64" i="69" s="1"/>
  <c r="AQ64" i="57"/>
  <c r="V64" i="69" s="1"/>
  <c r="AU64" i="57"/>
  <c r="Y64" i="69" s="1"/>
  <c r="AY64" i="57"/>
  <c r="AB64" i="69" s="1"/>
  <c r="BC64" i="57"/>
  <c r="AE64" i="69" s="1"/>
  <c r="BG64" i="57"/>
  <c r="AH64" i="69" s="1"/>
  <c r="BK64" i="57"/>
  <c r="AK64" i="69" s="1"/>
  <c r="BO64" i="57"/>
  <c r="AN64" i="69" s="1"/>
  <c r="W65" i="57"/>
  <c r="G65" i="69" s="1"/>
  <c r="AA65" i="57"/>
  <c r="J65" i="69" s="1"/>
  <c r="AE65" i="57"/>
  <c r="M65" i="69" s="1"/>
  <c r="AI65" i="57"/>
  <c r="P65" i="69" s="1"/>
  <c r="AM65" i="57"/>
  <c r="S65" i="69" s="1"/>
  <c r="AQ65" i="57"/>
  <c r="V65" i="69" s="1"/>
  <c r="AU65" i="57"/>
  <c r="Y65" i="69" s="1"/>
  <c r="AY65" i="57"/>
  <c r="AB65" i="69" s="1"/>
  <c r="BC65" i="57"/>
  <c r="AE65" i="69" s="1"/>
  <c r="BG65" i="57"/>
  <c r="AH65" i="69" s="1"/>
  <c r="BK65" i="57"/>
  <c r="AK65" i="69" s="1"/>
  <c r="BO65" i="57"/>
  <c r="AN65" i="69" s="1"/>
  <c r="W66" i="57"/>
  <c r="G66" i="69" s="1"/>
  <c r="AA66" i="57"/>
  <c r="J66" i="69" s="1"/>
  <c r="AE66" i="57"/>
  <c r="M66" i="69" s="1"/>
  <c r="AI66" i="57"/>
  <c r="P66" i="69" s="1"/>
  <c r="AM66" i="57"/>
  <c r="S66" i="69" s="1"/>
  <c r="AQ66" i="57"/>
  <c r="V66" i="69" s="1"/>
  <c r="AU66" i="57"/>
  <c r="Y66" i="69" s="1"/>
  <c r="AY66" i="57"/>
  <c r="AB66" i="69" s="1"/>
  <c r="BC66" i="57"/>
  <c r="AE66" i="69" s="1"/>
  <c r="BG66" i="57"/>
  <c r="AH66" i="69" s="1"/>
  <c r="BK66" i="57"/>
  <c r="AK66" i="69" s="1"/>
  <c r="BO66" i="57"/>
  <c r="AN66" i="69" s="1"/>
  <c r="W67" i="57"/>
  <c r="G67" i="69" s="1"/>
  <c r="AA67" i="57"/>
  <c r="AE67" i="57"/>
  <c r="M67" i="69" s="1"/>
  <c r="AI67" i="57"/>
  <c r="P67" i="69" s="1"/>
  <c r="AM67" i="57"/>
  <c r="S67" i="69" s="1"/>
  <c r="AQ67" i="57"/>
  <c r="V67" i="69" s="1"/>
  <c r="AU67" i="57"/>
  <c r="Y67" i="69" s="1"/>
  <c r="AY67" i="57"/>
  <c r="AB67" i="69" s="1"/>
  <c r="BC67" i="57"/>
  <c r="AE67" i="69" s="1"/>
  <c r="BG67" i="57"/>
  <c r="AH67" i="69" s="1"/>
  <c r="BK67" i="57"/>
  <c r="AK67" i="69" s="1"/>
  <c r="BO67" i="57"/>
  <c r="AN67" i="69" s="1"/>
  <c r="W68" i="57"/>
  <c r="G68" i="69" s="1"/>
  <c r="AA68" i="57"/>
  <c r="J68" i="69" s="1"/>
  <c r="AE68" i="57"/>
  <c r="M68" i="69" s="1"/>
  <c r="AI68" i="57"/>
  <c r="P68" i="69" s="1"/>
  <c r="AM68" i="57"/>
  <c r="S68" i="69" s="1"/>
  <c r="AQ68" i="57"/>
  <c r="V68" i="69" s="1"/>
  <c r="AU68" i="57"/>
  <c r="Y68" i="69" s="1"/>
  <c r="AY68" i="57"/>
  <c r="AB68" i="69" s="1"/>
  <c r="BC68" i="57"/>
  <c r="AE68" i="69" s="1"/>
  <c r="BG68" i="57"/>
  <c r="AH68" i="69" s="1"/>
  <c r="BK68" i="57"/>
  <c r="AK68" i="69" s="1"/>
  <c r="BO68" i="57"/>
  <c r="AN68" i="69" s="1"/>
  <c r="W69" i="57"/>
  <c r="G69" i="69" s="1"/>
  <c r="AA69" i="57"/>
  <c r="J69" i="69" s="1"/>
  <c r="AE69" i="57"/>
  <c r="M69" i="69" s="1"/>
  <c r="AI69" i="57"/>
  <c r="P69" i="69" s="1"/>
  <c r="AM69" i="57"/>
  <c r="S69" i="69" s="1"/>
  <c r="AQ69" i="57"/>
  <c r="V69" i="69" s="1"/>
  <c r="AU69" i="57"/>
  <c r="Y69" i="69" s="1"/>
  <c r="AY69" i="57"/>
  <c r="AB69" i="69" s="1"/>
  <c r="BC69" i="57"/>
  <c r="AE69" i="69" s="1"/>
  <c r="BG69" i="57"/>
  <c r="AH69" i="69" s="1"/>
  <c r="BK69" i="57"/>
  <c r="AK69" i="69" s="1"/>
  <c r="BO69" i="57"/>
  <c r="AN69" i="69" s="1"/>
  <c r="W70" i="57"/>
  <c r="G70" i="69" s="1"/>
  <c r="AA70" i="57"/>
  <c r="J70" i="69" s="1"/>
  <c r="AE70" i="57"/>
  <c r="M70" i="69" s="1"/>
  <c r="AI70" i="57"/>
  <c r="P70" i="69" s="1"/>
  <c r="AM70" i="57"/>
  <c r="S70" i="69" s="1"/>
  <c r="AQ70" i="57"/>
  <c r="V70" i="69" s="1"/>
  <c r="AU70" i="57"/>
  <c r="Y70" i="69" s="1"/>
  <c r="AY70" i="57"/>
  <c r="AB70" i="69" s="1"/>
  <c r="BC70" i="57"/>
  <c r="AE70" i="69" s="1"/>
  <c r="BG70" i="57"/>
  <c r="AH70" i="69" s="1"/>
  <c r="BK70" i="57"/>
  <c r="AK70" i="69" s="1"/>
  <c r="BO70" i="57"/>
  <c r="AN70" i="69" s="1"/>
  <c r="W71" i="57"/>
  <c r="G71" i="69" s="1"/>
  <c r="AA71" i="57"/>
  <c r="AE71" i="57"/>
  <c r="M71" i="69" s="1"/>
  <c r="AI71" i="57"/>
  <c r="P71" i="69" s="1"/>
  <c r="AM71" i="57"/>
  <c r="S71" i="69" s="1"/>
  <c r="AQ71" i="57"/>
  <c r="V71" i="69" s="1"/>
  <c r="AU71" i="57"/>
  <c r="Y71" i="69" s="1"/>
  <c r="AY71" i="57"/>
  <c r="AB71" i="69" s="1"/>
  <c r="BC71" i="57"/>
  <c r="AE71" i="69" s="1"/>
  <c r="BG71" i="57"/>
  <c r="AH71" i="69" s="1"/>
  <c r="BK71" i="57"/>
  <c r="AK71" i="69" s="1"/>
  <c r="BO71" i="57"/>
  <c r="AN71" i="69" s="1"/>
  <c r="W72" i="57"/>
  <c r="G72" i="69" s="1"/>
  <c r="AA72" i="57"/>
  <c r="J72" i="69" s="1"/>
  <c r="AE72" i="57"/>
  <c r="M72" i="69" s="1"/>
  <c r="AI72" i="57"/>
  <c r="AM72" i="57"/>
  <c r="S72" i="69" s="1"/>
  <c r="AQ72" i="57"/>
  <c r="V72" i="69" s="1"/>
  <c r="AU72" i="57"/>
  <c r="Y72" i="69" s="1"/>
  <c r="AY72" i="57"/>
  <c r="AB72" i="69" s="1"/>
  <c r="BC72" i="57"/>
  <c r="AE72" i="69" s="1"/>
  <c r="BG72" i="57"/>
  <c r="AH72" i="69" s="1"/>
  <c r="BK72" i="57"/>
  <c r="AK72" i="69" s="1"/>
  <c r="BO72" i="57"/>
  <c r="AN72" i="69" s="1"/>
  <c r="W73" i="57"/>
  <c r="G73" i="69" s="1"/>
  <c r="AA73" i="57"/>
  <c r="J73" i="69" s="1"/>
  <c r="AE73" i="57"/>
  <c r="M73" i="69" s="1"/>
  <c r="AI73" i="57"/>
  <c r="P73" i="69" s="1"/>
  <c r="AM73" i="57"/>
  <c r="S73" i="69" s="1"/>
  <c r="AQ73" i="57"/>
  <c r="V73" i="69" s="1"/>
  <c r="AU73" i="57"/>
  <c r="Y73" i="69" s="1"/>
  <c r="AY73" i="57"/>
  <c r="AB73" i="69" s="1"/>
  <c r="BC73" i="57"/>
  <c r="AE73" i="69" s="1"/>
  <c r="BG73" i="57"/>
  <c r="AH73" i="69" s="1"/>
  <c r="BK73" i="57"/>
  <c r="AK73" i="69" s="1"/>
  <c r="BO73" i="57"/>
  <c r="AN73" i="69" s="1"/>
  <c r="W74" i="57"/>
  <c r="G74" i="69" s="1"/>
  <c r="AA74" i="57"/>
  <c r="J74" i="69" s="1"/>
  <c r="AE74" i="57"/>
  <c r="M74" i="69" s="1"/>
  <c r="AI74" i="57"/>
  <c r="P74" i="69" s="1"/>
  <c r="AM74" i="57"/>
  <c r="S74" i="69" s="1"/>
  <c r="AQ74" i="57"/>
  <c r="V74" i="69" s="1"/>
  <c r="AU74" i="57"/>
  <c r="Y74" i="69" s="1"/>
  <c r="AY74" i="57"/>
  <c r="AB74" i="69" s="1"/>
  <c r="BC74" i="57"/>
  <c r="AE74" i="69" s="1"/>
  <c r="BG74" i="57"/>
  <c r="AH74" i="69" s="1"/>
  <c r="BK74" i="57"/>
  <c r="AK74" i="69" s="1"/>
  <c r="BO74" i="57"/>
  <c r="AN74" i="69" s="1"/>
  <c r="W75" i="57"/>
  <c r="G75" i="69" s="1"/>
  <c r="AA75" i="57"/>
  <c r="AE75" i="57"/>
  <c r="M75" i="69" s="1"/>
  <c r="AI75" i="57"/>
  <c r="P75" i="69" s="1"/>
  <c r="AM75" i="57"/>
  <c r="S75" i="69" s="1"/>
  <c r="AQ75" i="57"/>
  <c r="V75" i="69" s="1"/>
  <c r="AU75" i="57"/>
  <c r="Y75" i="69" s="1"/>
  <c r="AY75" i="57"/>
  <c r="AB75" i="69" s="1"/>
  <c r="BC75" i="57"/>
  <c r="AE75" i="69" s="1"/>
  <c r="BG75" i="57"/>
  <c r="AH75" i="69" s="1"/>
  <c r="BK75" i="57"/>
  <c r="AK75" i="69" s="1"/>
  <c r="BO75" i="57"/>
  <c r="AN75" i="69" s="1"/>
  <c r="W76" i="57"/>
  <c r="G76" i="69" s="1"/>
  <c r="AA76" i="57"/>
  <c r="J76" i="69" s="1"/>
  <c r="AE76" i="57"/>
  <c r="AI76" i="57"/>
  <c r="P76" i="69" s="1"/>
  <c r="AM76" i="57"/>
  <c r="S76" i="69" s="1"/>
  <c r="AQ76" i="57"/>
  <c r="V76" i="69" s="1"/>
  <c r="AU76" i="57"/>
  <c r="Y76" i="69" s="1"/>
  <c r="AY76" i="57"/>
  <c r="AB76" i="69" s="1"/>
  <c r="BC76" i="57"/>
  <c r="AE76" i="69" s="1"/>
  <c r="BG76" i="57"/>
  <c r="AH76" i="69" s="1"/>
  <c r="BK76" i="57"/>
  <c r="AK76" i="69" s="1"/>
  <c r="BO76" i="57"/>
  <c r="AN76" i="69" s="1"/>
  <c r="W77" i="57"/>
  <c r="G77" i="69" s="1"/>
  <c r="AA77" i="57"/>
  <c r="J77" i="69" s="1"/>
  <c r="AE77" i="57"/>
  <c r="M77" i="69" s="1"/>
  <c r="AI77" i="57"/>
  <c r="P77" i="69" s="1"/>
  <c r="AM77" i="57"/>
  <c r="S77" i="69" s="1"/>
  <c r="AQ77" i="57"/>
  <c r="V77" i="69" s="1"/>
  <c r="AU77" i="57"/>
  <c r="Y77" i="69" s="1"/>
  <c r="AY77" i="57"/>
  <c r="AB77" i="69" s="1"/>
  <c r="BC77" i="57"/>
  <c r="AE77" i="69" s="1"/>
  <c r="BG77" i="57"/>
  <c r="AH77" i="69" s="1"/>
  <c r="BK77" i="57"/>
  <c r="AK77" i="69" s="1"/>
  <c r="BO77" i="57"/>
  <c r="AN77" i="69" s="1"/>
  <c r="W78" i="57"/>
  <c r="G78" i="69" s="1"/>
  <c r="AA78" i="57"/>
  <c r="J78" i="69" s="1"/>
  <c r="AE78" i="57"/>
  <c r="M78" i="69" s="1"/>
  <c r="AI78" i="57"/>
  <c r="P78" i="69" s="1"/>
  <c r="AM78" i="57"/>
  <c r="S78" i="69" s="1"/>
  <c r="AQ78" i="57"/>
  <c r="V78" i="69" s="1"/>
  <c r="AU78" i="57"/>
  <c r="Y78" i="69" s="1"/>
  <c r="AY78" i="57"/>
  <c r="AB78" i="69" s="1"/>
  <c r="BC78" i="57"/>
  <c r="AE78" i="69" s="1"/>
  <c r="BG78" i="57"/>
  <c r="AH78" i="69" s="1"/>
  <c r="BK78" i="57"/>
  <c r="AK78" i="69" s="1"/>
  <c r="BO78" i="57"/>
  <c r="AN78" i="69" s="1"/>
  <c r="W79" i="57"/>
  <c r="G79" i="69" s="1"/>
  <c r="AA79" i="57"/>
  <c r="AE79" i="57"/>
  <c r="M79" i="69" s="1"/>
  <c r="AI79" i="57"/>
  <c r="P79" i="69" s="1"/>
  <c r="AM79" i="57"/>
  <c r="S79" i="69" s="1"/>
  <c r="AQ79" i="57"/>
  <c r="V79" i="69" s="1"/>
  <c r="AU79" i="57"/>
  <c r="Y79" i="69" s="1"/>
  <c r="AY79" i="57"/>
  <c r="AB79" i="69" s="1"/>
  <c r="BC79" i="57"/>
  <c r="AE79" i="69" s="1"/>
  <c r="BG79" i="57"/>
  <c r="AH79" i="69" s="1"/>
  <c r="BK79" i="57"/>
  <c r="AK79" i="69" s="1"/>
  <c r="BO79" i="57"/>
  <c r="AN79" i="69" s="1"/>
  <c r="W80" i="57"/>
  <c r="G80" i="69" s="1"/>
  <c r="AA80" i="57"/>
  <c r="AE80" i="57"/>
  <c r="M80" i="69" s="1"/>
  <c r="AI80" i="57"/>
  <c r="P80" i="69" s="1"/>
  <c r="AM80" i="57"/>
  <c r="S80" i="69" s="1"/>
  <c r="AQ80" i="57"/>
  <c r="V80" i="69" s="1"/>
  <c r="AU80" i="57"/>
  <c r="Y80" i="69" s="1"/>
  <c r="AY80" i="57"/>
  <c r="AB80" i="69" s="1"/>
  <c r="BC80" i="57"/>
  <c r="AE80" i="69" s="1"/>
  <c r="BG80" i="57"/>
  <c r="AH80" i="69" s="1"/>
  <c r="BK80" i="57"/>
  <c r="AK80" i="69" s="1"/>
  <c r="BO80" i="57"/>
  <c r="AN80" i="69" s="1"/>
  <c r="W81" i="57"/>
  <c r="G81" i="69" s="1"/>
  <c r="AA81" i="57"/>
  <c r="J81" i="69" s="1"/>
  <c r="AE81" i="57"/>
  <c r="M81" i="69" s="1"/>
  <c r="AI81" i="57"/>
  <c r="P81" i="69" s="1"/>
  <c r="AM81" i="57"/>
  <c r="S81" i="69" s="1"/>
  <c r="AQ81" i="57"/>
  <c r="V81" i="69" s="1"/>
  <c r="AU81" i="57"/>
  <c r="Y81" i="69" s="1"/>
  <c r="AY81" i="57"/>
  <c r="AB81" i="69" s="1"/>
  <c r="BC81" i="57"/>
  <c r="AE81" i="69" s="1"/>
  <c r="BG81" i="57"/>
  <c r="AH81" i="69" s="1"/>
  <c r="BK81" i="57"/>
  <c r="AK81" i="69" s="1"/>
  <c r="BO81" i="57"/>
  <c r="AN81" i="69" s="1"/>
  <c r="W82" i="57"/>
  <c r="G82" i="69" s="1"/>
  <c r="AA82" i="57"/>
  <c r="J82" i="69" s="1"/>
  <c r="AE82" i="57"/>
  <c r="M82" i="69" s="1"/>
  <c r="AI82" i="57"/>
  <c r="P82" i="69" s="1"/>
  <c r="AM82" i="57"/>
  <c r="S82" i="69" s="1"/>
  <c r="AQ82" i="57"/>
  <c r="V82" i="69" s="1"/>
  <c r="AU82" i="57"/>
  <c r="Y82" i="69" s="1"/>
  <c r="AY82" i="57"/>
  <c r="AB82" i="69" s="1"/>
  <c r="BC82" i="57"/>
  <c r="AE82" i="69" s="1"/>
  <c r="BG82" i="57"/>
  <c r="AH82" i="69" s="1"/>
  <c r="BK82" i="57"/>
  <c r="AK82" i="69" s="1"/>
  <c r="BO82" i="57"/>
  <c r="AN82" i="69" s="1"/>
  <c r="W83" i="57"/>
  <c r="G83" i="69" s="1"/>
  <c r="AA83" i="57"/>
  <c r="AE83" i="57"/>
  <c r="M83" i="69" s="1"/>
  <c r="AI83" i="57"/>
  <c r="P83" i="69" s="1"/>
  <c r="AM83" i="57"/>
  <c r="S83" i="69" s="1"/>
  <c r="AQ83" i="57"/>
  <c r="V83" i="69" s="1"/>
  <c r="AU83" i="57"/>
  <c r="Y83" i="69" s="1"/>
  <c r="AY83" i="57"/>
  <c r="AB83" i="69" s="1"/>
  <c r="BC83" i="57"/>
  <c r="AE83" i="69" s="1"/>
  <c r="BG83" i="57"/>
  <c r="AH83" i="69" s="1"/>
  <c r="BK83" i="57"/>
  <c r="AK83" i="69" s="1"/>
  <c r="BO83" i="57"/>
  <c r="AN83" i="69" s="1"/>
  <c r="W84" i="57"/>
  <c r="G84" i="69" s="1"/>
  <c r="AA84" i="57"/>
  <c r="J84" i="69" s="1"/>
  <c r="AE84" i="57"/>
  <c r="M84" i="69" s="1"/>
  <c r="AI84" i="57"/>
  <c r="P84" i="69" s="1"/>
  <c r="AM84" i="57"/>
  <c r="S84" i="69" s="1"/>
  <c r="AQ84" i="57"/>
  <c r="V84" i="69" s="1"/>
  <c r="AU84" i="57"/>
  <c r="Y84" i="69" s="1"/>
  <c r="AY84" i="57"/>
  <c r="AB84" i="69" s="1"/>
  <c r="BC84" i="57"/>
  <c r="AE84" i="69" s="1"/>
  <c r="BG84" i="57"/>
  <c r="AH84" i="69" s="1"/>
  <c r="BK84" i="57"/>
  <c r="AK84" i="69" s="1"/>
  <c r="BO84" i="57"/>
  <c r="AN84" i="69" s="1"/>
  <c r="W85" i="57"/>
  <c r="G85" i="69" s="1"/>
  <c r="AA85" i="57"/>
  <c r="J85" i="69" s="1"/>
  <c r="AE85" i="57"/>
  <c r="M85" i="69" s="1"/>
  <c r="AI85" i="57"/>
  <c r="P85" i="69" s="1"/>
  <c r="AM85" i="57"/>
  <c r="S85" i="69" s="1"/>
  <c r="AQ85" i="57"/>
  <c r="V85" i="69" s="1"/>
  <c r="AU85" i="57"/>
  <c r="Y85" i="69" s="1"/>
  <c r="AY85" i="57"/>
  <c r="AB85" i="69" s="1"/>
  <c r="BC85" i="57"/>
  <c r="AE85" i="69" s="1"/>
  <c r="BG85" i="57"/>
  <c r="AH85" i="69" s="1"/>
  <c r="BK85" i="57"/>
  <c r="AK85" i="69" s="1"/>
  <c r="BO85" i="57"/>
  <c r="AN85" i="69" s="1"/>
  <c r="W86" i="57"/>
  <c r="G86" i="69" s="1"/>
  <c r="AA86" i="57"/>
  <c r="J86" i="69" s="1"/>
  <c r="AE86" i="57"/>
  <c r="M86" i="69" s="1"/>
  <c r="AI86" i="57"/>
  <c r="P86" i="69" s="1"/>
  <c r="AM86" i="57"/>
  <c r="S86" i="69" s="1"/>
  <c r="AQ86" i="57"/>
  <c r="V86" i="69" s="1"/>
  <c r="AU86" i="57"/>
  <c r="Y86" i="69" s="1"/>
  <c r="AY86" i="57"/>
  <c r="AB86" i="69" s="1"/>
  <c r="BC86" i="57"/>
  <c r="AE86" i="69" s="1"/>
  <c r="BG86" i="57"/>
  <c r="AH86" i="69" s="1"/>
  <c r="BK86" i="57"/>
  <c r="AK86" i="69" s="1"/>
  <c r="BO86" i="57"/>
  <c r="AN86" i="69" s="1"/>
  <c r="W87" i="57"/>
  <c r="G87" i="69" s="1"/>
  <c r="AA87" i="57"/>
  <c r="AE87" i="57"/>
  <c r="M87" i="69" s="1"/>
  <c r="AI87" i="57"/>
  <c r="P87" i="69" s="1"/>
  <c r="AM87" i="57"/>
  <c r="S87" i="69" s="1"/>
  <c r="AQ87" i="57"/>
  <c r="V87" i="69" s="1"/>
  <c r="AU87" i="57"/>
  <c r="Y87" i="69" s="1"/>
  <c r="AY87" i="57"/>
  <c r="AB87" i="69" s="1"/>
  <c r="BC87" i="57"/>
  <c r="AE87" i="69" s="1"/>
  <c r="BG87" i="57"/>
  <c r="AH87" i="69" s="1"/>
  <c r="BK87" i="57"/>
  <c r="AK87" i="69" s="1"/>
  <c r="BO87" i="57"/>
  <c r="AN87" i="69" s="1"/>
  <c r="W88" i="57"/>
  <c r="G88" i="69" s="1"/>
  <c r="AA88" i="57"/>
  <c r="J88" i="69" s="1"/>
  <c r="AE88" i="57"/>
  <c r="M88" i="69" s="1"/>
  <c r="AI88" i="57"/>
  <c r="AM88" i="57"/>
  <c r="S88" i="69" s="1"/>
  <c r="AQ88" i="57"/>
  <c r="V88" i="69" s="1"/>
  <c r="AU88" i="57"/>
  <c r="Y88" i="69" s="1"/>
  <c r="AY88" i="57"/>
  <c r="AB88" i="69" s="1"/>
  <c r="BC88" i="57"/>
  <c r="AE88" i="69" s="1"/>
  <c r="BG88" i="57"/>
  <c r="AH88" i="69" s="1"/>
  <c r="BK88" i="57"/>
  <c r="AK88" i="69" s="1"/>
  <c r="BO88" i="57"/>
  <c r="AN88" i="69" s="1"/>
  <c r="W89" i="57"/>
  <c r="G89" i="69" s="1"/>
  <c r="AA89" i="57"/>
  <c r="J89" i="69" s="1"/>
  <c r="AE89" i="57"/>
  <c r="AI89" i="57"/>
  <c r="P89" i="69" s="1"/>
  <c r="AM89" i="57"/>
  <c r="S89" i="69" s="1"/>
  <c r="AQ89" i="57"/>
  <c r="V89" i="69" s="1"/>
  <c r="AU89" i="57"/>
  <c r="Y89" i="69" s="1"/>
  <c r="AY89" i="57"/>
  <c r="AB89" i="69" s="1"/>
  <c r="BC89" i="57"/>
  <c r="AE89" i="69" s="1"/>
  <c r="BG89" i="57"/>
  <c r="AH89" i="69" s="1"/>
  <c r="BK89" i="57"/>
  <c r="AK89" i="69" s="1"/>
  <c r="BO89" i="57"/>
  <c r="AN89" i="69" s="1"/>
  <c r="W90" i="57"/>
  <c r="G90" i="69" s="1"/>
  <c r="AA90" i="57"/>
  <c r="J90" i="69" s="1"/>
  <c r="AE90" i="57"/>
  <c r="M90" i="69" s="1"/>
  <c r="AI90" i="57"/>
  <c r="P90" i="69" s="1"/>
  <c r="AM90" i="57"/>
  <c r="S90" i="69" s="1"/>
  <c r="AQ90" i="57"/>
  <c r="V90" i="69" s="1"/>
  <c r="AU90" i="57"/>
  <c r="Y90" i="69" s="1"/>
  <c r="AY90" i="57"/>
  <c r="AB90" i="69" s="1"/>
  <c r="BC90" i="57"/>
  <c r="AE90" i="69" s="1"/>
  <c r="BG90" i="57"/>
  <c r="AH90" i="69" s="1"/>
  <c r="BK90" i="57"/>
  <c r="AK90" i="69" s="1"/>
  <c r="BO90" i="57"/>
  <c r="AN90" i="69" s="1"/>
  <c r="W91" i="57"/>
  <c r="G91" i="69" s="1"/>
  <c r="AA91" i="57"/>
  <c r="AE91" i="57"/>
  <c r="M91" i="69" s="1"/>
  <c r="AI91" i="57"/>
  <c r="P91" i="69" s="1"/>
  <c r="AM91" i="57"/>
  <c r="S91" i="69" s="1"/>
  <c r="AQ91" i="57"/>
  <c r="V91" i="69" s="1"/>
  <c r="AU91" i="57"/>
  <c r="Y91" i="69" s="1"/>
  <c r="AY91" i="57"/>
  <c r="AB91" i="69" s="1"/>
  <c r="BC91" i="57"/>
  <c r="AE91" i="69" s="1"/>
  <c r="BG91" i="57"/>
  <c r="AH91" i="69" s="1"/>
  <c r="BK91" i="57"/>
  <c r="AK91" i="69" s="1"/>
  <c r="BO91" i="57"/>
  <c r="AN91" i="69" s="1"/>
  <c r="W92" i="57"/>
  <c r="G92" i="69" s="1"/>
  <c r="AA92" i="57"/>
  <c r="J92" i="69" s="1"/>
  <c r="AE92" i="57"/>
  <c r="AI92" i="57"/>
  <c r="P92" i="69" s="1"/>
  <c r="AM92" i="57"/>
  <c r="S92" i="69" s="1"/>
  <c r="AQ92" i="57"/>
  <c r="V92" i="69" s="1"/>
  <c r="AU92" i="57"/>
  <c r="Y92" i="69" s="1"/>
  <c r="AY92" i="57"/>
  <c r="AB92" i="69" s="1"/>
  <c r="BC92" i="57"/>
  <c r="AE92" i="69" s="1"/>
  <c r="BG92" i="57"/>
  <c r="AH92" i="69" s="1"/>
  <c r="BK92" i="57"/>
  <c r="AK92" i="69" s="1"/>
  <c r="BO92" i="57"/>
  <c r="AN92" i="69" s="1"/>
  <c r="W93" i="57"/>
  <c r="G93" i="69" s="1"/>
  <c r="AA93" i="57"/>
  <c r="J93" i="69" s="1"/>
  <c r="AE93" i="57"/>
  <c r="M93" i="69" s="1"/>
  <c r="AI93" i="57"/>
  <c r="P93" i="69" s="1"/>
  <c r="AM93" i="57"/>
  <c r="S93" i="69" s="1"/>
  <c r="AQ93" i="57"/>
  <c r="V93" i="69" s="1"/>
  <c r="AU93" i="57"/>
  <c r="Y93" i="69" s="1"/>
  <c r="AY93" i="57"/>
  <c r="AB93" i="69" s="1"/>
  <c r="BC93" i="57"/>
  <c r="AE93" i="69" s="1"/>
  <c r="BG93" i="57"/>
  <c r="AH93" i="69" s="1"/>
  <c r="BK93" i="57"/>
  <c r="AK93" i="69" s="1"/>
  <c r="BO93" i="57"/>
  <c r="AN93" i="69" s="1"/>
  <c r="W94" i="57"/>
  <c r="G94" i="69" s="1"/>
  <c r="AA94" i="57"/>
  <c r="J94" i="69" s="1"/>
  <c r="AE94" i="57"/>
  <c r="M94" i="69" s="1"/>
  <c r="AI94" i="57"/>
  <c r="P94" i="69" s="1"/>
  <c r="AM94" i="57"/>
  <c r="S94" i="69" s="1"/>
  <c r="AQ94" i="57"/>
  <c r="V94" i="69" s="1"/>
  <c r="AU94" i="57"/>
  <c r="Y94" i="69" s="1"/>
  <c r="AY94" i="57"/>
  <c r="AB94" i="69" s="1"/>
  <c r="BC94" i="57"/>
  <c r="AE94" i="69" s="1"/>
  <c r="BG94" i="57"/>
  <c r="AH94" i="69" s="1"/>
  <c r="BK94" i="57"/>
  <c r="AK94" i="69" s="1"/>
  <c r="BO94" i="57"/>
  <c r="AN94" i="69" s="1"/>
  <c r="W95" i="57"/>
  <c r="G95" i="69" s="1"/>
  <c r="AA95" i="57"/>
  <c r="AE95" i="57"/>
  <c r="M95" i="69" s="1"/>
  <c r="AI95" i="57"/>
  <c r="P95" i="69" s="1"/>
  <c r="AM95" i="57"/>
  <c r="S95" i="69" s="1"/>
  <c r="AQ95" i="57"/>
  <c r="V95" i="69" s="1"/>
  <c r="AU95" i="57"/>
  <c r="Y95" i="69" s="1"/>
  <c r="AY95" i="57"/>
  <c r="AB95" i="69" s="1"/>
  <c r="BC95" i="57"/>
  <c r="AE95" i="69" s="1"/>
  <c r="BG95" i="57"/>
  <c r="AH95" i="69" s="1"/>
  <c r="BK95" i="57"/>
  <c r="AK95" i="69" s="1"/>
  <c r="BO95" i="57"/>
  <c r="AN95" i="69" s="1"/>
  <c r="W96" i="57"/>
  <c r="G96" i="69" s="1"/>
  <c r="AA96" i="57"/>
  <c r="AE96" i="57"/>
  <c r="M96" i="69" s="1"/>
  <c r="AI96" i="57"/>
  <c r="P96" i="69" s="1"/>
  <c r="AM96" i="57"/>
  <c r="S96" i="69" s="1"/>
  <c r="AQ96" i="57"/>
  <c r="V96" i="69" s="1"/>
  <c r="AU96" i="57"/>
  <c r="Y96" i="69" s="1"/>
  <c r="AY96" i="57"/>
  <c r="AB96" i="69" s="1"/>
  <c r="BC96" i="57"/>
  <c r="AE96" i="69" s="1"/>
  <c r="BG96" i="57"/>
  <c r="AH96" i="69" s="1"/>
  <c r="BK96" i="57"/>
  <c r="AK96" i="69" s="1"/>
  <c r="BO96" i="57"/>
  <c r="AN96" i="69" s="1"/>
  <c r="W97" i="57"/>
  <c r="G97" i="69" s="1"/>
  <c r="AA97" i="57"/>
  <c r="J97" i="69" s="1"/>
  <c r="AE97" i="57"/>
  <c r="M97" i="69" s="1"/>
  <c r="AI97" i="57"/>
  <c r="P97" i="69" s="1"/>
  <c r="AM97" i="57"/>
  <c r="S97" i="69" s="1"/>
  <c r="AQ97" i="57"/>
  <c r="V97" i="69" s="1"/>
  <c r="AU97" i="57"/>
  <c r="Y97" i="69" s="1"/>
  <c r="AY97" i="57"/>
  <c r="AB97" i="69" s="1"/>
  <c r="BC97" i="57"/>
  <c r="AE97" i="69" s="1"/>
  <c r="BG97" i="57"/>
  <c r="AH97" i="69" s="1"/>
  <c r="BK97" i="57"/>
  <c r="AK97" i="69" s="1"/>
  <c r="BO97" i="57"/>
  <c r="AN97" i="69" s="1"/>
  <c r="W98" i="57"/>
  <c r="G98" i="69" s="1"/>
  <c r="AA98" i="57"/>
  <c r="J98" i="69" s="1"/>
  <c r="AE98" i="57"/>
  <c r="M98" i="69" s="1"/>
  <c r="AI98" i="57"/>
  <c r="P98" i="69" s="1"/>
  <c r="AM98" i="57"/>
  <c r="S98" i="69" s="1"/>
  <c r="AQ98" i="57"/>
  <c r="V98" i="69" s="1"/>
  <c r="AU98" i="57"/>
  <c r="Y98" i="69" s="1"/>
  <c r="AY98" i="57"/>
  <c r="AB98" i="69" s="1"/>
  <c r="BC98" i="57"/>
  <c r="AE98" i="69" s="1"/>
  <c r="BG98" i="57"/>
  <c r="AH98" i="69" s="1"/>
  <c r="BK98" i="57"/>
  <c r="AK98" i="69" s="1"/>
  <c r="BO98" i="57"/>
  <c r="AN98" i="69" s="1"/>
  <c r="W99" i="57"/>
  <c r="G99" i="69" s="1"/>
  <c r="AA99" i="57"/>
  <c r="AE99" i="57"/>
  <c r="M99" i="69" s="1"/>
  <c r="AI99" i="57"/>
  <c r="P99" i="69" s="1"/>
  <c r="AM99" i="57"/>
  <c r="S99" i="69" s="1"/>
  <c r="AQ99" i="57"/>
  <c r="V99" i="69" s="1"/>
  <c r="AU99" i="57"/>
  <c r="Y99" i="69" s="1"/>
  <c r="AY99" i="57"/>
  <c r="AB99" i="69" s="1"/>
  <c r="BC99" i="57"/>
  <c r="AE99" i="69" s="1"/>
  <c r="BG99" i="57"/>
  <c r="AH99" i="69" s="1"/>
  <c r="BK99" i="57"/>
  <c r="AK99" i="69" s="1"/>
  <c r="BO99" i="57"/>
  <c r="AN99" i="69" s="1"/>
  <c r="W100" i="57"/>
  <c r="G100" i="69" s="1"/>
  <c r="AA100" i="57"/>
  <c r="J100" i="69" s="1"/>
  <c r="AE100" i="57"/>
  <c r="M100" i="69" s="1"/>
  <c r="AI100" i="57"/>
  <c r="P100" i="69" s="1"/>
  <c r="AM100" i="57"/>
  <c r="S100" i="69" s="1"/>
  <c r="AQ100" i="57"/>
  <c r="V100" i="69" s="1"/>
  <c r="AU100" i="57"/>
  <c r="Y100" i="69" s="1"/>
  <c r="AY100" i="57"/>
  <c r="AB100" i="69" s="1"/>
  <c r="BC100" i="57"/>
  <c r="AE100" i="69" s="1"/>
  <c r="BG100" i="57"/>
  <c r="AH100" i="69" s="1"/>
  <c r="BK100" i="57"/>
  <c r="AK100" i="69" s="1"/>
  <c r="BO100" i="57"/>
  <c r="AN100" i="69" s="1"/>
  <c r="W101" i="57"/>
  <c r="G101" i="69" s="1"/>
  <c r="AA101" i="57"/>
  <c r="J101" i="69" s="1"/>
  <c r="AE101" i="57"/>
  <c r="M101" i="69" s="1"/>
  <c r="AI101" i="57"/>
  <c r="P101" i="69" s="1"/>
  <c r="AM101" i="57"/>
  <c r="S101" i="69" s="1"/>
  <c r="AQ101" i="57"/>
  <c r="V101" i="69" s="1"/>
  <c r="AU101" i="57"/>
  <c r="Y101" i="69" s="1"/>
  <c r="AY101" i="57"/>
  <c r="AB101" i="69" s="1"/>
  <c r="BC101" i="57"/>
  <c r="AE101" i="69" s="1"/>
  <c r="BG101" i="57"/>
  <c r="AH101" i="69" s="1"/>
  <c r="BK101" i="57"/>
  <c r="AK101" i="69" s="1"/>
  <c r="BO101" i="57"/>
  <c r="AN101" i="69" s="1"/>
  <c r="W102" i="57"/>
  <c r="G102" i="69" s="1"/>
  <c r="AA102" i="57"/>
  <c r="J102" i="69" s="1"/>
  <c r="AE102" i="57"/>
  <c r="M102" i="69" s="1"/>
  <c r="AI102" i="57"/>
  <c r="P102" i="69" s="1"/>
  <c r="AM102" i="57"/>
  <c r="S102" i="69" s="1"/>
  <c r="AQ102" i="57"/>
  <c r="V102" i="69" s="1"/>
  <c r="AU102" i="57"/>
  <c r="Y102" i="69" s="1"/>
  <c r="AY102" i="57"/>
  <c r="AB102" i="69" s="1"/>
  <c r="BC102" i="57"/>
  <c r="AE102" i="69" s="1"/>
  <c r="BG102" i="57"/>
  <c r="AH102" i="69" s="1"/>
  <c r="BK102" i="57"/>
  <c r="AK102" i="69" s="1"/>
  <c r="BO102" i="57"/>
  <c r="AN102" i="69" s="1"/>
  <c r="W103" i="57"/>
  <c r="G103" i="69" s="1"/>
  <c r="AA103" i="57"/>
  <c r="AE103" i="57"/>
  <c r="M103" i="69" s="1"/>
  <c r="AI103" i="57"/>
  <c r="P103" i="69" s="1"/>
  <c r="AM103" i="57"/>
  <c r="S103" i="69" s="1"/>
  <c r="AQ103" i="57"/>
  <c r="V103" i="69" s="1"/>
  <c r="AU103" i="57"/>
  <c r="Y103" i="69" s="1"/>
  <c r="AY103" i="57"/>
  <c r="AB103" i="69" s="1"/>
  <c r="BC103" i="57"/>
  <c r="AE103" i="69" s="1"/>
  <c r="BG103" i="57"/>
  <c r="AH103" i="69" s="1"/>
  <c r="BK103" i="57"/>
  <c r="AK103" i="69" s="1"/>
  <c r="BO103" i="57"/>
  <c r="AN103" i="69" s="1"/>
  <c r="W104" i="57"/>
  <c r="G104" i="69" s="1"/>
  <c r="AA104" i="57"/>
  <c r="J104" i="69" s="1"/>
  <c r="AE104" i="57"/>
  <c r="M104" i="69" s="1"/>
  <c r="AI104" i="57"/>
  <c r="AM104" i="57"/>
  <c r="S104" i="69" s="1"/>
  <c r="AQ104" i="57"/>
  <c r="V104" i="69" s="1"/>
  <c r="AU104" i="57"/>
  <c r="Y104" i="69" s="1"/>
  <c r="AY104" i="57"/>
  <c r="AB104" i="69" s="1"/>
  <c r="BC104" i="57"/>
  <c r="AE104" i="69" s="1"/>
  <c r="BG104" i="57"/>
  <c r="AH104" i="69" s="1"/>
  <c r="BK104" i="57"/>
  <c r="AK104" i="69" s="1"/>
  <c r="BO104" i="57"/>
  <c r="AN104" i="69" s="1"/>
  <c r="Z15" i="57"/>
  <c r="I15" i="69" s="1"/>
  <c r="AP15" i="57"/>
  <c r="U15" i="69" s="1"/>
  <c r="BF15" i="57"/>
  <c r="AG15" i="69" s="1"/>
  <c r="Z17" i="57"/>
  <c r="I17" i="69" s="1"/>
  <c r="AD17" i="57"/>
  <c r="AH17" i="57"/>
  <c r="O17" i="69" s="1"/>
  <c r="AL17" i="57"/>
  <c r="R17" i="69" s="1"/>
  <c r="AP17" i="57"/>
  <c r="U17" i="69" s="1"/>
  <c r="AT17" i="57"/>
  <c r="X17" i="69" s="1"/>
  <c r="AX17" i="57"/>
  <c r="AA17" i="69" s="1"/>
  <c r="BB17" i="57"/>
  <c r="AD17" i="69" s="1"/>
  <c r="BF17" i="57"/>
  <c r="AG17" i="69" s="1"/>
  <c r="BJ17" i="57"/>
  <c r="AJ17" i="69" s="1"/>
  <c r="BN17" i="57"/>
  <c r="AM17" i="69" s="1"/>
  <c r="BR17" i="57"/>
  <c r="AP17" i="69" s="1"/>
  <c r="Z18" i="57"/>
  <c r="I18" i="69" s="1"/>
  <c r="AD18" i="57"/>
  <c r="L18" i="69" s="1"/>
  <c r="AH18" i="57"/>
  <c r="O18" i="69" s="1"/>
  <c r="AL18" i="57"/>
  <c r="R18" i="69" s="1"/>
  <c r="AP18" i="57"/>
  <c r="U18" i="69" s="1"/>
  <c r="AT18" i="57"/>
  <c r="X18" i="69" s="1"/>
  <c r="AX18" i="57"/>
  <c r="AA18" i="69" s="1"/>
  <c r="BB18" i="57"/>
  <c r="AD18" i="69" s="1"/>
  <c r="BF18" i="57"/>
  <c r="AG18" i="69" s="1"/>
  <c r="BJ18" i="57"/>
  <c r="AJ18" i="69" s="1"/>
  <c r="BN18" i="57"/>
  <c r="AM18" i="69" s="1"/>
  <c r="BR18" i="57"/>
  <c r="AP18" i="69" s="1"/>
  <c r="Z19" i="57"/>
  <c r="I19" i="69" s="1"/>
  <c r="AD19" i="57"/>
  <c r="L19" i="69" s="1"/>
  <c r="AH19" i="57"/>
  <c r="O19" i="69" s="1"/>
  <c r="AL19" i="57"/>
  <c r="R19" i="69" s="1"/>
  <c r="AP19" i="57"/>
  <c r="U19" i="69" s="1"/>
  <c r="AT19" i="57"/>
  <c r="X19" i="69" s="1"/>
  <c r="AX19" i="57"/>
  <c r="AA19" i="69" s="1"/>
  <c r="BB19" i="57"/>
  <c r="AD19" i="69" s="1"/>
  <c r="BF19" i="57"/>
  <c r="AG19" i="69" s="1"/>
  <c r="BJ19" i="57"/>
  <c r="AJ19" i="69" s="1"/>
  <c r="BN19" i="57"/>
  <c r="AM19" i="69" s="1"/>
  <c r="BR19" i="57"/>
  <c r="AP19" i="69" s="1"/>
  <c r="Z20" i="57"/>
  <c r="I20" i="69" s="1"/>
  <c r="AD20" i="57"/>
  <c r="L20" i="69" s="1"/>
  <c r="AH20" i="57"/>
  <c r="O20" i="69" s="1"/>
  <c r="AL20" i="57"/>
  <c r="R20" i="69" s="1"/>
  <c r="AP20" i="57"/>
  <c r="U20" i="69" s="1"/>
  <c r="AT20" i="57"/>
  <c r="X20" i="69" s="1"/>
  <c r="AX20" i="57"/>
  <c r="AA20" i="69" s="1"/>
  <c r="BB20" i="57"/>
  <c r="AD20" i="69" s="1"/>
  <c r="BF20" i="57"/>
  <c r="AG20" i="69" s="1"/>
  <c r="BJ20" i="57"/>
  <c r="AJ20" i="69" s="1"/>
  <c r="BN20" i="57"/>
  <c r="AM20" i="69" s="1"/>
  <c r="BR20" i="57"/>
  <c r="AP20" i="69" s="1"/>
  <c r="Z21" i="57"/>
  <c r="I21" i="69" s="1"/>
  <c r="AD21" i="57"/>
  <c r="AH21" i="57"/>
  <c r="O21" i="69" s="1"/>
  <c r="AL21" i="57"/>
  <c r="R21" i="69" s="1"/>
  <c r="AP21" i="57"/>
  <c r="U21" i="69" s="1"/>
  <c r="AT21" i="57"/>
  <c r="X21" i="69" s="1"/>
  <c r="AX21" i="57"/>
  <c r="AA21" i="69" s="1"/>
  <c r="BB21" i="57"/>
  <c r="AD21" i="69" s="1"/>
  <c r="BF21" i="57"/>
  <c r="AG21" i="69" s="1"/>
  <c r="BJ21" i="57"/>
  <c r="AJ21" i="69" s="1"/>
  <c r="BN21" i="57"/>
  <c r="AM21" i="69" s="1"/>
  <c r="BR21" i="57"/>
  <c r="AP21" i="69" s="1"/>
  <c r="Z22" i="57"/>
  <c r="I22" i="69" s="1"/>
  <c r="AD22" i="57"/>
  <c r="L22" i="69" s="1"/>
  <c r="AH22" i="57"/>
  <c r="AL22" i="57"/>
  <c r="R22" i="69" s="1"/>
  <c r="AP22" i="57"/>
  <c r="U22" i="69" s="1"/>
  <c r="AT22" i="57"/>
  <c r="X22" i="69" s="1"/>
  <c r="AX22" i="57"/>
  <c r="AA22" i="69" s="1"/>
  <c r="BB22" i="57"/>
  <c r="AD22" i="69" s="1"/>
  <c r="BF22" i="57"/>
  <c r="AG22" i="69" s="1"/>
  <c r="BJ22" i="57"/>
  <c r="AJ22" i="69" s="1"/>
  <c r="BN22" i="57"/>
  <c r="AM22" i="69" s="1"/>
  <c r="BR22" i="57"/>
  <c r="AP22" i="69" s="1"/>
  <c r="Z23" i="57"/>
  <c r="I23" i="69" s="1"/>
  <c r="AD23" i="57"/>
  <c r="L23" i="69" s="1"/>
  <c r="AH23" i="57"/>
  <c r="O23" i="69" s="1"/>
  <c r="AL23" i="57"/>
  <c r="R23" i="69" s="1"/>
  <c r="AP23" i="57"/>
  <c r="U23" i="69" s="1"/>
  <c r="AT23" i="57"/>
  <c r="X23" i="69" s="1"/>
  <c r="AX23" i="57"/>
  <c r="AA23" i="69" s="1"/>
  <c r="BB23" i="57"/>
  <c r="AD23" i="69" s="1"/>
  <c r="BF23" i="57"/>
  <c r="AG23" i="69" s="1"/>
  <c r="BJ23" i="57"/>
  <c r="AJ23" i="69" s="1"/>
  <c r="BN23" i="57"/>
  <c r="AM23" i="69" s="1"/>
  <c r="BR23" i="57"/>
  <c r="AP23" i="69" s="1"/>
  <c r="Z24" i="57"/>
  <c r="I24" i="69" s="1"/>
  <c r="AD24" i="57"/>
  <c r="L24" i="69" s="1"/>
  <c r="AH24" i="57"/>
  <c r="O24" i="69" s="1"/>
  <c r="AL24" i="57"/>
  <c r="R24" i="69" s="1"/>
  <c r="AP24" i="57"/>
  <c r="U24" i="69" s="1"/>
  <c r="AT24" i="57"/>
  <c r="X24" i="69" s="1"/>
  <c r="AX24" i="57"/>
  <c r="AA24" i="69" s="1"/>
  <c r="BB24" i="57"/>
  <c r="AD24" i="69" s="1"/>
  <c r="BF24" i="57"/>
  <c r="AG24" i="69" s="1"/>
  <c r="BJ24" i="57"/>
  <c r="AJ24" i="69" s="1"/>
  <c r="BN24" i="57"/>
  <c r="AM24" i="69" s="1"/>
  <c r="BR24" i="57"/>
  <c r="AP24" i="69" s="1"/>
  <c r="Z25" i="57"/>
  <c r="I25" i="69" s="1"/>
  <c r="AD25" i="57"/>
  <c r="AH25" i="57"/>
  <c r="O25" i="69" s="1"/>
  <c r="AL25" i="57"/>
  <c r="R25" i="69" s="1"/>
  <c r="AP25" i="57"/>
  <c r="U25" i="69" s="1"/>
  <c r="AT25" i="57"/>
  <c r="X25" i="69" s="1"/>
  <c r="AX25" i="57"/>
  <c r="AA25" i="69" s="1"/>
  <c r="BB25" i="57"/>
  <c r="AD25" i="69" s="1"/>
  <c r="BF25" i="57"/>
  <c r="AG25" i="69" s="1"/>
  <c r="BJ25" i="57"/>
  <c r="AJ25" i="69" s="1"/>
  <c r="BN25" i="57"/>
  <c r="AM25" i="69" s="1"/>
  <c r="BR25" i="57"/>
  <c r="AP25" i="69" s="1"/>
  <c r="Z26" i="57"/>
  <c r="I26" i="69" s="1"/>
  <c r="AD26" i="57"/>
  <c r="AH26" i="57"/>
  <c r="O26" i="69" s="1"/>
  <c r="AL26" i="57"/>
  <c r="R26" i="69" s="1"/>
  <c r="AP26" i="57"/>
  <c r="U26" i="69" s="1"/>
  <c r="AT26" i="57"/>
  <c r="X26" i="69" s="1"/>
  <c r="AX26" i="57"/>
  <c r="AA26" i="69" s="1"/>
  <c r="BB26" i="57"/>
  <c r="AD26" i="69" s="1"/>
  <c r="BF26" i="57"/>
  <c r="AG26" i="69" s="1"/>
  <c r="BJ26" i="57"/>
  <c r="AJ26" i="69" s="1"/>
  <c r="BN26" i="57"/>
  <c r="AM26" i="69" s="1"/>
  <c r="BR26" i="57"/>
  <c r="AP26" i="69" s="1"/>
  <c r="Z27" i="57"/>
  <c r="I27" i="69" s="1"/>
  <c r="AD27" i="57"/>
  <c r="L27" i="69" s="1"/>
  <c r="AH27" i="57"/>
  <c r="O27" i="69" s="1"/>
  <c r="AL27" i="57"/>
  <c r="R27" i="69" s="1"/>
  <c r="AP27" i="57"/>
  <c r="U27" i="69" s="1"/>
  <c r="AT27" i="57"/>
  <c r="X27" i="69" s="1"/>
  <c r="AX27" i="57"/>
  <c r="AA27" i="69" s="1"/>
  <c r="BB27" i="57"/>
  <c r="AD27" i="69" s="1"/>
  <c r="BF27" i="57"/>
  <c r="AG27" i="69" s="1"/>
  <c r="BJ27" i="57"/>
  <c r="AJ27" i="69" s="1"/>
  <c r="BN27" i="57"/>
  <c r="AM27" i="69" s="1"/>
  <c r="BR27" i="57"/>
  <c r="AP27" i="69" s="1"/>
  <c r="Z28" i="57"/>
  <c r="I28" i="69" s="1"/>
  <c r="AD28" i="57"/>
  <c r="L28" i="69" s="1"/>
  <c r="AH28" i="57"/>
  <c r="O28" i="69" s="1"/>
  <c r="AL28" i="57"/>
  <c r="R28" i="69" s="1"/>
  <c r="AP28" i="57"/>
  <c r="U28" i="69" s="1"/>
  <c r="AT28" i="57"/>
  <c r="X28" i="69" s="1"/>
  <c r="AX28" i="57"/>
  <c r="AA28" i="69" s="1"/>
  <c r="BB28" i="57"/>
  <c r="AD28" i="69" s="1"/>
  <c r="BF28" i="57"/>
  <c r="AG28" i="69" s="1"/>
  <c r="BJ28" i="57"/>
  <c r="AJ28" i="69" s="1"/>
  <c r="BN28" i="57"/>
  <c r="AM28" i="69" s="1"/>
  <c r="BR28" i="57"/>
  <c r="AP28" i="69" s="1"/>
  <c r="Z29" i="57"/>
  <c r="I29" i="69" s="1"/>
  <c r="AD29" i="57"/>
  <c r="AH29" i="57"/>
  <c r="O29" i="69" s="1"/>
  <c r="AL29" i="57"/>
  <c r="R29" i="69" s="1"/>
  <c r="AP29" i="57"/>
  <c r="U29" i="69" s="1"/>
  <c r="AT29" i="57"/>
  <c r="X29" i="69" s="1"/>
  <c r="AX29" i="57"/>
  <c r="AA29" i="69" s="1"/>
  <c r="BB29" i="57"/>
  <c r="AD29" i="69" s="1"/>
  <c r="BF29" i="57"/>
  <c r="AG29" i="69" s="1"/>
  <c r="BJ29" i="57"/>
  <c r="AJ29" i="69" s="1"/>
  <c r="BN29" i="57"/>
  <c r="AM29" i="69" s="1"/>
  <c r="BR29" i="57"/>
  <c r="AP29" i="69" s="1"/>
  <c r="Z30" i="57"/>
  <c r="I30" i="69" s="1"/>
  <c r="AD30" i="57"/>
  <c r="L30" i="69" s="1"/>
  <c r="AH30" i="57"/>
  <c r="O30" i="69" s="1"/>
  <c r="AL30" i="57"/>
  <c r="R30" i="69" s="1"/>
  <c r="AP30" i="57"/>
  <c r="U30" i="69" s="1"/>
  <c r="AT30" i="57"/>
  <c r="X30" i="69" s="1"/>
  <c r="AX30" i="57"/>
  <c r="AA30" i="69" s="1"/>
  <c r="BB30" i="57"/>
  <c r="AD30" i="69" s="1"/>
  <c r="BF30" i="57"/>
  <c r="AG30" i="69" s="1"/>
  <c r="BJ30" i="57"/>
  <c r="AJ30" i="69" s="1"/>
  <c r="BN30" i="57"/>
  <c r="AM30" i="69" s="1"/>
  <c r="BR30" i="57"/>
  <c r="AP30" i="69" s="1"/>
  <c r="Z31" i="57"/>
  <c r="I31" i="69" s="1"/>
  <c r="AD31" i="57"/>
  <c r="L31" i="69" s="1"/>
  <c r="AH31" i="57"/>
  <c r="O31" i="69" s="1"/>
  <c r="AL31" i="57"/>
  <c r="R31" i="69" s="1"/>
  <c r="AP31" i="57"/>
  <c r="U31" i="69" s="1"/>
  <c r="AT31" i="57"/>
  <c r="X31" i="69" s="1"/>
  <c r="AX31" i="57"/>
  <c r="AA31" i="69" s="1"/>
  <c r="BB31" i="57"/>
  <c r="AD31" i="69" s="1"/>
  <c r="BF31" i="57"/>
  <c r="AG31" i="69" s="1"/>
  <c r="BJ31" i="57"/>
  <c r="AJ31" i="69" s="1"/>
  <c r="BN31" i="57"/>
  <c r="AM31" i="69" s="1"/>
  <c r="BR31" i="57"/>
  <c r="AP31" i="69" s="1"/>
  <c r="Z32" i="57"/>
  <c r="I32" i="69" s="1"/>
  <c r="AD32" i="57"/>
  <c r="L32" i="69" s="1"/>
  <c r="AH32" i="57"/>
  <c r="O32" i="69" s="1"/>
  <c r="AL32" i="57"/>
  <c r="R32" i="69" s="1"/>
  <c r="AP32" i="57"/>
  <c r="U32" i="69" s="1"/>
  <c r="AT32" i="57"/>
  <c r="X32" i="69" s="1"/>
  <c r="AX32" i="57"/>
  <c r="AA32" i="69" s="1"/>
  <c r="BB32" i="57"/>
  <c r="AD32" i="69" s="1"/>
  <c r="BF32" i="57"/>
  <c r="AG32" i="69" s="1"/>
  <c r="BJ32" i="57"/>
  <c r="AJ32" i="69" s="1"/>
  <c r="BN32" i="57"/>
  <c r="AM32" i="69" s="1"/>
  <c r="BR32" i="57"/>
  <c r="AP32" i="69" s="1"/>
  <c r="Z33" i="57"/>
  <c r="I33" i="69" s="1"/>
  <c r="AD33" i="57"/>
  <c r="AH33" i="57"/>
  <c r="O33" i="69" s="1"/>
  <c r="AL33" i="57"/>
  <c r="R33" i="69" s="1"/>
  <c r="AP33" i="57"/>
  <c r="U33" i="69" s="1"/>
  <c r="AT33" i="57"/>
  <c r="X33" i="69" s="1"/>
  <c r="AX33" i="57"/>
  <c r="AA33" i="69" s="1"/>
  <c r="BB33" i="57"/>
  <c r="AD33" i="69" s="1"/>
  <c r="BF33" i="57"/>
  <c r="AG33" i="69" s="1"/>
  <c r="BJ33" i="57"/>
  <c r="AJ33" i="69" s="1"/>
  <c r="BN33" i="57"/>
  <c r="AM33" i="69" s="1"/>
  <c r="BR33" i="57"/>
  <c r="AP33" i="69" s="1"/>
  <c r="Z34" i="57"/>
  <c r="I34" i="69" s="1"/>
  <c r="AD34" i="57"/>
  <c r="L34" i="69" s="1"/>
  <c r="AH34" i="57"/>
  <c r="O34" i="69" s="1"/>
  <c r="AL34" i="57"/>
  <c r="R34" i="69" s="1"/>
  <c r="AP34" i="57"/>
  <c r="U34" i="69" s="1"/>
  <c r="AT34" i="57"/>
  <c r="X34" i="69" s="1"/>
  <c r="AX34" i="57"/>
  <c r="AA34" i="69" s="1"/>
  <c r="BB34" i="57"/>
  <c r="AD34" i="69" s="1"/>
  <c r="BF34" i="57"/>
  <c r="AG34" i="69" s="1"/>
  <c r="BJ34" i="57"/>
  <c r="AJ34" i="69" s="1"/>
  <c r="BN34" i="57"/>
  <c r="AM34" i="69" s="1"/>
  <c r="BR34" i="57"/>
  <c r="AP34" i="69" s="1"/>
  <c r="Z35" i="57"/>
  <c r="I35" i="69" s="1"/>
  <c r="AD35" i="57"/>
  <c r="L35" i="69" s="1"/>
  <c r="AH35" i="57"/>
  <c r="O35" i="69" s="1"/>
  <c r="AL35" i="57"/>
  <c r="R35" i="69" s="1"/>
  <c r="AP35" i="57"/>
  <c r="U35" i="69" s="1"/>
  <c r="AT35" i="57"/>
  <c r="X35" i="69" s="1"/>
  <c r="AX35" i="57"/>
  <c r="AA35" i="69" s="1"/>
  <c r="BB35" i="57"/>
  <c r="AD35" i="69" s="1"/>
  <c r="BF35" i="57"/>
  <c r="AG35" i="69" s="1"/>
  <c r="BJ35" i="57"/>
  <c r="AJ35" i="69" s="1"/>
  <c r="BN35" i="57"/>
  <c r="AM35" i="69" s="1"/>
  <c r="BR35" i="57"/>
  <c r="AP35" i="69" s="1"/>
  <c r="Z36" i="57"/>
  <c r="I36" i="69" s="1"/>
  <c r="AD36" i="57"/>
  <c r="L36" i="69" s="1"/>
  <c r="AH36" i="57"/>
  <c r="O36" i="69" s="1"/>
  <c r="AL36" i="57"/>
  <c r="R36" i="69" s="1"/>
  <c r="AP36" i="57"/>
  <c r="U36" i="69" s="1"/>
  <c r="AT36" i="57"/>
  <c r="X36" i="69" s="1"/>
  <c r="AX36" i="57"/>
  <c r="AA36" i="69" s="1"/>
  <c r="BB36" i="57"/>
  <c r="AD36" i="69" s="1"/>
  <c r="BF36" i="57"/>
  <c r="AG36" i="69" s="1"/>
  <c r="BJ36" i="57"/>
  <c r="AJ36" i="69" s="1"/>
  <c r="BN36" i="57"/>
  <c r="AM36" i="69" s="1"/>
  <c r="BR36" i="57"/>
  <c r="AP36" i="69" s="1"/>
  <c r="Z37" i="57"/>
  <c r="I37" i="69" s="1"/>
  <c r="AD37" i="57"/>
  <c r="AH37" i="57"/>
  <c r="O37" i="69" s="1"/>
  <c r="AL37" i="57"/>
  <c r="R37" i="69" s="1"/>
  <c r="AP37" i="57"/>
  <c r="U37" i="69" s="1"/>
  <c r="AT37" i="57"/>
  <c r="X37" i="69" s="1"/>
  <c r="AX37" i="57"/>
  <c r="AA37" i="69" s="1"/>
  <c r="BB37" i="57"/>
  <c r="AD37" i="69" s="1"/>
  <c r="BF37" i="57"/>
  <c r="AG37" i="69" s="1"/>
  <c r="BJ37" i="57"/>
  <c r="AJ37" i="69" s="1"/>
  <c r="BN37" i="57"/>
  <c r="AM37" i="69" s="1"/>
  <c r="BR37" i="57"/>
  <c r="AP37" i="69" s="1"/>
  <c r="Z38" i="57"/>
  <c r="I38" i="69" s="1"/>
  <c r="AD38" i="57"/>
  <c r="L38" i="69" s="1"/>
  <c r="AH38" i="57"/>
  <c r="AL38" i="57"/>
  <c r="R38" i="69" s="1"/>
  <c r="AP38" i="57"/>
  <c r="U38" i="69" s="1"/>
  <c r="AT38" i="57"/>
  <c r="X38" i="69" s="1"/>
  <c r="AX38" i="57"/>
  <c r="AA38" i="69" s="1"/>
  <c r="BB38" i="57"/>
  <c r="AD38" i="69" s="1"/>
  <c r="BF38" i="57"/>
  <c r="AG38" i="69" s="1"/>
  <c r="BJ38" i="57"/>
  <c r="AJ38" i="69" s="1"/>
  <c r="BN38" i="57"/>
  <c r="AM38" i="69" s="1"/>
  <c r="BR38" i="57"/>
  <c r="AP38" i="69" s="1"/>
  <c r="Z39" i="57"/>
  <c r="I39" i="69" s="1"/>
  <c r="AD39" i="57"/>
  <c r="L39" i="69" s="1"/>
  <c r="AH39" i="57"/>
  <c r="O39" i="69" s="1"/>
  <c r="AL39" i="57"/>
  <c r="R39" i="69" s="1"/>
  <c r="AP39" i="57"/>
  <c r="U39" i="69" s="1"/>
  <c r="AT39" i="57"/>
  <c r="X39" i="69" s="1"/>
  <c r="AX39" i="57"/>
  <c r="AA39" i="69" s="1"/>
  <c r="BB39" i="57"/>
  <c r="AD39" i="69" s="1"/>
  <c r="BF39" i="57"/>
  <c r="AG39" i="69" s="1"/>
  <c r="BJ39" i="57"/>
  <c r="AJ39" i="69" s="1"/>
  <c r="BN39" i="57"/>
  <c r="AM39" i="69" s="1"/>
  <c r="BR39" i="57"/>
  <c r="AP39" i="69" s="1"/>
  <c r="Z40" i="57"/>
  <c r="I40" i="69" s="1"/>
  <c r="AD40" i="57"/>
  <c r="L40" i="69" s="1"/>
  <c r="AH40" i="57"/>
  <c r="O40" i="69" s="1"/>
  <c r="AL40" i="57"/>
  <c r="R40" i="69" s="1"/>
  <c r="AP40" i="57"/>
  <c r="U40" i="69" s="1"/>
  <c r="AT40" i="57"/>
  <c r="X40" i="69" s="1"/>
  <c r="AX40" i="57"/>
  <c r="AA40" i="69" s="1"/>
  <c r="BB40" i="57"/>
  <c r="AD40" i="69" s="1"/>
  <c r="BF40" i="57"/>
  <c r="AG40" i="69" s="1"/>
  <c r="BJ40" i="57"/>
  <c r="AJ40" i="69" s="1"/>
  <c r="BN40" i="57"/>
  <c r="AM40" i="69" s="1"/>
  <c r="BR40" i="57"/>
  <c r="AP40" i="69" s="1"/>
  <c r="Z41" i="57"/>
  <c r="I41" i="69" s="1"/>
  <c r="AD41" i="57"/>
  <c r="AH41" i="57"/>
  <c r="O41" i="69" s="1"/>
  <c r="AL41" i="57"/>
  <c r="R41" i="69" s="1"/>
  <c r="AP41" i="57"/>
  <c r="U41" i="69" s="1"/>
  <c r="AT41" i="57"/>
  <c r="X41" i="69" s="1"/>
  <c r="AX41" i="57"/>
  <c r="AA41" i="69" s="1"/>
  <c r="BB41" i="57"/>
  <c r="AD41" i="69" s="1"/>
  <c r="BF41" i="57"/>
  <c r="AG41" i="69" s="1"/>
  <c r="BJ41" i="57"/>
  <c r="AJ41" i="69" s="1"/>
  <c r="BN41" i="57"/>
  <c r="AM41" i="69" s="1"/>
  <c r="BR41" i="57"/>
  <c r="AP41" i="69" s="1"/>
  <c r="Z42" i="57"/>
  <c r="I42" i="69" s="1"/>
  <c r="AD42" i="57"/>
  <c r="AH42" i="57"/>
  <c r="O42" i="69" s="1"/>
  <c r="AL42" i="57"/>
  <c r="R42" i="69" s="1"/>
  <c r="AP42" i="57"/>
  <c r="U42" i="69" s="1"/>
  <c r="AT42" i="57"/>
  <c r="X42" i="69" s="1"/>
  <c r="AX42" i="57"/>
  <c r="AA42" i="69" s="1"/>
  <c r="BB42" i="57"/>
  <c r="AD42" i="69" s="1"/>
  <c r="BF42" i="57"/>
  <c r="AG42" i="69" s="1"/>
  <c r="BJ42" i="57"/>
  <c r="AJ42" i="69" s="1"/>
  <c r="BN42" i="57"/>
  <c r="AM42" i="69" s="1"/>
  <c r="BR42" i="57"/>
  <c r="AP42" i="69" s="1"/>
  <c r="Z43" i="57"/>
  <c r="I43" i="69" s="1"/>
  <c r="AD43" i="57"/>
  <c r="L43" i="69" s="1"/>
  <c r="AH43" i="57"/>
  <c r="O43" i="69" s="1"/>
  <c r="AL43" i="57"/>
  <c r="R43" i="69" s="1"/>
  <c r="AP43" i="57"/>
  <c r="U43" i="69" s="1"/>
  <c r="AT43" i="57"/>
  <c r="X43" i="69" s="1"/>
  <c r="AX43" i="57"/>
  <c r="AA43" i="69" s="1"/>
  <c r="BB43" i="57"/>
  <c r="AD43" i="69" s="1"/>
  <c r="BF43" i="57"/>
  <c r="AG43" i="69" s="1"/>
  <c r="BJ43" i="57"/>
  <c r="AJ43" i="69" s="1"/>
  <c r="BN43" i="57"/>
  <c r="AM43" i="69" s="1"/>
  <c r="BR43" i="57"/>
  <c r="AP43" i="69" s="1"/>
  <c r="Z44" i="57"/>
  <c r="I44" i="69" s="1"/>
  <c r="AD44" i="57"/>
  <c r="L44" i="69" s="1"/>
  <c r="AH44" i="57"/>
  <c r="O44" i="69" s="1"/>
  <c r="AL44" i="57"/>
  <c r="R44" i="69" s="1"/>
  <c r="AP44" i="57"/>
  <c r="U44" i="69" s="1"/>
  <c r="AT44" i="57"/>
  <c r="X44" i="69" s="1"/>
  <c r="AX44" i="57"/>
  <c r="AA44" i="69" s="1"/>
  <c r="BB44" i="57"/>
  <c r="AD44" i="69" s="1"/>
  <c r="BF44" i="57"/>
  <c r="AG44" i="69" s="1"/>
  <c r="BJ44" i="57"/>
  <c r="AJ44" i="69" s="1"/>
  <c r="BN44" i="57"/>
  <c r="AM44" i="69" s="1"/>
  <c r="BR44" i="57"/>
  <c r="AP44" i="69" s="1"/>
  <c r="Z45" i="57"/>
  <c r="I45" i="69" s="1"/>
  <c r="AD45" i="57"/>
  <c r="AH45" i="57"/>
  <c r="O45" i="69" s="1"/>
  <c r="AL45" i="57"/>
  <c r="R45" i="69" s="1"/>
  <c r="AP45" i="57"/>
  <c r="U45" i="69" s="1"/>
  <c r="AT45" i="57"/>
  <c r="X45" i="69" s="1"/>
  <c r="AX45" i="57"/>
  <c r="AA45" i="69" s="1"/>
  <c r="BB45" i="57"/>
  <c r="AD45" i="69" s="1"/>
  <c r="BF45" i="57"/>
  <c r="AG45" i="69" s="1"/>
  <c r="BJ45" i="57"/>
  <c r="AJ45" i="69" s="1"/>
  <c r="BN45" i="57"/>
  <c r="AM45" i="69" s="1"/>
  <c r="BR45" i="57"/>
  <c r="AP45" i="69" s="1"/>
  <c r="Z46" i="57"/>
  <c r="I46" i="69" s="1"/>
  <c r="AD46" i="57"/>
  <c r="L46" i="69" s="1"/>
  <c r="AH46" i="57"/>
  <c r="O46" i="69" s="1"/>
  <c r="AL46" i="57"/>
  <c r="R46" i="69" s="1"/>
  <c r="AP46" i="57"/>
  <c r="U46" i="69" s="1"/>
  <c r="AT46" i="57"/>
  <c r="X46" i="69" s="1"/>
  <c r="AX46" i="57"/>
  <c r="AA46" i="69" s="1"/>
  <c r="BB46" i="57"/>
  <c r="AD46" i="69" s="1"/>
  <c r="BF46" i="57"/>
  <c r="AG46" i="69" s="1"/>
  <c r="BJ46" i="57"/>
  <c r="AJ46" i="69" s="1"/>
  <c r="BN46" i="57"/>
  <c r="AM46" i="69" s="1"/>
  <c r="BR46" i="57"/>
  <c r="AP46" i="69" s="1"/>
  <c r="Z47" i="57"/>
  <c r="I47" i="69" s="1"/>
  <c r="AD47" i="57"/>
  <c r="L47" i="69" s="1"/>
  <c r="AH47" i="57"/>
  <c r="O47" i="69" s="1"/>
  <c r="AL47" i="57"/>
  <c r="R47" i="69" s="1"/>
  <c r="AP47" i="57"/>
  <c r="U47" i="69" s="1"/>
  <c r="AT47" i="57"/>
  <c r="X47" i="69" s="1"/>
  <c r="AX47" i="57"/>
  <c r="AA47" i="69" s="1"/>
  <c r="BB47" i="57"/>
  <c r="AD47" i="69" s="1"/>
  <c r="BF47" i="57"/>
  <c r="AG47" i="69" s="1"/>
  <c r="BJ47" i="57"/>
  <c r="AJ47" i="69" s="1"/>
  <c r="BN47" i="57"/>
  <c r="AM47" i="69" s="1"/>
  <c r="BR47" i="57"/>
  <c r="AP47" i="69" s="1"/>
  <c r="Z48" i="57"/>
  <c r="I48" i="69" s="1"/>
  <c r="AD48" i="57"/>
  <c r="L48" i="69" s="1"/>
  <c r="AH48" i="57"/>
  <c r="O48" i="69" s="1"/>
  <c r="AL48" i="57"/>
  <c r="R48" i="69" s="1"/>
  <c r="AP48" i="57"/>
  <c r="U48" i="69" s="1"/>
  <c r="AT48" i="57"/>
  <c r="X48" i="69" s="1"/>
  <c r="AX48" i="57"/>
  <c r="AA48" i="69" s="1"/>
  <c r="BB48" i="57"/>
  <c r="AD48" i="69" s="1"/>
  <c r="BF48" i="57"/>
  <c r="AG48" i="69" s="1"/>
  <c r="BJ48" i="57"/>
  <c r="AJ48" i="69" s="1"/>
  <c r="BN48" i="57"/>
  <c r="AM48" i="69" s="1"/>
  <c r="BR48" i="57"/>
  <c r="AP48" i="69" s="1"/>
  <c r="Z49" i="57"/>
  <c r="I49" i="69" s="1"/>
  <c r="AD49" i="57"/>
  <c r="AH49" i="57"/>
  <c r="O49" i="69" s="1"/>
  <c r="AL49" i="57"/>
  <c r="R49" i="69" s="1"/>
  <c r="AP49" i="57"/>
  <c r="U49" i="69" s="1"/>
  <c r="AT49" i="57"/>
  <c r="X49" i="69" s="1"/>
  <c r="AX49" i="57"/>
  <c r="AA49" i="69" s="1"/>
  <c r="BB49" i="57"/>
  <c r="AD49" i="69" s="1"/>
  <c r="BF49" i="57"/>
  <c r="AG49" i="69" s="1"/>
  <c r="BJ49" i="57"/>
  <c r="AJ49" i="69" s="1"/>
  <c r="BN49" i="57"/>
  <c r="AM49" i="69" s="1"/>
  <c r="BR49" i="57"/>
  <c r="AP49" i="69" s="1"/>
  <c r="Z50" i="57"/>
  <c r="I50" i="69" s="1"/>
  <c r="AD50" i="57"/>
  <c r="L50" i="69" s="1"/>
  <c r="AH50" i="57"/>
  <c r="O50" i="69" s="1"/>
  <c r="AL50" i="57"/>
  <c r="R50" i="69" s="1"/>
  <c r="AP50" i="57"/>
  <c r="U50" i="69" s="1"/>
  <c r="AT50" i="57"/>
  <c r="X50" i="69" s="1"/>
  <c r="AX50" i="57"/>
  <c r="AA50" i="69" s="1"/>
  <c r="BB50" i="57"/>
  <c r="AD50" i="69" s="1"/>
  <c r="BF50" i="57"/>
  <c r="AG50" i="69" s="1"/>
  <c r="BJ50" i="57"/>
  <c r="AJ50" i="69" s="1"/>
  <c r="BN50" i="57"/>
  <c r="AM50" i="69" s="1"/>
  <c r="BR50" i="57"/>
  <c r="AP50" i="69" s="1"/>
  <c r="Z51" i="57"/>
  <c r="I51" i="69" s="1"/>
  <c r="AD51" i="57"/>
  <c r="L51" i="69" s="1"/>
  <c r="AH51" i="57"/>
  <c r="O51" i="69" s="1"/>
  <c r="AL51" i="57"/>
  <c r="R51" i="69" s="1"/>
  <c r="AP51" i="57"/>
  <c r="U51" i="69" s="1"/>
  <c r="AT51" i="57"/>
  <c r="X51" i="69" s="1"/>
  <c r="AX51" i="57"/>
  <c r="AA51" i="69" s="1"/>
  <c r="BB51" i="57"/>
  <c r="AD51" i="69" s="1"/>
  <c r="BF51" i="57"/>
  <c r="AG51" i="69" s="1"/>
  <c r="BJ51" i="57"/>
  <c r="AJ51" i="69" s="1"/>
  <c r="BN51" i="57"/>
  <c r="AM51" i="69" s="1"/>
  <c r="BR51" i="57"/>
  <c r="AP51" i="69" s="1"/>
  <c r="Z52" i="57"/>
  <c r="I52" i="69" s="1"/>
  <c r="AD52" i="57"/>
  <c r="L52" i="69" s="1"/>
  <c r="AH52" i="57"/>
  <c r="O52" i="69" s="1"/>
  <c r="AL52" i="57"/>
  <c r="R52" i="69" s="1"/>
  <c r="AP52" i="57"/>
  <c r="U52" i="69" s="1"/>
  <c r="AT52" i="57"/>
  <c r="X52" i="69" s="1"/>
  <c r="AX52" i="57"/>
  <c r="AA52" i="69" s="1"/>
  <c r="BB52" i="57"/>
  <c r="AD52" i="69" s="1"/>
  <c r="BF52" i="57"/>
  <c r="AG52" i="69" s="1"/>
  <c r="BJ52" i="57"/>
  <c r="AJ52" i="69" s="1"/>
  <c r="BN52" i="57"/>
  <c r="AM52" i="69" s="1"/>
  <c r="BR52" i="57"/>
  <c r="AP52" i="69" s="1"/>
  <c r="Z53" i="57"/>
  <c r="I53" i="69" s="1"/>
  <c r="AD53" i="57"/>
  <c r="AH53" i="57"/>
  <c r="O53" i="69" s="1"/>
  <c r="AL53" i="57"/>
  <c r="R53" i="69" s="1"/>
  <c r="AP53" i="57"/>
  <c r="U53" i="69" s="1"/>
  <c r="AT53" i="57"/>
  <c r="X53" i="69" s="1"/>
  <c r="AX53" i="57"/>
  <c r="AA53" i="69" s="1"/>
  <c r="BB53" i="57"/>
  <c r="AD53" i="69" s="1"/>
  <c r="BF53" i="57"/>
  <c r="AG53" i="69" s="1"/>
  <c r="BJ53" i="57"/>
  <c r="AJ53" i="69" s="1"/>
  <c r="BN53" i="57"/>
  <c r="AM53" i="69" s="1"/>
  <c r="BR53" i="57"/>
  <c r="AP53" i="69" s="1"/>
  <c r="Z54" i="57"/>
  <c r="I54" i="69" s="1"/>
  <c r="AD54" i="57"/>
  <c r="L54" i="69" s="1"/>
  <c r="AH54" i="57"/>
  <c r="AL54" i="57"/>
  <c r="R54" i="69" s="1"/>
  <c r="AP54" i="57"/>
  <c r="U54" i="69" s="1"/>
  <c r="AT54" i="57"/>
  <c r="X54" i="69" s="1"/>
  <c r="AX54" i="57"/>
  <c r="AA54" i="69" s="1"/>
  <c r="BB54" i="57"/>
  <c r="AD54" i="69" s="1"/>
  <c r="BF54" i="57"/>
  <c r="AG54" i="69" s="1"/>
  <c r="BJ54" i="57"/>
  <c r="AJ54" i="69" s="1"/>
  <c r="BN54" i="57"/>
  <c r="AM54" i="69" s="1"/>
  <c r="BR54" i="57"/>
  <c r="AP54" i="69" s="1"/>
  <c r="Z55" i="57"/>
  <c r="I55" i="69" s="1"/>
  <c r="AD55" i="57"/>
  <c r="L55" i="69" s="1"/>
  <c r="AH55" i="57"/>
  <c r="O55" i="69" s="1"/>
  <c r="AL55" i="57"/>
  <c r="R55" i="69" s="1"/>
  <c r="AP55" i="57"/>
  <c r="U55" i="69" s="1"/>
  <c r="AT55" i="57"/>
  <c r="X55" i="69" s="1"/>
  <c r="AX55" i="57"/>
  <c r="AA55" i="69" s="1"/>
  <c r="BB55" i="57"/>
  <c r="AD55" i="69" s="1"/>
  <c r="BF55" i="57"/>
  <c r="AG55" i="69" s="1"/>
  <c r="BJ55" i="57"/>
  <c r="AJ55" i="69" s="1"/>
  <c r="BN55" i="57"/>
  <c r="AM55" i="69" s="1"/>
  <c r="BR55" i="57"/>
  <c r="AP55" i="69" s="1"/>
  <c r="Z56" i="57"/>
  <c r="I56" i="69" s="1"/>
  <c r="AD56" i="57"/>
  <c r="L56" i="69" s="1"/>
  <c r="AH56" i="57"/>
  <c r="O56" i="69" s="1"/>
  <c r="AL56" i="57"/>
  <c r="R56" i="69" s="1"/>
  <c r="AP56" i="57"/>
  <c r="U56" i="69" s="1"/>
  <c r="AT56" i="57"/>
  <c r="X56" i="69" s="1"/>
  <c r="AX56" i="57"/>
  <c r="AA56" i="69" s="1"/>
  <c r="BB56" i="57"/>
  <c r="AD56" i="69" s="1"/>
  <c r="BF56" i="57"/>
  <c r="AG56" i="69" s="1"/>
  <c r="BJ56" i="57"/>
  <c r="AJ56" i="69" s="1"/>
  <c r="BN56" i="57"/>
  <c r="AM56" i="69" s="1"/>
  <c r="BR56" i="57"/>
  <c r="AP56" i="69" s="1"/>
  <c r="Z57" i="57"/>
  <c r="I57" i="69" s="1"/>
  <c r="AD57" i="57"/>
  <c r="AH57" i="57"/>
  <c r="O57" i="69" s="1"/>
  <c r="AL57" i="57"/>
  <c r="R57" i="69" s="1"/>
  <c r="AP57" i="57"/>
  <c r="U57" i="69" s="1"/>
  <c r="AT57" i="57"/>
  <c r="X57" i="69" s="1"/>
  <c r="AX57" i="57"/>
  <c r="AA57" i="69" s="1"/>
  <c r="BB57" i="57"/>
  <c r="AD57" i="69" s="1"/>
  <c r="BF57" i="57"/>
  <c r="AG57" i="69" s="1"/>
  <c r="BJ57" i="57"/>
  <c r="AJ57" i="69" s="1"/>
  <c r="BN57" i="57"/>
  <c r="AM57" i="69" s="1"/>
  <c r="BR57" i="57"/>
  <c r="AP57" i="69" s="1"/>
  <c r="Z58" i="57"/>
  <c r="I58" i="69" s="1"/>
  <c r="AD58" i="57"/>
  <c r="AH58" i="57"/>
  <c r="O58" i="69" s="1"/>
  <c r="AL58" i="57"/>
  <c r="R58" i="69" s="1"/>
  <c r="AP58" i="57"/>
  <c r="U58" i="69" s="1"/>
  <c r="AT58" i="57"/>
  <c r="X58" i="69" s="1"/>
  <c r="AX58" i="57"/>
  <c r="AA58" i="69" s="1"/>
  <c r="BB58" i="57"/>
  <c r="AD58" i="69" s="1"/>
  <c r="BF58" i="57"/>
  <c r="AG58" i="69" s="1"/>
  <c r="BJ58" i="57"/>
  <c r="AJ58" i="69" s="1"/>
  <c r="BN58" i="57"/>
  <c r="AM58" i="69" s="1"/>
  <c r="BR58" i="57"/>
  <c r="AP58" i="69" s="1"/>
  <c r="Z59" i="57"/>
  <c r="I59" i="69" s="1"/>
  <c r="AD59" i="57"/>
  <c r="L59" i="69" s="1"/>
  <c r="AH59" i="57"/>
  <c r="O59" i="69" s="1"/>
  <c r="AL59" i="57"/>
  <c r="R59" i="69" s="1"/>
  <c r="AP59" i="57"/>
  <c r="U59" i="69" s="1"/>
  <c r="AT59" i="57"/>
  <c r="X59" i="69" s="1"/>
  <c r="AX59" i="57"/>
  <c r="AA59" i="69" s="1"/>
  <c r="BB59" i="57"/>
  <c r="AD59" i="69" s="1"/>
  <c r="BF59" i="57"/>
  <c r="AG59" i="69" s="1"/>
  <c r="BJ59" i="57"/>
  <c r="AJ59" i="69" s="1"/>
  <c r="BN59" i="57"/>
  <c r="AM59" i="69" s="1"/>
  <c r="BR59" i="57"/>
  <c r="AP59" i="69" s="1"/>
  <c r="Z60" i="57"/>
  <c r="I60" i="69" s="1"/>
  <c r="AD60" i="57"/>
  <c r="L60" i="69" s="1"/>
  <c r="AH60" i="57"/>
  <c r="O60" i="69" s="1"/>
  <c r="AL60" i="57"/>
  <c r="R60" i="69" s="1"/>
  <c r="AP60" i="57"/>
  <c r="U60" i="69" s="1"/>
  <c r="AT60" i="57"/>
  <c r="X60" i="69" s="1"/>
  <c r="AX60" i="57"/>
  <c r="AA60" i="69" s="1"/>
  <c r="BB60" i="57"/>
  <c r="AD60" i="69" s="1"/>
  <c r="BF60" i="57"/>
  <c r="AG60" i="69" s="1"/>
  <c r="BJ60" i="57"/>
  <c r="AJ60" i="69" s="1"/>
  <c r="BN60" i="57"/>
  <c r="AM60" i="69" s="1"/>
  <c r="BR60" i="57"/>
  <c r="AP60" i="69" s="1"/>
  <c r="Z61" i="57"/>
  <c r="I61" i="69" s="1"/>
  <c r="AD61" i="57"/>
  <c r="AH61" i="57"/>
  <c r="O61" i="69" s="1"/>
  <c r="AL61" i="57"/>
  <c r="R61" i="69" s="1"/>
  <c r="AP61" i="57"/>
  <c r="U61" i="69" s="1"/>
  <c r="AT61" i="57"/>
  <c r="X61" i="69" s="1"/>
  <c r="AX61" i="57"/>
  <c r="AA61" i="69" s="1"/>
  <c r="BB61" i="57"/>
  <c r="AD61" i="69" s="1"/>
  <c r="BF61" i="57"/>
  <c r="AG61" i="69" s="1"/>
  <c r="BJ61" i="57"/>
  <c r="AJ61" i="69" s="1"/>
  <c r="BN61" i="57"/>
  <c r="AM61" i="69" s="1"/>
  <c r="BR61" i="57"/>
  <c r="AP61" i="69" s="1"/>
  <c r="Z62" i="57"/>
  <c r="I62" i="69" s="1"/>
  <c r="AD62" i="57"/>
  <c r="L62" i="69" s="1"/>
  <c r="AH62" i="57"/>
  <c r="O62" i="69" s="1"/>
  <c r="AL62" i="57"/>
  <c r="R62" i="69" s="1"/>
  <c r="AP62" i="57"/>
  <c r="U62" i="69" s="1"/>
  <c r="AT62" i="57"/>
  <c r="X62" i="69" s="1"/>
  <c r="AX62" i="57"/>
  <c r="AA62" i="69" s="1"/>
  <c r="BB62" i="57"/>
  <c r="AD62" i="69" s="1"/>
  <c r="BF62" i="57"/>
  <c r="AG62" i="69" s="1"/>
  <c r="BJ62" i="57"/>
  <c r="AJ62" i="69" s="1"/>
  <c r="BN62" i="57"/>
  <c r="AM62" i="69" s="1"/>
  <c r="BR62" i="57"/>
  <c r="AP62" i="69" s="1"/>
  <c r="Z63" i="57"/>
  <c r="I63" i="69" s="1"/>
  <c r="AD63" i="57"/>
  <c r="L63" i="69" s="1"/>
  <c r="AH63" i="57"/>
  <c r="O63" i="69" s="1"/>
  <c r="AL63" i="57"/>
  <c r="R63" i="69" s="1"/>
  <c r="AP63" i="57"/>
  <c r="U63" i="69" s="1"/>
  <c r="AT63" i="57"/>
  <c r="X63" i="69" s="1"/>
  <c r="AX63" i="57"/>
  <c r="AA63" i="69" s="1"/>
  <c r="BB63" i="57"/>
  <c r="AD63" i="69" s="1"/>
  <c r="BF63" i="57"/>
  <c r="AG63" i="69" s="1"/>
  <c r="BJ63" i="57"/>
  <c r="AJ63" i="69" s="1"/>
  <c r="BN63" i="57"/>
  <c r="AM63" i="69" s="1"/>
  <c r="BR63" i="57"/>
  <c r="AP63" i="69" s="1"/>
  <c r="Z64" i="57"/>
  <c r="I64" i="69" s="1"/>
  <c r="AD64" i="57"/>
  <c r="L64" i="69" s="1"/>
  <c r="AH64" i="57"/>
  <c r="O64" i="69" s="1"/>
  <c r="AL64" i="57"/>
  <c r="R64" i="69" s="1"/>
  <c r="AP64" i="57"/>
  <c r="U64" i="69" s="1"/>
  <c r="AT64" i="57"/>
  <c r="X64" i="69" s="1"/>
  <c r="AX64" i="57"/>
  <c r="AA64" i="69" s="1"/>
  <c r="BB64" i="57"/>
  <c r="AD64" i="69" s="1"/>
  <c r="BF64" i="57"/>
  <c r="AG64" i="69" s="1"/>
  <c r="BJ64" i="57"/>
  <c r="AJ64" i="69" s="1"/>
  <c r="BN64" i="57"/>
  <c r="AM64" i="69" s="1"/>
  <c r="BR64" i="57"/>
  <c r="AP64" i="69" s="1"/>
  <c r="Z65" i="57"/>
  <c r="I65" i="69" s="1"/>
  <c r="AD65" i="57"/>
  <c r="AH65" i="57"/>
  <c r="O65" i="69" s="1"/>
  <c r="AL65" i="57"/>
  <c r="R65" i="69" s="1"/>
  <c r="AP65" i="57"/>
  <c r="U65" i="69" s="1"/>
  <c r="AT65" i="57"/>
  <c r="X65" i="69" s="1"/>
  <c r="AX65" i="57"/>
  <c r="AA65" i="69" s="1"/>
  <c r="BB65" i="57"/>
  <c r="AD65" i="69" s="1"/>
  <c r="BF65" i="57"/>
  <c r="AG65" i="69" s="1"/>
  <c r="BJ65" i="57"/>
  <c r="AJ65" i="69" s="1"/>
  <c r="BN65" i="57"/>
  <c r="AM65" i="69" s="1"/>
  <c r="BR65" i="57"/>
  <c r="AP65" i="69" s="1"/>
  <c r="Z66" i="57"/>
  <c r="I66" i="69" s="1"/>
  <c r="AD66" i="57"/>
  <c r="L66" i="69" s="1"/>
  <c r="AH66" i="57"/>
  <c r="O66" i="69" s="1"/>
  <c r="AL66" i="57"/>
  <c r="R66" i="69" s="1"/>
  <c r="AP66" i="57"/>
  <c r="U66" i="69" s="1"/>
  <c r="AT66" i="57"/>
  <c r="X66" i="69" s="1"/>
  <c r="AX66" i="57"/>
  <c r="AA66" i="69" s="1"/>
  <c r="BB66" i="57"/>
  <c r="AD66" i="69" s="1"/>
  <c r="BF66" i="57"/>
  <c r="AG66" i="69" s="1"/>
  <c r="BJ66" i="57"/>
  <c r="AJ66" i="69" s="1"/>
  <c r="BN66" i="57"/>
  <c r="AM66" i="69" s="1"/>
  <c r="BR66" i="57"/>
  <c r="AP66" i="69" s="1"/>
  <c r="Z67" i="57"/>
  <c r="I67" i="69" s="1"/>
  <c r="AD67" i="57"/>
  <c r="L67" i="69" s="1"/>
  <c r="AH67" i="57"/>
  <c r="O67" i="69" s="1"/>
  <c r="AL67" i="57"/>
  <c r="R67" i="69" s="1"/>
  <c r="AP67" i="57"/>
  <c r="U67" i="69" s="1"/>
  <c r="AT67" i="57"/>
  <c r="X67" i="69" s="1"/>
  <c r="AX67" i="57"/>
  <c r="AA67" i="69" s="1"/>
  <c r="BB67" i="57"/>
  <c r="AD67" i="69" s="1"/>
  <c r="BF67" i="57"/>
  <c r="AG67" i="69" s="1"/>
  <c r="BJ67" i="57"/>
  <c r="AJ67" i="69" s="1"/>
  <c r="BN67" i="57"/>
  <c r="AM67" i="69" s="1"/>
  <c r="BR67" i="57"/>
  <c r="AP67" i="69" s="1"/>
  <c r="Z68" i="57"/>
  <c r="I68" i="69" s="1"/>
  <c r="AD68" i="57"/>
  <c r="L68" i="69" s="1"/>
  <c r="AH68" i="57"/>
  <c r="O68" i="69" s="1"/>
  <c r="AL68" i="57"/>
  <c r="R68" i="69" s="1"/>
  <c r="AP68" i="57"/>
  <c r="U68" i="69" s="1"/>
  <c r="AT68" i="57"/>
  <c r="X68" i="69" s="1"/>
  <c r="AX68" i="57"/>
  <c r="AA68" i="69" s="1"/>
  <c r="BB68" i="57"/>
  <c r="AD68" i="69" s="1"/>
  <c r="BF68" i="57"/>
  <c r="AG68" i="69" s="1"/>
  <c r="BJ68" i="57"/>
  <c r="AJ68" i="69" s="1"/>
  <c r="BN68" i="57"/>
  <c r="AM68" i="69" s="1"/>
  <c r="BR68" i="57"/>
  <c r="AP68" i="69" s="1"/>
  <c r="Z69" i="57"/>
  <c r="I69" i="69" s="1"/>
  <c r="AD69" i="57"/>
  <c r="AH69" i="57"/>
  <c r="O69" i="69" s="1"/>
  <c r="AL69" i="57"/>
  <c r="R69" i="69" s="1"/>
  <c r="AP69" i="57"/>
  <c r="U69" i="69" s="1"/>
  <c r="AT69" i="57"/>
  <c r="X69" i="69" s="1"/>
  <c r="AX69" i="57"/>
  <c r="AA69" i="69" s="1"/>
  <c r="BB69" i="57"/>
  <c r="AD69" i="69" s="1"/>
  <c r="BF69" i="57"/>
  <c r="AG69" i="69" s="1"/>
  <c r="BJ69" i="57"/>
  <c r="AJ69" i="69" s="1"/>
  <c r="BN69" i="57"/>
  <c r="AM69" i="69" s="1"/>
  <c r="BR69" i="57"/>
  <c r="AP69" i="69" s="1"/>
  <c r="Z70" i="57"/>
  <c r="I70" i="69" s="1"/>
  <c r="AD70" i="57"/>
  <c r="L70" i="69" s="1"/>
  <c r="AH70" i="57"/>
  <c r="AL70" i="57"/>
  <c r="R70" i="69" s="1"/>
  <c r="AP70" i="57"/>
  <c r="U70" i="69" s="1"/>
  <c r="AT70" i="57"/>
  <c r="X70" i="69" s="1"/>
  <c r="AX70" i="57"/>
  <c r="AA70" i="69" s="1"/>
  <c r="BB70" i="57"/>
  <c r="AD70" i="69" s="1"/>
  <c r="BF70" i="57"/>
  <c r="AG70" i="69" s="1"/>
  <c r="BJ70" i="57"/>
  <c r="AJ70" i="69" s="1"/>
  <c r="BN70" i="57"/>
  <c r="AM70" i="69" s="1"/>
  <c r="BR70" i="57"/>
  <c r="AP70" i="69" s="1"/>
  <c r="Z71" i="57"/>
  <c r="I71" i="69" s="1"/>
  <c r="AD71" i="57"/>
  <c r="L71" i="69" s="1"/>
  <c r="AH71" i="57"/>
  <c r="O71" i="69" s="1"/>
  <c r="AL71" i="57"/>
  <c r="R71" i="69" s="1"/>
  <c r="AP71" i="57"/>
  <c r="U71" i="69" s="1"/>
  <c r="AT71" i="57"/>
  <c r="X71" i="69" s="1"/>
  <c r="AX71" i="57"/>
  <c r="AA71" i="69" s="1"/>
  <c r="BB71" i="57"/>
  <c r="AD71" i="69" s="1"/>
  <c r="BF71" i="57"/>
  <c r="AG71" i="69" s="1"/>
  <c r="BJ71" i="57"/>
  <c r="AJ71" i="69" s="1"/>
  <c r="BN71" i="57"/>
  <c r="AM71" i="69" s="1"/>
  <c r="BR71" i="57"/>
  <c r="AP71" i="69" s="1"/>
  <c r="Z72" i="57"/>
  <c r="I72" i="69" s="1"/>
  <c r="AD72" i="57"/>
  <c r="L72" i="69" s="1"/>
  <c r="AH72" i="57"/>
  <c r="O72" i="69" s="1"/>
  <c r="AL72" i="57"/>
  <c r="R72" i="69" s="1"/>
  <c r="AP72" i="57"/>
  <c r="U72" i="69" s="1"/>
  <c r="AT72" i="57"/>
  <c r="X72" i="69" s="1"/>
  <c r="AX72" i="57"/>
  <c r="AA72" i="69" s="1"/>
  <c r="BB72" i="57"/>
  <c r="AD72" i="69" s="1"/>
  <c r="BF72" i="57"/>
  <c r="AG72" i="69" s="1"/>
  <c r="BJ72" i="57"/>
  <c r="AJ72" i="69" s="1"/>
  <c r="BN72" i="57"/>
  <c r="AM72" i="69" s="1"/>
  <c r="BR72" i="57"/>
  <c r="AP72" i="69" s="1"/>
  <c r="Z73" i="57"/>
  <c r="I73" i="69" s="1"/>
  <c r="AD73" i="57"/>
  <c r="AH73" i="57"/>
  <c r="O73" i="69" s="1"/>
  <c r="AL73" i="57"/>
  <c r="R73" i="69" s="1"/>
  <c r="AP73" i="57"/>
  <c r="U73" i="69" s="1"/>
  <c r="AT73" i="57"/>
  <c r="X73" i="69" s="1"/>
  <c r="AX73" i="57"/>
  <c r="AA73" i="69" s="1"/>
  <c r="BB73" i="57"/>
  <c r="AD73" i="69" s="1"/>
  <c r="BF73" i="57"/>
  <c r="AG73" i="69" s="1"/>
  <c r="BJ73" i="57"/>
  <c r="AJ73" i="69" s="1"/>
  <c r="BN73" i="57"/>
  <c r="AM73" i="69" s="1"/>
  <c r="BR73" i="57"/>
  <c r="AP73" i="69" s="1"/>
  <c r="Z74" i="57"/>
  <c r="I74" i="69" s="1"/>
  <c r="AD74" i="57"/>
  <c r="AH74" i="57"/>
  <c r="O74" i="69" s="1"/>
  <c r="AL74" i="57"/>
  <c r="R74" i="69" s="1"/>
  <c r="AP74" i="57"/>
  <c r="U74" i="69" s="1"/>
  <c r="AT74" i="57"/>
  <c r="X74" i="69" s="1"/>
  <c r="AX74" i="57"/>
  <c r="AA74" i="69" s="1"/>
  <c r="BB74" i="57"/>
  <c r="AD74" i="69" s="1"/>
  <c r="BF74" i="57"/>
  <c r="AG74" i="69" s="1"/>
  <c r="BJ74" i="57"/>
  <c r="AJ74" i="69" s="1"/>
  <c r="BN74" i="57"/>
  <c r="AM74" i="69" s="1"/>
  <c r="BR74" i="57"/>
  <c r="AP74" i="69" s="1"/>
  <c r="Z75" i="57"/>
  <c r="I75" i="69" s="1"/>
  <c r="AD75" i="57"/>
  <c r="L75" i="69" s="1"/>
  <c r="AH75" i="57"/>
  <c r="O75" i="69" s="1"/>
  <c r="AL75" i="57"/>
  <c r="R75" i="69" s="1"/>
  <c r="AP75" i="57"/>
  <c r="U75" i="69" s="1"/>
  <c r="AT75" i="57"/>
  <c r="X75" i="69" s="1"/>
  <c r="AX75" i="57"/>
  <c r="AA75" i="69" s="1"/>
  <c r="BB75" i="57"/>
  <c r="AD75" i="69" s="1"/>
  <c r="BF75" i="57"/>
  <c r="AG75" i="69" s="1"/>
  <c r="BJ75" i="57"/>
  <c r="AJ75" i="69" s="1"/>
  <c r="BN75" i="57"/>
  <c r="AM75" i="69" s="1"/>
  <c r="BR75" i="57"/>
  <c r="AP75" i="69" s="1"/>
  <c r="Z76" i="57"/>
  <c r="I76" i="69" s="1"/>
  <c r="AD76" i="57"/>
  <c r="L76" i="69" s="1"/>
  <c r="AH76" i="57"/>
  <c r="O76" i="69" s="1"/>
  <c r="AL76" i="57"/>
  <c r="R76" i="69" s="1"/>
  <c r="AP76" i="57"/>
  <c r="U76" i="69" s="1"/>
  <c r="AT76" i="57"/>
  <c r="X76" i="69" s="1"/>
  <c r="AX76" i="57"/>
  <c r="AA76" i="69" s="1"/>
  <c r="BB76" i="57"/>
  <c r="AD76" i="69" s="1"/>
  <c r="BF76" i="57"/>
  <c r="AG76" i="69" s="1"/>
  <c r="BJ76" i="57"/>
  <c r="AJ76" i="69" s="1"/>
  <c r="BN76" i="57"/>
  <c r="AM76" i="69" s="1"/>
  <c r="BR76" i="57"/>
  <c r="AP76" i="69" s="1"/>
  <c r="Z77" i="57"/>
  <c r="I77" i="69" s="1"/>
  <c r="AD77" i="57"/>
  <c r="AH77" i="57"/>
  <c r="O77" i="69" s="1"/>
  <c r="AL77" i="57"/>
  <c r="R77" i="69" s="1"/>
  <c r="AP77" i="57"/>
  <c r="U77" i="69" s="1"/>
  <c r="AT77" i="57"/>
  <c r="X77" i="69" s="1"/>
  <c r="AX77" i="57"/>
  <c r="AA77" i="69" s="1"/>
  <c r="BB77" i="57"/>
  <c r="AD77" i="69" s="1"/>
  <c r="BF77" i="57"/>
  <c r="AG77" i="69" s="1"/>
  <c r="BJ77" i="57"/>
  <c r="AJ77" i="69" s="1"/>
  <c r="BN77" i="57"/>
  <c r="AM77" i="69" s="1"/>
  <c r="BR77" i="57"/>
  <c r="AP77" i="69" s="1"/>
  <c r="Z78" i="57"/>
  <c r="I78" i="69" s="1"/>
  <c r="AD78" i="57"/>
  <c r="L78" i="69" s="1"/>
  <c r="AH78" i="57"/>
  <c r="O78" i="69" s="1"/>
  <c r="AL78" i="57"/>
  <c r="R78" i="69" s="1"/>
  <c r="AP78" i="57"/>
  <c r="U78" i="69" s="1"/>
  <c r="AT78" i="57"/>
  <c r="X78" i="69" s="1"/>
  <c r="AX78" i="57"/>
  <c r="AA78" i="69" s="1"/>
  <c r="BB78" i="57"/>
  <c r="AD78" i="69" s="1"/>
  <c r="BF78" i="57"/>
  <c r="AG78" i="69" s="1"/>
  <c r="BJ78" i="57"/>
  <c r="AJ78" i="69" s="1"/>
  <c r="BN78" i="57"/>
  <c r="AM78" i="69" s="1"/>
  <c r="BR78" i="57"/>
  <c r="AP78" i="69" s="1"/>
  <c r="Z79" i="57"/>
  <c r="I79" i="69" s="1"/>
  <c r="AD79" i="57"/>
  <c r="L79" i="69" s="1"/>
  <c r="AH79" i="57"/>
  <c r="O79" i="69" s="1"/>
  <c r="AL79" i="57"/>
  <c r="R79" i="69" s="1"/>
  <c r="AP79" i="57"/>
  <c r="U79" i="69" s="1"/>
  <c r="AT79" i="57"/>
  <c r="X79" i="69" s="1"/>
  <c r="AX79" i="57"/>
  <c r="AA79" i="69" s="1"/>
  <c r="BB79" i="57"/>
  <c r="AD79" i="69" s="1"/>
  <c r="BF79" i="57"/>
  <c r="AG79" i="69" s="1"/>
  <c r="BJ79" i="57"/>
  <c r="AJ79" i="69" s="1"/>
  <c r="BN79" i="57"/>
  <c r="AM79" i="69" s="1"/>
  <c r="BR79" i="57"/>
  <c r="AP79" i="69" s="1"/>
  <c r="Z80" i="57"/>
  <c r="I80" i="69" s="1"/>
  <c r="AD80" i="57"/>
  <c r="AH80" i="57"/>
  <c r="O80" i="69" s="1"/>
  <c r="AL80" i="57"/>
  <c r="R80" i="69" s="1"/>
  <c r="AP80" i="57"/>
  <c r="U80" i="69" s="1"/>
  <c r="AT80" i="57"/>
  <c r="X80" i="69" s="1"/>
  <c r="AX80" i="57"/>
  <c r="AA80" i="69" s="1"/>
  <c r="BB80" i="57"/>
  <c r="AD80" i="69" s="1"/>
  <c r="BF80" i="57"/>
  <c r="AG80" i="69" s="1"/>
  <c r="BJ80" i="57"/>
  <c r="AJ80" i="69" s="1"/>
  <c r="BN80" i="57"/>
  <c r="AM80" i="69" s="1"/>
  <c r="BR80" i="57"/>
  <c r="AP80" i="69" s="1"/>
  <c r="Z81" i="57"/>
  <c r="I81" i="69" s="1"/>
  <c r="AD81" i="57"/>
  <c r="AH81" i="57"/>
  <c r="O81" i="69" s="1"/>
  <c r="AL81" i="57"/>
  <c r="R81" i="69" s="1"/>
  <c r="AP81" i="57"/>
  <c r="U81" i="69" s="1"/>
  <c r="AT81" i="57"/>
  <c r="X81" i="69" s="1"/>
  <c r="AX81" i="57"/>
  <c r="AA81" i="69" s="1"/>
  <c r="BB81" i="57"/>
  <c r="AD81" i="69" s="1"/>
  <c r="BF81" i="57"/>
  <c r="AG81" i="69" s="1"/>
  <c r="BJ81" i="57"/>
  <c r="AJ81" i="69" s="1"/>
  <c r="BN81" i="57"/>
  <c r="AM81" i="69" s="1"/>
  <c r="BR81" i="57"/>
  <c r="AP81" i="69" s="1"/>
  <c r="Z82" i="57"/>
  <c r="I82" i="69" s="1"/>
  <c r="AD82" i="57"/>
  <c r="L82" i="69" s="1"/>
  <c r="AH82" i="57"/>
  <c r="O82" i="69" s="1"/>
  <c r="AL82" i="57"/>
  <c r="R82" i="69" s="1"/>
  <c r="AP82" i="57"/>
  <c r="U82" i="69" s="1"/>
  <c r="AT82" i="57"/>
  <c r="X82" i="69" s="1"/>
  <c r="AX82" i="57"/>
  <c r="AA82" i="69" s="1"/>
  <c r="BB82" i="57"/>
  <c r="AD82" i="69" s="1"/>
  <c r="BF82" i="57"/>
  <c r="AG82" i="69" s="1"/>
  <c r="BJ82" i="57"/>
  <c r="AJ82" i="69" s="1"/>
  <c r="BN82" i="57"/>
  <c r="AM82" i="69" s="1"/>
  <c r="BR82" i="57"/>
  <c r="AP82" i="69" s="1"/>
  <c r="Z83" i="57"/>
  <c r="I83" i="69" s="1"/>
  <c r="AD83" i="57"/>
  <c r="L83" i="69" s="1"/>
  <c r="AH83" i="57"/>
  <c r="O83" i="69" s="1"/>
  <c r="AL83" i="57"/>
  <c r="R83" i="69" s="1"/>
  <c r="AP83" i="57"/>
  <c r="U83" i="69" s="1"/>
  <c r="AT83" i="57"/>
  <c r="X83" i="69" s="1"/>
  <c r="AX83" i="57"/>
  <c r="AA83" i="69" s="1"/>
  <c r="BB83" i="57"/>
  <c r="AD83" i="69" s="1"/>
  <c r="BF83" i="57"/>
  <c r="AG83" i="69" s="1"/>
  <c r="BJ83" i="57"/>
  <c r="AJ83" i="69" s="1"/>
  <c r="BN83" i="57"/>
  <c r="AM83" i="69" s="1"/>
  <c r="BR83" i="57"/>
  <c r="AP83" i="69" s="1"/>
  <c r="Z84" i="57"/>
  <c r="I84" i="69" s="1"/>
  <c r="AD84" i="57"/>
  <c r="L84" i="69" s="1"/>
  <c r="AH84" i="57"/>
  <c r="O84" i="69" s="1"/>
  <c r="AL84" i="57"/>
  <c r="R84" i="69" s="1"/>
  <c r="AP84" i="57"/>
  <c r="U84" i="69" s="1"/>
  <c r="AT84" i="57"/>
  <c r="X84" i="69" s="1"/>
  <c r="AX84" i="57"/>
  <c r="AA84" i="69" s="1"/>
  <c r="BB84" i="57"/>
  <c r="AD84" i="69" s="1"/>
  <c r="BF84" i="57"/>
  <c r="AG84" i="69" s="1"/>
  <c r="BJ84" i="57"/>
  <c r="AJ84" i="69" s="1"/>
  <c r="BN84" i="57"/>
  <c r="AM84" i="69" s="1"/>
  <c r="BR84" i="57"/>
  <c r="AP84" i="69" s="1"/>
  <c r="Z85" i="57"/>
  <c r="I85" i="69" s="1"/>
  <c r="AD85" i="57"/>
  <c r="AH85" i="57"/>
  <c r="O85" i="69" s="1"/>
  <c r="AL85" i="57"/>
  <c r="R85" i="69" s="1"/>
  <c r="AP85" i="57"/>
  <c r="U85" i="69" s="1"/>
  <c r="AT85" i="57"/>
  <c r="X85" i="69" s="1"/>
  <c r="AX85" i="57"/>
  <c r="AA85" i="69" s="1"/>
  <c r="BB85" i="57"/>
  <c r="AD85" i="69" s="1"/>
  <c r="BF85" i="57"/>
  <c r="AG85" i="69" s="1"/>
  <c r="BJ85" i="57"/>
  <c r="AJ85" i="69" s="1"/>
  <c r="BN85" i="57"/>
  <c r="AM85" i="69" s="1"/>
  <c r="BR85" i="57"/>
  <c r="AP85" i="69" s="1"/>
  <c r="Z86" i="57"/>
  <c r="I86" i="69" s="1"/>
  <c r="AD86" i="57"/>
  <c r="L86" i="69" s="1"/>
  <c r="AH86" i="57"/>
  <c r="AL86" i="57"/>
  <c r="R86" i="69" s="1"/>
  <c r="AP86" i="57"/>
  <c r="U86" i="69" s="1"/>
  <c r="AT86" i="57"/>
  <c r="X86" i="69" s="1"/>
  <c r="AX86" i="57"/>
  <c r="AA86" i="69" s="1"/>
  <c r="BB86" i="57"/>
  <c r="AD86" i="69" s="1"/>
  <c r="BF86" i="57"/>
  <c r="AG86" i="69" s="1"/>
  <c r="BJ86" i="57"/>
  <c r="AJ86" i="69" s="1"/>
  <c r="BN86" i="57"/>
  <c r="AM86" i="69" s="1"/>
  <c r="BR86" i="57"/>
  <c r="AP86" i="69" s="1"/>
  <c r="Z87" i="57"/>
  <c r="I87" i="69" s="1"/>
  <c r="AD87" i="57"/>
  <c r="L87" i="69" s="1"/>
  <c r="AH87" i="57"/>
  <c r="O87" i="69" s="1"/>
  <c r="AL87" i="57"/>
  <c r="R87" i="69" s="1"/>
  <c r="AP87" i="57"/>
  <c r="U87" i="69" s="1"/>
  <c r="AT87" i="57"/>
  <c r="X87" i="69" s="1"/>
  <c r="AX87" i="57"/>
  <c r="AA87" i="69" s="1"/>
  <c r="BB87" i="57"/>
  <c r="AD87" i="69" s="1"/>
  <c r="BF87" i="57"/>
  <c r="AG87" i="69" s="1"/>
  <c r="BJ87" i="57"/>
  <c r="AJ87" i="69" s="1"/>
  <c r="BN87" i="57"/>
  <c r="AM87" i="69" s="1"/>
  <c r="BR87" i="57"/>
  <c r="AP87" i="69" s="1"/>
  <c r="Z88" i="57"/>
  <c r="I88" i="69" s="1"/>
  <c r="AD88" i="57"/>
  <c r="L88" i="69" s="1"/>
  <c r="AH88" i="57"/>
  <c r="O88" i="69" s="1"/>
  <c r="AL88" i="57"/>
  <c r="R88" i="69" s="1"/>
  <c r="AP88" i="57"/>
  <c r="U88" i="69" s="1"/>
  <c r="AT88" i="57"/>
  <c r="X88" i="69" s="1"/>
  <c r="AX88" i="57"/>
  <c r="AA88" i="69" s="1"/>
  <c r="BB88" i="57"/>
  <c r="AD88" i="69" s="1"/>
  <c r="BF88" i="57"/>
  <c r="AG88" i="69" s="1"/>
  <c r="BJ88" i="57"/>
  <c r="AJ88" i="69" s="1"/>
  <c r="BN88" i="57"/>
  <c r="AM88" i="69" s="1"/>
  <c r="BR88" i="57"/>
  <c r="AP88" i="69" s="1"/>
  <c r="Z89" i="57"/>
  <c r="I89" i="69" s="1"/>
  <c r="AD89" i="57"/>
  <c r="L89" i="69" s="1"/>
  <c r="AH89" i="57"/>
  <c r="O89" i="69" s="1"/>
  <c r="AL89" i="57"/>
  <c r="R89" i="69" s="1"/>
  <c r="AP89" i="57"/>
  <c r="U89" i="69" s="1"/>
  <c r="AT89" i="57"/>
  <c r="X89" i="69" s="1"/>
  <c r="AX89" i="57"/>
  <c r="AA89" i="69" s="1"/>
  <c r="BB89" i="57"/>
  <c r="AD89" i="69" s="1"/>
  <c r="BF89" i="57"/>
  <c r="AG89" i="69" s="1"/>
  <c r="BJ89" i="57"/>
  <c r="AJ89" i="69" s="1"/>
  <c r="BN89" i="57"/>
  <c r="AM89" i="69" s="1"/>
  <c r="BR89" i="57"/>
  <c r="AP89" i="69" s="1"/>
  <c r="Z90" i="57"/>
  <c r="I90" i="69" s="1"/>
  <c r="AD90" i="57"/>
  <c r="AH90" i="57"/>
  <c r="O90" i="69" s="1"/>
  <c r="AL90" i="57"/>
  <c r="R90" i="69" s="1"/>
  <c r="AP90" i="57"/>
  <c r="U90" i="69" s="1"/>
  <c r="AT90" i="57"/>
  <c r="X90" i="69" s="1"/>
  <c r="AX90" i="57"/>
  <c r="AA90" i="69" s="1"/>
  <c r="BB90" i="57"/>
  <c r="AD90" i="69" s="1"/>
  <c r="BF90" i="57"/>
  <c r="AG90" i="69" s="1"/>
  <c r="BJ90" i="57"/>
  <c r="AJ90" i="69" s="1"/>
  <c r="BN90" i="57"/>
  <c r="AM90" i="69" s="1"/>
  <c r="BR90" i="57"/>
  <c r="AP90" i="69" s="1"/>
  <c r="Z91" i="57"/>
  <c r="I91" i="69" s="1"/>
  <c r="AD91" i="57"/>
  <c r="L91" i="69" s="1"/>
  <c r="AH91" i="57"/>
  <c r="AL91" i="57"/>
  <c r="R91" i="69" s="1"/>
  <c r="AP91" i="57"/>
  <c r="U91" i="69" s="1"/>
  <c r="AT91" i="57"/>
  <c r="X91" i="69" s="1"/>
  <c r="AX91" i="57"/>
  <c r="AA91" i="69" s="1"/>
  <c r="BB91" i="57"/>
  <c r="AD91" i="69" s="1"/>
  <c r="BF91" i="57"/>
  <c r="AG91" i="69" s="1"/>
  <c r="BJ91" i="57"/>
  <c r="AJ91" i="69" s="1"/>
  <c r="BN91" i="57"/>
  <c r="AM91" i="69" s="1"/>
  <c r="BR91" i="57"/>
  <c r="AP91" i="69" s="1"/>
  <c r="Z92" i="57"/>
  <c r="I92" i="69" s="1"/>
  <c r="AD92" i="57"/>
  <c r="AH92" i="57"/>
  <c r="O92" i="69" s="1"/>
  <c r="AL92" i="57"/>
  <c r="R92" i="69" s="1"/>
  <c r="AP92" i="57"/>
  <c r="U92" i="69" s="1"/>
  <c r="AT92" i="57"/>
  <c r="X92" i="69" s="1"/>
  <c r="AX92" i="57"/>
  <c r="AA92" i="69" s="1"/>
  <c r="BB92" i="57"/>
  <c r="AD92" i="69" s="1"/>
  <c r="BF92" i="57"/>
  <c r="AG92" i="69" s="1"/>
  <c r="BJ92" i="57"/>
  <c r="AJ92" i="69" s="1"/>
  <c r="BN92" i="57"/>
  <c r="AM92" i="69" s="1"/>
  <c r="BR92" i="57"/>
  <c r="AP92" i="69" s="1"/>
  <c r="Z93" i="57"/>
  <c r="I93" i="69" s="1"/>
  <c r="AD93" i="57"/>
  <c r="L93" i="69" s="1"/>
  <c r="AH93" i="57"/>
  <c r="O93" i="69" s="1"/>
  <c r="AL93" i="57"/>
  <c r="R93" i="69" s="1"/>
  <c r="AP93" i="57"/>
  <c r="U93" i="69" s="1"/>
  <c r="AT93" i="57"/>
  <c r="X93" i="69" s="1"/>
  <c r="AX93" i="57"/>
  <c r="AA93" i="69" s="1"/>
  <c r="BB93" i="57"/>
  <c r="AD93" i="69" s="1"/>
  <c r="BF93" i="57"/>
  <c r="AG93" i="69" s="1"/>
  <c r="BJ93" i="57"/>
  <c r="AJ93" i="69" s="1"/>
  <c r="BN93" i="57"/>
  <c r="AM93" i="69" s="1"/>
  <c r="BR93" i="57"/>
  <c r="AP93" i="69" s="1"/>
  <c r="Z94" i="57"/>
  <c r="I94" i="69" s="1"/>
  <c r="AD94" i="57"/>
  <c r="L94" i="69" s="1"/>
  <c r="AH94" i="57"/>
  <c r="O94" i="69" s="1"/>
  <c r="AL94" i="57"/>
  <c r="R94" i="69" s="1"/>
  <c r="AP94" i="57"/>
  <c r="U94" i="69" s="1"/>
  <c r="AT94" i="57"/>
  <c r="X94" i="69" s="1"/>
  <c r="AX94" i="57"/>
  <c r="AA94" i="69" s="1"/>
  <c r="BB94" i="57"/>
  <c r="AD94" i="69" s="1"/>
  <c r="BF94" i="57"/>
  <c r="AG94" i="69" s="1"/>
  <c r="BJ94" i="57"/>
  <c r="AJ94" i="69" s="1"/>
  <c r="BN94" i="57"/>
  <c r="AM94" i="69" s="1"/>
  <c r="BR94" i="57"/>
  <c r="AP94" i="69" s="1"/>
  <c r="Z95" i="57"/>
  <c r="I95" i="69" s="1"/>
  <c r="AD95" i="57"/>
  <c r="L95" i="69" s="1"/>
  <c r="AH95" i="57"/>
  <c r="AL95" i="57"/>
  <c r="R95" i="69" s="1"/>
  <c r="AP95" i="57"/>
  <c r="U95" i="69" s="1"/>
  <c r="AT95" i="57"/>
  <c r="X95" i="69" s="1"/>
  <c r="AX95" i="57"/>
  <c r="AA95" i="69" s="1"/>
  <c r="BB95" i="57"/>
  <c r="AD95" i="69" s="1"/>
  <c r="BF95" i="57"/>
  <c r="AG95" i="69" s="1"/>
  <c r="BJ95" i="57"/>
  <c r="AJ95" i="69" s="1"/>
  <c r="BN95" i="57"/>
  <c r="AM95" i="69" s="1"/>
  <c r="BR95" i="57"/>
  <c r="AP95" i="69" s="1"/>
  <c r="Z96" i="57"/>
  <c r="I96" i="69" s="1"/>
  <c r="AD96" i="57"/>
  <c r="AH96" i="57"/>
  <c r="O96" i="69" s="1"/>
  <c r="AL96" i="57"/>
  <c r="R96" i="69" s="1"/>
  <c r="AP96" i="57"/>
  <c r="U96" i="69" s="1"/>
  <c r="AT96" i="57"/>
  <c r="X96" i="69" s="1"/>
  <c r="AX96" i="57"/>
  <c r="AA96" i="69" s="1"/>
  <c r="BB96" i="57"/>
  <c r="AD96" i="69" s="1"/>
  <c r="BF96" i="57"/>
  <c r="AG96" i="69" s="1"/>
  <c r="BJ96" i="57"/>
  <c r="AJ96" i="69" s="1"/>
  <c r="BN96" i="57"/>
  <c r="AM96" i="69" s="1"/>
  <c r="BR96" i="57"/>
  <c r="AP96" i="69" s="1"/>
  <c r="Z97" i="57"/>
  <c r="I97" i="69" s="1"/>
  <c r="AD97" i="57"/>
  <c r="L97" i="69" s="1"/>
  <c r="AH97" i="57"/>
  <c r="O97" i="69" s="1"/>
  <c r="AL97" i="57"/>
  <c r="R97" i="69" s="1"/>
  <c r="AP97" i="57"/>
  <c r="U97" i="69" s="1"/>
  <c r="AT97" i="57"/>
  <c r="X97" i="69" s="1"/>
  <c r="AX97" i="57"/>
  <c r="AA97" i="69" s="1"/>
  <c r="BB97" i="57"/>
  <c r="AD97" i="69" s="1"/>
  <c r="BF97" i="57"/>
  <c r="AG97" i="69" s="1"/>
  <c r="BJ97" i="57"/>
  <c r="AJ97" i="69" s="1"/>
  <c r="BN97" i="57"/>
  <c r="AM97" i="69" s="1"/>
  <c r="BR97" i="57"/>
  <c r="AP97" i="69" s="1"/>
  <c r="Z98" i="57"/>
  <c r="I98" i="69" s="1"/>
  <c r="AD98" i="57"/>
  <c r="L98" i="69" s="1"/>
  <c r="AH98" i="57"/>
  <c r="O98" i="69" s="1"/>
  <c r="AL98" i="57"/>
  <c r="R98" i="69" s="1"/>
  <c r="AP98" i="57"/>
  <c r="U98" i="69" s="1"/>
  <c r="AT98" i="57"/>
  <c r="X98" i="69" s="1"/>
  <c r="AX98" i="57"/>
  <c r="AA98" i="69" s="1"/>
  <c r="BB98" i="57"/>
  <c r="AD98" i="69" s="1"/>
  <c r="BF98" i="57"/>
  <c r="AG98" i="69" s="1"/>
  <c r="BJ98" i="57"/>
  <c r="AJ98" i="69" s="1"/>
  <c r="BN98" i="57"/>
  <c r="AM98" i="69" s="1"/>
  <c r="BR98" i="57"/>
  <c r="AP98" i="69" s="1"/>
  <c r="Z99" i="57"/>
  <c r="I99" i="69" s="1"/>
  <c r="AD99" i="57"/>
  <c r="L99" i="69" s="1"/>
  <c r="AH99" i="57"/>
  <c r="O99" i="69" s="1"/>
  <c r="AL99" i="57"/>
  <c r="R99" i="69" s="1"/>
  <c r="AP99" i="57"/>
  <c r="U99" i="69" s="1"/>
  <c r="AT99" i="57"/>
  <c r="X99" i="69" s="1"/>
  <c r="AX99" i="57"/>
  <c r="AA99" i="69" s="1"/>
  <c r="BB99" i="57"/>
  <c r="AD99" i="69" s="1"/>
  <c r="BF99" i="57"/>
  <c r="AG99" i="69" s="1"/>
  <c r="BJ99" i="57"/>
  <c r="AJ99" i="69" s="1"/>
  <c r="BN99" i="57"/>
  <c r="AM99" i="69" s="1"/>
  <c r="BR99" i="57"/>
  <c r="AP99" i="69" s="1"/>
  <c r="Z100" i="57"/>
  <c r="I100" i="69" s="1"/>
  <c r="AD100" i="57"/>
  <c r="AH100" i="57"/>
  <c r="O100" i="69" s="1"/>
  <c r="AL100" i="57"/>
  <c r="R100" i="69" s="1"/>
  <c r="AP100" i="57"/>
  <c r="U100" i="69" s="1"/>
  <c r="AT100" i="57"/>
  <c r="X100" i="69" s="1"/>
  <c r="AX100" i="57"/>
  <c r="AA100" i="69" s="1"/>
  <c r="BB100" i="57"/>
  <c r="AD100" i="69" s="1"/>
  <c r="BF100" i="57"/>
  <c r="AG100" i="69" s="1"/>
  <c r="BJ100" i="57"/>
  <c r="AJ100" i="69" s="1"/>
  <c r="BN100" i="57"/>
  <c r="AM100" i="69" s="1"/>
  <c r="BR100" i="57"/>
  <c r="AP100" i="69" s="1"/>
  <c r="Z101" i="57"/>
  <c r="I101" i="69" s="1"/>
  <c r="AD101" i="57"/>
  <c r="L101" i="69" s="1"/>
  <c r="AH101" i="57"/>
  <c r="O101" i="69" s="1"/>
  <c r="AL101" i="57"/>
  <c r="R101" i="69" s="1"/>
  <c r="AP101" i="57"/>
  <c r="U101" i="69" s="1"/>
  <c r="AT101" i="57"/>
  <c r="X101" i="69" s="1"/>
  <c r="AX101" i="57"/>
  <c r="AA101" i="69" s="1"/>
  <c r="BB101" i="57"/>
  <c r="AD101" i="69" s="1"/>
  <c r="BF101" i="57"/>
  <c r="AG101" i="69" s="1"/>
  <c r="BJ101" i="57"/>
  <c r="AJ101" i="69" s="1"/>
  <c r="BN101" i="57"/>
  <c r="AM101" i="69" s="1"/>
  <c r="BR101" i="57"/>
  <c r="AP101" i="69" s="1"/>
  <c r="Z102" i="57"/>
  <c r="I102" i="69" s="1"/>
  <c r="AD102" i="57"/>
  <c r="L102" i="69" s="1"/>
  <c r="AH102" i="57"/>
  <c r="AL102" i="57"/>
  <c r="R102" i="69" s="1"/>
  <c r="AP102" i="57"/>
  <c r="U102" i="69" s="1"/>
  <c r="AT102" i="57"/>
  <c r="X102" i="69" s="1"/>
  <c r="AX102" i="57"/>
  <c r="AA102" i="69" s="1"/>
  <c r="BB102" i="57"/>
  <c r="AD102" i="69" s="1"/>
  <c r="BF102" i="57"/>
  <c r="AG102" i="69" s="1"/>
  <c r="BJ102" i="57"/>
  <c r="AJ102" i="69" s="1"/>
  <c r="BN102" i="57"/>
  <c r="AM102" i="69" s="1"/>
  <c r="BR102" i="57"/>
  <c r="AP102" i="69" s="1"/>
  <c r="Z103" i="57"/>
  <c r="I103" i="69" s="1"/>
  <c r="AD103" i="57"/>
  <c r="L103" i="69" s="1"/>
  <c r="AH103" i="57"/>
  <c r="O103" i="69" s="1"/>
  <c r="AL103" i="57"/>
  <c r="R103" i="69" s="1"/>
  <c r="AP103" i="57"/>
  <c r="U103" i="69" s="1"/>
  <c r="AT103" i="57"/>
  <c r="X103" i="69" s="1"/>
  <c r="AX103" i="57"/>
  <c r="AA103" i="69" s="1"/>
  <c r="BB103" i="57"/>
  <c r="AD103" i="69" s="1"/>
  <c r="BF103" i="57"/>
  <c r="AG103" i="69" s="1"/>
  <c r="BJ103" i="57"/>
  <c r="AJ103" i="69" s="1"/>
  <c r="BN103" i="57"/>
  <c r="AM103" i="69" s="1"/>
  <c r="BR103" i="57"/>
  <c r="AP103" i="69" s="1"/>
  <c r="Z104" i="57"/>
  <c r="I104" i="69" s="1"/>
  <c r="AD104" i="57"/>
  <c r="AH104" i="57"/>
  <c r="O104" i="69" s="1"/>
  <c r="AL104" i="57"/>
  <c r="R104" i="69" s="1"/>
  <c r="AP104" i="57"/>
  <c r="U104" i="69" s="1"/>
  <c r="AT104" i="57"/>
  <c r="X104" i="69" s="1"/>
  <c r="AX104" i="57"/>
  <c r="AA104" i="69" s="1"/>
  <c r="BB104" i="57"/>
  <c r="AD104" i="69" s="1"/>
  <c r="BF104" i="57"/>
  <c r="AG104" i="69" s="1"/>
  <c r="BJ104" i="57"/>
  <c r="AJ104" i="69" s="1"/>
  <c r="BN104" i="57"/>
  <c r="AM104" i="69" s="1"/>
  <c r="BR104" i="57"/>
  <c r="AP104" i="69" s="1"/>
  <c r="BT106" i="57"/>
  <c r="U12" i="63"/>
  <c r="F11" i="63"/>
  <c r="S9" i="63"/>
  <c r="E9" i="63"/>
  <c r="S7" i="63"/>
  <c r="E7" i="63"/>
  <c r="N35" i="63"/>
  <c r="Y45" i="62"/>
  <c r="Y44" i="62"/>
  <c r="U41" i="62"/>
  <c r="A36" i="62"/>
  <c r="X9" i="62"/>
  <c r="L8" i="62"/>
  <c r="X7" i="62"/>
  <c r="K7" i="62"/>
  <c r="X6" i="62"/>
  <c r="K6" i="62"/>
  <c r="AD1" i="62"/>
  <c r="U36" i="62"/>
  <c r="U22" i="62"/>
  <c r="J11" i="61"/>
  <c r="X9" i="61"/>
  <c r="U12" i="64" s="1"/>
  <c r="L8" i="61"/>
  <c r="X7" i="61"/>
  <c r="K7" i="61"/>
  <c r="E9" i="64" s="1"/>
  <c r="X6" i="61"/>
  <c r="S7" i="64" s="1"/>
  <c r="K6" i="61"/>
  <c r="E7" i="64" s="1"/>
  <c r="N35" i="64" s="1"/>
  <c r="Y45" i="61"/>
  <c r="U22" i="61"/>
  <c r="F25" i="61"/>
  <c r="Z25" i="61" s="1"/>
  <c r="U36" i="61" s="1"/>
  <c r="AD1" i="61"/>
  <c r="N68" i="60"/>
  <c r="N66" i="60"/>
  <c r="W58" i="60"/>
  <c r="W57" i="60"/>
  <c r="J54" i="60"/>
  <c r="W49" i="60"/>
  <c r="W48" i="60"/>
  <c r="T39" i="60"/>
  <c r="J39" i="60"/>
  <c r="P37" i="60"/>
  <c r="T36" i="60"/>
  <c r="J36" i="60"/>
  <c r="P35" i="60"/>
  <c r="P34" i="60"/>
  <c r="P32" i="60"/>
  <c r="P31" i="60"/>
  <c r="P30" i="60"/>
  <c r="P29" i="60"/>
  <c r="R14" i="60"/>
  <c r="B7" i="69"/>
  <c r="AV7" i="69" s="1"/>
  <c r="CE8" i="57"/>
  <c r="BQ104" i="57"/>
  <c r="BP104" i="57"/>
  <c r="AO104" i="69" s="1"/>
  <c r="BQ103" i="57"/>
  <c r="BP103" i="57"/>
  <c r="AO103" i="69" s="1"/>
  <c r="BQ102" i="57"/>
  <c r="BP102" i="57"/>
  <c r="AO102" i="69" s="1"/>
  <c r="BQ101" i="57"/>
  <c r="BP101" i="57"/>
  <c r="AO101" i="69" s="1"/>
  <c r="BQ100" i="57"/>
  <c r="BP100" i="57"/>
  <c r="AO100" i="69" s="1"/>
  <c r="BQ99" i="57"/>
  <c r="BP99" i="57"/>
  <c r="AO99" i="69" s="1"/>
  <c r="BQ98" i="57"/>
  <c r="BP98" i="57"/>
  <c r="AO98" i="69" s="1"/>
  <c r="BQ97" i="57"/>
  <c r="BP97" i="57"/>
  <c r="AO97" i="69" s="1"/>
  <c r="BQ96" i="57"/>
  <c r="BP96" i="57"/>
  <c r="AO96" i="69" s="1"/>
  <c r="BQ95" i="57"/>
  <c r="BP95" i="57"/>
  <c r="AO95" i="69" s="1"/>
  <c r="BQ94" i="57"/>
  <c r="BP94" i="57"/>
  <c r="AO94" i="69" s="1"/>
  <c r="BQ93" i="57"/>
  <c r="BP93" i="57"/>
  <c r="AO93" i="69" s="1"/>
  <c r="BQ92" i="57"/>
  <c r="BP92" i="57"/>
  <c r="AO92" i="69" s="1"/>
  <c r="BQ91" i="57"/>
  <c r="BP91" i="57"/>
  <c r="AO91" i="69" s="1"/>
  <c r="BQ90" i="57"/>
  <c r="BP90" i="57"/>
  <c r="AO90" i="69" s="1"/>
  <c r="BQ89" i="57"/>
  <c r="BP89" i="57"/>
  <c r="AO89" i="69" s="1"/>
  <c r="BQ88" i="57"/>
  <c r="BP88" i="57"/>
  <c r="AO88" i="69" s="1"/>
  <c r="BQ87" i="57"/>
  <c r="BP87" i="57"/>
  <c r="AO87" i="69" s="1"/>
  <c r="BQ86" i="57"/>
  <c r="BP86" i="57"/>
  <c r="AO86" i="69" s="1"/>
  <c r="BQ85" i="57"/>
  <c r="BP85" i="57"/>
  <c r="AO85" i="69" s="1"/>
  <c r="BQ84" i="57"/>
  <c r="BP84" i="57"/>
  <c r="AO84" i="69" s="1"/>
  <c r="BQ83" i="57"/>
  <c r="BP83" i="57"/>
  <c r="AO83" i="69" s="1"/>
  <c r="BQ82" i="57"/>
  <c r="BP82" i="57"/>
  <c r="AO82" i="69" s="1"/>
  <c r="BQ81" i="57"/>
  <c r="BP81" i="57"/>
  <c r="AO81" i="69" s="1"/>
  <c r="BQ80" i="57"/>
  <c r="BP80" i="57"/>
  <c r="AO80" i="69" s="1"/>
  <c r="BQ79" i="57"/>
  <c r="BP79" i="57"/>
  <c r="AO79" i="69" s="1"/>
  <c r="BQ78" i="57"/>
  <c r="BP78" i="57"/>
  <c r="AO78" i="69" s="1"/>
  <c r="BQ77" i="57"/>
  <c r="BP77" i="57"/>
  <c r="AO77" i="69" s="1"/>
  <c r="BQ76" i="57"/>
  <c r="BP76" i="57"/>
  <c r="AO76" i="69" s="1"/>
  <c r="BQ75" i="57"/>
  <c r="BP75" i="57"/>
  <c r="AO75" i="69" s="1"/>
  <c r="BQ74" i="57"/>
  <c r="BP74" i="57"/>
  <c r="AO74" i="69" s="1"/>
  <c r="BQ73" i="57"/>
  <c r="BP73" i="57"/>
  <c r="AO73" i="69" s="1"/>
  <c r="BQ72" i="57"/>
  <c r="BP72" i="57"/>
  <c r="AO72" i="69" s="1"/>
  <c r="BQ71" i="57"/>
  <c r="BP71" i="57"/>
  <c r="AO71" i="69" s="1"/>
  <c r="BQ70" i="57"/>
  <c r="BP70" i="57"/>
  <c r="AO70" i="69" s="1"/>
  <c r="BQ69" i="57"/>
  <c r="BP69" i="57"/>
  <c r="AO69" i="69" s="1"/>
  <c r="BQ68" i="57"/>
  <c r="BP68" i="57"/>
  <c r="AO68" i="69" s="1"/>
  <c r="BQ67" i="57"/>
  <c r="BP67" i="57"/>
  <c r="AO67" i="69" s="1"/>
  <c r="BQ66" i="57"/>
  <c r="BP66" i="57"/>
  <c r="AO66" i="69" s="1"/>
  <c r="BQ65" i="57"/>
  <c r="BP65" i="57"/>
  <c r="AO65" i="69" s="1"/>
  <c r="BQ64" i="57"/>
  <c r="BP64" i="57"/>
  <c r="AO64" i="69" s="1"/>
  <c r="BQ63" i="57"/>
  <c r="BP63" i="57"/>
  <c r="AO63" i="69" s="1"/>
  <c r="BQ62" i="57"/>
  <c r="BP62" i="57"/>
  <c r="AO62" i="69" s="1"/>
  <c r="BQ61" i="57"/>
  <c r="BP61" i="57"/>
  <c r="AO61" i="69" s="1"/>
  <c r="BQ60" i="57"/>
  <c r="BP60" i="57"/>
  <c r="AO60" i="69" s="1"/>
  <c r="BQ59" i="57"/>
  <c r="BP59" i="57"/>
  <c r="AO59" i="69" s="1"/>
  <c r="BQ58" i="57"/>
  <c r="BP58" i="57"/>
  <c r="AO58" i="69" s="1"/>
  <c r="BQ57" i="57"/>
  <c r="BP57" i="57"/>
  <c r="AO57" i="69" s="1"/>
  <c r="BQ56" i="57"/>
  <c r="BP56" i="57"/>
  <c r="AO56" i="69" s="1"/>
  <c r="BQ55" i="57"/>
  <c r="BP55" i="57"/>
  <c r="AO55" i="69" s="1"/>
  <c r="BQ54" i="57"/>
  <c r="BP54" i="57"/>
  <c r="AO54" i="69" s="1"/>
  <c r="BQ53" i="57"/>
  <c r="BP53" i="57"/>
  <c r="AO53" i="69" s="1"/>
  <c r="BQ52" i="57"/>
  <c r="BP52" i="57"/>
  <c r="AO52" i="69" s="1"/>
  <c r="BQ51" i="57"/>
  <c r="BP51" i="57"/>
  <c r="AO51" i="69" s="1"/>
  <c r="BQ50" i="57"/>
  <c r="BP50" i="57"/>
  <c r="AO50" i="69" s="1"/>
  <c r="BQ49" i="57"/>
  <c r="BP49" i="57"/>
  <c r="AO49" i="69" s="1"/>
  <c r="BQ48" i="57"/>
  <c r="BP48" i="57"/>
  <c r="AO48" i="69" s="1"/>
  <c r="BQ47" i="57"/>
  <c r="BP47" i="57"/>
  <c r="AO47" i="69" s="1"/>
  <c r="BQ46" i="57"/>
  <c r="BP46" i="57"/>
  <c r="AO46" i="69" s="1"/>
  <c r="BQ45" i="57"/>
  <c r="BP45" i="57"/>
  <c r="AO45" i="69" s="1"/>
  <c r="BQ44" i="57"/>
  <c r="BP44" i="57"/>
  <c r="AO44" i="69" s="1"/>
  <c r="BQ43" i="57"/>
  <c r="BP43" i="57"/>
  <c r="AO43" i="69" s="1"/>
  <c r="BQ42" i="57"/>
  <c r="BP42" i="57"/>
  <c r="AO42" i="69" s="1"/>
  <c r="BQ41" i="57"/>
  <c r="BP41" i="57"/>
  <c r="AO41" i="69" s="1"/>
  <c r="BQ40" i="57"/>
  <c r="BP40" i="57"/>
  <c r="AO40" i="69" s="1"/>
  <c r="BQ39" i="57"/>
  <c r="BP39" i="57"/>
  <c r="AO39" i="69" s="1"/>
  <c r="BQ38" i="57"/>
  <c r="BP38" i="57"/>
  <c r="AO38" i="69" s="1"/>
  <c r="BQ37" i="57"/>
  <c r="BP37" i="57"/>
  <c r="AO37" i="69" s="1"/>
  <c r="BQ36" i="57"/>
  <c r="BP36" i="57"/>
  <c r="AO36" i="69" s="1"/>
  <c r="BQ35" i="57"/>
  <c r="BP35" i="57"/>
  <c r="AO35" i="69" s="1"/>
  <c r="BQ34" i="57"/>
  <c r="BP34" i="57"/>
  <c r="AO34" i="69" s="1"/>
  <c r="BQ33" i="57"/>
  <c r="BP33" i="57"/>
  <c r="AO33" i="69" s="1"/>
  <c r="BQ32" i="57"/>
  <c r="BP32" i="57"/>
  <c r="AO32" i="69" s="1"/>
  <c r="BQ31" i="57"/>
  <c r="BP31" i="57"/>
  <c r="AO31" i="69" s="1"/>
  <c r="BQ30" i="57"/>
  <c r="BP30" i="57"/>
  <c r="AO30" i="69" s="1"/>
  <c r="BQ29" i="57"/>
  <c r="BP29" i="57"/>
  <c r="AO29" i="69" s="1"/>
  <c r="BQ28" i="57"/>
  <c r="BP28" i="57"/>
  <c r="AO28" i="69" s="1"/>
  <c r="BQ27" i="57"/>
  <c r="BP27" i="57"/>
  <c r="AO27" i="69" s="1"/>
  <c r="BQ26" i="57"/>
  <c r="BP26" i="57"/>
  <c r="AO26" i="69" s="1"/>
  <c r="BQ25" i="57"/>
  <c r="BP25" i="57"/>
  <c r="AO25" i="69" s="1"/>
  <c r="BQ24" i="57"/>
  <c r="BP24" i="57"/>
  <c r="AO24" i="69" s="1"/>
  <c r="BQ23" i="57"/>
  <c r="BP23" i="57"/>
  <c r="AO23" i="69" s="1"/>
  <c r="BQ22" i="57"/>
  <c r="BP22" i="57"/>
  <c r="AO22" i="69" s="1"/>
  <c r="BQ21" i="57"/>
  <c r="BP21" i="57"/>
  <c r="AO21" i="69" s="1"/>
  <c r="BQ20" i="57"/>
  <c r="BP20" i="57"/>
  <c r="AO20" i="69" s="1"/>
  <c r="BQ19" i="57"/>
  <c r="BP19" i="57"/>
  <c r="AO19" i="69" s="1"/>
  <c r="BQ18" i="57"/>
  <c r="BP18" i="57"/>
  <c r="AO18" i="69" s="1"/>
  <c r="BQ17" i="57"/>
  <c r="BP17" i="57"/>
  <c r="AO17" i="69" s="1"/>
  <c r="BP16" i="57"/>
  <c r="AO16" i="69" s="1"/>
  <c r="BP15" i="57"/>
  <c r="AO15" i="69" s="1"/>
  <c r="BP14" i="57"/>
  <c r="AO14" i="69" s="1"/>
  <c r="BM104" i="57"/>
  <c r="BL104" i="57"/>
  <c r="AL104" i="69" s="1"/>
  <c r="BM103" i="57"/>
  <c r="BL103" i="57"/>
  <c r="AL103" i="69" s="1"/>
  <c r="BM102" i="57"/>
  <c r="BL102" i="57"/>
  <c r="AL102" i="69" s="1"/>
  <c r="BM101" i="57"/>
  <c r="BL101" i="57"/>
  <c r="AL101" i="69" s="1"/>
  <c r="BM100" i="57"/>
  <c r="BL100" i="57"/>
  <c r="AL100" i="69" s="1"/>
  <c r="BM99" i="57"/>
  <c r="BL99" i="57"/>
  <c r="AL99" i="69" s="1"/>
  <c r="BM98" i="57"/>
  <c r="BL98" i="57"/>
  <c r="AL98" i="69" s="1"/>
  <c r="BM97" i="57"/>
  <c r="BL97" i="57"/>
  <c r="AL97" i="69" s="1"/>
  <c r="BM96" i="57"/>
  <c r="BL96" i="57"/>
  <c r="AL96" i="69" s="1"/>
  <c r="BM95" i="57"/>
  <c r="BL95" i="57"/>
  <c r="AL95" i="69" s="1"/>
  <c r="BM94" i="57"/>
  <c r="BL94" i="57"/>
  <c r="AL94" i="69" s="1"/>
  <c r="BM93" i="57"/>
  <c r="BL93" i="57"/>
  <c r="AL93" i="69" s="1"/>
  <c r="BM92" i="57"/>
  <c r="BL92" i="57"/>
  <c r="AL92" i="69" s="1"/>
  <c r="BM91" i="57"/>
  <c r="BL91" i="57"/>
  <c r="AL91" i="69" s="1"/>
  <c r="BM90" i="57"/>
  <c r="BL90" i="57"/>
  <c r="AL90" i="69" s="1"/>
  <c r="BM89" i="57"/>
  <c r="BL89" i="57"/>
  <c r="AL89" i="69" s="1"/>
  <c r="BM88" i="57"/>
  <c r="BL88" i="57"/>
  <c r="AL88" i="69" s="1"/>
  <c r="BM87" i="57"/>
  <c r="BL87" i="57"/>
  <c r="AL87" i="69" s="1"/>
  <c r="BM86" i="57"/>
  <c r="BL86" i="57"/>
  <c r="AL86" i="69" s="1"/>
  <c r="BM85" i="57"/>
  <c r="BL85" i="57"/>
  <c r="AL85" i="69" s="1"/>
  <c r="BM84" i="57"/>
  <c r="BL84" i="57"/>
  <c r="AL84" i="69" s="1"/>
  <c r="BM83" i="57"/>
  <c r="BL83" i="57"/>
  <c r="AL83" i="69" s="1"/>
  <c r="BM82" i="57"/>
  <c r="BL82" i="57"/>
  <c r="AL82" i="69" s="1"/>
  <c r="BM81" i="57"/>
  <c r="BL81" i="57"/>
  <c r="AL81" i="69" s="1"/>
  <c r="BM80" i="57"/>
  <c r="BL80" i="57"/>
  <c r="AL80" i="69" s="1"/>
  <c r="BM79" i="57"/>
  <c r="BL79" i="57"/>
  <c r="AL79" i="69" s="1"/>
  <c r="BM78" i="57"/>
  <c r="BL78" i="57"/>
  <c r="AL78" i="69" s="1"/>
  <c r="BM77" i="57"/>
  <c r="BL77" i="57"/>
  <c r="AL77" i="69" s="1"/>
  <c r="BM76" i="57"/>
  <c r="BL76" i="57"/>
  <c r="AL76" i="69" s="1"/>
  <c r="BM75" i="57"/>
  <c r="BL75" i="57"/>
  <c r="AL75" i="69" s="1"/>
  <c r="BM74" i="57"/>
  <c r="BL74" i="57"/>
  <c r="AL74" i="69" s="1"/>
  <c r="BM73" i="57"/>
  <c r="BL73" i="57"/>
  <c r="AL73" i="69" s="1"/>
  <c r="BM72" i="57"/>
  <c r="BL72" i="57"/>
  <c r="AL72" i="69" s="1"/>
  <c r="BM71" i="57"/>
  <c r="BL71" i="57"/>
  <c r="AL71" i="69" s="1"/>
  <c r="BM70" i="57"/>
  <c r="BL70" i="57"/>
  <c r="AL70" i="69" s="1"/>
  <c r="BM69" i="57"/>
  <c r="BL69" i="57"/>
  <c r="AL69" i="69" s="1"/>
  <c r="BM68" i="57"/>
  <c r="BL68" i="57"/>
  <c r="AL68" i="69" s="1"/>
  <c r="BM67" i="57"/>
  <c r="BL67" i="57"/>
  <c r="AL67" i="69" s="1"/>
  <c r="BM66" i="57"/>
  <c r="BL66" i="57"/>
  <c r="AL66" i="69" s="1"/>
  <c r="BM65" i="57"/>
  <c r="BL65" i="57"/>
  <c r="AL65" i="69" s="1"/>
  <c r="BM64" i="57"/>
  <c r="BL64" i="57"/>
  <c r="AL64" i="69" s="1"/>
  <c r="BM63" i="57"/>
  <c r="BL63" i="57"/>
  <c r="AL63" i="69" s="1"/>
  <c r="BM62" i="57"/>
  <c r="BL62" i="57"/>
  <c r="AL62" i="69" s="1"/>
  <c r="BM61" i="57"/>
  <c r="BL61" i="57"/>
  <c r="AL61" i="69" s="1"/>
  <c r="BM60" i="57"/>
  <c r="BL60" i="57"/>
  <c r="AL60" i="69" s="1"/>
  <c r="BM59" i="57"/>
  <c r="BL59" i="57"/>
  <c r="AL59" i="69" s="1"/>
  <c r="BM58" i="57"/>
  <c r="BL58" i="57"/>
  <c r="AL58" i="69" s="1"/>
  <c r="BM57" i="57"/>
  <c r="BL57" i="57"/>
  <c r="AL57" i="69" s="1"/>
  <c r="BM56" i="57"/>
  <c r="BL56" i="57"/>
  <c r="AL56" i="69" s="1"/>
  <c r="BM55" i="57"/>
  <c r="BL55" i="57"/>
  <c r="AL55" i="69" s="1"/>
  <c r="BM54" i="57"/>
  <c r="BL54" i="57"/>
  <c r="AL54" i="69" s="1"/>
  <c r="BM53" i="57"/>
  <c r="BL53" i="57"/>
  <c r="AL53" i="69" s="1"/>
  <c r="BM52" i="57"/>
  <c r="BL52" i="57"/>
  <c r="AL52" i="69" s="1"/>
  <c r="BM51" i="57"/>
  <c r="BL51" i="57"/>
  <c r="AL51" i="69" s="1"/>
  <c r="BM50" i="57"/>
  <c r="BL50" i="57"/>
  <c r="AL50" i="69" s="1"/>
  <c r="BM49" i="57"/>
  <c r="BL49" i="57"/>
  <c r="AL49" i="69" s="1"/>
  <c r="BM48" i="57"/>
  <c r="BL48" i="57"/>
  <c r="AL48" i="69" s="1"/>
  <c r="BM47" i="57"/>
  <c r="BL47" i="57"/>
  <c r="AL47" i="69" s="1"/>
  <c r="BM46" i="57"/>
  <c r="BL46" i="57"/>
  <c r="AL46" i="69" s="1"/>
  <c r="BM45" i="57"/>
  <c r="BL45" i="57"/>
  <c r="AL45" i="69" s="1"/>
  <c r="BM44" i="57"/>
  <c r="BL44" i="57"/>
  <c r="AL44" i="69" s="1"/>
  <c r="BM43" i="57"/>
  <c r="BL43" i="57"/>
  <c r="AL43" i="69" s="1"/>
  <c r="BM42" i="57"/>
  <c r="BL42" i="57"/>
  <c r="AL42" i="69" s="1"/>
  <c r="BM41" i="57"/>
  <c r="BL41" i="57"/>
  <c r="AL41" i="69" s="1"/>
  <c r="BM40" i="57"/>
  <c r="BL40" i="57"/>
  <c r="AL40" i="69" s="1"/>
  <c r="BM39" i="57"/>
  <c r="BL39" i="57"/>
  <c r="AL39" i="69" s="1"/>
  <c r="BM38" i="57"/>
  <c r="BL38" i="57"/>
  <c r="AL38" i="69" s="1"/>
  <c r="BM37" i="57"/>
  <c r="BL37" i="57"/>
  <c r="AL37" i="69" s="1"/>
  <c r="BM36" i="57"/>
  <c r="BL36" i="57"/>
  <c r="AL36" i="69" s="1"/>
  <c r="BM35" i="57"/>
  <c r="BL35" i="57"/>
  <c r="AL35" i="69" s="1"/>
  <c r="BM34" i="57"/>
  <c r="BL34" i="57"/>
  <c r="AL34" i="69" s="1"/>
  <c r="BM33" i="57"/>
  <c r="BL33" i="57"/>
  <c r="AL33" i="69" s="1"/>
  <c r="BM32" i="57"/>
  <c r="BL32" i="57"/>
  <c r="AL32" i="69" s="1"/>
  <c r="BM31" i="57"/>
  <c r="BL31" i="57"/>
  <c r="AL31" i="69" s="1"/>
  <c r="BM30" i="57"/>
  <c r="BL30" i="57"/>
  <c r="AL30" i="69" s="1"/>
  <c r="BM29" i="57"/>
  <c r="BL29" i="57"/>
  <c r="AL29" i="69" s="1"/>
  <c r="BM28" i="57"/>
  <c r="BL28" i="57"/>
  <c r="AL28" i="69" s="1"/>
  <c r="BM27" i="57"/>
  <c r="BL27" i="57"/>
  <c r="AL27" i="69" s="1"/>
  <c r="BM26" i="57"/>
  <c r="BL26" i="57"/>
  <c r="AL26" i="69" s="1"/>
  <c r="BM25" i="57"/>
  <c r="BL25" i="57"/>
  <c r="AL25" i="69" s="1"/>
  <c r="BM24" i="57"/>
  <c r="BL24" i="57"/>
  <c r="AL24" i="69" s="1"/>
  <c r="BM23" i="57"/>
  <c r="BL23" i="57"/>
  <c r="AL23" i="69" s="1"/>
  <c r="BM22" i="57"/>
  <c r="BL22" i="57"/>
  <c r="AL22" i="69" s="1"/>
  <c r="BM21" i="57"/>
  <c r="BL21" i="57"/>
  <c r="AL21" i="69" s="1"/>
  <c r="BM20" i="57"/>
  <c r="BL20" i="57"/>
  <c r="AL20" i="69" s="1"/>
  <c r="BM19" i="57"/>
  <c r="BL19" i="57"/>
  <c r="AL19" i="69" s="1"/>
  <c r="BM18" i="57"/>
  <c r="BL18" i="57"/>
  <c r="AL18" i="69" s="1"/>
  <c r="BM17" i="57"/>
  <c r="BL17" i="57"/>
  <c r="AL17" i="69" s="1"/>
  <c r="BL16" i="57"/>
  <c r="BN16" i="57" s="1"/>
  <c r="AM16" i="69" s="1"/>
  <c r="BL15" i="57"/>
  <c r="BN15" i="57" s="1"/>
  <c r="AM15" i="69" s="1"/>
  <c r="BL14" i="57"/>
  <c r="AL14" i="69" s="1"/>
  <c r="BI104" i="57"/>
  <c r="BH104" i="57"/>
  <c r="AI104" i="69" s="1"/>
  <c r="BI103" i="57"/>
  <c r="BH103" i="57"/>
  <c r="AI103" i="69" s="1"/>
  <c r="BI102" i="57"/>
  <c r="BH102" i="57"/>
  <c r="AI102" i="69" s="1"/>
  <c r="BI101" i="57"/>
  <c r="BH101" i="57"/>
  <c r="AI101" i="69" s="1"/>
  <c r="BI100" i="57"/>
  <c r="BH100" i="57"/>
  <c r="AI100" i="69" s="1"/>
  <c r="BI99" i="57"/>
  <c r="BH99" i="57"/>
  <c r="AI99" i="69" s="1"/>
  <c r="BI98" i="57"/>
  <c r="BH98" i="57"/>
  <c r="AI98" i="69" s="1"/>
  <c r="BI97" i="57"/>
  <c r="BH97" i="57"/>
  <c r="AI97" i="69" s="1"/>
  <c r="BI96" i="57"/>
  <c r="BH96" i="57"/>
  <c r="AI96" i="69" s="1"/>
  <c r="BI95" i="57"/>
  <c r="BH95" i="57"/>
  <c r="AI95" i="69" s="1"/>
  <c r="BI94" i="57"/>
  <c r="BH94" i="57"/>
  <c r="AI94" i="69" s="1"/>
  <c r="BI93" i="57"/>
  <c r="BH93" i="57"/>
  <c r="AI93" i="69" s="1"/>
  <c r="BI92" i="57"/>
  <c r="BH92" i="57"/>
  <c r="AI92" i="69" s="1"/>
  <c r="BI91" i="57"/>
  <c r="BH91" i="57"/>
  <c r="AI91" i="69" s="1"/>
  <c r="BI90" i="57"/>
  <c r="BH90" i="57"/>
  <c r="AI90" i="69" s="1"/>
  <c r="BI89" i="57"/>
  <c r="BH89" i="57"/>
  <c r="AI89" i="69" s="1"/>
  <c r="BI88" i="57"/>
  <c r="BH88" i="57"/>
  <c r="AI88" i="69" s="1"/>
  <c r="BI87" i="57"/>
  <c r="BH87" i="57"/>
  <c r="AI87" i="69" s="1"/>
  <c r="BI86" i="57"/>
  <c r="BH86" i="57"/>
  <c r="AI86" i="69" s="1"/>
  <c r="BI85" i="57"/>
  <c r="BH85" i="57"/>
  <c r="AI85" i="69" s="1"/>
  <c r="BI84" i="57"/>
  <c r="BH84" i="57"/>
  <c r="AI84" i="69" s="1"/>
  <c r="BI83" i="57"/>
  <c r="BH83" i="57"/>
  <c r="AI83" i="69" s="1"/>
  <c r="BI82" i="57"/>
  <c r="BH82" i="57"/>
  <c r="AI82" i="69" s="1"/>
  <c r="BI81" i="57"/>
  <c r="BH81" i="57"/>
  <c r="AI81" i="69" s="1"/>
  <c r="BI80" i="57"/>
  <c r="BH80" i="57"/>
  <c r="AI80" i="69" s="1"/>
  <c r="BI79" i="57"/>
  <c r="BH79" i="57"/>
  <c r="AI79" i="69" s="1"/>
  <c r="BI78" i="57"/>
  <c r="BH78" i="57"/>
  <c r="AI78" i="69" s="1"/>
  <c r="BI77" i="57"/>
  <c r="BH77" i="57"/>
  <c r="AI77" i="69" s="1"/>
  <c r="BI76" i="57"/>
  <c r="BH76" i="57"/>
  <c r="AI76" i="69" s="1"/>
  <c r="BI75" i="57"/>
  <c r="BH75" i="57"/>
  <c r="AI75" i="69" s="1"/>
  <c r="BI74" i="57"/>
  <c r="BH74" i="57"/>
  <c r="AI74" i="69" s="1"/>
  <c r="BI73" i="57"/>
  <c r="BH73" i="57"/>
  <c r="AI73" i="69" s="1"/>
  <c r="BI72" i="57"/>
  <c r="BH72" i="57"/>
  <c r="AI72" i="69" s="1"/>
  <c r="BI71" i="57"/>
  <c r="BH71" i="57"/>
  <c r="AI71" i="69" s="1"/>
  <c r="BI70" i="57"/>
  <c r="BH70" i="57"/>
  <c r="AI70" i="69" s="1"/>
  <c r="BI69" i="57"/>
  <c r="BH69" i="57"/>
  <c r="AI69" i="69" s="1"/>
  <c r="BI68" i="57"/>
  <c r="BH68" i="57"/>
  <c r="AI68" i="69" s="1"/>
  <c r="BI67" i="57"/>
  <c r="BH67" i="57"/>
  <c r="AI67" i="69" s="1"/>
  <c r="BI66" i="57"/>
  <c r="BH66" i="57"/>
  <c r="AI66" i="69" s="1"/>
  <c r="BI65" i="57"/>
  <c r="BH65" i="57"/>
  <c r="AI65" i="69" s="1"/>
  <c r="BI64" i="57"/>
  <c r="BH64" i="57"/>
  <c r="AI64" i="69" s="1"/>
  <c r="BI63" i="57"/>
  <c r="BH63" i="57"/>
  <c r="AI63" i="69" s="1"/>
  <c r="BI62" i="57"/>
  <c r="BH62" i="57"/>
  <c r="AI62" i="69" s="1"/>
  <c r="BI61" i="57"/>
  <c r="BH61" i="57"/>
  <c r="AI61" i="69" s="1"/>
  <c r="BI60" i="57"/>
  <c r="BH60" i="57"/>
  <c r="AI60" i="69" s="1"/>
  <c r="BI59" i="57"/>
  <c r="BH59" i="57"/>
  <c r="AI59" i="69" s="1"/>
  <c r="BI58" i="57"/>
  <c r="BH58" i="57"/>
  <c r="AI58" i="69" s="1"/>
  <c r="BI57" i="57"/>
  <c r="BH57" i="57"/>
  <c r="AI57" i="69" s="1"/>
  <c r="BI56" i="57"/>
  <c r="BH56" i="57"/>
  <c r="AI56" i="69" s="1"/>
  <c r="BI55" i="57"/>
  <c r="BH55" i="57"/>
  <c r="AI55" i="69" s="1"/>
  <c r="BI54" i="57"/>
  <c r="BH54" i="57"/>
  <c r="AI54" i="69" s="1"/>
  <c r="BI53" i="57"/>
  <c r="BH53" i="57"/>
  <c r="AI53" i="69" s="1"/>
  <c r="BI52" i="57"/>
  <c r="BH52" i="57"/>
  <c r="AI52" i="69" s="1"/>
  <c r="BI51" i="57"/>
  <c r="BH51" i="57"/>
  <c r="AI51" i="69" s="1"/>
  <c r="BI50" i="57"/>
  <c r="BH50" i="57"/>
  <c r="AI50" i="69" s="1"/>
  <c r="BI49" i="57"/>
  <c r="BH49" i="57"/>
  <c r="AI49" i="69" s="1"/>
  <c r="BI48" i="57"/>
  <c r="BH48" i="57"/>
  <c r="AI48" i="69" s="1"/>
  <c r="BI47" i="57"/>
  <c r="BH47" i="57"/>
  <c r="AI47" i="69" s="1"/>
  <c r="BI46" i="57"/>
  <c r="BH46" i="57"/>
  <c r="AI46" i="69" s="1"/>
  <c r="BI45" i="57"/>
  <c r="BH45" i="57"/>
  <c r="AI45" i="69" s="1"/>
  <c r="BI44" i="57"/>
  <c r="BH44" i="57"/>
  <c r="AI44" i="69" s="1"/>
  <c r="BI43" i="57"/>
  <c r="BH43" i="57"/>
  <c r="AI43" i="69" s="1"/>
  <c r="BI42" i="57"/>
  <c r="BH42" i="57"/>
  <c r="AI42" i="69" s="1"/>
  <c r="BI41" i="57"/>
  <c r="BH41" i="57"/>
  <c r="AI41" i="69" s="1"/>
  <c r="BI40" i="57"/>
  <c r="BH40" i="57"/>
  <c r="AI40" i="69" s="1"/>
  <c r="BI39" i="57"/>
  <c r="BH39" i="57"/>
  <c r="AI39" i="69" s="1"/>
  <c r="BI38" i="57"/>
  <c r="BH38" i="57"/>
  <c r="AI38" i="69" s="1"/>
  <c r="BI37" i="57"/>
  <c r="BH37" i="57"/>
  <c r="AI37" i="69" s="1"/>
  <c r="BI36" i="57"/>
  <c r="BH36" i="57"/>
  <c r="AI36" i="69" s="1"/>
  <c r="BI35" i="57"/>
  <c r="BH35" i="57"/>
  <c r="AI35" i="69" s="1"/>
  <c r="BI34" i="57"/>
  <c r="BH34" i="57"/>
  <c r="AI34" i="69" s="1"/>
  <c r="BI33" i="57"/>
  <c r="BH33" i="57"/>
  <c r="AI33" i="69" s="1"/>
  <c r="BI32" i="57"/>
  <c r="BH32" i="57"/>
  <c r="AI32" i="69" s="1"/>
  <c r="BI31" i="57"/>
  <c r="BH31" i="57"/>
  <c r="AI31" i="69" s="1"/>
  <c r="BI30" i="57"/>
  <c r="BH30" i="57"/>
  <c r="AI30" i="69" s="1"/>
  <c r="BI29" i="57"/>
  <c r="BH29" i="57"/>
  <c r="AI29" i="69" s="1"/>
  <c r="BI28" i="57"/>
  <c r="BH28" i="57"/>
  <c r="AI28" i="69" s="1"/>
  <c r="BI27" i="57"/>
  <c r="BH27" i="57"/>
  <c r="AI27" i="69" s="1"/>
  <c r="BI26" i="57"/>
  <c r="BH26" i="57"/>
  <c r="AI26" i="69" s="1"/>
  <c r="BI25" i="57"/>
  <c r="BH25" i="57"/>
  <c r="AI25" i="69" s="1"/>
  <c r="BI24" i="57"/>
  <c r="BH24" i="57"/>
  <c r="AI24" i="69" s="1"/>
  <c r="BI23" i="57"/>
  <c r="BH23" i="57"/>
  <c r="AI23" i="69" s="1"/>
  <c r="BI22" i="57"/>
  <c r="BH22" i="57"/>
  <c r="AI22" i="69" s="1"/>
  <c r="BI21" i="57"/>
  <c r="BH21" i="57"/>
  <c r="AI21" i="69" s="1"/>
  <c r="BI20" i="57"/>
  <c r="BH20" i="57"/>
  <c r="AI20" i="69" s="1"/>
  <c r="BI19" i="57"/>
  <c r="BH19" i="57"/>
  <c r="AI19" i="69" s="1"/>
  <c r="BI18" i="57"/>
  <c r="BH18" i="57"/>
  <c r="AI18" i="69" s="1"/>
  <c r="BI17" i="57"/>
  <c r="BH17" i="57"/>
  <c r="AI17" i="69" s="1"/>
  <c r="BH16" i="57"/>
  <c r="AI16" i="69" s="1"/>
  <c r="BH15" i="57"/>
  <c r="AI15" i="69" s="1"/>
  <c r="BH14" i="57"/>
  <c r="BJ14" i="57" s="1"/>
  <c r="AJ14" i="69" s="1"/>
  <c r="BH11" i="57"/>
  <c r="AI11" i="69" s="1"/>
  <c r="BE104" i="57"/>
  <c r="BD104" i="57"/>
  <c r="AF104" i="69" s="1"/>
  <c r="BE103" i="57"/>
  <c r="BD103" i="57"/>
  <c r="AF103" i="69" s="1"/>
  <c r="BE102" i="57"/>
  <c r="BD102" i="57"/>
  <c r="AF102" i="69" s="1"/>
  <c r="BE101" i="57"/>
  <c r="BD101" i="57"/>
  <c r="AF101" i="69" s="1"/>
  <c r="BE100" i="57"/>
  <c r="BD100" i="57"/>
  <c r="AF100" i="69" s="1"/>
  <c r="BE99" i="57"/>
  <c r="BD99" i="57"/>
  <c r="AF99" i="69" s="1"/>
  <c r="BE98" i="57"/>
  <c r="BD98" i="57"/>
  <c r="AF98" i="69" s="1"/>
  <c r="BE97" i="57"/>
  <c r="BD97" i="57"/>
  <c r="AF97" i="69" s="1"/>
  <c r="BE96" i="57"/>
  <c r="BD96" i="57"/>
  <c r="AF96" i="69" s="1"/>
  <c r="BE95" i="57"/>
  <c r="BD95" i="57"/>
  <c r="AF95" i="69" s="1"/>
  <c r="BE94" i="57"/>
  <c r="BD94" i="57"/>
  <c r="AF94" i="69" s="1"/>
  <c r="BE93" i="57"/>
  <c r="BD93" i="57"/>
  <c r="AF93" i="69" s="1"/>
  <c r="BE92" i="57"/>
  <c r="BD92" i="57"/>
  <c r="AF92" i="69" s="1"/>
  <c r="BE91" i="57"/>
  <c r="BD91" i="57"/>
  <c r="AF91" i="69" s="1"/>
  <c r="BE90" i="57"/>
  <c r="BD90" i="57"/>
  <c r="AF90" i="69" s="1"/>
  <c r="BE89" i="57"/>
  <c r="BD89" i="57"/>
  <c r="AF89" i="69" s="1"/>
  <c r="BE88" i="57"/>
  <c r="BD88" i="57"/>
  <c r="AF88" i="69" s="1"/>
  <c r="BE87" i="57"/>
  <c r="BD87" i="57"/>
  <c r="AF87" i="69" s="1"/>
  <c r="BE86" i="57"/>
  <c r="BD86" i="57"/>
  <c r="AF86" i="69" s="1"/>
  <c r="BE85" i="57"/>
  <c r="BD85" i="57"/>
  <c r="AF85" i="69" s="1"/>
  <c r="BE84" i="57"/>
  <c r="BD84" i="57"/>
  <c r="AF84" i="69" s="1"/>
  <c r="BE83" i="57"/>
  <c r="BD83" i="57"/>
  <c r="AF83" i="69" s="1"/>
  <c r="BE82" i="57"/>
  <c r="BD82" i="57"/>
  <c r="AF82" i="69" s="1"/>
  <c r="BE81" i="57"/>
  <c r="BD81" i="57"/>
  <c r="AF81" i="69" s="1"/>
  <c r="BE80" i="57"/>
  <c r="BD80" i="57"/>
  <c r="AF80" i="69" s="1"/>
  <c r="BE79" i="57"/>
  <c r="BD79" i="57"/>
  <c r="AF79" i="69" s="1"/>
  <c r="BE78" i="57"/>
  <c r="BD78" i="57"/>
  <c r="AF78" i="69" s="1"/>
  <c r="BE77" i="57"/>
  <c r="BD77" i="57"/>
  <c r="AF77" i="69" s="1"/>
  <c r="BE76" i="57"/>
  <c r="BD76" i="57"/>
  <c r="AF76" i="69" s="1"/>
  <c r="BE75" i="57"/>
  <c r="BD75" i="57"/>
  <c r="AF75" i="69" s="1"/>
  <c r="BE74" i="57"/>
  <c r="BD74" i="57"/>
  <c r="AF74" i="69" s="1"/>
  <c r="BE73" i="57"/>
  <c r="BD73" i="57"/>
  <c r="AF73" i="69" s="1"/>
  <c r="BE72" i="57"/>
  <c r="BD72" i="57"/>
  <c r="AF72" i="69" s="1"/>
  <c r="BE71" i="57"/>
  <c r="BD71" i="57"/>
  <c r="AF71" i="69" s="1"/>
  <c r="BE70" i="57"/>
  <c r="BD70" i="57"/>
  <c r="AF70" i="69" s="1"/>
  <c r="BE69" i="57"/>
  <c r="BD69" i="57"/>
  <c r="AF69" i="69" s="1"/>
  <c r="BE68" i="57"/>
  <c r="BD68" i="57"/>
  <c r="AF68" i="69" s="1"/>
  <c r="BE67" i="57"/>
  <c r="BD67" i="57"/>
  <c r="AF67" i="69" s="1"/>
  <c r="BE66" i="57"/>
  <c r="BD66" i="57"/>
  <c r="AF66" i="69" s="1"/>
  <c r="BE65" i="57"/>
  <c r="BD65" i="57"/>
  <c r="AF65" i="69" s="1"/>
  <c r="BE64" i="57"/>
  <c r="BD64" i="57"/>
  <c r="AF64" i="69" s="1"/>
  <c r="BE63" i="57"/>
  <c r="BD63" i="57"/>
  <c r="AF63" i="69" s="1"/>
  <c r="BE62" i="57"/>
  <c r="BD62" i="57"/>
  <c r="AF62" i="69" s="1"/>
  <c r="BE61" i="57"/>
  <c r="BD61" i="57"/>
  <c r="AF61" i="69" s="1"/>
  <c r="BE60" i="57"/>
  <c r="BD60" i="57"/>
  <c r="AF60" i="69" s="1"/>
  <c r="BE59" i="57"/>
  <c r="BD59" i="57"/>
  <c r="AF59" i="69" s="1"/>
  <c r="BE58" i="57"/>
  <c r="BD58" i="57"/>
  <c r="AF58" i="69" s="1"/>
  <c r="BE57" i="57"/>
  <c r="BD57" i="57"/>
  <c r="AF57" i="69" s="1"/>
  <c r="BE56" i="57"/>
  <c r="BD56" i="57"/>
  <c r="AF56" i="69" s="1"/>
  <c r="BE55" i="57"/>
  <c r="BD55" i="57"/>
  <c r="AF55" i="69" s="1"/>
  <c r="BE54" i="57"/>
  <c r="BD54" i="57"/>
  <c r="AF54" i="69" s="1"/>
  <c r="BE53" i="57"/>
  <c r="BD53" i="57"/>
  <c r="AF53" i="69" s="1"/>
  <c r="BE52" i="57"/>
  <c r="BD52" i="57"/>
  <c r="AF52" i="69" s="1"/>
  <c r="BE51" i="57"/>
  <c r="BD51" i="57"/>
  <c r="AF51" i="69" s="1"/>
  <c r="BE50" i="57"/>
  <c r="BD50" i="57"/>
  <c r="AF50" i="69" s="1"/>
  <c r="BE49" i="57"/>
  <c r="BD49" i="57"/>
  <c r="AF49" i="69" s="1"/>
  <c r="BE48" i="57"/>
  <c r="BD48" i="57"/>
  <c r="AF48" i="69" s="1"/>
  <c r="BE47" i="57"/>
  <c r="BD47" i="57"/>
  <c r="AF47" i="69" s="1"/>
  <c r="BE46" i="57"/>
  <c r="BD46" i="57"/>
  <c r="AF46" i="69" s="1"/>
  <c r="BE45" i="57"/>
  <c r="BD45" i="57"/>
  <c r="AF45" i="69" s="1"/>
  <c r="BE44" i="57"/>
  <c r="BD44" i="57"/>
  <c r="AF44" i="69" s="1"/>
  <c r="BE43" i="57"/>
  <c r="BD43" i="57"/>
  <c r="AF43" i="69" s="1"/>
  <c r="BE42" i="57"/>
  <c r="BD42" i="57"/>
  <c r="AF42" i="69" s="1"/>
  <c r="BE41" i="57"/>
  <c r="BD41" i="57"/>
  <c r="AF41" i="69" s="1"/>
  <c r="BE40" i="57"/>
  <c r="BD40" i="57"/>
  <c r="AF40" i="69" s="1"/>
  <c r="BE39" i="57"/>
  <c r="BD39" i="57"/>
  <c r="AF39" i="69" s="1"/>
  <c r="BE38" i="57"/>
  <c r="BD38" i="57"/>
  <c r="AF38" i="69" s="1"/>
  <c r="BE37" i="57"/>
  <c r="BD37" i="57"/>
  <c r="AF37" i="69" s="1"/>
  <c r="BE36" i="57"/>
  <c r="BD36" i="57"/>
  <c r="AF36" i="69" s="1"/>
  <c r="BE35" i="57"/>
  <c r="BD35" i="57"/>
  <c r="AF35" i="69" s="1"/>
  <c r="BE34" i="57"/>
  <c r="BD34" i="57"/>
  <c r="AF34" i="69" s="1"/>
  <c r="BE33" i="57"/>
  <c r="BD33" i="57"/>
  <c r="AF33" i="69" s="1"/>
  <c r="BE32" i="57"/>
  <c r="BD32" i="57"/>
  <c r="AF32" i="69" s="1"/>
  <c r="BE31" i="57"/>
  <c r="BD31" i="57"/>
  <c r="AF31" i="69" s="1"/>
  <c r="BE30" i="57"/>
  <c r="BD30" i="57"/>
  <c r="AF30" i="69" s="1"/>
  <c r="BE29" i="57"/>
  <c r="BD29" i="57"/>
  <c r="AF29" i="69" s="1"/>
  <c r="BE28" i="57"/>
  <c r="BD28" i="57"/>
  <c r="AF28" i="69" s="1"/>
  <c r="BE27" i="57"/>
  <c r="BD27" i="57"/>
  <c r="AF27" i="69" s="1"/>
  <c r="BE26" i="57"/>
  <c r="BD26" i="57"/>
  <c r="AF26" i="69" s="1"/>
  <c r="BE25" i="57"/>
  <c r="BD25" i="57"/>
  <c r="AF25" i="69" s="1"/>
  <c r="BE24" i="57"/>
  <c r="BD24" i="57"/>
  <c r="AF24" i="69" s="1"/>
  <c r="BE23" i="57"/>
  <c r="BD23" i="57"/>
  <c r="AF23" i="69" s="1"/>
  <c r="BE22" i="57"/>
  <c r="BD22" i="57"/>
  <c r="AF22" i="69" s="1"/>
  <c r="BE21" i="57"/>
  <c r="BD21" i="57"/>
  <c r="AF21" i="69" s="1"/>
  <c r="BE20" i="57"/>
  <c r="BD20" i="57"/>
  <c r="AF20" i="69" s="1"/>
  <c r="BE19" i="57"/>
  <c r="BD19" i="57"/>
  <c r="AF19" i="69" s="1"/>
  <c r="BE18" i="57"/>
  <c r="BD18" i="57"/>
  <c r="AF18" i="69" s="1"/>
  <c r="BE17" i="57"/>
  <c r="BD17" i="57"/>
  <c r="AF17" i="69" s="1"/>
  <c r="BD16" i="57"/>
  <c r="BE15" i="57"/>
  <c r="BD15" i="57"/>
  <c r="AF15" i="69" s="1"/>
  <c r="BD14" i="57"/>
  <c r="AF14" i="69" s="1"/>
  <c r="BD11" i="57"/>
  <c r="AF11" i="69" s="1"/>
  <c r="BA104" i="57"/>
  <c r="AZ104" i="57"/>
  <c r="AC104" i="69" s="1"/>
  <c r="BA103" i="57"/>
  <c r="AZ103" i="57"/>
  <c r="AC103" i="69" s="1"/>
  <c r="BA102" i="57"/>
  <c r="AZ102" i="57"/>
  <c r="AC102" i="69" s="1"/>
  <c r="BA101" i="57"/>
  <c r="AZ101" i="57"/>
  <c r="AC101" i="69" s="1"/>
  <c r="BA100" i="57"/>
  <c r="AZ100" i="57"/>
  <c r="AC100" i="69" s="1"/>
  <c r="BA99" i="57"/>
  <c r="AZ99" i="57"/>
  <c r="AC99" i="69" s="1"/>
  <c r="BA98" i="57"/>
  <c r="AZ98" i="57"/>
  <c r="AC98" i="69" s="1"/>
  <c r="BA97" i="57"/>
  <c r="AZ97" i="57"/>
  <c r="AC97" i="69" s="1"/>
  <c r="BA96" i="57"/>
  <c r="AZ96" i="57"/>
  <c r="AC96" i="69" s="1"/>
  <c r="BA95" i="57"/>
  <c r="AZ95" i="57"/>
  <c r="AC95" i="69" s="1"/>
  <c r="BA94" i="57"/>
  <c r="AZ94" i="57"/>
  <c r="AC94" i="69" s="1"/>
  <c r="BA93" i="57"/>
  <c r="AZ93" i="57"/>
  <c r="AC93" i="69" s="1"/>
  <c r="BA92" i="57"/>
  <c r="AZ92" i="57"/>
  <c r="AC92" i="69" s="1"/>
  <c r="BA91" i="57"/>
  <c r="AZ91" i="57"/>
  <c r="AC91" i="69" s="1"/>
  <c r="BA90" i="57"/>
  <c r="AZ90" i="57"/>
  <c r="AC90" i="69" s="1"/>
  <c r="BA89" i="57"/>
  <c r="AZ89" i="57"/>
  <c r="AC89" i="69" s="1"/>
  <c r="BA88" i="57"/>
  <c r="AZ88" i="57"/>
  <c r="AC88" i="69" s="1"/>
  <c r="BA87" i="57"/>
  <c r="AZ87" i="57"/>
  <c r="AC87" i="69" s="1"/>
  <c r="BA86" i="57"/>
  <c r="AZ86" i="57"/>
  <c r="AC86" i="69" s="1"/>
  <c r="BA85" i="57"/>
  <c r="AZ85" i="57"/>
  <c r="AC85" i="69" s="1"/>
  <c r="BA84" i="57"/>
  <c r="AZ84" i="57"/>
  <c r="AC84" i="69" s="1"/>
  <c r="BA83" i="57"/>
  <c r="AZ83" i="57"/>
  <c r="AC83" i="69" s="1"/>
  <c r="BA82" i="57"/>
  <c r="AZ82" i="57"/>
  <c r="AC82" i="69" s="1"/>
  <c r="BA81" i="57"/>
  <c r="AZ81" i="57"/>
  <c r="AC81" i="69" s="1"/>
  <c r="BA80" i="57"/>
  <c r="AZ80" i="57"/>
  <c r="AC80" i="69" s="1"/>
  <c r="BA79" i="57"/>
  <c r="AZ79" i="57"/>
  <c r="AC79" i="69" s="1"/>
  <c r="BA78" i="57"/>
  <c r="AZ78" i="57"/>
  <c r="AC78" i="69" s="1"/>
  <c r="BA77" i="57"/>
  <c r="AZ77" i="57"/>
  <c r="AC77" i="69" s="1"/>
  <c r="BA76" i="57"/>
  <c r="AZ76" i="57"/>
  <c r="AC76" i="69" s="1"/>
  <c r="BA75" i="57"/>
  <c r="AZ75" i="57"/>
  <c r="AC75" i="69" s="1"/>
  <c r="BA74" i="57"/>
  <c r="AZ74" i="57"/>
  <c r="AC74" i="69" s="1"/>
  <c r="BA73" i="57"/>
  <c r="AZ73" i="57"/>
  <c r="AC73" i="69" s="1"/>
  <c r="BA72" i="57"/>
  <c r="AZ72" i="57"/>
  <c r="AC72" i="69" s="1"/>
  <c r="BA71" i="57"/>
  <c r="AZ71" i="57"/>
  <c r="AC71" i="69" s="1"/>
  <c r="BA70" i="57"/>
  <c r="AZ70" i="57"/>
  <c r="AC70" i="69" s="1"/>
  <c r="BA69" i="57"/>
  <c r="AZ69" i="57"/>
  <c r="AC69" i="69" s="1"/>
  <c r="BA68" i="57"/>
  <c r="AZ68" i="57"/>
  <c r="AC68" i="69" s="1"/>
  <c r="BA67" i="57"/>
  <c r="AZ67" i="57"/>
  <c r="AC67" i="69" s="1"/>
  <c r="BA66" i="57"/>
  <c r="AZ66" i="57"/>
  <c r="AC66" i="69" s="1"/>
  <c r="BA65" i="57"/>
  <c r="AZ65" i="57"/>
  <c r="AC65" i="69" s="1"/>
  <c r="BA64" i="57"/>
  <c r="AZ64" i="57"/>
  <c r="AC64" i="69" s="1"/>
  <c r="BA63" i="57"/>
  <c r="AZ63" i="57"/>
  <c r="AC63" i="69" s="1"/>
  <c r="BA62" i="57"/>
  <c r="AZ62" i="57"/>
  <c r="AC62" i="69" s="1"/>
  <c r="BA61" i="57"/>
  <c r="AZ61" i="57"/>
  <c r="AC61" i="69" s="1"/>
  <c r="BA60" i="57"/>
  <c r="AZ60" i="57"/>
  <c r="AC60" i="69" s="1"/>
  <c r="BA59" i="57"/>
  <c r="AZ59" i="57"/>
  <c r="AC59" i="69" s="1"/>
  <c r="BA58" i="57"/>
  <c r="AZ58" i="57"/>
  <c r="AC58" i="69" s="1"/>
  <c r="BA57" i="57"/>
  <c r="AZ57" i="57"/>
  <c r="AC57" i="69" s="1"/>
  <c r="BA56" i="57"/>
  <c r="AZ56" i="57"/>
  <c r="AC56" i="69" s="1"/>
  <c r="BA55" i="57"/>
  <c r="AZ55" i="57"/>
  <c r="AC55" i="69" s="1"/>
  <c r="BA54" i="57"/>
  <c r="AZ54" i="57"/>
  <c r="AC54" i="69" s="1"/>
  <c r="BA53" i="57"/>
  <c r="AZ53" i="57"/>
  <c r="AC53" i="69" s="1"/>
  <c r="BA52" i="57"/>
  <c r="AZ52" i="57"/>
  <c r="AC52" i="69" s="1"/>
  <c r="BA51" i="57"/>
  <c r="AZ51" i="57"/>
  <c r="AC51" i="69" s="1"/>
  <c r="BA50" i="57"/>
  <c r="AZ50" i="57"/>
  <c r="AC50" i="69" s="1"/>
  <c r="BA49" i="57"/>
  <c r="AZ49" i="57"/>
  <c r="AC49" i="69" s="1"/>
  <c r="BA48" i="57"/>
  <c r="AZ48" i="57"/>
  <c r="AC48" i="69" s="1"/>
  <c r="BA47" i="57"/>
  <c r="AZ47" i="57"/>
  <c r="AC47" i="69" s="1"/>
  <c r="BA46" i="57"/>
  <c r="AZ46" i="57"/>
  <c r="AC46" i="69" s="1"/>
  <c r="BA45" i="57"/>
  <c r="AZ45" i="57"/>
  <c r="AC45" i="69" s="1"/>
  <c r="BA44" i="57"/>
  <c r="AZ44" i="57"/>
  <c r="AC44" i="69" s="1"/>
  <c r="BA43" i="57"/>
  <c r="AZ43" i="57"/>
  <c r="AC43" i="69" s="1"/>
  <c r="BA42" i="57"/>
  <c r="AZ42" i="57"/>
  <c r="AC42" i="69" s="1"/>
  <c r="BA41" i="57"/>
  <c r="AZ41" i="57"/>
  <c r="AC41" i="69" s="1"/>
  <c r="BA40" i="57"/>
  <c r="AZ40" i="57"/>
  <c r="AC40" i="69" s="1"/>
  <c r="BA39" i="57"/>
  <c r="AZ39" i="57"/>
  <c r="AC39" i="69" s="1"/>
  <c r="BA38" i="57"/>
  <c r="AZ38" i="57"/>
  <c r="AC38" i="69" s="1"/>
  <c r="BA37" i="57"/>
  <c r="AZ37" i="57"/>
  <c r="AC37" i="69" s="1"/>
  <c r="BA36" i="57"/>
  <c r="AZ36" i="57"/>
  <c r="AC36" i="69" s="1"/>
  <c r="BA35" i="57"/>
  <c r="AZ35" i="57"/>
  <c r="AC35" i="69" s="1"/>
  <c r="BA34" i="57"/>
  <c r="AZ34" i="57"/>
  <c r="AC34" i="69" s="1"/>
  <c r="BA33" i="57"/>
  <c r="AZ33" i="57"/>
  <c r="AC33" i="69" s="1"/>
  <c r="BA32" i="57"/>
  <c r="AZ32" i="57"/>
  <c r="AC32" i="69" s="1"/>
  <c r="BA31" i="57"/>
  <c r="AZ31" i="57"/>
  <c r="AC31" i="69" s="1"/>
  <c r="BA30" i="57"/>
  <c r="AZ30" i="57"/>
  <c r="AC30" i="69" s="1"/>
  <c r="BA29" i="57"/>
  <c r="AZ29" i="57"/>
  <c r="AC29" i="69" s="1"/>
  <c r="BA28" i="57"/>
  <c r="AZ28" i="57"/>
  <c r="AC28" i="69" s="1"/>
  <c r="BA27" i="57"/>
  <c r="AZ27" i="57"/>
  <c r="AC27" i="69" s="1"/>
  <c r="BA26" i="57"/>
  <c r="AZ26" i="57"/>
  <c r="AC26" i="69" s="1"/>
  <c r="BA25" i="57"/>
  <c r="AZ25" i="57"/>
  <c r="AC25" i="69" s="1"/>
  <c r="BA24" i="57"/>
  <c r="AZ24" i="57"/>
  <c r="AC24" i="69" s="1"/>
  <c r="BA23" i="57"/>
  <c r="AZ23" i="57"/>
  <c r="AC23" i="69" s="1"/>
  <c r="BA22" i="57"/>
  <c r="AZ22" i="57"/>
  <c r="AC22" i="69" s="1"/>
  <c r="BA21" i="57"/>
  <c r="AZ21" i="57"/>
  <c r="AC21" i="69" s="1"/>
  <c r="BA20" i="57"/>
  <c r="AZ20" i="57"/>
  <c r="AC20" i="69" s="1"/>
  <c r="BA19" i="57"/>
  <c r="AZ19" i="57"/>
  <c r="AC19" i="69" s="1"/>
  <c r="BA18" i="57"/>
  <c r="AZ18" i="57"/>
  <c r="AC18" i="69" s="1"/>
  <c r="BA17" i="57"/>
  <c r="AZ17" i="57"/>
  <c r="AC17" i="69" s="1"/>
  <c r="AZ16" i="57"/>
  <c r="AC16" i="69" s="1"/>
  <c r="AZ15" i="57"/>
  <c r="AC15" i="69" s="1"/>
  <c r="AZ14" i="57"/>
  <c r="AC14" i="69" s="1"/>
  <c r="AZ11" i="57"/>
  <c r="AC11" i="69" s="1"/>
  <c r="AW104" i="57"/>
  <c r="AV104" i="57"/>
  <c r="Z104" i="69" s="1"/>
  <c r="AW103" i="57"/>
  <c r="AV103" i="57"/>
  <c r="Z103" i="69" s="1"/>
  <c r="AW102" i="57"/>
  <c r="AV102" i="57"/>
  <c r="Z102" i="69" s="1"/>
  <c r="AW101" i="57"/>
  <c r="AV101" i="57"/>
  <c r="Z101" i="69" s="1"/>
  <c r="AW100" i="57"/>
  <c r="AV100" i="57"/>
  <c r="Z100" i="69" s="1"/>
  <c r="AW99" i="57"/>
  <c r="AV99" i="57"/>
  <c r="Z99" i="69" s="1"/>
  <c r="AW98" i="57"/>
  <c r="AV98" i="57"/>
  <c r="Z98" i="69" s="1"/>
  <c r="AW97" i="57"/>
  <c r="AV97" i="57"/>
  <c r="Z97" i="69" s="1"/>
  <c r="AW96" i="57"/>
  <c r="AV96" i="57"/>
  <c r="Z96" i="69" s="1"/>
  <c r="AW95" i="57"/>
  <c r="AV95" i="57"/>
  <c r="Z95" i="69" s="1"/>
  <c r="AW94" i="57"/>
  <c r="AV94" i="57"/>
  <c r="Z94" i="69" s="1"/>
  <c r="AW93" i="57"/>
  <c r="AV93" i="57"/>
  <c r="Z93" i="69" s="1"/>
  <c r="AW92" i="57"/>
  <c r="AV92" i="57"/>
  <c r="Z92" i="69" s="1"/>
  <c r="AW91" i="57"/>
  <c r="AV91" i="57"/>
  <c r="Z91" i="69" s="1"/>
  <c r="AW90" i="57"/>
  <c r="AV90" i="57"/>
  <c r="Z90" i="69" s="1"/>
  <c r="AW89" i="57"/>
  <c r="AV89" i="57"/>
  <c r="Z89" i="69" s="1"/>
  <c r="AW88" i="57"/>
  <c r="AV88" i="57"/>
  <c r="Z88" i="69" s="1"/>
  <c r="AW87" i="57"/>
  <c r="AV87" i="57"/>
  <c r="Z87" i="69" s="1"/>
  <c r="AW86" i="57"/>
  <c r="AV86" i="57"/>
  <c r="Z86" i="69" s="1"/>
  <c r="AW85" i="57"/>
  <c r="AV85" i="57"/>
  <c r="Z85" i="69" s="1"/>
  <c r="AW84" i="57"/>
  <c r="AV84" i="57"/>
  <c r="Z84" i="69" s="1"/>
  <c r="AW83" i="57"/>
  <c r="AV83" i="57"/>
  <c r="Z83" i="69" s="1"/>
  <c r="AW82" i="57"/>
  <c r="AV82" i="57"/>
  <c r="Z82" i="69" s="1"/>
  <c r="AW81" i="57"/>
  <c r="AV81" i="57"/>
  <c r="Z81" i="69" s="1"/>
  <c r="AW80" i="57"/>
  <c r="AV80" i="57"/>
  <c r="Z80" i="69" s="1"/>
  <c r="AW79" i="57"/>
  <c r="AV79" i="57"/>
  <c r="Z79" i="69" s="1"/>
  <c r="AW78" i="57"/>
  <c r="AV78" i="57"/>
  <c r="Z78" i="69" s="1"/>
  <c r="AW77" i="57"/>
  <c r="AV77" i="57"/>
  <c r="Z77" i="69" s="1"/>
  <c r="AW76" i="57"/>
  <c r="AV76" i="57"/>
  <c r="Z76" i="69" s="1"/>
  <c r="AW75" i="57"/>
  <c r="AV75" i="57"/>
  <c r="Z75" i="69" s="1"/>
  <c r="AW74" i="57"/>
  <c r="AV74" i="57"/>
  <c r="Z74" i="69" s="1"/>
  <c r="AW73" i="57"/>
  <c r="AV73" i="57"/>
  <c r="Z73" i="69" s="1"/>
  <c r="AW72" i="57"/>
  <c r="AV72" i="57"/>
  <c r="Z72" i="69" s="1"/>
  <c r="AW71" i="57"/>
  <c r="AV71" i="57"/>
  <c r="Z71" i="69" s="1"/>
  <c r="AW70" i="57"/>
  <c r="AV70" i="57"/>
  <c r="Z70" i="69" s="1"/>
  <c r="AW69" i="57"/>
  <c r="AV69" i="57"/>
  <c r="Z69" i="69" s="1"/>
  <c r="AW68" i="57"/>
  <c r="AV68" i="57"/>
  <c r="Z68" i="69" s="1"/>
  <c r="AW67" i="57"/>
  <c r="AV67" i="57"/>
  <c r="Z67" i="69" s="1"/>
  <c r="AW66" i="57"/>
  <c r="AV66" i="57"/>
  <c r="Z66" i="69" s="1"/>
  <c r="AW65" i="57"/>
  <c r="AV65" i="57"/>
  <c r="Z65" i="69" s="1"/>
  <c r="AW64" i="57"/>
  <c r="AV64" i="57"/>
  <c r="Z64" i="69" s="1"/>
  <c r="AW63" i="57"/>
  <c r="AV63" i="57"/>
  <c r="Z63" i="69" s="1"/>
  <c r="AW62" i="57"/>
  <c r="AV62" i="57"/>
  <c r="Z62" i="69" s="1"/>
  <c r="AW61" i="57"/>
  <c r="AV61" i="57"/>
  <c r="Z61" i="69" s="1"/>
  <c r="AW60" i="57"/>
  <c r="AV60" i="57"/>
  <c r="Z60" i="69" s="1"/>
  <c r="AW59" i="57"/>
  <c r="AV59" i="57"/>
  <c r="Z59" i="69" s="1"/>
  <c r="AW58" i="57"/>
  <c r="AV58" i="57"/>
  <c r="Z58" i="69" s="1"/>
  <c r="AW57" i="57"/>
  <c r="AV57" i="57"/>
  <c r="Z57" i="69" s="1"/>
  <c r="AW56" i="57"/>
  <c r="AV56" i="57"/>
  <c r="Z56" i="69" s="1"/>
  <c r="AW55" i="57"/>
  <c r="AV55" i="57"/>
  <c r="Z55" i="69" s="1"/>
  <c r="AW54" i="57"/>
  <c r="AV54" i="57"/>
  <c r="Z54" i="69" s="1"/>
  <c r="AW53" i="57"/>
  <c r="AV53" i="57"/>
  <c r="Z53" i="69" s="1"/>
  <c r="AW52" i="57"/>
  <c r="AV52" i="57"/>
  <c r="Z52" i="69" s="1"/>
  <c r="AW51" i="57"/>
  <c r="AV51" i="57"/>
  <c r="Z51" i="69" s="1"/>
  <c r="AW50" i="57"/>
  <c r="AV50" i="57"/>
  <c r="Z50" i="69" s="1"/>
  <c r="AW49" i="57"/>
  <c r="AV49" i="57"/>
  <c r="Z49" i="69" s="1"/>
  <c r="AW48" i="57"/>
  <c r="AV48" i="57"/>
  <c r="Z48" i="69" s="1"/>
  <c r="AW47" i="57"/>
  <c r="AV47" i="57"/>
  <c r="Z47" i="69" s="1"/>
  <c r="AW46" i="57"/>
  <c r="AV46" i="57"/>
  <c r="Z46" i="69" s="1"/>
  <c r="AW45" i="57"/>
  <c r="AV45" i="57"/>
  <c r="Z45" i="69" s="1"/>
  <c r="AW44" i="57"/>
  <c r="AV44" i="57"/>
  <c r="Z44" i="69" s="1"/>
  <c r="AW43" i="57"/>
  <c r="AV43" i="57"/>
  <c r="Z43" i="69" s="1"/>
  <c r="AW42" i="57"/>
  <c r="AV42" i="57"/>
  <c r="Z42" i="69" s="1"/>
  <c r="AW41" i="57"/>
  <c r="AV41" i="57"/>
  <c r="Z41" i="69" s="1"/>
  <c r="AW40" i="57"/>
  <c r="AV40" i="57"/>
  <c r="Z40" i="69" s="1"/>
  <c r="AW39" i="57"/>
  <c r="AV39" i="57"/>
  <c r="Z39" i="69" s="1"/>
  <c r="AW38" i="57"/>
  <c r="AV38" i="57"/>
  <c r="Z38" i="69" s="1"/>
  <c r="AW37" i="57"/>
  <c r="AV37" i="57"/>
  <c r="Z37" i="69" s="1"/>
  <c r="AW36" i="57"/>
  <c r="AV36" i="57"/>
  <c r="Z36" i="69" s="1"/>
  <c r="AW35" i="57"/>
  <c r="AV35" i="57"/>
  <c r="Z35" i="69" s="1"/>
  <c r="AW34" i="57"/>
  <c r="AV34" i="57"/>
  <c r="Z34" i="69" s="1"/>
  <c r="AW33" i="57"/>
  <c r="AV33" i="57"/>
  <c r="Z33" i="69" s="1"/>
  <c r="AW32" i="57"/>
  <c r="AV32" i="57"/>
  <c r="Z32" i="69" s="1"/>
  <c r="AW31" i="57"/>
  <c r="AV31" i="57"/>
  <c r="Z31" i="69" s="1"/>
  <c r="AW30" i="57"/>
  <c r="AV30" i="57"/>
  <c r="Z30" i="69" s="1"/>
  <c r="AW29" i="57"/>
  <c r="AV29" i="57"/>
  <c r="Z29" i="69" s="1"/>
  <c r="AW28" i="57"/>
  <c r="AV28" i="57"/>
  <c r="Z28" i="69" s="1"/>
  <c r="AW27" i="57"/>
  <c r="AV27" i="57"/>
  <c r="Z27" i="69" s="1"/>
  <c r="AW26" i="57"/>
  <c r="AV26" i="57"/>
  <c r="Z26" i="69" s="1"/>
  <c r="AW25" i="57"/>
  <c r="AV25" i="57"/>
  <c r="Z25" i="69" s="1"/>
  <c r="AW24" i="57"/>
  <c r="AV24" i="57"/>
  <c r="Z24" i="69" s="1"/>
  <c r="AW23" i="57"/>
  <c r="AV23" i="57"/>
  <c r="Z23" i="69" s="1"/>
  <c r="AW22" i="57"/>
  <c r="AV22" i="57"/>
  <c r="Z22" i="69" s="1"/>
  <c r="AW21" i="57"/>
  <c r="AV21" i="57"/>
  <c r="Z21" i="69" s="1"/>
  <c r="AW20" i="57"/>
  <c r="AV20" i="57"/>
  <c r="Z20" i="69" s="1"/>
  <c r="AW19" i="57"/>
  <c r="AV19" i="57"/>
  <c r="Z19" i="69" s="1"/>
  <c r="AW18" i="57"/>
  <c r="AV18" i="57"/>
  <c r="Z18" i="69" s="1"/>
  <c r="AW17" i="57"/>
  <c r="AV17" i="57"/>
  <c r="Z17" i="69" s="1"/>
  <c r="AV16" i="57"/>
  <c r="AX16" i="57" s="1"/>
  <c r="AA16" i="69" s="1"/>
  <c r="AW15" i="57"/>
  <c r="AV15" i="57"/>
  <c r="AV14" i="57"/>
  <c r="Z14" i="69" s="1"/>
  <c r="AS104" i="57"/>
  <c r="AR104" i="57"/>
  <c r="W104" i="69" s="1"/>
  <c r="AS103" i="57"/>
  <c r="AR103" i="57"/>
  <c r="W103" i="69" s="1"/>
  <c r="AS102" i="57"/>
  <c r="AR102" i="57"/>
  <c r="W102" i="69" s="1"/>
  <c r="AS101" i="57"/>
  <c r="AR101" i="57"/>
  <c r="W101" i="69" s="1"/>
  <c r="AS100" i="57"/>
  <c r="AR100" i="57"/>
  <c r="W100" i="69" s="1"/>
  <c r="AS99" i="57"/>
  <c r="AR99" i="57"/>
  <c r="W99" i="69" s="1"/>
  <c r="AS98" i="57"/>
  <c r="AR98" i="57"/>
  <c r="W98" i="69" s="1"/>
  <c r="AS97" i="57"/>
  <c r="AR97" i="57"/>
  <c r="W97" i="69" s="1"/>
  <c r="AS96" i="57"/>
  <c r="AR96" i="57"/>
  <c r="W96" i="69" s="1"/>
  <c r="AS95" i="57"/>
  <c r="AR95" i="57"/>
  <c r="W95" i="69" s="1"/>
  <c r="AS94" i="57"/>
  <c r="AR94" i="57"/>
  <c r="W94" i="69" s="1"/>
  <c r="AS93" i="57"/>
  <c r="AR93" i="57"/>
  <c r="W93" i="69" s="1"/>
  <c r="AS92" i="57"/>
  <c r="AR92" i="57"/>
  <c r="W92" i="69" s="1"/>
  <c r="AS91" i="57"/>
  <c r="AR91" i="57"/>
  <c r="W91" i="69" s="1"/>
  <c r="AS90" i="57"/>
  <c r="AR90" i="57"/>
  <c r="W90" i="69" s="1"/>
  <c r="AS89" i="57"/>
  <c r="AR89" i="57"/>
  <c r="W89" i="69" s="1"/>
  <c r="AS88" i="57"/>
  <c r="AR88" i="57"/>
  <c r="W88" i="69" s="1"/>
  <c r="AS87" i="57"/>
  <c r="AR87" i="57"/>
  <c r="W87" i="69" s="1"/>
  <c r="AS86" i="57"/>
  <c r="AR86" i="57"/>
  <c r="W86" i="69" s="1"/>
  <c r="AS85" i="57"/>
  <c r="AR85" i="57"/>
  <c r="W85" i="69" s="1"/>
  <c r="AS84" i="57"/>
  <c r="AR84" i="57"/>
  <c r="W84" i="69" s="1"/>
  <c r="AS83" i="57"/>
  <c r="AR83" i="57"/>
  <c r="W83" i="69" s="1"/>
  <c r="AS82" i="57"/>
  <c r="AR82" i="57"/>
  <c r="W82" i="69" s="1"/>
  <c r="AS81" i="57"/>
  <c r="AR81" i="57"/>
  <c r="W81" i="69" s="1"/>
  <c r="AS80" i="57"/>
  <c r="AR80" i="57"/>
  <c r="W80" i="69" s="1"/>
  <c r="AS79" i="57"/>
  <c r="AR79" i="57"/>
  <c r="W79" i="69" s="1"/>
  <c r="AS78" i="57"/>
  <c r="AR78" i="57"/>
  <c r="W78" i="69" s="1"/>
  <c r="AS77" i="57"/>
  <c r="AR77" i="57"/>
  <c r="W77" i="69" s="1"/>
  <c r="AS76" i="57"/>
  <c r="AR76" i="57"/>
  <c r="W76" i="69" s="1"/>
  <c r="AS75" i="57"/>
  <c r="AR75" i="57"/>
  <c r="W75" i="69" s="1"/>
  <c r="AS74" i="57"/>
  <c r="AR74" i="57"/>
  <c r="W74" i="69" s="1"/>
  <c r="AS73" i="57"/>
  <c r="AR73" i="57"/>
  <c r="W73" i="69" s="1"/>
  <c r="AS72" i="57"/>
  <c r="AR72" i="57"/>
  <c r="W72" i="69" s="1"/>
  <c r="AS71" i="57"/>
  <c r="AR71" i="57"/>
  <c r="W71" i="69" s="1"/>
  <c r="AS70" i="57"/>
  <c r="AR70" i="57"/>
  <c r="W70" i="69" s="1"/>
  <c r="AS69" i="57"/>
  <c r="AR69" i="57"/>
  <c r="W69" i="69" s="1"/>
  <c r="AS68" i="57"/>
  <c r="AR68" i="57"/>
  <c r="W68" i="69" s="1"/>
  <c r="AS67" i="57"/>
  <c r="AR67" i="57"/>
  <c r="W67" i="69" s="1"/>
  <c r="AS66" i="57"/>
  <c r="AR66" i="57"/>
  <c r="W66" i="69" s="1"/>
  <c r="AS65" i="57"/>
  <c r="AR65" i="57"/>
  <c r="W65" i="69" s="1"/>
  <c r="AS64" i="57"/>
  <c r="AR64" i="57"/>
  <c r="W64" i="69" s="1"/>
  <c r="AS63" i="57"/>
  <c r="AR63" i="57"/>
  <c r="W63" i="69" s="1"/>
  <c r="AS62" i="57"/>
  <c r="AR62" i="57"/>
  <c r="W62" i="69" s="1"/>
  <c r="AS61" i="57"/>
  <c r="AR61" i="57"/>
  <c r="W61" i="69" s="1"/>
  <c r="AS60" i="57"/>
  <c r="AR60" i="57"/>
  <c r="W60" i="69" s="1"/>
  <c r="AS59" i="57"/>
  <c r="AR59" i="57"/>
  <c r="W59" i="69" s="1"/>
  <c r="AS58" i="57"/>
  <c r="AR58" i="57"/>
  <c r="W58" i="69" s="1"/>
  <c r="AS57" i="57"/>
  <c r="AR57" i="57"/>
  <c r="W57" i="69" s="1"/>
  <c r="AS56" i="57"/>
  <c r="AR56" i="57"/>
  <c r="W56" i="69" s="1"/>
  <c r="AS55" i="57"/>
  <c r="AR55" i="57"/>
  <c r="W55" i="69" s="1"/>
  <c r="AS54" i="57"/>
  <c r="AR54" i="57"/>
  <c r="W54" i="69" s="1"/>
  <c r="AS53" i="57"/>
  <c r="AR53" i="57"/>
  <c r="W53" i="69" s="1"/>
  <c r="AS52" i="57"/>
  <c r="AR52" i="57"/>
  <c r="W52" i="69" s="1"/>
  <c r="AS51" i="57"/>
  <c r="AR51" i="57"/>
  <c r="W51" i="69" s="1"/>
  <c r="AS50" i="57"/>
  <c r="AR50" i="57"/>
  <c r="W50" i="69" s="1"/>
  <c r="AS49" i="57"/>
  <c r="AR49" i="57"/>
  <c r="W49" i="69" s="1"/>
  <c r="AS48" i="57"/>
  <c r="AR48" i="57"/>
  <c r="W48" i="69" s="1"/>
  <c r="AS47" i="57"/>
  <c r="AR47" i="57"/>
  <c r="W47" i="69" s="1"/>
  <c r="AS46" i="57"/>
  <c r="AR46" i="57"/>
  <c r="W46" i="69" s="1"/>
  <c r="AS45" i="57"/>
  <c r="AR45" i="57"/>
  <c r="W45" i="69" s="1"/>
  <c r="AS44" i="57"/>
  <c r="AR44" i="57"/>
  <c r="W44" i="69" s="1"/>
  <c r="AS43" i="57"/>
  <c r="AR43" i="57"/>
  <c r="W43" i="69" s="1"/>
  <c r="AS42" i="57"/>
  <c r="AR42" i="57"/>
  <c r="W42" i="69" s="1"/>
  <c r="AS41" i="57"/>
  <c r="AR41" i="57"/>
  <c r="W41" i="69" s="1"/>
  <c r="AS40" i="57"/>
  <c r="AR40" i="57"/>
  <c r="W40" i="69" s="1"/>
  <c r="AS39" i="57"/>
  <c r="AR39" i="57"/>
  <c r="W39" i="69" s="1"/>
  <c r="AS38" i="57"/>
  <c r="AR38" i="57"/>
  <c r="W38" i="69" s="1"/>
  <c r="AS37" i="57"/>
  <c r="AR37" i="57"/>
  <c r="W37" i="69" s="1"/>
  <c r="AS36" i="57"/>
  <c r="AR36" i="57"/>
  <c r="W36" i="69" s="1"/>
  <c r="AS35" i="57"/>
  <c r="AR35" i="57"/>
  <c r="W35" i="69" s="1"/>
  <c r="AS34" i="57"/>
  <c r="AR34" i="57"/>
  <c r="W34" i="69" s="1"/>
  <c r="AS33" i="57"/>
  <c r="AR33" i="57"/>
  <c r="W33" i="69" s="1"/>
  <c r="AS32" i="57"/>
  <c r="AR32" i="57"/>
  <c r="W32" i="69" s="1"/>
  <c r="AS31" i="57"/>
  <c r="AR31" i="57"/>
  <c r="W31" i="69" s="1"/>
  <c r="AS30" i="57"/>
  <c r="AR30" i="57"/>
  <c r="W30" i="69" s="1"/>
  <c r="AS29" i="57"/>
  <c r="AR29" i="57"/>
  <c r="W29" i="69" s="1"/>
  <c r="AS28" i="57"/>
  <c r="AR28" i="57"/>
  <c r="W28" i="69" s="1"/>
  <c r="AS27" i="57"/>
  <c r="AR27" i="57"/>
  <c r="W27" i="69" s="1"/>
  <c r="AS26" i="57"/>
  <c r="AR26" i="57"/>
  <c r="W26" i="69" s="1"/>
  <c r="AS25" i="57"/>
  <c r="AR25" i="57"/>
  <c r="W25" i="69" s="1"/>
  <c r="AS24" i="57"/>
  <c r="AR24" i="57"/>
  <c r="W24" i="69" s="1"/>
  <c r="AS23" i="57"/>
  <c r="AR23" i="57"/>
  <c r="W23" i="69" s="1"/>
  <c r="AS22" i="57"/>
  <c r="AR22" i="57"/>
  <c r="W22" i="69" s="1"/>
  <c r="AS21" i="57"/>
  <c r="AR21" i="57"/>
  <c r="W21" i="69" s="1"/>
  <c r="AS20" i="57"/>
  <c r="AR20" i="57"/>
  <c r="W20" i="69" s="1"/>
  <c r="AS19" i="57"/>
  <c r="AR19" i="57"/>
  <c r="W19" i="69" s="1"/>
  <c r="AS18" i="57"/>
  <c r="AR18" i="57"/>
  <c r="W18" i="69" s="1"/>
  <c r="AS17" i="57"/>
  <c r="AR17" i="57"/>
  <c r="W17" i="69" s="1"/>
  <c r="AR16" i="57"/>
  <c r="W16" i="69" s="1"/>
  <c r="AR15" i="57"/>
  <c r="W15" i="69" s="1"/>
  <c r="AR14" i="57"/>
  <c r="AT14" i="57" s="1"/>
  <c r="X14" i="69" s="1"/>
  <c r="AR12" i="57"/>
  <c r="W12" i="69" s="1"/>
  <c r="AQ12" i="57"/>
  <c r="V12" i="69" s="1"/>
  <c r="AO104" i="57"/>
  <c r="AN104" i="57"/>
  <c r="T104" i="69" s="1"/>
  <c r="AO103" i="57"/>
  <c r="AN103" i="57"/>
  <c r="T103" i="69" s="1"/>
  <c r="AO102" i="57"/>
  <c r="AN102" i="57"/>
  <c r="T102" i="69" s="1"/>
  <c r="AO101" i="57"/>
  <c r="AN101" i="57"/>
  <c r="T101" i="69" s="1"/>
  <c r="AO100" i="57"/>
  <c r="AN100" i="57"/>
  <c r="T100" i="69" s="1"/>
  <c r="AO99" i="57"/>
  <c r="AN99" i="57"/>
  <c r="T99" i="69" s="1"/>
  <c r="AO98" i="57"/>
  <c r="AN98" i="57"/>
  <c r="T98" i="69" s="1"/>
  <c r="AO97" i="57"/>
  <c r="AN97" i="57"/>
  <c r="T97" i="69" s="1"/>
  <c r="AO96" i="57"/>
  <c r="AN96" i="57"/>
  <c r="T96" i="69" s="1"/>
  <c r="AO95" i="57"/>
  <c r="AN95" i="57"/>
  <c r="T95" i="69" s="1"/>
  <c r="AO94" i="57"/>
  <c r="AN94" i="57"/>
  <c r="T94" i="69" s="1"/>
  <c r="AO93" i="57"/>
  <c r="AN93" i="57"/>
  <c r="T93" i="69" s="1"/>
  <c r="AO92" i="57"/>
  <c r="AN92" i="57"/>
  <c r="T92" i="69" s="1"/>
  <c r="AO91" i="57"/>
  <c r="AN91" i="57"/>
  <c r="T91" i="69" s="1"/>
  <c r="AO90" i="57"/>
  <c r="AN90" i="57"/>
  <c r="T90" i="69" s="1"/>
  <c r="AO89" i="57"/>
  <c r="AN89" i="57"/>
  <c r="T89" i="69" s="1"/>
  <c r="AO88" i="57"/>
  <c r="AN88" i="57"/>
  <c r="T88" i="69" s="1"/>
  <c r="AO87" i="57"/>
  <c r="AN87" i="57"/>
  <c r="T87" i="69" s="1"/>
  <c r="AO86" i="57"/>
  <c r="AN86" i="57"/>
  <c r="T86" i="69" s="1"/>
  <c r="AO85" i="57"/>
  <c r="AN85" i="57"/>
  <c r="T85" i="69" s="1"/>
  <c r="AO84" i="57"/>
  <c r="AN84" i="57"/>
  <c r="T84" i="69" s="1"/>
  <c r="AO83" i="57"/>
  <c r="AN83" i="57"/>
  <c r="T83" i="69" s="1"/>
  <c r="AO82" i="57"/>
  <c r="AN82" i="57"/>
  <c r="T82" i="69" s="1"/>
  <c r="AO81" i="57"/>
  <c r="AN81" i="57"/>
  <c r="T81" i="69" s="1"/>
  <c r="AO80" i="57"/>
  <c r="AN80" i="57"/>
  <c r="T80" i="69" s="1"/>
  <c r="AO79" i="57"/>
  <c r="AN79" i="57"/>
  <c r="T79" i="69" s="1"/>
  <c r="AO78" i="57"/>
  <c r="AN78" i="57"/>
  <c r="T78" i="69" s="1"/>
  <c r="AO77" i="57"/>
  <c r="AN77" i="57"/>
  <c r="T77" i="69" s="1"/>
  <c r="AO76" i="57"/>
  <c r="AN76" i="57"/>
  <c r="T76" i="69" s="1"/>
  <c r="AO75" i="57"/>
  <c r="AN75" i="57"/>
  <c r="T75" i="69" s="1"/>
  <c r="AO74" i="57"/>
  <c r="AN74" i="57"/>
  <c r="T74" i="69" s="1"/>
  <c r="AO73" i="57"/>
  <c r="AN73" i="57"/>
  <c r="T73" i="69" s="1"/>
  <c r="AO72" i="57"/>
  <c r="AN72" i="57"/>
  <c r="T72" i="69" s="1"/>
  <c r="AO71" i="57"/>
  <c r="AN71" i="57"/>
  <c r="T71" i="69" s="1"/>
  <c r="AO70" i="57"/>
  <c r="AN70" i="57"/>
  <c r="T70" i="69" s="1"/>
  <c r="AO69" i="57"/>
  <c r="AN69" i="57"/>
  <c r="T69" i="69" s="1"/>
  <c r="AO68" i="57"/>
  <c r="AN68" i="57"/>
  <c r="T68" i="69" s="1"/>
  <c r="AO67" i="57"/>
  <c r="AN67" i="57"/>
  <c r="T67" i="69" s="1"/>
  <c r="AO66" i="57"/>
  <c r="AN66" i="57"/>
  <c r="T66" i="69" s="1"/>
  <c r="AO65" i="57"/>
  <c r="AN65" i="57"/>
  <c r="T65" i="69" s="1"/>
  <c r="AO64" i="57"/>
  <c r="AN64" i="57"/>
  <c r="T64" i="69" s="1"/>
  <c r="AO63" i="57"/>
  <c r="AN63" i="57"/>
  <c r="T63" i="69" s="1"/>
  <c r="AO62" i="57"/>
  <c r="AN62" i="57"/>
  <c r="T62" i="69" s="1"/>
  <c r="AO61" i="57"/>
  <c r="AN61" i="57"/>
  <c r="T61" i="69" s="1"/>
  <c r="AO60" i="57"/>
  <c r="AN60" i="57"/>
  <c r="T60" i="69" s="1"/>
  <c r="AO59" i="57"/>
  <c r="AN59" i="57"/>
  <c r="T59" i="69" s="1"/>
  <c r="AO58" i="57"/>
  <c r="AN58" i="57"/>
  <c r="T58" i="69" s="1"/>
  <c r="AO57" i="57"/>
  <c r="AN57" i="57"/>
  <c r="T57" i="69" s="1"/>
  <c r="AO56" i="57"/>
  <c r="AN56" i="57"/>
  <c r="T56" i="69" s="1"/>
  <c r="AO55" i="57"/>
  <c r="AN55" i="57"/>
  <c r="T55" i="69" s="1"/>
  <c r="AO54" i="57"/>
  <c r="AN54" i="57"/>
  <c r="T54" i="69" s="1"/>
  <c r="AO53" i="57"/>
  <c r="AN53" i="57"/>
  <c r="T53" i="69" s="1"/>
  <c r="AO52" i="57"/>
  <c r="AN52" i="57"/>
  <c r="T52" i="69" s="1"/>
  <c r="AO51" i="57"/>
  <c r="AN51" i="57"/>
  <c r="T51" i="69" s="1"/>
  <c r="AO50" i="57"/>
  <c r="AN50" i="57"/>
  <c r="T50" i="69" s="1"/>
  <c r="AO49" i="57"/>
  <c r="AN49" i="57"/>
  <c r="T49" i="69" s="1"/>
  <c r="AO48" i="57"/>
  <c r="AN48" i="57"/>
  <c r="T48" i="69" s="1"/>
  <c r="AO47" i="57"/>
  <c r="AN47" i="57"/>
  <c r="T47" i="69" s="1"/>
  <c r="AO46" i="57"/>
  <c r="AN46" i="57"/>
  <c r="T46" i="69" s="1"/>
  <c r="AO45" i="57"/>
  <c r="AN45" i="57"/>
  <c r="T45" i="69" s="1"/>
  <c r="AO44" i="57"/>
  <c r="AN44" i="57"/>
  <c r="T44" i="69" s="1"/>
  <c r="AO43" i="57"/>
  <c r="AN43" i="57"/>
  <c r="T43" i="69" s="1"/>
  <c r="AO42" i="57"/>
  <c r="AN42" i="57"/>
  <c r="T42" i="69" s="1"/>
  <c r="AO41" i="57"/>
  <c r="AN41" i="57"/>
  <c r="T41" i="69" s="1"/>
  <c r="AO40" i="57"/>
  <c r="AN40" i="57"/>
  <c r="T40" i="69" s="1"/>
  <c r="AO39" i="57"/>
  <c r="AN39" i="57"/>
  <c r="T39" i="69" s="1"/>
  <c r="AO38" i="57"/>
  <c r="AN38" i="57"/>
  <c r="T38" i="69" s="1"/>
  <c r="AO37" i="57"/>
  <c r="AN37" i="57"/>
  <c r="T37" i="69" s="1"/>
  <c r="AO36" i="57"/>
  <c r="AN36" i="57"/>
  <c r="T36" i="69" s="1"/>
  <c r="AO35" i="57"/>
  <c r="AN35" i="57"/>
  <c r="T35" i="69" s="1"/>
  <c r="AO34" i="57"/>
  <c r="AN34" i="57"/>
  <c r="T34" i="69" s="1"/>
  <c r="AO33" i="57"/>
  <c r="AN33" i="57"/>
  <c r="T33" i="69" s="1"/>
  <c r="AO32" i="57"/>
  <c r="AN32" i="57"/>
  <c r="T32" i="69" s="1"/>
  <c r="AO31" i="57"/>
  <c r="AN31" i="57"/>
  <c r="T31" i="69" s="1"/>
  <c r="AO30" i="57"/>
  <c r="AN30" i="57"/>
  <c r="T30" i="69" s="1"/>
  <c r="AO29" i="57"/>
  <c r="AN29" i="57"/>
  <c r="T29" i="69" s="1"/>
  <c r="AO28" i="57"/>
  <c r="AN28" i="57"/>
  <c r="T28" i="69" s="1"/>
  <c r="AO27" i="57"/>
  <c r="AN27" i="57"/>
  <c r="T27" i="69" s="1"/>
  <c r="AO26" i="57"/>
  <c r="AN26" i="57"/>
  <c r="T26" i="69" s="1"/>
  <c r="AO25" i="57"/>
  <c r="AN25" i="57"/>
  <c r="T25" i="69" s="1"/>
  <c r="AO24" i="57"/>
  <c r="AN24" i="57"/>
  <c r="T24" i="69" s="1"/>
  <c r="AO23" i="57"/>
  <c r="AN23" i="57"/>
  <c r="T23" i="69" s="1"/>
  <c r="AO22" i="57"/>
  <c r="AN22" i="57"/>
  <c r="T22" i="69" s="1"/>
  <c r="AO21" i="57"/>
  <c r="AN21" i="57"/>
  <c r="T21" i="69" s="1"/>
  <c r="AO20" i="57"/>
  <c r="AN20" i="57"/>
  <c r="T20" i="69" s="1"/>
  <c r="AO19" i="57"/>
  <c r="AN19" i="57"/>
  <c r="T19" i="69" s="1"/>
  <c r="AO18" i="57"/>
  <c r="AN18" i="57"/>
  <c r="T18" i="69" s="1"/>
  <c r="AO17" i="57"/>
  <c r="AN17" i="57"/>
  <c r="T17" i="69" s="1"/>
  <c r="AN16" i="57"/>
  <c r="AO15" i="57"/>
  <c r="AN15" i="57"/>
  <c r="T15" i="69" s="1"/>
  <c r="AN14" i="57"/>
  <c r="T14" i="69" s="1"/>
  <c r="AM11" i="57"/>
  <c r="S11" i="69" s="1"/>
  <c r="AN5" i="57"/>
  <c r="T5" i="69" s="1"/>
  <c r="AK104" i="57"/>
  <c r="AJ104" i="57"/>
  <c r="Q104" i="69" s="1"/>
  <c r="AK103" i="57"/>
  <c r="AJ103" i="57"/>
  <c r="Q103" i="69" s="1"/>
  <c r="AK102" i="57"/>
  <c r="AJ102" i="57"/>
  <c r="Q102" i="69" s="1"/>
  <c r="AK101" i="57"/>
  <c r="AJ101" i="57"/>
  <c r="Q101" i="69" s="1"/>
  <c r="AK100" i="57"/>
  <c r="AJ100" i="57"/>
  <c r="Q100" i="69" s="1"/>
  <c r="AK99" i="57"/>
  <c r="AJ99" i="57"/>
  <c r="Q99" i="69" s="1"/>
  <c r="AK98" i="57"/>
  <c r="AJ98" i="57"/>
  <c r="Q98" i="69" s="1"/>
  <c r="AK97" i="57"/>
  <c r="AJ97" i="57"/>
  <c r="Q97" i="69" s="1"/>
  <c r="AK96" i="57"/>
  <c r="AJ96" i="57"/>
  <c r="Q96" i="69" s="1"/>
  <c r="AK95" i="57"/>
  <c r="AJ95" i="57"/>
  <c r="Q95" i="69" s="1"/>
  <c r="AK94" i="57"/>
  <c r="AJ94" i="57"/>
  <c r="Q94" i="69" s="1"/>
  <c r="AK93" i="57"/>
  <c r="AJ93" i="57"/>
  <c r="Q93" i="69" s="1"/>
  <c r="AK92" i="57"/>
  <c r="AJ92" i="57"/>
  <c r="Q92" i="69" s="1"/>
  <c r="AK91" i="57"/>
  <c r="AJ91" i="57"/>
  <c r="Q91" i="69" s="1"/>
  <c r="AK90" i="57"/>
  <c r="AJ90" i="57"/>
  <c r="Q90" i="69" s="1"/>
  <c r="AK89" i="57"/>
  <c r="AJ89" i="57"/>
  <c r="Q89" i="69" s="1"/>
  <c r="AK88" i="57"/>
  <c r="AJ88" i="57"/>
  <c r="Q88" i="69" s="1"/>
  <c r="AK87" i="57"/>
  <c r="AJ87" i="57"/>
  <c r="Q87" i="69" s="1"/>
  <c r="AK86" i="57"/>
  <c r="AJ86" i="57"/>
  <c r="Q86" i="69" s="1"/>
  <c r="AK85" i="57"/>
  <c r="AJ85" i="57"/>
  <c r="Q85" i="69" s="1"/>
  <c r="AK84" i="57"/>
  <c r="AJ84" i="57"/>
  <c r="Q84" i="69" s="1"/>
  <c r="AK83" i="57"/>
  <c r="AJ83" i="57"/>
  <c r="Q83" i="69" s="1"/>
  <c r="AK82" i="57"/>
  <c r="AJ82" i="57"/>
  <c r="Q82" i="69" s="1"/>
  <c r="AK81" i="57"/>
  <c r="AJ81" i="57"/>
  <c r="Q81" i="69" s="1"/>
  <c r="AK80" i="57"/>
  <c r="AJ80" i="57"/>
  <c r="Q80" i="69" s="1"/>
  <c r="AK79" i="57"/>
  <c r="AJ79" i="57"/>
  <c r="Q79" i="69" s="1"/>
  <c r="AK78" i="57"/>
  <c r="AJ78" i="57"/>
  <c r="Q78" i="69" s="1"/>
  <c r="AK77" i="57"/>
  <c r="AJ77" i="57"/>
  <c r="Q77" i="69" s="1"/>
  <c r="AK76" i="57"/>
  <c r="AJ76" i="57"/>
  <c r="Q76" i="69" s="1"/>
  <c r="AK75" i="57"/>
  <c r="AJ75" i="57"/>
  <c r="Q75" i="69" s="1"/>
  <c r="AK74" i="57"/>
  <c r="AJ74" i="57"/>
  <c r="Q74" i="69" s="1"/>
  <c r="AK73" i="57"/>
  <c r="AJ73" i="57"/>
  <c r="Q73" i="69" s="1"/>
  <c r="AK72" i="57"/>
  <c r="AJ72" i="57"/>
  <c r="Q72" i="69" s="1"/>
  <c r="AK71" i="57"/>
  <c r="AJ71" i="57"/>
  <c r="Q71" i="69" s="1"/>
  <c r="AK70" i="57"/>
  <c r="AJ70" i="57"/>
  <c r="Q70" i="69" s="1"/>
  <c r="AK69" i="57"/>
  <c r="AJ69" i="57"/>
  <c r="Q69" i="69" s="1"/>
  <c r="AK68" i="57"/>
  <c r="AJ68" i="57"/>
  <c r="Q68" i="69" s="1"/>
  <c r="AK67" i="57"/>
  <c r="AJ67" i="57"/>
  <c r="Q67" i="69" s="1"/>
  <c r="AK66" i="57"/>
  <c r="AJ66" i="57"/>
  <c r="Q66" i="69" s="1"/>
  <c r="AK65" i="57"/>
  <c r="AJ65" i="57"/>
  <c r="Q65" i="69" s="1"/>
  <c r="AK64" i="57"/>
  <c r="AJ64" i="57"/>
  <c r="Q64" i="69" s="1"/>
  <c r="AK63" i="57"/>
  <c r="AJ63" i="57"/>
  <c r="Q63" i="69" s="1"/>
  <c r="AK62" i="57"/>
  <c r="AJ62" i="57"/>
  <c r="Q62" i="69" s="1"/>
  <c r="AK61" i="57"/>
  <c r="AJ61" i="57"/>
  <c r="Q61" i="69" s="1"/>
  <c r="AK60" i="57"/>
  <c r="AJ60" i="57"/>
  <c r="Q60" i="69" s="1"/>
  <c r="AK59" i="57"/>
  <c r="AJ59" i="57"/>
  <c r="Q59" i="69" s="1"/>
  <c r="AK58" i="57"/>
  <c r="AJ58" i="57"/>
  <c r="Q58" i="69" s="1"/>
  <c r="AK57" i="57"/>
  <c r="AJ57" i="57"/>
  <c r="Q57" i="69" s="1"/>
  <c r="AK56" i="57"/>
  <c r="AJ56" i="57"/>
  <c r="Q56" i="69" s="1"/>
  <c r="AK55" i="57"/>
  <c r="AJ55" i="57"/>
  <c r="Q55" i="69" s="1"/>
  <c r="AK54" i="57"/>
  <c r="AJ54" i="57"/>
  <c r="Q54" i="69" s="1"/>
  <c r="AK53" i="57"/>
  <c r="AJ53" i="57"/>
  <c r="Q53" i="69" s="1"/>
  <c r="AK52" i="57"/>
  <c r="AJ52" i="57"/>
  <c r="Q52" i="69" s="1"/>
  <c r="AK51" i="57"/>
  <c r="AJ51" i="57"/>
  <c r="Q51" i="69" s="1"/>
  <c r="AK50" i="57"/>
  <c r="AJ50" i="57"/>
  <c r="Q50" i="69" s="1"/>
  <c r="AK49" i="57"/>
  <c r="AJ49" i="57"/>
  <c r="Q49" i="69" s="1"/>
  <c r="AK48" i="57"/>
  <c r="AJ48" i="57"/>
  <c r="Q48" i="69" s="1"/>
  <c r="AK47" i="57"/>
  <c r="AJ47" i="57"/>
  <c r="Q47" i="69" s="1"/>
  <c r="AK46" i="57"/>
  <c r="AJ46" i="57"/>
  <c r="Q46" i="69" s="1"/>
  <c r="AK45" i="57"/>
  <c r="AJ45" i="57"/>
  <c r="Q45" i="69" s="1"/>
  <c r="AK44" i="57"/>
  <c r="AJ44" i="57"/>
  <c r="Q44" i="69" s="1"/>
  <c r="AK43" i="57"/>
  <c r="AJ43" i="57"/>
  <c r="Q43" i="69" s="1"/>
  <c r="AK42" i="57"/>
  <c r="AJ42" i="57"/>
  <c r="Q42" i="69" s="1"/>
  <c r="AK41" i="57"/>
  <c r="AJ41" i="57"/>
  <c r="Q41" i="69" s="1"/>
  <c r="AK40" i="57"/>
  <c r="AJ40" i="57"/>
  <c r="Q40" i="69" s="1"/>
  <c r="AK39" i="57"/>
  <c r="AJ39" i="57"/>
  <c r="Q39" i="69" s="1"/>
  <c r="AK38" i="57"/>
  <c r="AJ38" i="57"/>
  <c r="Q38" i="69" s="1"/>
  <c r="AK37" i="57"/>
  <c r="AJ37" i="57"/>
  <c r="Q37" i="69" s="1"/>
  <c r="AK36" i="57"/>
  <c r="AJ36" i="57"/>
  <c r="Q36" i="69" s="1"/>
  <c r="AK35" i="57"/>
  <c r="AJ35" i="57"/>
  <c r="Q35" i="69" s="1"/>
  <c r="AK34" i="57"/>
  <c r="AJ34" i="57"/>
  <c r="Q34" i="69" s="1"/>
  <c r="AK33" i="57"/>
  <c r="AJ33" i="57"/>
  <c r="Q33" i="69" s="1"/>
  <c r="AK32" i="57"/>
  <c r="AJ32" i="57"/>
  <c r="Q32" i="69" s="1"/>
  <c r="AK31" i="57"/>
  <c r="AJ31" i="57"/>
  <c r="Q31" i="69" s="1"/>
  <c r="AK30" i="57"/>
  <c r="AJ30" i="57"/>
  <c r="Q30" i="69" s="1"/>
  <c r="AK29" i="57"/>
  <c r="AJ29" i="57"/>
  <c r="Q29" i="69" s="1"/>
  <c r="AK28" i="57"/>
  <c r="AJ28" i="57"/>
  <c r="Q28" i="69" s="1"/>
  <c r="AK27" i="57"/>
  <c r="AJ27" i="57"/>
  <c r="Q27" i="69" s="1"/>
  <c r="AK26" i="57"/>
  <c r="AJ26" i="57"/>
  <c r="Q26" i="69" s="1"/>
  <c r="AK25" i="57"/>
  <c r="AJ25" i="57"/>
  <c r="Q25" i="69" s="1"/>
  <c r="AK24" i="57"/>
  <c r="AJ24" i="57"/>
  <c r="Q24" i="69" s="1"/>
  <c r="AK23" i="57"/>
  <c r="AJ23" i="57"/>
  <c r="Q23" i="69" s="1"/>
  <c r="AK22" i="57"/>
  <c r="AJ22" i="57"/>
  <c r="Q22" i="69" s="1"/>
  <c r="AK21" i="57"/>
  <c r="AJ21" i="57"/>
  <c r="Q21" i="69" s="1"/>
  <c r="AK20" i="57"/>
  <c r="AJ20" i="57"/>
  <c r="Q20" i="69" s="1"/>
  <c r="AK19" i="57"/>
  <c r="AJ19" i="57"/>
  <c r="Q19" i="69" s="1"/>
  <c r="AK18" i="57"/>
  <c r="AJ18" i="57"/>
  <c r="Q18" i="69" s="1"/>
  <c r="AK17" i="57"/>
  <c r="AJ17" i="57"/>
  <c r="Q17" i="69" s="1"/>
  <c r="AJ16" i="57"/>
  <c r="Q16" i="69" s="1"/>
  <c r="AJ15" i="57"/>
  <c r="Q15" i="69" s="1"/>
  <c r="AJ14" i="57"/>
  <c r="Q14" i="69" s="1"/>
  <c r="AG104" i="57"/>
  <c r="AF104" i="57"/>
  <c r="N104" i="69" s="1"/>
  <c r="AG103" i="57"/>
  <c r="AF103" i="57"/>
  <c r="N103" i="69" s="1"/>
  <c r="AG102" i="57"/>
  <c r="AF102" i="57"/>
  <c r="N102" i="69" s="1"/>
  <c r="AG101" i="57"/>
  <c r="AF101" i="57"/>
  <c r="N101" i="69" s="1"/>
  <c r="AG100" i="57"/>
  <c r="AF100" i="57"/>
  <c r="N100" i="69" s="1"/>
  <c r="AG99" i="57"/>
  <c r="AF99" i="57"/>
  <c r="N99" i="69" s="1"/>
  <c r="AG98" i="57"/>
  <c r="AF98" i="57"/>
  <c r="N98" i="69" s="1"/>
  <c r="AG97" i="57"/>
  <c r="AF97" i="57"/>
  <c r="N97" i="69" s="1"/>
  <c r="AG96" i="57"/>
  <c r="AF96" i="57"/>
  <c r="N96" i="69" s="1"/>
  <c r="AG95" i="57"/>
  <c r="AF95" i="57"/>
  <c r="N95" i="69" s="1"/>
  <c r="AG94" i="57"/>
  <c r="AF94" i="57"/>
  <c r="N94" i="69" s="1"/>
  <c r="AG93" i="57"/>
  <c r="AF93" i="57"/>
  <c r="N93" i="69" s="1"/>
  <c r="AG92" i="57"/>
  <c r="AF92" i="57"/>
  <c r="N92" i="69" s="1"/>
  <c r="AG91" i="57"/>
  <c r="AF91" i="57"/>
  <c r="N91" i="69" s="1"/>
  <c r="AG90" i="57"/>
  <c r="AF90" i="57"/>
  <c r="N90" i="69" s="1"/>
  <c r="AG89" i="57"/>
  <c r="AF89" i="57"/>
  <c r="N89" i="69" s="1"/>
  <c r="AG88" i="57"/>
  <c r="AF88" i="57"/>
  <c r="N88" i="69" s="1"/>
  <c r="AG87" i="57"/>
  <c r="AF87" i="57"/>
  <c r="N87" i="69" s="1"/>
  <c r="AG86" i="57"/>
  <c r="AF86" i="57"/>
  <c r="N86" i="69" s="1"/>
  <c r="AG85" i="57"/>
  <c r="AF85" i="57"/>
  <c r="N85" i="69" s="1"/>
  <c r="AG84" i="57"/>
  <c r="AF84" i="57"/>
  <c r="N84" i="69" s="1"/>
  <c r="AG83" i="57"/>
  <c r="AF83" i="57"/>
  <c r="N83" i="69" s="1"/>
  <c r="AG82" i="57"/>
  <c r="AF82" i="57"/>
  <c r="N82" i="69" s="1"/>
  <c r="AG81" i="57"/>
  <c r="AF81" i="57"/>
  <c r="N81" i="69" s="1"/>
  <c r="AG80" i="57"/>
  <c r="AF80" i="57"/>
  <c r="N80" i="69" s="1"/>
  <c r="AG79" i="57"/>
  <c r="AF79" i="57"/>
  <c r="N79" i="69" s="1"/>
  <c r="AG78" i="57"/>
  <c r="AF78" i="57"/>
  <c r="N78" i="69" s="1"/>
  <c r="AG77" i="57"/>
  <c r="AF77" i="57"/>
  <c r="N77" i="69" s="1"/>
  <c r="AG76" i="57"/>
  <c r="AF76" i="57"/>
  <c r="N76" i="69" s="1"/>
  <c r="AG75" i="57"/>
  <c r="AF75" i="57"/>
  <c r="N75" i="69" s="1"/>
  <c r="AG74" i="57"/>
  <c r="AF74" i="57"/>
  <c r="N74" i="69" s="1"/>
  <c r="AG73" i="57"/>
  <c r="AF73" i="57"/>
  <c r="N73" i="69" s="1"/>
  <c r="AG72" i="57"/>
  <c r="AF72" i="57"/>
  <c r="N72" i="69" s="1"/>
  <c r="AG71" i="57"/>
  <c r="AF71" i="57"/>
  <c r="N71" i="69" s="1"/>
  <c r="AG70" i="57"/>
  <c r="AF70" i="57"/>
  <c r="N70" i="69" s="1"/>
  <c r="AG69" i="57"/>
  <c r="AF69" i="57"/>
  <c r="N69" i="69" s="1"/>
  <c r="AG68" i="57"/>
  <c r="AF68" i="57"/>
  <c r="N68" i="69" s="1"/>
  <c r="AG67" i="57"/>
  <c r="AF67" i="57"/>
  <c r="N67" i="69" s="1"/>
  <c r="AG66" i="57"/>
  <c r="AF66" i="57"/>
  <c r="N66" i="69" s="1"/>
  <c r="AG65" i="57"/>
  <c r="AF65" i="57"/>
  <c r="N65" i="69" s="1"/>
  <c r="AG64" i="57"/>
  <c r="AF64" i="57"/>
  <c r="N64" i="69" s="1"/>
  <c r="AG63" i="57"/>
  <c r="AF63" i="57"/>
  <c r="N63" i="69" s="1"/>
  <c r="AG62" i="57"/>
  <c r="AF62" i="57"/>
  <c r="N62" i="69" s="1"/>
  <c r="AG61" i="57"/>
  <c r="AF61" i="57"/>
  <c r="N61" i="69" s="1"/>
  <c r="AG60" i="57"/>
  <c r="AF60" i="57"/>
  <c r="N60" i="69" s="1"/>
  <c r="AG59" i="57"/>
  <c r="AF59" i="57"/>
  <c r="N59" i="69" s="1"/>
  <c r="AG58" i="57"/>
  <c r="AF58" i="57"/>
  <c r="N58" i="69" s="1"/>
  <c r="AG57" i="57"/>
  <c r="AF57" i="57"/>
  <c r="N57" i="69" s="1"/>
  <c r="AG56" i="57"/>
  <c r="AF56" i="57"/>
  <c r="N56" i="69" s="1"/>
  <c r="AG55" i="57"/>
  <c r="AF55" i="57"/>
  <c r="N55" i="69" s="1"/>
  <c r="AG54" i="57"/>
  <c r="AF54" i="57"/>
  <c r="N54" i="69" s="1"/>
  <c r="AG53" i="57"/>
  <c r="AF53" i="57"/>
  <c r="N53" i="69" s="1"/>
  <c r="AG52" i="57"/>
  <c r="AF52" i="57"/>
  <c r="N52" i="69" s="1"/>
  <c r="AG51" i="57"/>
  <c r="AF51" i="57"/>
  <c r="N51" i="69" s="1"/>
  <c r="AG50" i="57"/>
  <c r="AF50" i="57"/>
  <c r="N50" i="69" s="1"/>
  <c r="AG49" i="57"/>
  <c r="AF49" i="57"/>
  <c r="N49" i="69" s="1"/>
  <c r="AG48" i="57"/>
  <c r="AF48" i="57"/>
  <c r="N48" i="69" s="1"/>
  <c r="AG47" i="57"/>
  <c r="AF47" i="57"/>
  <c r="N47" i="69" s="1"/>
  <c r="AG46" i="57"/>
  <c r="AF46" i="57"/>
  <c r="N46" i="69" s="1"/>
  <c r="AG45" i="57"/>
  <c r="AF45" i="57"/>
  <c r="N45" i="69" s="1"/>
  <c r="AG44" i="57"/>
  <c r="AF44" i="57"/>
  <c r="N44" i="69" s="1"/>
  <c r="AG43" i="57"/>
  <c r="AF43" i="57"/>
  <c r="N43" i="69" s="1"/>
  <c r="AG42" i="57"/>
  <c r="AF42" i="57"/>
  <c r="N42" i="69" s="1"/>
  <c r="AG41" i="57"/>
  <c r="AF41" i="57"/>
  <c r="N41" i="69" s="1"/>
  <c r="AG40" i="57"/>
  <c r="AF40" i="57"/>
  <c r="N40" i="69" s="1"/>
  <c r="AG39" i="57"/>
  <c r="AF39" i="57"/>
  <c r="N39" i="69" s="1"/>
  <c r="AG38" i="57"/>
  <c r="AF38" i="57"/>
  <c r="N38" i="69" s="1"/>
  <c r="AG37" i="57"/>
  <c r="AF37" i="57"/>
  <c r="N37" i="69" s="1"/>
  <c r="AG36" i="57"/>
  <c r="AF36" i="57"/>
  <c r="N36" i="69" s="1"/>
  <c r="AG35" i="57"/>
  <c r="AF35" i="57"/>
  <c r="N35" i="69" s="1"/>
  <c r="AG34" i="57"/>
  <c r="AF34" i="57"/>
  <c r="N34" i="69" s="1"/>
  <c r="AG33" i="57"/>
  <c r="AF33" i="57"/>
  <c r="N33" i="69" s="1"/>
  <c r="AG32" i="57"/>
  <c r="AF32" i="57"/>
  <c r="N32" i="69" s="1"/>
  <c r="AG31" i="57"/>
  <c r="AF31" i="57"/>
  <c r="N31" i="69" s="1"/>
  <c r="AG30" i="57"/>
  <c r="AF30" i="57"/>
  <c r="N30" i="69" s="1"/>
  <c r="AG29" i="57"/>
  <c r="AF29" i="57"/>
  <c r="N29" i="69" s="1"/>
  <c r="AG28" i="57"/>
  <c r="AF28" i="57"/>
  <c r="N28" i="69" s="1"/>
  <c r="AG27" i="57"/>
  <c r="AF27" i="57"/>
  <c r="N27" i="69" s="1"/>
  <c r="AG26" i="57"/>
  <c r="AF26" i="57"/>
  <c r="N26" i="69" s="1"/>
  <c r="AG25" i="57"/>
  <c r="AF25" i="57"/>
  <c r="N25" i="69" s="1"/>
  <c r="AG24" i="57"/>
  <c r="AF24" i="57"/>
  <c r="N24" i="69" s="1"/>
  <c r="AG23" i="57"/>
  <c r="AF23" i="57"/>
  <c r="N23" i="69" s="1"/>
  <c r="AG22" i="57"/>
  <c r="AF22" i="57"/>
  <c r="N22" i="69" s="1"/>
  <c r="AG21" i="57"/>
  <c r="AF21" i="57"/>
  <c r="N21" i="69" s="1"/>
  <c r="AG20" i="57"/>
  <c r="AF20" i="57"/>
  <c r="N20" i="69" s="1"/>
  <c r="AG19" i="57"/>
  <c r="AF19" i="57"/>
  <c r="N19" i="69" s="1"/>
  <c r="AG18" i="57"/>
  <c r="AF18" i="57"/>
  <c r="N18" i="69" s="1"/>
  <c r="AG17" i="57"/>
  <c r="AF17" i="57"/>
  <c r="N17" i="69" s="1"/>
  <c r="AF16" i="57"/>
  <c r="AH16" i="57" s="1"/>
  <c r="O16" i="69" s="1"/>
  <c r="AF15" i="57"/>
  <c r="AH15" i="57" s="1"/>
  <c r="O15" i="69" s="1"/>
  <c r="AF14" i="57"/>
  <c r="N14" i="69" s="1"/>
  <c r="AC104" i="57"/>
  <c r="AB104" i="57"/>
  <c r="K104" i="69" s="1"/>
  <c r="AC103" i="57"/>
  <c r="AB103" i="57"/>
  <c r="K103" i="69" s="1"/>
  <c r="AC102" i="57"/>
  <c r="AB102" i="57"/>
  <c r="K102" i="69" s="1"/>
  <c r="AC101" i="57"/>
  <c r="AB101" i="57"/>
  <c r="K101" i="69" s="1"/>
  <c r="AC100" i="57"/>
  <c r="AB100" i="57"/>
  <c r="K100" i="69" s="1"/>
  <c r="AC99" i="57"/>
  <c r="AB99" i="57"/>
  <c r="K99" i="69" s="1"/>
  <c r="AC98" i="57"/>
  <c r="AB98" i="57"/>
  <c r="K98" i="69" s="1"/>
  <c r="AC97" i="57"/>
  <c r="AB97" i="57"/>
  <c r="K97" i="69" s="1"/>
  <c r="AC96" i="57"/>
  <c r="AB96" i="57"/>
  <c r="K96" i="69" s="1"/>
  <c r="AC95" i="57"/>
  <c r="AB95" i="57"/>
  <c r="K95" i="69" s="1"/>
  <c r="AC94" i="57"/>
  <c r="AB94" i="57"/>
  <c r="K94" i="69" s="1"/>
  <c r="AC93" i="57"/>
  <c r="AB93" i="57"/>
  <c r="K93" i="69" s="1"/>
  <c r="AC92" i="57"/>
  <c r="AB92" i="57"/>
  <c r="K92" i="69" s="1"/>
  <c r="AC91" i="57"/>
  <c r="AB91" i="57"/>
  <c r="K91" i="69" s="1"/>
  <c r="AC90" i="57"/>
  <c r="AB90" i="57"/>
  <c r="K90" i="69" s="1"/>
  <c r="AC89" i="57"/>
  <c r="AB89" i="57"/>
  <c r="K89" i="69" s="1"/>
  <c r="AC88" i="57"/>
  <c r="AB88" i="57"/>
  <c r="K88" i="69" s="1"/>
  <c r="AC87" i="57"/>
  <c r="AB87" i="57"/>
  <c r="K87" i="69" s="1"/>
  <c r="AC86" i="57"/>
  <c r="AB86" i="57"/>
  <c r="K86" i="69" s="1"/>
  <c r="AC85" i="57"/>
  <c r="AB85" i="57"/>
  <c r="K85" i="69" s="1"/>
  <c r="AC84" i="57"/>
  <c r="AB84" i="57"/>
  <c r="K84" i="69" s="1"/>
  <c r="AC83" i="57"/>
  <c r="AB83" i="57"/>
  <c r="K83" i="69" s="1"/>
  <c r="AC82" i="57"/>
  <c r="AB82" i="57"/>
  <c r="K82" i="69" s="1"/>
  <c r="AC81" i="57"/>
  <c r="AB81" i="57"/>
  <c r="K81" i="69" s="1"/>
  <c r="AC80" i="57"/>
  <c r="AB80" i="57"/>
  <c r="K80" i="69" s="1"/>
  <c r="AC79" i="57"/>
  <c r="AB79" i="57"/>
  <c r="K79" i="69" s="1"/>
  <c r="AC78" i="57"/>
  <c r="AB78" i="57"/>
  <c r="K78" i="69" s="1"/>
  <c r="AC77" i="57"/>
  <c r="AB77" i="57"/>
  <c r="K77" i="69" s="1"/>
  <c r="AC76" i="57"/>
  <c r="AB76" i="57"/>
  <c r="K76" i="69" s="1"/>
  <c r="AC75" i="57"/>
  <c r="AB75" i="57"/>
  <c r="K75" i="69" s="1"/>
  <c r="AC74" i="57"/>
  <c r="AB74" i="57"/>
  <c r="K74" i="69" s="1"/>
  <c r="AC73" i="57"/>
  <c r="AB73" i="57"/>
  <c r="K73" i="69" s="1"/>
  <c r="AC72" i="57"/>
  <c r="AB72" i="57"/>
  <c r="K72" i="69" s="1"/>
  <c r="AC71" i="57"/>
  <c r="AB71" i="57"/>
  <c r="K71" i="69" s="1"/>
  <c r="AC70" i="57"/>
  <c r="AB70" i="57"/>
  <c r="K70" i="69" s="1"/>
  <c r="AC69" i="57"/>
  <c r="AB69" i="57"/>
  <c r="K69" i="69" s="1"/>
  <c r="AC68" i="57"/>
  <c r="AB68" i="57"/>
  <c r="K68" i="69" s="1"/>
  <c r="AC67" i="57"/>
  <c r="AB67" i="57"/>
  <c r="K67" i="69" s="1"/>
  <c r="AC66" i="57"/>
  <c r="AB66" i="57"/>
  <c r="K66" i="69" s="1"/>
  <c r="AC65" i="57"/>
  <c r="AB65" i="57"/>
  <c r="K65" i="69" s="1"/>
  <c r="AC64" i="57"/>
  <c r="AB64" i="57"/>
  <c r="K64" i="69" s="1"/>
  <c r="AC63" i="57"/>
  <c r="AB63" i="57"/>
  <c r="K63" i="69" s="1"/>
  <c r="AC62" i="57"/>
  <c r="AB62" i="57"/>
  <c r="K62" i="69" s="1"/>
  <c r="AC61" i="57"/>
  <c r="AB61" i="57"/>
  <c r="K61" i="69" s="1"/>
  <c r="AC60" i="57"/>
  <c r="AB60" i="57"/>
  <c r="K60" i="69" s="1"/>
  <c r="AC59" i="57"/>
  <c r="AB59" i="57"/>
  <c r="K59" i="69" s="1"/>
  <c r="AC58" i="57"/>
  <c r="AB58" i="57"/>
  <c r="K58" i="69" s="1"/>
  <c r="AC57" i="57"/>
  <c r="AB57" i="57"/>
  <c r="K57" i="69" s="1"/>
  <c r="AC56" i="57"/>
  <c r="AB56" i="57"/>
  <c r="K56" i="69" s="1"/>
  <c r="AC55" i="57"/>
  <c r="AB55" i="57"/>
  <c r="K55" i="69" s="1"/>
  <c r="AC54" i="57"/>
  <c r="AB54" i="57"/>
  <c r="K54" i="69" s="1"/>
  <c r="AC53" i="57"/>
  <c r="AB53" i="57"/>
  <c r="K53" i="69" s="1"/>
  <c r="AC52" i="57"/>
  <c r="AB52" i="57"/>
  <c r="K52" i="69" s="1"/>
  <c r="AC51" i="57"/>
  <c r="AB51" i="57"/>
  <c r="K51" i="69" s="1"/>
  <c r="AC50" i="57"/>
  <c r="AB50" i="57"/>
  <c r="K50" i="69" s="1"/>
  <c r="AC49" i="57"/>
  <c r="AB49" i="57"/>
  <c r="K49" i="69" s="1"/>
  <c r="AC48" i="57"/>
  <c r="AB48" i="57"/>
  <c r="K48" i="69" s="1"/>
  <c r="AC47" i="57"/>
  <c r="AB47" i="57"/>
  <c r="K47" i="69" s="1"/>
  <c r="AC46" i="57"/>
  <c r="AB46" i="57"/>
  <c r="K46" i="69" s="1"/>
  <c r="AC45" i="57"/>
  <c r="AB45" i="57"/>
  <c r="K45" i="69" s="1"/>
  <c r="AC44" i="57"/>
  <c r="AB44" i="57"/>
  <c r="K44" i="69" s="1"/>
  <c r="AC43" i="57"/>
  <c r="AB43" i="57"/>
  <c r="K43" i="69" s="1"/>
  <c r="AC42" i="57"/>
  <c r="AB42" i="57"/>
  <c r="K42" i="69" s="1"/>
  <c r="AC41" i="57"/>
  <c r="AB41" i="57"/>
  <c r="K41" i="69" s="1"/>
  <c r="AC40" i="57"/>
  <c r="AB40" i="57"/>
  <c r="K40" i="69" s="1"/>
  <c r="AC39" i="57"/>
  <c r="AB39" i="57"/>
  <c r="K39" i="69" s="1"/>
  <c r="AC38" i="57"/>
  <c r="AB38" i="57"/>
  <c r="K38" i="69" s="1"/>
  <c r="AC37" i="57"/>
  <c r="AB37" i="57"/>
  <c r="K37" i="69" s="1"/>
  <c r="AC36" i="57"/>
  <c r="AB36" i="57"/>
  <c r="K36" i="69" s="1"/>
  <c r="AC35" i="57"/>
  <c r="AB35" i="57"/>
  <c r="K35" i="69" s="1"/>
  <c r="AC34" i="57"/>
  <c r="AB34" i="57"/>
  <c r="K34" i="69" s="1"/>
  <c r="AC33" i="57"/>
  <c r="AB33" i="57"/>
  <c r="K33" i="69" s="1"/>
  <c r="AC32" i="57"/>
  <c r="AB32" i="57"/>
  <c r="K32" i="69" s="1"/>
  <c r="AC31" i="57"/>
  <c r="AB31" i="57"/>
  <c r="K31" i="69" s="1"/>
  <c r="AC30" i="57"/>
  <c r="AB30" i="57"/>
  <c r="K30" i="69" s="1"/>
  <c r="AC29" i="57"/>
  <c r="AB29" i="57"/>
  <c r="K29" i="69" s="1"/>
  <c r="AC28" i="57"/>
  <c r="AB28" i="57"/>
  <c r="K28" i="69" s="1"/>
  <c r="AC27" i="57"/>
  <c r="AB27" i="57"/>
  <c r="K27" i="69" s="1"/>
  <c r="AC26" i="57"/>
  <c r="AB26" i="57"/>
  <c r="K26" i="69" s="1"/>
  <c r="AC25" i="57"/>
  <c r="AB25" i="57"/>
  <c r="K25" i="69" s="1"/>
  <c r="AC24" i="57"/>
  <c r="AB24" i="57"/>
  <c r="K24" i="69" s="1"/>
  <c r="AC23" i="57"/>
  <c r="AB23" i="57"/>
  <c r="K23" i="69" s="1"/>
  <c r="AC22" i="57"/>
  <c r="AB22" i="57"/>
  <c r="K22" i="69" s="1"/>
  <c r="AC21" i="57"/>
  <c r="AB21" i="57"/>
  <c r="K21" i="69" s="1"/>
  <c r="AC20" i="57"/>
  <c r="AB20" i="57"/>
  <c r="K20" i="69" s="1"/>
  <c r="AC19" i="57"/>
  <c r="AB19" i="57"/>
  <c r="K19" i="69" s="1"/>
  <c r="AC18" i="57"/>
  <c r="AB18" i="57"/>
  <c r="K18" i="69" s="1"/>
  <c r="AC17" i="57"/>
  <c r="AB17" i="57"/>
  <c r="K17" i="69" s="1"/>
  <c r="AB16" i="57"/>
  <c r="K16" i="69" s="1"/>
  <c r="AC15" i="57"/>
  <c r="AB15" i="57"/>
  <c r="K15" i="69" s="1"/>
  <c r="AB14" i="57"/>
  <c r="AD14" i="57" s="1"/>
  <c r="L14" i="69" s="1"/>
  <c r="AB12" i="57"/>
  <c r="K12" i="69" s="1"/>
  <c r="AB5" i="57"/>
  <c r="K5" i="69" s="1"/>
  <c r="X11" i="57"/>
  <c r="H11" i="69" s="1"/>
  <c r="X14" i="57"/>
  <c r="H14" i="69" s="1"/>
  <c r="X15" i="57"/>
  <c r="H15" i="69" s="1"/>
  <c r="Y15" i="57"/>
  <c r="X16" i="57"/>
  <c r="Z16" i="57" s="1"/>
  <c r="X17" i="57"/>
  <c r="H17" i="69" s="1"/>
  <c r="Y17" i="57"/>
  <c r="X18" i="57"/>
  <c r="H18" i="69" s="1"/>
  <c r="Y18" i="57"/>
  <c r="X19" i="57"/>
  <c r="H19" i="69" s="1"/>
  <c r="Y19" i="57"/>
  <c r="X20" i="57"/>
  <c r="H20" i="69" s="1"/>
  <c r="Y20" i="57"/>
  <c r="X21" i="57"/>
  <c r="H21" i="69" s="1"/>
  <c r="Y21" i="57"/>
  <c r="X22" i="57"/>
  <c r="H22" i="69" s="1"/>
  <c r="Y22" i="57"/>
  <c r="X23" i="57"/>
  <c r="H23" i="69" s="1"/>
  <c r="Y23" i="57"/>
  <c r="X24" i="57"/>
  <c r="H24" i="69" s="1"/>
  <c r="Y24" i="57"/>
  <c r="X25" i="57"/>
  <c r="H25" i="69" s="1"/>
  <c r="Y25" i="57"/>
  <c r="X26" i="57"/>
  <c r="H26" i="69" s="1"/>
  <c r="Y26" i="57"/>
  <c r="X27" i="57"/>
  <c r="H27" i="69" s="1"/>
  <c r="Y27" i="57"/>
  <c r="X28" i="57"/>
  <c r="H28" i="69" s="1"/>
  <c r="Y28" i="57"/>
  <c r="X29" i="57"/>
  <c r="H29" i="69" s="1"/>
  <c r="Y29" i="57"/>
  <c r="X30" i="57"/>
  <c r="H30" i="69" s="1"/>
  <c r="Y30" i="57"/>
  <c r="X31" i="57"/>
  <c r="H31" i="69" s="1"/>
  <c r="Y31" i="57"/>
  <c r="X32" i="57"/>
  <c r="H32" i="69" s="1"/>
  <c r="Y32" i="57"/>
  <c r="X33" i="57"/>
  <c r="H33" i="69" s="1"/>
  <c r="Y33" i="57"/>
  <c r="X34" i="57"/>
  <c r="H34" i="69" s="1"/>
  <c r="Y34" i="57"/>
  <c r="X35" i="57"/>
  <c r="H35" i="69" s="1"/>
  <c r="Y35" i="57"/>
  <c r="X36" i="57"/>
  <c r="H36" i="69" s="1"/>
  <c r="Y36" i="57"/>
  <c r="X37" i="57"/>
  <c r="H37" i="69" s="1"/>
  <c r="Y37" i="57"/>
  <c r="X38" i="57"/>
  <c r="H38" i="69" s="1"/>
  <c r="Y38" i="57"/>
  <c r="X39" i="57"/>
  <c r="H39" i="69" s="1"/>
  <c r="Y39" i="57"/>
  <c r="X40" i="57"/>
  <c r="H40" i="69" s="1"/>
  <c r="Y40" i="57"/>
  <c r="X41" i="57"/>
  <c r="H41" i="69" s="1"/>
  <c r="Y41" i="57"/>
  <c r="X42" i="57"/>
  <c r="H42" i="69" s="1"/>
  <c r="Y42" i="57"/>
  <c r="X43" i="57"/>
  <c r="H43" i="69" s="1"/>
  <c r="Y43" i="57"/>
  <c r="X44" i="57"/>
  <c r="H44" i="69" s="1"/>
  <c r="Y44" i="57"/>
  <c r="X45" i="57"/>
  <c r="H45" i="69" s="1"/>
  <c r="Y45" i="57"/>
  <c r="X46" i="57"/>
  <c r="H46" i="69" s="1"/>
  <c r="Y46" i="57"/>
  <c r="X47" i="57"/>
  <c r="H47" i="69" s="1"/>
  <c r="Y47" i="57"/>
  <c r="X48" i="57"/>
  <c r="H48" i="69" s="1"/>
  <c r="Y48" i="57"/>
  <c r="X49" i="57"/>
  <c r="H49" i="69" s="1"/>
  <c r="Y49" i="57"/>
  <c r="X50" i="57"/>
  <c r="H50" i="69" s="1"/>
  <c r="Y50" i="57"/>
  <c r="X51" i="57"/>
  <c r="H51" i="69" s="1"/>
  <c r="Y51" i="57"/>
  <c r="X52" i="57"/>
  <c r="H52" i="69" s="1"/>
  <c r="Y52" i="57"/>
  <c r="X53" i="57"/>
  <c r="H53" i="69" s="1"/>
  <c r="Y53" i="57"/>
  <c r="X54" i="57"/>
  <c r="H54" i="69" s="1"/>
  <c r="Y54" i="57"/>
  <c r="X55" i="57"/>
  <c r="H55" i="69" s="1"/>
  <c r="Y55" i="57"/>
  <c r="X56" i="57"/>
  <c r="H56" i="69" s="1"/>
  <c r="Y56" i="57"/>
  <c r="X57" i="57"/>
  <c r="H57" i="69" s="1"/>
  <c r="Y57" i="57"/>
  <c r="X58" i="57"/>
  <c r="H58" i="69" s="1"/>
  <c r="Y58" i="57"/>
  <c r="X59" i="57"/>
  <c r="H59" i="69" s="1"/>
  <c r="Y59" i="57"/>
  <c r="X60" i="57"/>
  <c r="H60" i="69" s="1"/>
  <c r="Y60" i="57"/>
  <c r="X61" i="57"/>
  <c r="H61" i="69" s="1"/>
  <c r="Y61" i="57"/>
  <c r="X62" i="57"/>
  <c r="H62" i="69" s="1"/>
  <c r="Y62" i="57"/>
  <c r="X63" i="57"/>
  <c r="H63" i="69" s="1"/>
  <c r="Y63" i="57"/>
  <c r="X64" i="57"/>
  <c r="H64" i="69" s="1"/>
  <c r="Y64" i="57"/>
  <c r="X65" i="57"/>
  <c r="H65" i="69" s="1"/>
  <c r="Y65" i="57"/>
  <c r="X66" i="57"/>
  <c r="H66" i="69" s="1"/>
  <c r="Y66" i="57"/>
  <c r="X67" i="57"/>
  <c r="H67" i="69" s="1"/>
  <c r="Y67" i="57"/>
  <c r="X68" i="57"/>
  <c r="H68" i="69" s="1"/>
  <c r="Y68" i="57"/>
  <c r="X69" i="57"/>
  <c r="H69" i="69" s="1"/>
  <c r="Y69" i="57"/>
  <c r="X70" i="57"/>
  <c r="H70" i="69" s="1"/>
  <c r="Y70" i="57"/>
  <c r="X71" i="57"/>
  <c r="H71" i="69" s="1"/>
  <c r="Y71" i="57"/>
  <c r="X72" i="57"/>
  <c r="H72" i="69" s="1"/>
  <c r="Y72" i="57"/>
  <c r="X73" i="57"/>
  <c r="H73" i="69" s="1"/>
  <c r="Y73" i="57"/>
  <c r="X74" i="57"/>
  <c r="H74" i="69" s="1"/>
  <c r="Y74" i="57"/>
  <c r="X75" i="57"/>
  <c r="H75" i="69" s="1"/>
  <c r="Y75" i="57"/>
  <c r="X76" i="57"/>
  <c r="H76" i="69" s="1"/>
  <c r="Y76" i="57"/>
  <c r="X77" i="57"/>
  <c r="H77" i="69" s="1"/>
  <c r="Y77" i="57"/>
  <c r="X78" i="57"/>
  <c r="H78" i="69" s="1"/>
  <c r="Y78" i="57"/>
  <c r="X79" i="57"/>
  <c r="H79" i="69" s="1"/>
  <c r="Y79" i="57"/>
  <c r="X80" i="57"/>
  <c r="H80" i="69" s="1"/>
  <c r="Y80" i="57"/>
  <c r="X81" i="57"/>
  <c r="H81" i="69" s="1"/>
  <c r="Y81" i="57"/>
  <c r="X82" i="57"/>
  <c r="H82" i="69" s="1"/>
  <c r="Y82" i="57"/>
  <c r="X83" i="57"/>
  <c r="H83" i="69" s="1"/>
  <c r="Y83" i="57"/>
  <c r="X84" i="57"/>
  <c r="H84" i="69" s="1"/>
  <c r="Y84" i="57"/>
  <c r="X85" i="57"/>
  <c r="H85" i="69" s="1"/>
  <c r="Y85" i="57"/>
  <c r="X86" i="57"/>
  <c r="H86" i="69" s="1"/>
  <c r="Y86" i="57"/>
  <c r="X87" i="57"/>
  <c r="H87" i="69" s="1"/>
  <c r="Y87" i="57"/>
  <c r="X88" i="57"/>
  <c r="H88" i="69" s="1"/>
  <c r="Y88" i="57"/>
  <c r="X89" i="57"/>
  <c r="H89" i="69" s="1"/>
  <c r="Y89" i="57"/>
  <c r="X90" i="57"/>
  <c r="H90" i="69" s="1"/>
  <c r="Y90" i="57"/>
  <c r="X91" i="57"/>
  <c r="H91" i="69" s="1"/>
  <c r="Y91" i="57"/>
  <c r="X92" i="57"/>
  <c r="H92" i="69" s="1"/>
  <c r="Y92" i="57"/>
  <c r="X93" i="57"/>
  <c r="H93" i="69" s="1"/>
  <c r="Y93" i="57"/>
  <c r="X94" i="57"/>
  <c r="H94" i="69" s="1"/>
  <c r="Y94" i="57"/>
  <c r="X95" i="57"/>
  <c r="H95" i="69" s="1"/>
  <c r="Y95" i="57"/>
  <c r="X96" i="57"/>
  <c r="H96" i="69" s="1"/>
  <c r="Y96" i="57"/>
  <c r="X97" i="57"/>
  <c r="H97" i="69" s="1"/>
  <c r="Y97" i="57"/>
  <c r="X98" i="57"/>
  <c r="H98" i="69" s="1"/>
  <c r="Y98" i="57"/>
  <c r="X99" i="57"/>
  <c r="H99" i="69" s="1"/>
  <c r="Y99" i="57"/>
  <c r="X100" i="57"/>
  <c r="H100" i="69" s="1"/>
  <c r="Y100" i="57"/>
  <c r="X101" i="57"/>
  <c r="H101" i="69" s="1"/>
  <c r="Y101" i="57"/>
  <c r="X102" i="57"/>
  <c r="H102" i="69" s="1"/>
  <c r="Y102" i="57"/>
  <c r="X103" i="57"/>
  <c r="H103" i="69" s="1"/>
  <c r="Y103" i="57"/>
  <c r="X104" i="57"/>
  <c r="H104" i="69" s="1"/>
  <c r="Y104" i="57"/>
  <c r="M15"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98" i="52"/>
  <c r="M99" i="52"/>
  <c r="M100" i="52"/>
  <c r="M101" i="52"/>
  <c r="M102" i="52"/>
  <c r="M103" i="52"/>
  <c r="M104" i="52"/>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5" i="52"/>
  <c r="E9" i="57"/>
  <c r="C9" i="69" s="1"/>
  <c r="F9" i="57"/>
  <c r="G9" i="57" s="1"/>
  <c r="H9" i="57"/>
  <c r="F9" i="69" s="1"/>
  <c r="E11" i="57"/>
  <c r="C11" i="69" s="1"/>
  <c r="F11" i="57"/>
  <c r="G11" i="57" s="1"/>
  <c r="H11" i="57"/>
  <c r="F11" i="69" s="1"/>
  <c r="E12" i="57"/>
  <c r="C12" i="69" s="1"/>
  <c r="F12" i="57"/>
  <c r="G12" i="57" s="1"/>
  <c r="H12" i="57"/>
  <c r="F12" i="69" s="1"/>
  <c r="E13" i="57"/>
  <c r="C13" i="69" s="1"/>
  <c r="F13" i="57"/>
  <c r="G13" i="57" s="1"/>
  <c r="H13" i="57"/>
  <c r="F13" i="69" s="1"/>
  <c r="E14" i="57"/>
  <c r="BQ14" i="57" s="1"/>
  <c r="F14" i="57"/>
  <c r="G14" i="57" s="1"/>
  <c r="H14" i="57"/>
  <c r="F14" i="69" s="1"/>
  <c r="E15" i="57"/>
  <c r="C15" i="69" s="1"/>
  <c r="F15" i="57"/>
  <c r="G15" i="57"/>
  <c r="H15" i="57"/>
  <c r="F15" i="69" s="1"/>
  <c r="E16" i="57"/>
  <c r="F16" i="57"/>
  <c r="G16" i="57" s="1"/>
  <c r="H16" i="57"/>
  <c r="F16" i="69" s="1"/>
  <c r="E17" i="57"/>
  <c r="C17" i="69" s="1"/>
  <c r="F17" i="57"/>
  <c r="G17" i="57"/>
  <c r="H17" i="57"/>
  <c r="F17" i="69" s="1"/>
  <c r="E18" i="57"/>
  <c r="C18" i="69" s="1"/>
  <c r="F18" i="57"/>
  <c r="G18" i="57"/>
  <c r="H18" i="57"/>
  <c r="F18" i="69" s="1"/>
  <c r="E19" i="57"/>
  <c r="C19" i="69" s="1"/>
  <c r="F19" i="57"/>
  <c r="G19" i="57"/>
  <c r="H19" i="57"/>
  <c r="F19" i="69" s="1"/>
  <c r="E20" i="57"/>
  <c r="C20" i="69" s="1"/>
  <c r="F20" i="57"/>
  <c r="G20" i="57"/>
  <c r="H20" i="57"/>
  <c r="F20" i="69" s="1"/>
  <c r="E21" i="57"/>
  <c r="C21" i="69" s="1"/>
  <c r="F21" i="57"/>
  <c r="G21" i="57"/>
  <c r="H21" i="57"/>
  <c r="F21" i="69" s="1"/>
  <c r="E22" i="57"/>
  <c r="C22" i="69" s="1"/>
  <c r="F22" i="57"/>
  <c r="G22" i="57"/>
  <c r="H22" i="57"/>
  <c r="F22" i="69" s="1"/>
  <c r="E23" i="57"/>
  <c r="C23" i="69" s="1"/>
  <c r="F23" i="57"/>
  <c r="G23" i="57"/>
  <c r="H23" i="57"/>
  <c r="F23" i="69" s="1"/>
  <c r="E24" i="57"/>
  <c r="C24" i="69" s="1"/>
  <c r="F24" i="57"/>
  <c r="G24" i="57"/>
  <c r="H24" i="57"/>
  <c r="F24" i="69" s="1"/>
  <c r="E25" i="57"/>
  <c r="C25" i="69" s="1"/>
  <c r="F25" i="57"/>
  <c r="G25" i="57"/>
  <c r="H25" i="57"/>
  <c r="F25" i="69" s="1"/>
  <c r="E26" i="57"/>
  <c r="C26" i="69" s="1"/>
  <c r="F26" i="57"/>
  <c r="G26" i="57"/>
  <c r="H26" i="57"/>
  <c r="F26" i="69" s="1"/>
  <c r="E27" i="57"/>
  <c r="C27" i="69" s="1"/>
  <c r="F27" i="57"/>
  <c r="G27" i="57"/>
  <c r="H27" i="57"/>
  <c r="F27" i="69" s="1"/>
  <c r="E28" i="57"/>
  <c r="C28" i="69" s="1"/>
  <c r="F28" i="57"/>
  <c r="G28" i="57"/>
  <c r="H28" i="57"/>
  <c r="F28" i="69" s="1"/>
  <c r="E29" i="57"/>
  <c r="C29" i="69" s="1"/>
  <c r="F29" i="57"/>
  <c r="G29" i="57"/>
  <c r="H29" i="57"/>
  <c r="F29" i="69" s="1"/>
  <c r="E30" i="57"/>
  <c r="C30" i="69" s="1"/>
  <c r="F30" i="57"/>
  <c r="G30" i="57"/>
  <c r="H30" i="57"/>
  <c r="F30" i="69" s="1"/>
  <c r="E31" i="57"/>
  <c r="C31" i="69" s="1"/>
  <c r="F31" i="57"/>
  <c r="G31" i="57"/>
  <c r="H31" i="57"/>
  <c r="F31" i="69" s="1"/>
  <c r="E32" i="57"/>
  <c r="C32" i="69" s="1"/>
  <c r="F32" i="57"/>
  <c r="G32" i="57"/>
  <c r="H32" i="57"/>
  <c r="F32" i="69" s="1"/>
  <c r="E33" i="57"/>
  <c r="C33" i="69" s="1"/>
  <c r="F33" i="57"/>
  <c r="G33" i="57"/>
  <c r="H33" i="57"/>
  <c r="F33" i="69" s="1"/>
  <c r="E34" i="57"/>
  <c r="C34" i="69" s="1"/>
  <c r="F34" i="57"/>
  <c r="G34" i="57"/>
  <c r="H34" i="57"/>
  <c r="F34" i="69" s="1"/>
  <c r="E35" i="57"/>
  <c r="C35" i="69" s="1"/>
  <c r="F35" i="57"/>
  <c r="G35" i="57"/>
  <c r="H35" i="57"/>
  <c r="F35" i="69" s="1"/>
  <c r="E36" i="57"/>
  <c r="C36" i="69" s="1"/>
  <c r="F36" i="57"/>
  <c r="G36" i="57"/>
  <c r="H36" i="57"/>
  <c r="F36" i="69" s="1"/>
  <c r="E37" i="57"/>
  <c r="C37" i="69" s="1"/>
  <c r="F37" i="57"/>
  <c r="G37" i="57"/>
  <c r="H37" i="57"/>
  <c r="F37" i="69" s="1"/>
  <c r="E38" i="57"/>
  <c r="C38" i="69" s="1"/>
  <c r="F38" i="57"/>
  <c r="G38" i="57"/>
  <c r="H38" i="57"/>
  <c r="F38" i="69" s="1"/>
  <c r="E39" i="57"/>
  <c r="C39" i="69" s="1"/>
  <c r="F39" i="57"/>
  <c r="G39" i="57"/>
  <c r="H39" i="57"/>
  <c r="F39" i="69" s="1"/>
  <c r="E40" i="57"/>
  <c r="C40" i="69" s="1"/>
  <c r="F40" i="57"/>
  <c r="G40" i="57"/>
  <c r="H40" i="57"/>
  <c r="F40" i="69" s="1"/>
  <c r="E41" i="57"/>
  <c r="C41" i="69" s="1"/>
  <c r="F41" i="57"/>
  <c r="G41" i="57"/>
  <c r="H41" i="57"/>
  <c r="F41" i="69" s="1"/>
  <c r="E42" i="57"/>
  <c r="C42" i="69" s="1"/>
  <c r="F42" i="57"/>
  <c r="G42" i="57"/>
  <c r="H42" i="57"/>
  <c r="F42" i="69" s="1"/>
  <c r="E43" i="57"/>
  <c r="C43" i="69" s="1"/>
  <c r="F43" i="57"/>
  <c r="G43" i="57"/>
  <c r="H43" i="57"/>
  <c r="F43" i="69" s="1"/>
  <c r="E44" i="57"/>
  <c r="C44" i="69" s="1"/>
  <c r="F44" i="57"/>
  <c r="G44" i="57"/>
  <c r="H44" i="57"/>
  <c r="F44" i="69" s="1"/>
  <c r="E45" i="57"/>
  <c r="C45" i="69" s="1"/>
  <c r="F45" i="57"/>
  <c r="G45" i="57"/>
  <c r="H45" i="57"/>
  <c r="F45" i="69" s="1"/>
  <c r="E46" i="57"/>
  <c r="C46" i="69" s="1"/>
  <c r="F46" i="57"/>
  <c r="G46" i="57"/>
  <c r="H46" i="57"/>
  <c r="F46" i="69" s="1"/>
  <c r="E47" i="57"/>
  <c r="C47" i="69" s="1"/>
  <c r="F47" i="57"/>
  <c r="G47" i="57"/>
  <c r="H47" i="57"/>
  <c r="F47" i="69" s="1"/>
  <c r="E48" i="57"/>
  <c r="C48" i="69" s="1"/>
  <c r="F48" i="57"/>
  <c r="G48" i="57"/>
  <c r="H48" i="57"/>
  <c r="F48" i="69" s="1"/>
  <c r="E49" i="57"/>
  <c r="C49" i="69" s="1"/>
  <c r="F49" i="57"/>
  <c r="G49" i="57"/>
  <c r="H49" i="57"/>
  <c r="F49" i="69" s="1"/>
  <c r="E50" i="57"/>
  <c r="C50" i="69" s="1"/>
  <c r="F50" i="57"/>
  <c r="G50" i="57"/>
  <c r="H50" i="57"/>
  <c r="F50" i="69" s="1"/>
  <c r="E51" i="57"/>
  <c r="C51" i="69" s="1"/>
  <c r="F51" i="57"/>
  <c r="G51" i="57"/>
  <c r="H51" i="57"/>
  <c r="F51" i="69" s="1"/>
  <c r="E52" i="57"/>
  <c r="C52" i="69" s="1"/>
  <c r="F52" i="57"/>
  <c r="G52" i="57"/>
  <c r="H52" i="57"/>
  <c r="F52" i="69" s="1"/>
  <c r="E53" i="57"/>
  <c r="C53" i="69" s="1"/>
  <c r="F53" i="57"/>
  <c r="G53" i="57"/>
  <c r="H53" i="57"/>
  <c r="F53" i="69" s="1"/>
  <c r="E54" i="57"/>
  <c r="C54" i="69" s="1"/>
  <c r="F54" i="57"/>
  <c r="G54" i="57"/>
  <c r="H54" i="57"/>
  <c r="F54" i="69" s="1"/>
  <c r="E55" i="57"/>
  <c r="C55" i="69" s="1"/>
  <c r="F55" i="57"/>
  <c r="G55" i="57"/>
  <c r="H55" i="57"/>
  <c r="F55" i="69" s="1"/>
  <c r="E56" i="57"/>
  <c r="C56" i="69" s="1"/>
  <c r="F56" i="57"/>
  <c r="G56" i="57"/>
  <c r="H56" i="57"/>
  <c r="F56" i="69" s="1"/>
  <c r="E57" i="57"/>
  <c r="C57" i="69" s="1"/>
  <c r="F57" i="57"/>
  <c r="G57" i="57"/>
  <c r="H57" i="57"/>
  <c r="F57" i="69" s="1"/>
  <c r="E58" i="57"/>
  <c r="C58" i="69" s="1"/>
  <c r="F58" i="57"/>
  <c r="G58" i="57"/>
  <c r="H58" i="57"/>
  <c r="F58" i="69" s="1"/>
  <c r="E59" i="57"/>
  <c r="C59" i="69" s="1"/>
  <c r="F59" i="57"/>
  <c r="G59" i="57"/>
  <c r="H59" i="57"/>
  <c r="F59" i="69" s="1"/>
  <c r="E60" i="57"/>
  <c r="C60" i="69" s="1"/>
  <c r="F60" i="57"/>
  <c r="G60" i="57"/>
  <c r="H60" i="57"/>
  <c r="F60" i="69" s="1"/>
  <c r="E61" i="57"/>
  <c r="C61" i="69" s="1"/>
  <c r="F61" i="57"/>
  <c r="G61" i="57"/>
  <c r="H61" i="57"/>
  <c r="F61" i="69" s="1"/>
  <c r="E62" i="57"/>
  <c r="C62" i="69" s="1"/>
  <c r="F62" i="57"/>
  <c r="G62" i="57"/>
  <c r="H62" i="57"/>
  <c r="F62" i="69" s="1"/>
  <c r="E63" i="57"/>
  <c r="C63" i="69" s="1"/>
  <c r="F63" i="57"/>
  <c r="G63" i="57"/>
  <c r="H63" i="57"/>
  <c r="F63" i="69" s="1"/>
  <c r="E64" i="57"/>
  <c r="C64" i="69" s="1"/>
  <c r="F64" i="57"/>
  <c r="G64" i="57"/>
  <c r="H64" i="57"/>
  <c r="F64" i="69" s="1"/>
  <c r="E65" i="57"/>
  <c r="C65" i="69" s="1"/>
  <c r="F65" i="57"/>
  <c r="G65" i="57"/>
  <c r="H65" i="57"/>
  <c r="F65" i="69" s="1"/>
  <c r="E66" i="57"/>
  <c r="C66" i="69" s="1"/>
  <c r="F66" i="57"/>
  <c r="G66" i="57"/>
  <c r="H66" i="57"/>
  <c r="F66" i="69" s="1"/>
  <c r="E67" i="57"/>
  <c r="C67" i="69" s="1"/>
  <c r="F67" i="57"/>
  <c r="G67" i="57"/>
  <c r="H67" i="57"/>
  <c r="F67" i="69" s="1"/>
  <c r="E68" i="57"/>
  <c r="C68" i="69" s="1"/>
  <c r="F68" i="57"/>
  <c r="G68" i="57"/>
  <c r="H68" i="57"/>
  <c r="F68" i="69" s="1"/>
  <c r="E69" i="57"/>
  <c r="C69" i="69" s="1"/>
  <c r="F69" i="57"/>
  <c r="G69" i="57"/>
  <c r="H69" i="57"/>
  <c r="F69" i="69" s="1"/>
  <c r="E70" i="57"/>
  <c r="C70" i="69" s="1"/>
  <c r="F70" i="57"/>
  <c r="G70" i="57"/>
  <c r="H70" i="57"/>
  <c r="F70" i="69" s="1"/>
  <c r="E71" i="57"/>
  <c r="C71" i="69" s="1"/>
  <c r="F71" i="57"/>
  <c r="G71" i="57"/>
  <c r="H71" i="57"/>
  <c r="F71" i="69" s="1"/>
  <c r="E72" i="57"/>
  <c r="C72" i="69" s="1"/>
  <c r="F72" i="57"/>
  <c r="G72" i="57"/>
  <c r="H72" i="57"/>
  <c r="F72" i="69" s="1"/>
  <c r="E73" i="57"/>
  <c r="C73" i="69" s="1"/>
  <c r="F73" i="57"/>
  <c r="G73" i="57"/>
  <c r="H73" i="57"/>
  <c r="F73" i="69" s="1"/>
  <c r="E74" i="57"/>
  <c r="C74" i="69" s="1"/>
  <c r="F74" i="57"/>
  <c r="G74" i="57"/>
  <c r="H74" i="57"/>
  <c r="F74" i="69" s="1"/>
  <c r="E75" i="57"/>
  <c r="C75" i="69" s="1"/>
  <c r="F75" i="57"/>
  <c r="G75" i="57"/>
  <c r="H75" i="57"/>
  <c r="F75" i="69" s="1"/>
  <c r="E76" i="57"/>
  <c r="C76" i="69" s="1"/>
  <c r="F76" i="57"/>
  <c r="G76" i="57"/>
  <c r="H76" i="57"/>
  <c r="F76" i="69" s="1"/>
  <c r="E77" i="57"/>
  <c r="C77" i="69" s="1"/>
  <c r="F77" i="57"/>
  <c r="G77" i="57"/>
  <c r="H77" i="57"/>
  <c r="F77" i="69" s="1"/>
  <c r="E78" i="57"/>
  <c r="C78" i="69" s="1"/>
  <c r="F78" i="57"/>
  <c r="G78" i="57"/>
  <c r="H78" i="57"/>
  <c r="F78" i="69" s="1"/>
  <c r="E79" i="57"/>
  <c r="C79" i="69" s="1"/>
  <c r="F79" i="57"/>
  <c r="G79" i="57"/>
  <c r="H79" i="57"/>
  <c r="F79" i="69" s="1"/>
  <c r="E80" i="57"/>
  <c r="C80" i="69" s="1"/>
  <c r="F80" i="57"/>
  <c r="G80" i="57"/>
  <c r="H80" i="57"/>
  <c r="F80" i="69" s="1"/>
  <c r="E81" i="57"/>
  <c r="C81" i="69" s="1"/>
  <c r="F81" i="57"/>
  <c r="G81" i="57"/>
  <c r="H81" i="57"/>
  <c r="F81" i="69" s="1"/>
  <c r="E82" i="57"/>
  <c r="C82" i="69" s="1"/>
  <c r="F82" i="57"/>
  <c r="G82" i="57"/>
  <c r="H82" i="57"/>
  <c r="F82" i="69" s="1"/>
  <c r="E83" i="57"/>
  <c r="C83" i="69" s="1"/>
  <c r="F83" i="57"/>
  <c r="G83" i="57"/>
  <c r="H83" i="57"/>
  <c r="F83" i="69" s="1"/>
  <c r="E84" i="57"/>
  <c r="C84" i="69" s="1"/>
  <c r="F84" i="57"/>
  <c r="G84" i="57"/>
  <c r="H84" i="57"/>
  <c r="F84" i="69" s="1"/>
  <c r="E85" i="57"/>
  <c r="C85" i="69" s="1"/>
  <c r="F85" i="57"/>
  <c r="G85" i="57"/>
  <c r="H85" i="57"/>
  <c r="F85" i="69" s="1"/>
  <c r="E86" i="57"/>
  <c r="C86" i="69" s="1"/>
  <c r="F86" i="57"/>
  <c r="G86" i="57"/>
  <c r="H86" i="57"/>
  <c r="F86" i="69" s="1"/>
  <c r="E87" i="57"/>
  <c r="C87" i="69" s="1"/>
  <c r="F87" i="57"/>
  <c r="G87" i="57"/>
  <c r="H87" i="57"/>
  <c r="F87" i="69" s="1"/>
  <c r="E88" i="57"/>
  <c r="C88" i="69" s="1"/>
  <c r="F88" i="57"/>
  <c r="G88" i="57"/>
  <c r="H88" i="57"/>
  <c r="F88" i="69" s="1"/>
  <c r="E89" i="57"/>
  <c r="C89" i="69" s="1"/>
  <c r="F89" i="57"/>
  <c r="G89" i="57"/>
  <c r="H89" i="57"/>
  <c r="F89" i="69" s="1"/>
  <c r="E90" i="57"/>
  <c r="C90" i="69" s="1"/>
  <c r="F90" i="57"/>
  <c r="G90" i="57"/>
  <c r="H90" i="57"/>
  <c r="F90" i="69" s="1"/>
  <c r="E91" i="57"/>
  <c r="C91" i="69" s="1"/>
  <c r="F91" i="57"/>
  <c r="G91" i="57"/>
  <c r="H91" i="57"/>
  <c r="F91" i="69" s="1"/>
  <c r="E92" i="57"/>
  <c r="C92" i="69" s="1"/>
  <c r="F92" i="57"/>
  <c r="G92" i="57"/>
  <c r="H92" i="57"/>
  <c r="F92" i="69" s="1"/>
  <c r="E93" i="57"/>
  <c r="C93" i="69" s="1"/>
  <c r="F93" i="57"/>
  <c r="G93" i="57"/>
  <c r="H93" i="57"/>
  <c r="F93" i="69" s="1"/>
  <c r="E94" i="57"/>
  <c r="C94" i="69" s="1"/>
  <c r="F94" i="57"/>
  <c r="G94" i="57"/>
  <c r="H94" i="57"/>
  <c r="F94" i="69" s="1"/>
  <c r="E95" i="57"/>
  <c r="C95" i="69" s="1"/>
  <c r="F95" i="57"/>
  <c r="G95" i="57"/>
  <c r="H95" i="57"/>
  <c r="F95" i="69" s="1"/>
  <c r="E96" i="57"/>
  <c r="C96" i="69" s="1"/>
  <c r="F96" i="57"/>
  <c r="G96" i="57"/>
  <c r="H96" i="57"/>
  <c r="F96" i="69" s="1"/>
  <c r="E97" i="57"/>
  <c r="C97" i="69" s="1"/>
  <c r="F97" i="57"/>
  <c r="G97" i="57"/>
  <c r="H97" i="57"/>
  <c r="F97" i="69" s="1"/>
  <c r="E98" i="57"/>
  <c r="C98" i="69" s="1"/>
  <c r="F98" i="57"/>
  <c r="G98" i="57"/>
  <c r="H98" i="57"/>
  <c r="F98" i="69" s="1"/>
  <c r="E99" i="57"/>
  <c r="C99" i="69" s="1"/>
  <c r="F99" i="57"/>
  <c r="G99" i="57"/>
  <c r="H99" i="57"/>
  <c r="F99" i="69" s="1"/>
  <c r="E100" i="57"/>
  <c r="C100" i="69" s="1"/>
  <c r="F100" i="57"/>
  <c r="G100" i="57"/>
  <c r="H100" i="57"/>
  <c r="F100" i="69" s="1"/>
  <c r="E101" i="57"/>
  <c r="C101" i="69" s="1"/>
  <c r="F101" i="57"/>
  <c r="G101" i="57"/>
  <c r="H101" i="57"/>
  <c r="F101" i="69" s="1"/>
  <c r="E102" i="57"/>
  <c r="C102" i="69" s="1"/>
  <c r="F102" i="57"/>
  <c r="G102" i="57"/>
  <c r="H102" i="57"/>
  <c r="F102" i="69" s="1"/>
  <c r="E103" i="57"/>
  <c r="C103" i="69" s="1"/>
  <c r="F103" i="57"/>
  <c r="G103" i="57"/>
  <c r="H103" i="57"/>
  <c r="F103" i="69" s="1"/>
  <c r="E104" i="57"/>
  <c r="C104" i="69" s="1"/>
  <c r="F104" i="57"/>
  <c r="G104" i="57"/>
  <c r="H104" i="57"/>
  <c r="F104" i="69" s="1"/>
  <c r="H5" i="57"/>
  <c r="F5" i="69" s="1"/>
  <c r="F5" i="57"/>
  <c r="G5" i="57" s="1"/>
  <c r="E5" i="57"/>
  <c r="C5" i="69" s="1"/>
  <c r="BO11" i="52"/>
  <c r="AN11" i="68" s="1"/>
  <c r="BO10" i="52"/>
  <c r="AN10" i="68" s="1"/>
  <c r="BO6" i="52"/>
  <c r="AN6" i="68" s="1"/>
  <c r="BC11" i="52"/>
  <c r="AE11" i="68" s="1"/>
  <c r="BC9" i="52"/>
  <c r="AE9" i="68" s="1"/>
  <c r="BC5" i="52"/>
  <c r="AE5" i="68" s="1"/>
  <c r="AY11" i="52"/>
  <c r="AB11" i="68" s="1"/>
  <c r="AY7" i="52"/>
  <c r="AB7" i="68" s="1"/>
  <c r="AY6" i="52"/>
  <c r="AB6" i="68" s="1"/>
  <c r="AM11" i="52"/>
  <c r="S11" i="68" s="1"/>
  <c r="AM7" i="52"/>
  <c r="S7" i="68" s="1"/>
  <c r="AM5" i="52"/>
  <c r="S5" i="68" s="1"/>
  <c r="AI8" i="52"/>
  <c r="P8" i="68" s="1"/>
  <c r="AI7" i="52"/>
  <c r="P7" i="68" s="1"/>
  <c r="W10" i="52"/>
  <c r="G10" i="68" s="1"/>
  <c r="W11" i="52"/>
  <c r="G11" i="68" s="1"/>
  <c r="BQ104" i="52"/>
  <c r="BP104" i="52"/>
  <c r="AO104" i="68" s="1"/>
  <c r="BQ103" i="52"/>
  <c r="BP103" i="52"/>
  <c r="AO103" i="68" s="1"/>
  <c r="BQ102" i="52"/>
  <c r="BP102" i="52"/>
  <c r="AO102" i="68" s="1"/>
  <c r="BQ101" i="52"/>
  <c r="BP101" i="52"/>
  <c r="AO101" i="68" s="1"/>
  <c r="BQ100" i="52"/>
  <c r="BP100" i="52"/>
  <c r="AO100" i="68" s="1"/>
  <c r="BQ99" i="52"/>
  <c r="BP99" i="52"/>
  <c r="AO99" i="68" s="1"/>
  <c r="BQ98" i="52"/>
  <c r="BP98" i="52"/>
  <c r="AO98" i="68" s="1"/>
  <c r="BP97" i="52"/>
  <c r="AO97" i="68" s="1"/>
  <c r="BP96" i="52"/>
  <c r="AO96" i="68" s="1"/>
  <c r="BP95" i="52"/>
  <c r="AO95" i="68" s="1"/>
  <c r="BP94" i="52"/>
  <c r="AO94" i="68" s="1"/>
  <c r="BP93" i="52"/>
  <c r="AO93" i="68" s="1"/>
  <c r="BP92" i="52"/>
  <c r="AO92" i="68" s="1"/>
  <c r="BP91" i="52"/>
  <c r="AO91" i="68" s="1"/>
  <c r="BP90" i="52"/>
  <c r="AO90" i="68" s="1"/>
  <c r="BP89" i="52"/>
  <c r="AO89" i="68" s="1"/>
  <c r="BQ88" i="52"/>
  <c r="BP88" i="52"/>
  <c r="AO88" i="68" s="1"/>
  <c r="BQ87" i="52"/>
  <c r="BP87" i="52"/>
  <c r="AO87" i="68" s="1"/>
  <c r="BQ86" i="52"/>
  <c r="BP86" i="52"/>
  <c r="AO86" i="68" s="1"/>
  <c r="BQ85" i="52"/>
  <c r="BP85" i="52"/>
  <c r="AO85" i="68" s="1"/>
  <c r="BQ84" i="52"/>
  <c r="BP84" i="52"/>
  <c r="AO84" i="68" s="1"/>
  <c r="BQ83" i="52"/>
  <c r="BP83" i="52"/>
  <c r="AO83" i="68" s="1"/>
  <c r="BQ82" i="52"/>
  <c r="BP82" i="52"/>
  <c r="AO82" i="68" s="1"/>
  <c r="BQ81" i="52"/>
  <c r="BP81" i="52"/>
  <c r="AO81" i="68" s="1"/>
  <c r="BQ80" i="52"/>
  <c r="BP80" i="52"/>
  <c r="AO80" i="68" s="1"/>
  <c r="BQ79" i="52"/>
  <c r="BP79" i="52"/>
  <c r="AO79" i="68" s="1"/>
  <c r="BQ78" i="52"/>
  <c r="BP78" i="52"/>
  <c r="AO78" i="68" s="1"/>
  <c r="BQ77" i="52"/>
  <c r="BP77" i="52"/>
  <c r="AO77" i="68" s="1"/>
  <c r="BQ76" i="52"/>
  <c r="BP76" i="52"/>
  <c r="AO76" i="68" s="1"/>
  <c r="BQ75" i="52"/>
  <c r="BP75" i="52"/>
  <c r="AO75" i="68" s="1"/>
  <c r="BQ74" i="52"/>
  <c r="BP74" i="52"/>
  <c r="AO74" i="68" s="1"/>
  <c r="BQ73" i="52"/>
  <c r="BP73" i="52"/>
  <c r="AO73" i="68" s="1"/>
  <c r="BQ72" i="52"/>
  <c r="BP72" i="52"/>
  <c r="AO72" i="68" s="1"/>
  <c r="BQ71" i="52"/>
  <c r="BP71" i="52"/>
  <c r="AO71" i="68" s="1"/>
  <c r="BQ70" i="52"/>
  <c r="BP70" i="52"/>
  <c r="AO70" i="68" s="1"/>
  <c r="BQ69" i="52"/>
  <c r="BP69" i="52"/>
  <c r="AO69" i="68" s="1"/>
  <c r="BQ68" i="52"/>
  <c r="BP68" i="52"/>
  <c r="AO68" i="68" s="1"/>
  <c r="BQ67" i="52"/>
  <c r="BP67" i="52"/>
  <c r="AO67" i="68" s="1"/>
  <c r="BQ66" i="52"/>
  <c r="BP66" i="52"/>
  <c r="AO66" i="68" s="1"/>
  <c r="BQ65" i="52"/>
  <c r="BP65" i="52"/>
  <c r="AO65" i="68" s="1"/>
  <c r="BQ64" i="52"/>
  <c r="BP64" i="52"/>
  <c r="AO64" i="68" s="1"/>
  <c r="BQ63" i="52"/>
  <c r="BP63" i="52"/>
  <c r="AO63" i="68" s="1"/>
  <c r="BQ62" i="52"/>
  <c r="BP62" i="52"/>
  <c r="AO62" i="68" s="1"/>
  <c r="BQ61" i="52"/>
  <c r="BP61" i="52"/>
  <c r="AO61" i="68" s="1"/>
  <c r="BQ60" i="52"/>
  <c r="BP60" i="52"/>
  <c r="AO60" i="68" s="1"/>
  <c r="BQ59" i="52"/>
  <c r="BP59" i="52"/>
  <c r="AO59" i="68" s="1"/>
  <c r="BQ58" i="52"/>
  <c r="BP58" i="52"/>
  <c r="AO58" i="68" s="1"/>
  <c r="BQ57" i="52"/>
  <c r="BP57" i="52"/>
  <c r="AO57" i="68" s="1"/>
  <c r="BQ56" i="52"/>
  <c r="BP56" i="52"/>
  <c r="AO56" i="68" s="1"/>
  <c r="BQ55" i="52"/>
  <c r="BP55" i="52"/>
  <c r="AO55" i="68" s="1"/>
  <c r="BQ54" i="52"/>
  <c r="BP54" i="52"/>
  <c r="AO54" i="68" s="1"/>
  <c r="BQ53" i="52"/>
  <c r="BP53" i="52"/>
  <c r="AO53" i="68" s="1"/>
  <c r="BQ52" i="52"/>
  <c r="BP52" i="52"/>
  <c r="AO52" i="68" s="1"/>
  <c r="BQ51" i="52"/>
  <c r="BP51" i="52"/>
  <c r="AO51" i="68" s="1"/>
  <c r="BQ50" i="52"/>
  <c r="BP50" i="52"/>
  <c r="AO50" i="68" s="1"/>
  <c r="BQ49" i="52"/>
  <c r="BP49" i="52"/>
  <c r="AO49" i="68" s="1"/>
  <c r="BQ48" i="52"/>
  <c r="BP48" i="52"/>
  <c r="AO48" i="68" s="1"/>
  <c r="BQ47" i="52"/>
  <c r="BP47" i="52"/>
  <c r="AO47" i="68" s="1"/>
  <c r="BQ46" i="52"/>
  <c r="BP46" i="52"/>
  <c r="AO46" i="68" s="1"/>
  <c r="BQ45" i="52"/>
  <c r="BP45" i="52"/>
  <c r="AO45" i="68" s="1"/>
  <c r="BQ44" i="52"/>
  <c r="BP44" i="52"/>
  <c r="AO44" i="68" s="1"/>
  <c r="BQ43" i="52"/>
  <c r="BP43" i="52"/>
  <c r="AO43" i="68" s="1"/>
  <c r="BQ42" i="52"/>
  <c r="BP42" i="52"/>
  <c r="AO42" i="68" s="1"/>
  <c r="BQ41" i="52"/>
  <c r="BP41" i="52"/>
  <c r="AO41" i="68" s="1"/>
  <c r="BQ40" i="52"/>
  <c r="BP40" i="52"/>
  <c r="AO40" i="68" s="1"/>
  <c r="BQ39" i="52"/>
  <c r="BP39" i="52"/>
  <c r="AO39" i="68" s="1"/>
  <c r="BQ38" i="52"/>
  <c r="BP38" i="52"/>
  <c r="AO38" i="68" s="1"/>
  <c r="BQ37" i="52"/>
  <c r="BP37" i="52"/>
  <c r="AO37" i="68" s="1"/>
  <c r="BQ36" i="52"/>
  <c r="BP36" i="52"/>
  <c r="AO36" i="68" s="1"/>
  <c r="BQ35" i="52"/>
  <c r="BP35" i="52"/>
  <c r="AO35" i="68" s="1"/>
  <c r="BQ34" i="52"/>
  <c r="BP34" i="52"/>
  <c r="AO34" i="68" s="1"/>
  <c r="BQ33" i="52"/>
  <c r="BP33" i="52"/>
  <c r="AO33" i="68" s="1"/>
  <c r="BQ32" i="52"/>
  <c r="BP32" i="52"/>
  <c r="AO32" i="68" s="1"/>
  <c r="BQ31" i="52"/>
  <c r="BP31" i="52"/>
  <c r="AO31" i="68" s="1"/>
  <c r="BQ30" i="52"/>
  <c r="BP30" i="52"/>
  <c r="AO30" i="68" s="1"/>
  <c r="BQ29" i="52"/>
  <c r="BP29" i="52"/>
  <c r="AO29" i="68" s="1"/>
  <c r="BQ28" i="52"/>
  <c r="BP28" i="52"/>
  <c r="AO28" i="68" s="1"/>
  <c r="BQ27" i="52"/>
  <c r="BP27" i="52"/>
  <c r="AO27" i="68" s="1"/>
  <c r="BQ26" i="52"/>
  <c r="BP26" i="52"/>
  <c r="AO26" i="68" s="1"/>
  <c r="BQ25" i="52"/>
  <c r="BP25" i="52"/>
  <c r="AO25" i="68" s="1"/>
  <c r="BQ24" i="52"/>
  <c r="BP24" i="52"/>
  <c r="AO24" i="68" s="1"/>
  <c r="BQ23" i="52"/>
  <c r="BP23" i="52"/>
  <c r="AO23" i="68" s="1"/>
  <c r="BQ22" i="52"/>
  <c r="BP22" i="52"/>
  <c r="AO22" i="68" s="1"/>
  <c r="BQ21" i="52"/>
  <c r="BP21" i="52"/>
  <c r="AO21" i="68" s="1"/>
  <c r="BQ20" i="52"/>
  <c r="BP20" i="52"/>
  <c r="AO20" i="68" s="1"/>
  <c r="BQ19" i="52"/>
  <c r="BP19" i="52"/>
  <c r="AO19" i="68" s="1"/>
  <c r="BQ18" i="52"/>
  <c r="BP18" i="52"/>
  <c r="AO18" i="68" s="1"/>
  <c r="BQ17" i="52"/>
  <c r="BP17" i="52"/>
  <c r="AO17" i="68" s="1"/>
  <c r="BQ16" i="52"/>
  <c r="BP16" i="52"/>
  <c r="AO16" i="68" s="1"/>
  <c r="BP11" i="52"/>
  <c r="AO11" i="68" s="1"/>
  <c r="BP8" i="52"/>
  <c r="AO8" i="68" s="1"/>
  <c r="BP7" i="52"/>
  <c r="AO7" i="68" s="1"/>
  <c r="BM104" i="52"/>
  <c r="BL104" i="52"/>
  <c r="AL104" i="68" s="1"/>
  <c r="BM103" i="52"/>
  <c r="BL103" i="52"/>
  <c r="AL103" i="68" s="1"/>
  <c r="BM102" i="52"/>
  <c r="BL102" i="52"/>
  <c r="AL102" i="68" s="1"/>
  <c r="BM101" i="52"/>
  <c r="BL101" i="52"/>
  <c r="AL101" i="68" s="1"/>
  <c r="BM100" i="52"/>
  <c r="BL100" i="52"/>
  <c r="AL100" i="68" s="1"/>
  <c r="BM99" i="52"/>
  <c r="BL99" i="52"/>
  <c r="AL99" i="68" s="1"/>
  <c r="BM98" i="52"/>
  <c r="BL98" i="52"/>
  <c r="AL98" i="68" s="1"/>
  <c r="BL97" i="52"/>
  <c r="AL97" i="68" s="1"/>
  <c r="BL96" i="52"/>
  <c r="AL96" i="68" s="1"/>
  <c r="BL95" i="52"/>
  <c r="AL95" i="68" s="1"/>
  <c r="BL94" i="52"/>
  <c r="AL94" i="68" s="1"/>
  <c r="BL93" i="52"/>
  <c r="AL93" i="68" s="1"/>
  <c r="BL92" i="52"/>
  <c r="AL92" i="68" s="1"/>
  <c r="BL91" i="52"/>
  <c r="AL91" i="68" s="1"/>
  <c r="BL90" i="52"/>
  <c r="AL90" i="68" s="1"/>
  <c r="BL89" i="52"/>
  <c r="AL89" i="68" s="1"/>
  <c r="BM88" i="52"/>
  <c r="BL88" i="52"/>
  <c r="AL88" i="68" s="1"/>
  <c r="BM87" i="52"/>
  <c r="BL87" i="52"/>
  <c r="AL87" i="68" s="1"/>
  <c r="BM86" i="52"/>
  <c r="BL86" i="52"/>
  <c r="AL86" i="68" s="1"/>
  <c r="BM85" i="52"/>
  <c r="BL85" i="52"/>
  <c r="AL85" i="68" s="1"/>
  <c r="BM84" i="52"/>
  <c r="BL84" i="52"/>
  <c r="AL84" i="68" s="1"/>
  <c r="BM83" i="52"/>
  <c r="BL83" i="52"/>
  <c r="AL83" i="68" s="1"/>
  <c r="BM82" i="52"/>
  <c r="BL82" i="52"/>
  <c r="AL82" i="68" s="1"/>
  <c r="BM81" i="52"/>
  <c r="BL81" i="52"/>
  <c r="AL81" i="68" s="1"/>
  <c r="BM80" i="52"/>
  <c r="BL80" i="52"/>
  <c r="AL80" i="68" s="1"/>
  <c r="BM79" i="52"/>
  <c r="BL79" i="52"/>
  <c r="AL79" i="68" s="1"/>
  <c r="BM78" i="52"/>
  <c r="BL78" i="52"/>
  <c r="AL78" i="68" s="1"/>
  <c r="BM77" i="52"/>
  <c r="BL77" i="52"/>
  <c r="AL77" i="68" s="1"/>
  <c r="BM76" i="52"/>
  <c r="BL76" i="52"/>
  <c r="AL76" i="68" s="1"/>
  <c r="BM75" i="52"/>
  <c r="BL75" i="52"/>
  <c r="AL75" i="68" s="1"/>
  <c r="BM74" i="52"/>
  <c r="BL74" i="52"/>
  <c r="AL74" i="68" s="1"/>
  <c r="BM73" i="52"/>
  <c r="BL73" i="52"/>
  <c r="AL73" i="68" s="1"/>
  <c r="BM72" i="52"/>
  <c r="BL72" i="52"/>
  <c r="AL72" i="68" s="1"/>
  <c r="BM71" i="52"/>
  <c r="BL71" i="52"/>
  <c r="AL71" i="68" s="1"/>
  <c r="BM70" i="52"/>
  <c r="BL70" i="52"/>
  <c r="AL70" i="68" s="1"/>
  <c r="BM69" i="52"/>
  <c r="BL69" i="52"/>
  <c r="AL69" i="68" s="1"/>
  <c r="BM68" i="52"/>
  <c r="BL68" i="52"/>
  <c r="AL68" i="68" s="1"/>
  <c r="BM67" i="52"/>
  <c r="BL67" i="52"/>
  <c r="AL67" i="68" s="1"/>
  <c r="BM66" i="52"/>
  <c r="BL66" i="52"/>
  <c r="AL66" i="68" s="1"/>
  <c r="BM65" i="52"/>
  <c r="BL65" i="52"/>
  <c r="AL65" i="68" s="1"/>
  <c r="BM64" i="52"/>
  <c r="BL64" i="52"/>
  <c r="AL64" i="68" s="1"/>
  <c r="BM63" i="52"/>
  <c r="BL63" i="52"/>
  <c r="AL63" i="68" s="1"/>
  <c r="BM62" i="52"/>
  <c r="BL62" i="52"/>
  <c r="AL62" i="68" s="1"/>
  <c r="BM61" i="52"/>
  <c r="BL61" i="52"/>
  <c r="AL61" i="68" s="1"/>
  <c r="BM60" i="52"/>
  <c r="BL60" i="52"/>
  <c r="AL60" i="68" s="1"/>
  <c r="BM59" i="52"/>
  <c r="BL59" i="52"/>
  <c r="AL59" i="68" s="1"/>
  <c r="BM58" i="52"/>
  <c r="BL58" i="52"/>
  <c r="AL58" i="68" s="1"/>
  <c r="BM57" i="52"/>
  <c r="BL57" i="52"/>
  <c r="AL57" i="68" s="1"/>
  <c r="BM56" i="52"/>
  <c r="BL56" i="52"/>
  <c r="AL56" i="68" s="1"/>
  <c r="BM55" i="52"/>
  <c r="BL55" i="52"/>
  <c r="AL55" i="68" s="1"/>
  <c r="BM54" i="52"/>
  <c r="BL54" i="52"/>
  <c r="AL54" i="68" s="1"/>
  <c r="BM53" i="52"/>
  <c r="BL53" i="52"/>
  <c r="AL53" i="68" s="1"/>
  <c r="BM52" i="52"/>
  <c r="BL52" i="52"/>
  <c r="AL52" i="68" s="1"/>
  <c r="BM51" i="52"/>
  <c r="BL51" i="52"/>
  <c r="AL51" i="68" s="1"/>
  <c r="BM50" i="52"/>
  <c r="BL50" i="52"/>
  <c r="AL50" i="68" s="1"/>
  <c r="BM49" i="52"/>
  <c r="BL49" i="52"/>
  <c r="AL49" i="68" s="1"/>
  <c r="BM48" i="52"/>
  <c r="BL48" i="52"/>
  <c r="AL48" i="68" s="1"/>
  <c r="BM47" i="52"/>
  <c r="BL47" i="52"/>
  <c r="AL47" i="68" s="1"/>
  <c r="BM46" i="52"/>
  <c r="BL46" i="52"/>
  <c r="AL46" i="68" s="1"/>
  <c r="BM45" i="52"/>
  <c r="BL45" i="52"/>
  <c r="AL45" i="68" s="1"/>
  <c r="BM44" i="52"/>
  <c r="BL44" i="52"/>
  <c r="AL44" i="68" s="1"/>
  <c r="BM43" i="52"/>
  <c r="BL43" i="52"/>
  <c r="AL43" i="68" s="1"/>
  <c r="BM42" i="52"/>
  <c r="BL42" i="52"/>
  <c r="AL42" i="68" s="1"/>
  <c r="BM41" i="52"/>
  <c r="BL41" i="52"/>
  <c r="AL41" i="68" s="1"/>
  <c r="BM40" i="52"/>
  <c r="BL40" i="52"/>
  <c r="AL40" i="68" s="1"/>
  <c r="BM39" i="52"/>
  <c r="BL39" i="52"/>
  <c r="AL39" i="68" s="1"/>
  <c r="BM38" i="52"/>
  <c r="BL38" i="52"/>
  <c r="AL38" i="68" s="1"/>
  <c r="BM37" i="52"/>
  <c r="BL37" i="52"/>
  <c r="AL37" i="68" s="1"/>
  <c r="BM36" i="52"/>
  <c r="BL36" i="52"/>
  <c r="AL36" i="68" s="1"/>
  <c r="BM35" i="52"/>
  <c r="BL35" i="52"/>
  <c r="AL35" i="68" s="1"/>
  <c r="BM34" i="52"/>
  <c r="BL34" i="52"/>
  <c r="AL34" i="68" s="1"/>
  <c r="BM33" i="52"/>
  <c r="BL33" i="52"/>
  <c r="AL33" i="68" s="1"/>
  <c r="BM32" i="52"/>
  <c r="BL32" i="52"/>
  <c r="AL32" i="68" s="1"/>
  <c r="BM31" i="52"/>
  <c r="BL31" i="52"/>
  <c r="AL31" i="68" s="1"/>
  <c r="BM30" i="52"/>
  <c r="BL30" i="52"/>
  <c r="AL30" i="68" s="1"/>
  <c r="BM29" i="52"/>
  <c r="BL29" i="52"/>
  <c r="AL29" i="68" s="1"/>
  <c r="BM28" i="52"/>
  <c r="BL28" i="52"/>
  <c r="AL28" i="68" s="1"/>
  <c r="BM27" i="52"/>
  <c r="BL27" i="52"/>
  <c r="AL27" i="68" s="1"/>
  <c r="BM26" i="52"/>
  <c r="BL26" i="52"/>
  <c r="AL26" i="68" s="1"/>
  <c r="BM25" i="52"/>
  <c r="BL25" i="52"/>
  <c r="AL25" i="68" s="1"/>
  <c r="BM24" i="52"/>
  <c r="BL24" i="52"/>
  <c r="AL24" i="68" s="1"/>
  <c r="BM23" i="52"/>
  <c r="BL23" i="52"/>
  <c r="AL23" i="68" s="1"/>
  <c r="BM22" i="52"/>
  <c r="BL22" i="52"/>
  <c r="AL22" i="68" s="1"/>
  <c r="BM21" i="52"/>
  <c r="BL21" i="52"/>
  <c r="AL21" i="68" s="1"/>
  <c r="BM20" i="52"/>
  <c r="BL20" i="52"/>
  <c r="AL20" i="68" s="1"/>
  <c r="BM19" i="52"/>
  <c r="BL19" i="52"/>
  <c r="AL19" i="68" s="1"/>
  <c r="BM18" i="52"/>
  <c r="BL18" i="52"/>
  <c r="AL18" i="68" s="1"/>
  <c r="BM17" i="52"/>
  <c r="BL17" i="52"/>
  <c r="AL17" i="68" s="1"/>
  <c r="BM16" i="52"/>
  <c r="BL16" i="52"/>
  <c r="AL16" i="68" s="1"/>
  <c r="BL11" i="52"/>
  <c r="AL11" i="68" s="1"/>
  <c r="BI104" i="52"/>
  <c r="BH104" i="52"/>
  <c r="AI104" i="68" s="1"/>
  <c r="BI103" i="52"/>
  <c r="BH103" i="52"/>
  <c r="AI103" i="68" s="1"/>
  <c r="BI102" i="52"/>
  <c r="BH102" i="52"/>
  <c r="AI102" i="68" s="1"/>
  <c r="BI101" i="52"/>
  <c r="BH101" i="52"/>
  <c r="AI101" i="68" s="1"/>
  <c r="BI100" i="52"/>
  <c r="BH100" i="52"/>
  <c r="AI100" i="68" s="1"/>
  <c r="BI99" i="52"/>
  <c r="BH99" i="52"/>
  <c r="AI99" i="68" s="1"/>
  <c r="BI98" i="52"/>
  <c r="BH98" i="52"/>
  <c r="AI98" i="68" s="1"/>
  <c r="BH97" i="52"/>
  <c r="AI97" i="68" s="1"/>
  <c r="BH96" i="52"/>
  <c r="AI96" i="68" s="1"/>
  <c r="BH95" i="52"/>
  <c r="AI95" i="68" s="1"/>
  <c r="BH94" i="52"/>
  <c r="AI94" i="68" s="1"/>
  <c r="BH93" i="52"/>
  <c r="AI93" i="68" s="1"/>
  <c r="BH92" i="52"/>
  <c r="AI92" i="68" s="1"/>
  <c r="BH91" i="52"/>
  <c r="AI91" i="68" s="1"/>
  <c r="BH90" i="52"/>
  <c r="AI90" i="68" s="1"/>
  <c r="BH89" i="52"/>
  <c r="AI89" i="68" s="1"/>
  <c r="BI88" i="52"/>
  <c r="BH88" i="52"/>
  <c r="AI88" i="68" s="1"/>
  <c r="BI87" i="52"/>
  <c r="BH87" i="52"/>
  <c r="AI87" i="68" s="1"/>
  <c r="BI86" i="52"/>
  <c r="BH86" i="52"/>
  <c r="AI86" i="68" s="1"/>
  <c r="BI85" i="52"/>
  <c r="BH85" i="52"/>
  <c r="AI85" i="68" s="1"/>
  <c r="BI84" i="52"/>
  <c r="BH84" i="52"/>
  <c r="AI84" i="68" s="1"/>
  <c r="BI83" i="52"/>
  <c r="BH83" i="52"/>
  <c r="AI83" i="68" s="1"/>
  <c r="BI82" i="52"/>
  <c r="BH82" i="52"/>
  <c r="AI82" i="68" s="1"/>
  <c r="BI81" i="52"/>
  <c r="BH81" i="52"/>
  <c r="AI81" i="68" s="1"/>
  <c r="BI80" i="52"/>
  <c r="BH80" i="52"/>
  <c r="AI80" i="68" s="1"/>
  <c r="BI79" i="52"/>
  <c r="BH79" i="52"/>
  <c r="AI79" i="68" s="1"/>
  <c r="BI78" i="52"/>
  <c r="BH78" i="52"/>
  <c r="AI78" i="68" s="1"/>
  <c r="BI77" i="52"/>
  <c r="BH77" i="52"/>
  <c r="AI77" i="68" s="1"/>
  <c r="BI76" i="52"/>
  <c r="BH76" i="52"/>
  <c r="AI76" i="68" s="1"/>
  <c r="BI75" i="52"/>
  <c r="BH75" i="52"/>
  <c r="AI75" i="68" s="1"/>
  <c r="BI74" i="52"/>
  <c r="BH74" i="52"/>
  <c r="AI74" i="68" s="1"/>
  <c r="BI73" i="52"/>
  <c r="BH73" i="52"/>
  <c r="AI73" i="68" s="1"/>
  <c r="BI72" i="52"/>
  <c r="BH72" i="52"/>
  <c r="AI72" i="68" s="1"/>
  <c r="BI71" i="52"/>
  <c r="BH71" i="52"/>
  <c r="AI71" i="68" s="1"/>
  <c r="BI70" i="52"/>
  <c r="BH70" i="52"/>
  <c r="AI70" i="68" s="1"/>
  <c r="BI69" i="52"/>
  <c r="BH69" i="52"/>
  <c r="AI69" i="68" s="1"/>
  <c r="BI68" i="52"/>
  <c r="BH68" i="52"/>
  <c r="AI68" i="68" s="1"/>
  <c r="BI67" i="52"/>
  <c r="BH67" i="52"/>
  <c r="AI67" i="68" s="1"/>
  <c r="BI66" i="52"/>
  <c r="BH66" i="52"/>
  <c r="AI66" i="68" s="1"/>
  <c r="BI65" i="52"/>
  <c r="BH65" i="52"/>
  <c r="AI65" i="68" s="1"/>
  <c r="BI64" i="52"/>
  <c r="BH64" i="52"/>
  <c r="AI64" i="68" s="1"/>
  <c r="BI63" i="52"/>
  <c r="BH63" i="52"/>
  <c r="AI63" i="68" s="1"/>
  <c r="BI62" i="52"/>
  <c r="BH62" i="52"/>
  <c r="AI62" i="68" s="1"/>
  <c r="BI61" i="52"/>
  <c r="BH61" i="52"/>
  <c r="AI61" i="68" s="1"/>
  <c r="BI60" i="52"/>
  <c r="BH60" i="52"/>
  <c r="AI60" i="68" s="1"/>
  <c r="BI59" i="52"/>
  <c r="BH59" i="52"/>
  <c r="AI59" i="68" s="1"/>
  <c r="BI58" i="52"/>
  <c r="BH58" i="52"/>
  <c r="AI58" i="68" s="1"/>
  <c r="BI57" i="52"/>
  <c r="BH57" i="52"/>
  <c r="AI57" i="68" s="1"/>
  <c r="BI56" i="52"/>
  <c r="BH56" i="52"/>
  <c r="AI56" i="68" s="1"/>
  <c r="BI55" i="52"/>
  <c r="BH55" i="52"/>
  <c r="AI55" i="68" s="1"/>
  <c r="BI54" i="52"/>
  <c r="BH54" i="52"/>
  <c r="AI54" i="68" s="1"/>
  <c r="BI53" i="52"/>
  <c r="BH53" i="52"/>
  <c r="AI53" i="68" s="1"/>
  <c r="BI52" i="52"/>
  <c r="BH52" i="52"/>
  <c r="AI52" i="68" s="1"/>
  <c r="BI51" i="52"/>
  <c r="BH51" i="52"/>
  <c r="AI51" i="68" s="1"/>
  <c r="BI50" i="52"/>
  <c r="BH50" i="52"/>
  <c r="AI50" i="68" s="1"/>
  <c r="BI49" i="52"/>
  <c r="BH49" i="52"/>
  <c r="AI49" i="68" s="1"/>
  <c r="BI48" i="52"/>
  <c r="BH48" i="52"/>
  <c r="AI48" i="68" s="1"/>
  <c r="BI47" i="52"/>
  <c r="BH47" i="52"/>
  <c r="AI47" i="68" s="1"/>
  <c r="BI46" i="52"/>
  <c r="BH46" i="52"/>
  <c r="AI46" i="68" s="1"/>
  <c r="BI45" i="52"/>
  <c r="BH45" i="52"/>
  <c r="AI45" i="68" s="1"/>
  <c r="BI44" i="52"/>
  <c r="BH44" i="52"/>
  <c r="AI44" i="68" s="1"/>
  <c r="BI43" i="52"/>
  <c r="BH43" i="52"/>
  <c r="AI43" i="68" s="1"/>
  <c r="BI42" i="52"/>
  <c r="BH42" i="52"/>
  <c r="AI42" i="68" s="1"/>
  <c r="BI41" i="52"/>
  <c r="BH41" i="52"/>
  <c r="AI41" i="68" s="1"/>
  <c r="BI40" i="52"/>
  <c r="BH40" i="52"/>
  <c r="AI40" i="68" s="1"/>
  <c r="BI39" i="52"/>
  <c r="BH39" i="52"/>
  <c r="AI39" i="68" s="1"/>
  <c r="BI38" i="52"/>
  <c r="BH38" i="52"/>
  <c r="AI38" i="68" s="1"/>
  <c r="BI37" i="52"/>
  <c r="BH37" i="52"/>
  <c r="AI37" i="68" s="1"/>
  <c r="BI36" i="52"/>
  <c r="BH36" i="52"/>
  <c r="AI36" i="68" s="1"/>
  <c r="BI35" i="52"/>
  <c r="BH35" i="52"/>
  <c r="AI35" i="68" s="1"/>
  <c r="BI34" i="52"/>
  <c r="BH34" i="52"/>
  <c r="AI34" i="68" s="1"/>
  <c r="BI33" i="52"/>
  <c r="BH33" i="52"/>
  <c r="AI33" i="68" s="1"/>
  <c r="BI32" i="52"/>
  <c r="BH32" i="52"/>
  <c r="AI32" i="68" s="1"/>
  <c r="BI31" i="52"/>
  <c r="BH31" i="52"/>
  <c r="AI31" i="68" s="1"/>
  <c r="BI30" i="52"/>
  <c r="BH30" i="52"/>
  <c r="AI30" i="68" s="1"/>
  <c r="BI29" i="52"/>
  <c r="BH29" i="52"/>
  <c r="AI29" i="68" s="1"/>
  <c r="BI28" i="52"/>
  <c r="BH28" i="52"/>
  <c r="AI28" i="68" s="1"/>
  <c r="BI27" i="52"/>
  <c r="BH27" i="52"/>
  <c r="AI27" i="68" s="1"/>
  <c r="BI26" i="52"/>
  <c r="BH26" i="52"/>
  <c r="AI26" i="68" s="1"/>
  <c r="BI25" i="52"/>
  <c r="BH25" i="52"/>
  <c r="AI25" i="68" s="1"/>
  <c r="BI24" i="52"/>
  <c r="BH24" i="52"/>
  <c r="AI24" i="68" s="1"/>
  <c r="BI23" i="52"/>
  <c r="BH23" i="52"/>
  <c r="AI23" i="68" s="1"/>
  <c r="BI22" i="52"/>
  <c r="BH22" i="52"/>
  <c r="AI22" i="68" s="1"/>
  <c r="BI21" i="52"/>
  <c r="BH21" i="52"/>
  <c r="AI21" i="68" s="1"/>
  <c r="BI20" i="52"/>
  <c r="BH20" i="52"/>
  <c r="AI20" i="68" s="1"/>
  <c r="BI19" i="52"/>
  <c r="BH19" i="52"/>
  <c r="AI19" i="68" s="1"/>
  <c r="BI18" i="52"/>
  <c r="BH18" i="52"/>
  <c r="AI18" i="68" s="1"/>
  <c r="BI17" i="52"/>
  <c r="BH17" i="52"/>
  <c r="AI17" i="68" s="1"/>
  <c r="BI16" i="52"/>
  <c r="BH16" i="52"/>
  <c r="AI16" i="68" s="1"/>
  <c r="BE104" i="52"/>
  <c r="BD104" i="52"/>
  <c r="AF104" i="68" s="1"/>
  <c r="BE103" i="52"/>
  <c r="BD103" i="52"/>
  <c r="AF103" i="68" s="1"/>
  <c r="BE102" i="52"/>
  <c r="BD102" i="52"/>
  <c r="AF102" i="68" s="1"/>
  <c r="BE101" i="52"/>
  <c r="BD101" i="52"/>
  <c r="AF101" i="68" s="1"/>
  <c r="BE100" i="52"/>
  <c r="BD100" i="52"/>
  <c r="AF100" i="68" s="1"/>
  <c r="BE99" i="52"/>
  <c r="BD99" i="52"/>
  <c r="AF99" i="68" s="1"/>
  <c r="BE98" i="52"/>
  <c r="BD98" i="52"/>
  <c r="AF98" i="68" s="1"/>
  <c r="BD97" i="52"/>
  <c r="AF97" i="68" s="1"/>
  <c r="BD96" i="52"/>
  <c r="AF96" i="68" s="1"/>
  <c r="BD95" i="52"/>
  <c r="AF95" i="68" s="1"/>
  <c r="BD94" i="52"/>
  <c r="AF94" i="68" s="1"/>
  <c r="BD93" i="52"/>
  <c r="AF93" i="68" s="1"/>
  <c r="BD92" i="52"/>
  <c r="AF92" i="68" s="1"/>
  <c r="BD91" i="52"/>
  <c r="AF91" i="68" s="1"/>
  <c r="BD90" i="52"/>
  <c r="AF90" i="68" s="1"/>
  <c r="BD89" i="52"/>
  <c r="AF89" i="68" s="1"/>
  <c r="BE88" i="52"/>
  <c r="BD88" i="52"/>
  <c r="AF88" i="68" s="1"/>
  <c r="BE87" i="52"/>
  <c r="BD87" i="52"/>
  <c r="AF87" i="68" s="1"/>
  <c r="BE86" i="52"/>
  <c r="BD86" i="52"/>
  <c r="AF86" i="68" s="1"/>
  <c r="BE85" i="52"/>
  <c r="BD85" i="52"/>
  <c r="AF85" i="68" s="1"/>
  <c r="BE84" i="52"/>
  <c r="BD84" i="52"/>
  <c r="AF84" i="68" s="1"/>
  <c r="BE83" i="52"/>
  <c r="BD83" i="52"/>
  <c r="AF83" i="68" s="1"/>
  <c r="BE82" i="52"/>
  <c r="BD82" i="52"/>
  <c r="AF82" i="68" s="1"/>
  <c r="BE81" i="52"/>
  <c r="BD81" i="52"/>
  <c r="AF81" i="68" s="1"/>
  <c r="BE80" i="52"/>
  <c r="BD80" i="52"/>
  <c r="AF80" i="68" s="1"/>
  <c r="BE79" i="52"/>
  <c r="BD79" i="52"/>
  <c r="AF79" i="68" s="1"/>
  <c r="BE78" i="52"/>
  <c r="BD78" i="52"/>
  <c r="AF78" i="68" s="1"/>
  <c r="BE77" i="52"/>
  <c r="BD77" i="52"/>
  <c r="AF77" i="68" s="1"/>
  <c r="BE76" i="52"/>
  <c r="BD76" i="52"/>
  <c r="AF76" i="68" s="1"/>
  <c r="BE75" i="52"/>
  <c r="BD75" i="52"/>
  <c r="AF75" i="68" s="1"/>
  <c r="BE74" i="52"/>
  <c r="BD74" i="52"/>
  <c r="AF74" i="68" s="1"/>
  <c r="BE73" i="52"/>
  <c r="BD73" i="52"/>
  <c r="AF73" i="68" s="1"/>
  <c r="BE72" i="52"/>
  <c r="BD72" i="52"/>
  <c r="AF72" i="68" s="1"/>
  <c r="BE71" i="52"/>
  <c r="BD71" i="52"/>
  <c r="AF71" i="68" s="1"/>
  <c r="BE70" i="52"/>
  <c r="BD70" i="52"/>
  <c r="AF70" i="68" s="1"/>
  <c r="BE69" i="52"/>
  <c r="BD69" i="52"/>
  <c r="AF69" i="68" s="1"/>
  <c r="BE68" i="52"/>
  <c r="BD68" i="52"/>
  <c r="AF68" i="68" s="1"/>
  <c r="BE67" i="52"/>
  <c r="BD67" i="52"/>
  <c r="AF67" i="68" s="1"/>
  <c r="BE66" i="52"/>
  <c r="BD66" i="52"/>
  <c r="AF66" i="68" s="1"/>
  <c r="BE65" i="52"/>
  <c r="BD65" i="52"/>
  <c r="AF65" i="68" s="1"/>
  <c r="BE64" i="52"/>
  <c r="BD64" i="52"/>
  <c r="AF64" i="68" s="1"/>
  <c r="BE63" i="52"/>
  <c r="BD63" i="52"/>
  <c r="AF63" i="68" s="1"/>
  <c r="BE62" i="52"/>
  <c r="BD62" i="52"/>
  <c r="AF62" i="68" s="1"/>
  <c r="BE61" i="52"/>
  <c r="BD61" i="52"/>
  <c r="AF61" i="68" s="1"/>
  <c r="BE60" i="52"/>
  <c r="BD60" i="52"/>
  <c r="AF60" i="68" s="1"/>
  <c r="BE59" i="52"/>
  <c r="BD59" i="52"/>
  <c r="AF59" i="68" s="1"/>
  <c r="BE58" i="52"/>
  <c r="BD58" i="52"/>
  <c r="AF58" i="68" s="1"/>
  <c r="BE57" i="52"/>
  <c r="BD57" i="52"/>
  <c r="AF57" i="68" s="1"/>
  <c r="BE56" i="52"/>
  <c r="BD56" i="52"/>
  <c r="AF56" i="68" s="1"/>
  <c r="BE55" i="52"/>
  <c r="BD55" i="52"/>
  <c r="AF55" i="68" s="1"/>
  <c r="BE54" i="52"/>
  <c r="BD54" i="52"/>
  <c r="AF54" i="68" s="1"/>
  <c r="BE53" i="52"/>
  <c r="BD53" i="52"/>
  <c r="AF53" i="68" s="1"/>
  <c r="BE52" i="52"/>
  <c r="BD52" i="52"/>
  <c r="AF52" i="68" s="1"/>
  <c r="BE51" i="52"/>
  <c r="BD51" i="52"/>
  <c r="AF51" i="68" s="1"/>
  <c r="BE50" i="52"/>
  <c r="BD50" i="52"/>
  <c r="AF50" i="68" s="1"/>
  <c r="BE49" i="52"/>
  <c r="BD49" i="52"/>
  <c r="AF49" i="68" s="1"/>
  <c r="BE48" i="52"/>
  <c r="BD48" i="52"/>
  <c r="AF48" i="68" s="1"/>
  <c r="BE47" i="52"/>
  <c r="BD47" i="52"/>
  <c r="AF47" i="68" s="1"/>
  <c r="BE46" i="52"/>
  <c r="BD46" i="52"/>
  <c r="AF46" i="68" s="1"/>
  <c r="BE45" i="52"/>
  <c r="BD45" i="52"/>
  <c r="AF45" i="68" s="1"/>
  <c r="BE44" i="52"/>
  <c r="BD44" i="52"/>
  <c r="AF44" i="68" s="1"/>
  <c r="BE43" i="52"/>
  <c r="BD43" i="52"/>
  <c r="AF43" i="68" s="1"/>
  <c r="BE42" i="52"/>
  <c r="BD42" i="52"/>
  <c r="AF42" i="68" s="1"/>
  <c r="BE41" i="52"/>
  <c r="BD41" i="52"/>
  <c r="AF41" i="68" s="1"/>
  <c r="BE40" i="52"/>
  <c r="BD40" i="52"/>
  <c r="AF40" i="68" s="1"/>
  <c r="BE39" i="52"/>
  <c r="BD39" i="52"/>
  <c r="AF39" i="68" s="1"/>
  <c r="BE38" i="52"/>
  <c r="BD38" i="52"/>
  <c r="AF38" i="68" s="1"/>
  <c r="BE37" i="52"/>
  <c r="BD37" i="52"/>
  <c r="AF37" i="68" s="1"/>
  <c r="BE36" i="52"/>
  <c r="BD36" i="52"/>
  <c r="AF36" i="68" s="1"/>
  <c r="BE35" i="52"/>
  <c r="BD35" i="52"/>
  <c r="AF35" i="68" s="1"/>
  <c r="BE34" i="52"/>
  <c r="BD34" i="52"/>
  <c r="AF34" i="68" s="1"/>
  <c r="BE33" i="52"/>
  <c r="BD33" i="52"/>
  <c r="AF33" i="68" s="1"/>
  <c r="BE32" i="52"/>
  <c r="BD32" i="52"/>
  <c r="AF32" i="68" s="1"/>
  <c r="BE31" i="52"/>
  <c r="BD31" i="52"/>
  <c r="AF31" i="68" s="1"/>
  <c r="BE30" i="52"/>
  <c r="BD30" i="52"/>
  <c r="AF30" i="68" s="1"/>
  <c r="BE29" i="52"/>
  <c r="BD29" i="52"/>
  <c r="AF29" i="68" s="1"/>
  <c r="BE28" i="52"/>
  <c r="BD28" i="52"/>
  <c r="AF28" i="68" s="1"/>
  <c r="BE27" i="52"/>
  <c r="BD27" i="52"/>
  <c r="AF27" i="68" s="1"/>
  <c r="BE26" i="52"/>
  <c r="BD26" i="52"/>
  <c r="AF26" i="68" s="1"/>
  <c r="BE25" i="52"/>
  <c r="BD25" i="52"/>
  <c r="AF25" i="68" s="1"/>
  <c r="BE24" i="52"/>
  <c r="BD24" i="52"/>
  <c r="AF24" i="68" s="1"/>
  <c r="BE23" i="52"/>
  <c r="BD23" i="52"/>
  <c r="AF23" i="68" s="1"/>
  <c r="BE22" i="52"/>
  <c r="BD22" i="52"/>
  <c r="AF22" i="68" s="1"/>
  <c r="BE21" i="52"/>
  <c r="BD21" i="52"/>
  <c r="AF21" i="68" s="1"/>
  <c r="BE20" i="52"/>
  <c r="BD20" i="52"/>
  <c r="AF20" i="68" s="1"/>
  <c r="BE19" i="52"/>
  <c r="BD19" i="52"/>
  <c r="AF19" i="68" s="1"/>
  <c r="BE18" i="52"/>
  <c r="BD18" i="52"/>
  <c r="AF18" i="68" s="1"/>
  <c r="BE17" i="52"/>
  <c r="BD17" i="52"/>
  <c r="AF17" i="68" s="1"/>
  <c r="BE16" i="52"/>
  <c r="BD16" i="52"/>
  <c r="AF16" i="68" s="1"/>
  <c r="BD11" i="52"/>
  <c r="AF11" i="68" s="1"/>
  <c r="BD9" i="52"/>
  <c r="AF9" i="68" s="1"/>
  <c r="BD8" i="52"/>
  <c r="AF8" i="68" s="1"/>
  <c r="BD7" i="52"/>
  <c r="AF7" i="68" s="1"/>
  <c r="BD5" i="52"/>
  <c r="AF5" i="68" s="1"/>
  <c r="BA104" i="52"/>
  <c r="AZ104" i="52"/>
  <c r="AC104" i="68" s="1"/>
  <c r="BA103" i="52"/>
  <c r="AZ103" i="52"/>
  <c r="AC103" i="68" s="1"/>
  <c r="BA102" i="52"/>
  <c r="AZ102" i="52"/>
  <c r="AC102" i="68" s="1"/>
  <c r="BA101" i="52"/>
  <c r="AZ101" i="52"/>
  <c r="AC101" i="68" s="1"/>
  <c r="BA100" i="52"/>
  <c r="AZ100" i="52"/>
  <c r="AC100" i="68" s="1"/>
  <c r="BA99" i="52"/>
  <c r="AZ99" i="52"/>
  <c r="AC99" i="68" s="1"/>
  <c r="BA98" i="52"/>
  <c r="AZ98" i="52"/>
  <c r="AC98" i="68" s="1"/>
  <c r="AZ97" i="52"/>
  <c r="AC97" i="68" s="1"/>
  <c r="AZ96" i="52"/>
  <c r="AC96" i="68" s="1"/>
  <c r="AZ95" i="52"/>
  <c r="AC95" i="68" s="1"/>
  <c r="AZ94" i="52"/>
  <c r="AC94" i="68" s="1"/>
  <c r="AZ93" i="52"/>
  <c r="AC93" i="68" s="1"/>
  <c r="AZ92" i="52"/>
  <c r="AC92" i="68" s="1"/>
  <c r="AZ91" i="52"/>
  <c r="AC91" i="68" s="1"/>
  <c r="AZ90" i="52"/>
  <c r="AC90" i="68" s="1"/>
  <c r="AZ89" i="52"/>
  <c r="AC89" i="68" s="1"/>
  <c r="BA88" i="52"/>
  <c r="AZ88" i="52"/>
  <c r="AC88" i="68" s="1"/>
  <c r="BA87" i="52"/>
  <c r="AZ87" i="52"/>
  <c r="AC87" i="68" s="1"/>
  <c r="BA86" i="52"/>
  <c r="AZ86" i="52"/>
  <c r="AC86" i="68" s="1"/>
  <c r="BA85" i="52"/>
  <c r="AZ85" i="52"/>
  <c r="AC85" i="68" s="1"/>
  <c r="BA84" i="52"/>
  <c r="AZ84" i="52"/>
  <c r="AC84" i="68" s="1"/>
  <c r="BA83" i="52"/>
  <c r="AZ83" i="52"/>
  <c r="AC83" i="68" s="1"/>
  <c r="BA82" i="52"/>
  <c r="AZ82" i="52"/>
  <c r="AC82" i="68" s="1"/>
  <c r="BA81" i="52"/>
  <c r="AZ81" i="52"/>
  <c r="AC81" i="68" s="1"/>
  <c r="BA80" i="52"/>
  <c r="AZ80" i="52"/>
  <c r="AC80" i="68" s="1"/>
  <c r="BA79" i="52"/>
  <c r="AZ79" i="52"/>
  <c r="AC79" i="68" s="1"/>
  <c r="BA78" i="52"/>
  <c r="AZ78" i="52"/>
  <c r="AC78" i="68" s="1"/>
  <c r="BA77" i="52"/>
  <c r="AZ77" i="52"/>
  <c r="AC77" i="68" s="1"/>
  <c r="BA76" i="52"/>
  <c r="AZ76" i="52"/>
  <c r="AC76" i="68" s="1"/>
  <c r="BA75" i="52"/>
  <c r="AZ75" i="52"/>
  <c r="AC75" i="68" s="1"/>
  <c r="BA74" i="52"/>
  <c r="AZ74" i="52"/>
  <c r="AC74" i="68" s="1"/>
  <c r="BA73" i="52"/>
  <c r="AZ73" i="52"/>
  <c r="AC73" i="68" s="1"/>
  <c r="BA72" i="52"/>
  <c r="AZ72" i="52"/>
  <c r="AC72" i="68" s="1"/>
  <c r="BA71" i="52"/>
  <c r="AZ71" i="52"/>
  <c r="AC71" i="68" s="1"/>
  <c r="BA70" i="52"/>
  <c r="AZ70" i="52"/>
  <c r="AC70" i="68" s="1"/>
  <c r="BA69" i="52"/>
  <c r="AZ69" i="52"/>
  <c r="AC69" i="68" s="1"/>
  <c r="BA68" i="52"/>
  <c r="AZ68" i="52"/>
  <c r="AC68" i="68" s="1"/>
  <c r="BA67" i="52"/>
  <c r="AZ67" i="52"/>
  <c r="AC67" i="68" s="1"/>
  <c r="BA66" i="52"/>
  <c r="AZ66" i="52"/>
  <c r="AC66" i="68" s="1"/>
  <c r="BA65" i="52"/>
  <c r="AZ65" i="52"/>
  <c r="AC65" i="68" s="1"/>
  <c r="BA64" i="52"/>
  <c r="AZ64" i="52"/>
  <c r="AC64" i="68" s="1"/>
  <c r="BA63" i="52"/>
  <c r="AZ63" i="52"/>
  <c r="AC63" i="68" s="1"/>
  <c r="BA62" i="52"/>
  <c r="AZ62" i="52"/>
  <c r="AC62" i="68" s="1"/>
  <c r="BA61" i="52"/>
  <c r="AZ61" i="52"/>
  <c r="AC61" i="68" s="1"/>
  <c r="BA60" i="52"/>
  <c r="AZ60" i="52"/>
  <c r="AC60" i="68" s="1"/>
  <c r="BA59" i="52"/>
  <c r="AZ59" i="52"/>
  <c r="AC59" i="68" s="1"/>
  <c r="BA58" i="52"/>
  <c r="AZ58" i="52"/>
  <c r="AC58" i="68" s="1"/>
  <c r="BA57" i="52"/>
  <c r="AZ57" i="52"/>
  <c r="AC57" i="68" s="1"/>
  <c r="BA56" i="52"/>
  <c r="AZ56" i="52"/>
  <c r="AC56" i="68" s="1"/>
  <c r="BA55" i="52"/>
  <c r="AZ55" i="52"/>
  <c r="AC55" i="68" s="1"/>
  <c r="BA54" i="52"/>
  <c r="AZ54" i="52"/>
  <c r="AC54" i="68" s="1"/>
  <c r="BA53" i="52"/>
  <c r="AZ53" i="52"/>
  <c r="AC53" i="68" s="1"/>
  <c r="BA52" i="52"/>
  <c r="AZ52" i="52"/>
  <c r="AC52" i="68" s="1"/>
  <c r="BA51" i="52"/>
  <c r="AZ51" i="52"/>
  <c r="AC51" i="68" s="1"/>
  <c r="BA50" i="52"/>
  <c r="AZ50" i="52"/>
  <c r="AC50" i="68" s="1"/>
  <c r="BA49" i="52"/>
  <c r="AZ49" i="52"/>
  <c r="AC49" i="68" s="1"/>
  <c r="BA48" i="52"/>
  <c r="AZ48" i="52"/>
  <c r="AC48" i="68" s="1"/>
  <c r="BA47" i="52"/>
  <c r="AZ47" i="52"/>
  <c r="AC47" i="68" s="1"/>
  <c r="BA46" i="52"/>
  <c r="AZ46" i="52"/>
  <c r="AC46" i="68" s="1"/>
  <c r="BA45" i="52"/>
  <c r="AZ45" i="52"/>
  <c r="AC45" i="68" s="1"/>
  <c r="BA44" i="52"/>
  <c r="AZ44" i="52"/>
  <c r="AC44" i="68" s="1"/>
  <c r="BA43" i="52"/>
  <c r="AZ43" i="52"/>
  <c r="AC43" i="68" s="1"/>
  <c r="BA42" i="52"/>
  <c r="AZ42" i="52"/>
  <c r="AC42" i="68" s="1"/>
  <c r="BA41" i="52"/>
  <c r="AZ41" i="52"/>
  <c r="AC41" i="68" s="1"/>
  <c r="BA40" i="52"/>
  <c r="AZ40" i="52"/>
  <c r="AC40" i="68" s="1"/>
  <c r="BA39" i="52"/>
  <c r="AZ39" i="52"/>
  <c r="AC39" i="68" s="1"/>
  <c r="BA38" i="52"/>
  <c r="AZ38" i="52"/>
  <c r="AC38" i="68" s="1"/>
  <c r="BA37" i="52"/>
  <c r="AZ37" i="52"/>
  <c r="AC37" i="68" s="1"/>
  <c r="BA36" i="52"/>
  <c r="AZ36" i="52"/>
  <c r="AC36" i="68" s="1"/>
  <c r="BA35" i="52"/>
  <c r="AZ35" i="52"/>
  <c r="AC35" i="68" s="1"/>
  <c r="BA34" i="52"/>
  <c r="AZ34" i="52"/>
  <c r="AC34" i="68" s="1"/>
  <c r="BA33" i="52"/>
  <c r="AZ33" i="52"/>
  <c r="AC33" i="68" s="1"/>
  <c r="BA32" i="52"/>
  <c r="AZ32" i="52"/>
  <c r="AC32" i="68" s="1"/>
  <c r="BA31" i="52"/>
  <c r="AZ31" i="52"/>
  <c r="AC31" i="68" s="1"/>
  <c r="BA30" i="52"/>
  <c r="AZ30" i="52"/>
  <c r="AC30" i="68" s="1"/>
  <c r="BA29" i="52"/>
  <c r="AZ29" i="52"/>
  <c r="AC29" i="68" s="1"/>
  <c r="BA28" i="52"/>
  <c r="AZ28" i="52"/>
  <c r="AC28" i="68" s="1"/>
  <c r="BA27" i="52"/>
  <c r="AZ27" i="52"/>
  <c r="AC27" i="68" s="1"/>
  <c r="BA26" i="52"/>
  <c r="AZ26" i="52"/>
  <c r="AC26" i="68" s="1"/>
  <c r="BA25" i="52"/>
  <c r="AZ25" i="52"/>
  <c r="AC25" i="68" s="1"/>
  <c r="BA24" i="52"/>
  <c r="AZ24" i="52"/>
  <c r="AC24" i="68" s="1"/>
  <c r="BA23" i="52"/>
  <c r="AZ23" i="52"/>
  <c r="AC23" i="68" s="1"/>
  <c r="BA22" i="52"/>
  <c r="AZ22" i="52"/>
  <c r="AC22" i="68" s="1"/>
  <c r="BA21" i="52"/>
  <c r="AZ21" i="52"/>
  <c r="AC21" i="68" s="1"/>
  <c r="BA20" i="52"/>
  <c r="AZ20" i="52"/>
  <c r="AC20" i="68" s="1"/>
  <c r="BA19" i="52"/>
  <c r="AZ19" i="52"/>
  <c r="AC19" i="68" s="1"/>
  <c r="BA18" i="52"/>
  <c r="AZ18" i="52"/>
  <c r="AC18" i="68" s="1"/>
  <c r="BA17" i="52"/>
  <c r="AZ17" i="52"/>
  <c r="AC17" i="68" s="1"/>
  <c r="BA16" i="52"/>
  <c r="AZ16" i="52"/>
  <c r="AC16" i="68" s="1"/>
  <c r="AZ11" i="52"/>
  <c r="AC11" i="68" s="1"/>
  <c r="AZ8" i="52"/>
  <c r="AC8" i="68" s="1"/>
  <c r="AZ7" i="52"/>
  <c r="AC7" i="68" s="1"/>
  <c r="AW104" i="52"/>
  <c r="AV104" i="52"/>
  <c r="Z104" i="68" s="1"/>
  <c r="AW103" i="52"/>
  <c r="AV103" i="52"/>
  <c r="Z103" i="68" s="1"/>
  <c r="AW102" i="52"/>
  <c r="AV102" i="52"/>
  <c r="Z102" i="68" s="1"/>
  <c r="AW101" i="52"/>
  <c r="AV101" i="52"/>
  <c r="Z101" i="68" s="1"/>
  <c r="AW100" i="52"/>
  <c r="AV100" i="52"/>
  <c r="Z100" i="68" s="1"/>
  <c r="AW99" i="52"/>
  <c r="AV99" i="52"/>
  <c r="Z99" i="68" s="1"/>
  <c r="AW98" i="52"/>
  <c r="AV98" i="52"/>
  <c r="Z98" i="68" s="1"/>
  <c r="AV97" i="52"/>
  <c r="Z97" i="68" s="1"/>
  <c r="AV96" i="52"/>
  <c r="Z96" i="68" s="1"/>
  <c r="AV95" i="52"/>
  <c r="Z95" i="68" s="1"/>
  <c r="AV94" i="52"/>
  <c r="Z94" i="68" s="1"/>
  <c r="AV93" i="52"/>
  <c r="Z93" i="68" s="1"/>
  <c r="AV92" i="52"/>
  <c r="Z92" i="68" s="1"/>
  <c r="AV91" i="52"/>
  <c r="Z91" i="68" s="1"/>
  <c r="AV90" i="52"/>
  <c r="Z90" i="68" s="1"/>
  <c r="AV89" i="52"/>
  <c r="Z89" i="68" s="1"/>
  <c r="AW88" i="52"/>
  <c r="AV88" i="52"/>
  <c r="Z88" i="68" s="1"/>
  <c r="AW87" i="52"/>
  <c r="AV87" i="52"/>
  <c r="Z87" i="68" s="1"/>
  <c r="AW86" i="52"/>
  <c r="AV86" i="52"/>
  <c r="Z86" i="68" s="1"/>
  <c r="AW85" i="52"/>
  <c r="AV85" i="52"/>
  <c r="Z85" i="68" s="1"/>
  <c r="AW84" i="52"/>
  <c r="AV84" i="52"/>
  <c r="Z84" i="68" s="1"/>
  <c r="AW83" i="52"/>
  <c r="AV83" i="52"/>
  <c r="Z83" i="68" s="1"/>
  <c r="AW82" i="52"/>
  <c r="AV82" i="52"/>
  <c r="Z82" i="68" s="1"/>
  <c r="AW81" i="52"/>
  <c r="AV81" i="52"/>
  <c r="Z81" i="68" s="1"/>
  <c r="AW80" i="52"/>
  <c r="AV80" i="52"/>
  <c r="Z80" i="68" s="1"/>
  <c r="AW79" i="52"/>
  <c r="AV79" i="52"/>
  <c r="Z79" i="68" s="1"/>
  <c r="AW78" i="52"/>
  <c r="AV78" i="52"/>
  <c r="Z78" i="68" s="1"/>
  <c r="AW77" i="52"/>
  <c r="AV77" i="52"/>
  <c r="Z77" i="68" s="1"/>
  <c r="AW76" i="52"/>
  <c r="AV76" i="52"/>
  <c r="Z76" i="68" s="1"/>
  <c r="AW75" i="52"/>
  <c r="AV75" i="52"/>
  <c r="Z75" i="68" s="1"/>
  <c r="AW74" i="52"/>
  <c r="AV74" i="52"/>
  <c r="Z74" i="68" s="1"/>
  <c r="AW73" i="52"/>
  <c r="AV73" i="52"/>
  <c r="Z73" i="68" s="1"/>
  <c r="AW72" i="52"/>
  <c r="AV72" i="52"/>
  <c r="Z72" i="68" s="1"/>
  <c r="AW71" i="52"/>
  <c r="AV71" i="52"/>
  <c r="Z71" i="68" s="1"/>
  <c r="AW70" i="52"/>
  <c r="AV70" i="52"/>
  <c r="Z70" i="68" s="1"/>
  <c r="AW69" i="52"/>
  <c r="AV69" i="52"/>
  <c r="Z69" i="68" s="1"/>
  <c r="AW68" i="52"/>
  <c r="AV68" i="52"/>
  <c r="Z68" i="68" s="1"/>
  <c r="AW67" i="52"/>
  <c r="AV67" i="52"/>
  <c r="Z67" i="68" s="1"/>
  <c r="AW66" i="52"/>
  <c r="AV66" i="52"/>
  <c r="Z66" i="68" s="1"/>
  <c r="AW65" i="52"/>
  <c r="AV65" i="52"/>
  <c r="Z65" i="68" s="1"/>
  <c r="AW64" i="52"/>
  <c r="AV64" i="52"/>
  <c r="Z64" i="68" s="1"/>
  <c r="AW63" i="52"/>
  <c r="AV63" i="52"/>
  <c r="Z63" i="68" s="1"/>
  <c r="AW62" i="52"/>
  <c r="AV62" i="52"/>
  <c r="Z62" i="68" s="1"/>
  <c r="AW61" i="52"/>
  <c r="AV61" i="52"/>
  <c r="Z61" i="68" s="1"/>
  <c r="AW60" i="52"/>
  <c r="AV60" i="52"/>
  <c r="Z60" i="68" s="1"/>
  <c r="AW59" i="52"/>
  <c r="AV59" i="52"/>
  <c r="Z59" i="68" s="1"/>
  <c r="AW58" i="52"/>
  <c r="AV58" i="52"/>
  <c r="Z58" i="68" s="1"/>
  <c r="AW57" i="52"/>
  <c r="AV57" i="52"/>
  <c r="Z57" i="68" s="1"/>
  <c r="AW56" i="52"/>
  <c r="AV56" i="52"/>
  <c r="Z56" i="68" s="1"/>
  <c r="AW55" i="52"/>
  <c r="AV55" i="52"/>
  <c r="Z55" i="68" s="1"/>
  <c r="AW54" i="52"/>
  <c r="AV54" i="52"/>
  <c r="Z54" i="68" s="1"/>
  <c r="AW53" i="52"/>
  <c r="AV53" i="52"/>
  <c r="Z53" i="68" s="1"/>
  <c r="AW52" i="52"/>
  <c r="AV52" i="52"/>
  <c r="Z52" i="68" s="1"/>
  <c r="AW51" i="52"/>
  <c r="AV51" i="52"/>
  <c r="Z51" i="68" s="1"/>
  <c r="AW50" i="52"/>
  <c r="AV50" i="52"/>
  <c r="Z50" i="68" s="1"/>
  <c r="AW49" i="52"/>
  <c r="AV49" i="52"/>
  <c r="Z49" i="68" s="1"/>
  <c r="AW48" i="52"/>
  <c r="AV48" i="52"/>
  <c r="Z48" i="68" s="1"/>
  <c r="AW47" i="52"/>
  <c r="AV47" i="52"/>
  <c r="Z47" i="68" s="1"/>
  <c r="AW46" i="52"/>
  <c r="AV46" i="52"/>
  <c r="Z46" i="68" s="1"/>
  <c r="AW45" i="52"/>
  <c r="AV45" i="52"/>
  <c r="Z45" i="68" s="1"/>
  <c r="AW44" i="52"/>
  <c r="AV44" i="52"/>
  <c r="Z44" i="68" s="1"/>
  <c r="AW43" i="52"/>
  <c r="AV43" i="52"/>
  <c r="Z43" i="68" s="1"/>
  <c r="AW42" i="52"/>
  <c r="AV42" i="52"/>
  <c r="Z42" i="68" s="1"/>
  <c r="AW41" i="52"/>
  <c r="AV41" i="52"/>
  <c r="Z41" i="68" s="1"/>
  <c r="AW40" i="52"/>
  <c r="AV40" i="52"/>
  <c r="Z40" i="68" s="1"/>
  <c r="AW39" i="52"/>
  <c r="AV39" i="52"/>
  <c r="Z39" i="68" s="1"/>
  <c r="AW38" i="52"/>
  <c r="AV38" i="52"/>
  <c r="Z38" i="68" s="1"/>
  <c r="AW37" i="52"/>
  <c r="AV37" i="52"/>
  <c r="Z37" i="68" s="1"/>
  <c r="AW36" i="52"/>
  <c r="AV36" i="52"/>
  <c r="Z36" i="68" s="1"/>
  <c r="AW35" i="52"/>
  <c r="AV35" i="52"/>
  <c r="Z35" i="68" s="1"/>
  <c r="AW34" i="52"/>
  <c r="AV34" i="52"/>
  <c r="Z34" i="68" s="1"/>
  <c r="AW33" i="52"/>
  <c r="AV33" i="52"/>
  <c r="Z33" i="68" s="1"/>
  <c r="AW32" i="52"/>
  <c r="AV32" i="52"/>
  <c r="Z32" i="68" s="1"/>
  <c r="AW31" i="52"/>
  <c r="AV31" i="52"/>
  <c r="Z31" i="68" s="1"/>
  <c r="AW30" i="52"/>
  <c r="AV30" i="52"/>
  <c r="Z30" i="68" s="1"/>
  <c r="AW29" i="52"/>
  <c r="AV29" i="52"/>
  <c r="Z29" i="68" s="1"/>
  <c r="AW28" i="52"/>
  <c r="AV28" i="52"/>
  <c r="Z28" i="68" s="1"/>
  <c r="AW27" i="52"/>
  <c r="AV27" i="52"/>
  <c r="Z27" i="68" s="1"/>
  <c r="AW26" i="52"/>
  <c r="AV26" i="52"/>
  <c r="Z26" i="68" s="1"/>
  <c r="AW25" i="52"/>
  <c r="AV25" i="52"/>
  <c r="Z25" i="68" s="1"/>
  <c r="AW24" i="52"/>
  <c r="AV24" i="52"/>
  <c r="Z24" i="68" s="1"/>
  <c r="AW23" i="52"/>
  <c r="AV23" i="52"/>
  <c r="Z23" i="68" s="1"/>
  <c r="AW22" i="52"/>
  <c r="AV22" i="52"/>
  <c r="Z22" i="68" s="1"/>
  <c r="AW21" i="52"/>
  <c r="AV21" i="52"/>
  <c r="Z21" i="68" s="1"/>
  <c r="AW20" i="52"/>
  <c r="AV20" i="52"/>
  <c r="Z20" i="68" s="1"/>
  <c r="AW19" i="52"/>
  <c r="AV19" i="52"/>
  <c r="Z19" i="68" s="1"/>
  <c r="AW18" i="52"/>
  <c r="AV18" i="52"/>
  <c r="Z18" i="68" s="1"/>
  <c r="AW17" i="52"/>
  <c r="AV17" i="52"/>
  <c r="Z17" i="68" s="1"/>
  <c r="AW16" i="52"/>
  <c r="AV16" i="52"/>
  <c r="Z16" i="68" s="1"/>
  <c r="AV7" i="52"/>
  <c r="Z7" i="68" s="1"/>
  <c r="AS104" i="52"/>
  <c r="AR104" i="52"/>
  <c r="W104" i="68" s="1"/>
  <c r="AS103" i="52"/>
  <c r="AR103" i="52"/>
  <c r="W103" i="68" s="1"/>
  <c r="AS102" i="52"/>
  <c r="AR102" i="52"/>
  <c r="W102" i="68" s="1"/>
  <c r="AS101" i="52"/>
  <c r="AR101" i="52"/>
  <c r="W101" i="68" s="1"/>
  <c r="AS100" i="52"/>
  <c r="AR100" i="52"/>
  <c r="W100" i="68" s="1"/>
  <c r="AS99" i="52"/>
  <c r="AR99" i="52"/>
  <c r="W99" i="68" s="1"/>
  <c r="AS98" i="52"/>
  <c r="AR98" i="52"/>
  <c r="W98" i="68" s="1"/>
  <c r="AR97" i="52"/>
  <c r="W97" i="68" s="1"/>
  <c r="AR96" i="52"/>
  <c r="W96" i="68" s="1"/>
  <c r="AR95" i="52"/>
  <c r="W95" i="68" s="1"/>
  <c r="AR94" i="52"/>
  <c r="W94" i="68" s="1"/>
  <c r="AR93" i="52"/>
  <c r="W93" i="68" s="1"/>
  <c r="AR92" i="52"/>
  <c r="W92" i="68" s="1"/>
  <c r="AR91" i="52"/>
  <c r="W91" i="68" s="1"/>
  <c r="AR90" i="52"/>
  <c r="W90" i="68" s="1"/>
  <c r="AR89" i="52"/>
  <c r="W89" i="68" s="1"/>
  <c r="AS88" i="52"/>
  <c r="AR88" i="52"/>
  <c r="W88" i="68" s="1"/>
  <c r="AS87" i="52"/>
  <c r="AR87" i="52"/>
  <c r="W87" i="68" s="1"/>
  <c r="AS86" i="52"/>
  <c r="AR86" i="52"/>
  <c r="W86" i="68" s="1"/>
  <c r="AS85" i="52"/>
  <c r="AR85" i="52"/>
  <c r="W85" i="68" s="1"/>
  <c r="AS84" i="52"/>
  <c r="AR84" i="52"/>
  <c r="W84" i="68" s="1"/>
  <c r="AS83" i="52"/>
  <c r="AR83" i="52"/>
  <c r="W83" i="68" s="1"/>
  <c r="AS82" i="52"/>
  <c r="AR82" i="52"/>
  <c r="W82" i="68" s="1"/>
  <c r="AS81" i="52"/>
  <c r="AR81" i="52"/>
  <c r="W81" i="68" s="1"/>
  <c r="AS80" i="52"/>
  <c r="AR80" i="52"/>
  <c r="W80" i="68" s="1"/>
  <c r="AS79" i="52"/>
  <c r="AR79" i="52"/>
  <c r="W79" i="68" s="1"/>
  <c r="AS78" i="52"/>
  <c r="AR78" i="52"/>
  <c r="W78" i="68" s="1"/>
  <c r="AS77" i="52"/>
  <c r="AR77" i="52"/>
  <c r="W77" i="68" s="1"/>
  <c r="AS76" i="52"/>
  <c r="AR76" i="52"/>
  <c r="W76" i="68" s="1"/>
  <c r="AS75" i="52"/>
  <c r="AR75" i="52"/>
  <c r="W75" i="68" s="1"/>
  <c r="AS74" i="52"/>
  <c r="AR74" i="52"/>
  <c r="W74" i="68" s="1"/>
  <c r="AS73" i="52"/>
  <c r="AR73" i="52"/>
  <c r="W73" i="68" s="1"/>
  <c r="AS72" i="52"/>
  <c r="AR72" i="52"/>
  <c r="W72" i="68" s="1"/>
  <c r="AS71" i="52"/>
  <c r="AR71" i="52"/>
  <c r="W71" i="68" s="1"/>
  <c r="AS70" i="52"/>
  <c r="AR70" i="52"/>
  <c r="W70" i="68" s="1"/>
  <c r="AS69" i="52"/>
  <c r="AR69" i="52"/>
  <c r="W69" i="68" s="1"/>
  <c r="AS68" i="52"/>
  <c r="AR68" i="52"/>
  <c r="W68" i="68" s="1"/>
  <c r="AS67" i="52"/>
  <c r="AR67" i="52"/>
  <c r="W67" i="68" s="1"/>
  <c r="AS66" i="52"/>
  <c r="AR66" i="52"/>
  <c r="W66" i="68" s="1"/>
  <c r="AS65" i="52"/>
  <c r="AR65" i="52"/>
  <c r="W65" i="68" s="1"/>
  <c r="AS64" i="52"/>
  <c r="AR64" i="52"/>
  <c r="W64" i="68" s="1"/>
  <c r="AS63" i="52"/>
  <c r="AR63" i="52"/>
  <c r="W63" i="68" s="1"/>
  <c r="AS62" i="52"/>
  <c r="AR62" i="52"/>
  <c r="W62" i="68" s="1"/>
  <c r="AS61" i="52"/>
  <c r="AR61" i="52"/>
  <c r="W61" i="68" s="1"/>
  <c r="AS60" i="52"/>
  <c r="AR60" i="52"/>
  <c r="W60" i="68" s="1"/>
  <c r="AS59" i="52"/>
  <c r="AR59" i="52"/>
  <c r="W59" i="68" s="1"/>
  <c r="AS58" i="52"/>
  <c r="AR58" i="52"/>
  <c r="W58" i="68" s="1"/>
  <c r="AS57" i="52"/>
  <c r="AR57" i="52"/>
  <c r="W57" i="68" s="1"/>
  <c r="AS56" i="52"/>
  <c r="AR56" i="52"/>
  <c r="W56" i="68" s="1"/>
  <c r="AS55" i="52"/>
  <c r="AR55" i="52"/>
  <c r="W55" i="68" s="1"/>
  <c r="AS54" i="52"/>
  <c r="AR54" i="52"/>
  <c r="W54" i="68" s="1"/>
  <c r="AS53" i="52"/>
  <c r="AR53" i="52"/>
  <c r="W53" i="68" s="1"/>
  <c r="AS52" i="52"/>
  <c r="AR52" i="52"/>
  <c r="W52" i="68" s="1"/>
  <c r="AS51" i="52"/>
  <c r="AR51" i="52"/>
  <c r="W51" i="68" s="1"/>
  <c r="AS50" i="52"/>
  <c r="AR50" i="52"/>
  <c r="W50" i="68" s="1"/>
  <c r="AS49" i="52"/>
  <c r="AR49" i="52"/>
  <c r="W49" i="68" s="1"/>
  <c r="AS48" i="52"/>
  <c r="AR48" i="52"/>
  <c r="W48" i="68" s="1"/>
  <c r="AS47" i="52"/>
  <c r="AR47" i="52"/>
  <c r="W47" i="68" s="1"/>
  <c r="AS46" i="52"/>
  <c r="AR46" i="52"/>
  <c r="W46" i="68" s="1"/>
  <c r="AS45" i="52"/>
  <c r="AR45" i="52"/>
  <c r="W45" i="68" s="1"/>
  <c r="AS44" i="52"/>
  <c r="AR44" i="52"/>
  <c r="W44" i="68" s="1"/>
  <c r="AS43" i="52"/>
  <c r="AR43" i="52"/>
  <c r="W43" i="68" s="1"/>
  <c r="AS42" i="52"/>
  <c r="AR42" i="52"/>
  <c r="W42" i="68" s="1"/>
  <c r="AS41" i="52"/>
  <c r="AR41" i="52"/>
  <c r="W41" i="68" s="1"/>
  <c r="AS40" i="52"/>
  <c r="AR40" i="52"/>
  <c r="W40" i="68" s="1"/>
  <c r="AS39" i="52"/>
  <c r="AR39" i="52"/>
  <c r="W39" i="68" s="1"/>
  <c r="AS38" i="52"/>
  <c r="AR38" i="52"/>
  <c r="W38" i="68" s="1"/>
  <c r="AS37" i="52"/>
  <c r="AR37" i="52"/>
  <c r="W37" i="68" s="1"/>
  <c r="AS36" i="52"/>
  <c r="AR36" i="52"/>
  <c r="W36" i="68" s="1"/>
  <c r="AS35" i="52"/>
  <c r="AR35" i="52"/>
  <c r="W35" i="68" s="1"/>
  <c r="AS34" i="52"/>
  <c r="AR34" i="52"/>
  <c r="W34" i="68" s="1"/>
  <c r="AS33" i="52"/>
  <c r="AR33" i="52"/>
  <c r="W33" i="68" s="1"/>
  <c r="AS32" i="52"/>
  <c r="AR32" i="52"/>
  <c r="W32" i="68" s="1"/>
  <c r="AS31" i="52"/>
  <c r="AR31" i="52"/>
  <c r="W31" i="68" s="1"/>
  <c r="AS30" i="52"/>
  <c r="AR30" i="52"/>
  <c r="W30" i="68" s="1"/>
  <c r="AS29" i="52"/>
  <c r="AR29" i="52"/>
  <c r="W29" i="68" s="1"/>
  <c r="AS28" i="52"/>
  <c r="AR28" i="52"/>
  <c r="W28" i="68" s="1"/>
  <c r="AS27" i="52"/>
  <c r="AR27" i="52"/>
  <c r="W27" i="68" s="1"/>
  <c r="AS26" i="52"/>
  <c r="AR26" i="52"/>
  <c r="W26" i="68" s="1"/>
  <c r="AS25" i="52"/>
  <c r="AR25" i="52"/>
  <c r="W25" i="68" s="1"/>
  <c r="AS24" i="52"/>
  <c r="AR24" i="52"/>
  <c r="W24" i="68" s="1"/>
  <c r="AS23" i="52"/>
  <c r="AR23" i="52"/>
  <c r="W23" i="68" s="1"/>
  <c r="AS22" i="52"/>
  <c r="AR22" i="52"/>
  <c r="W22" i="68" s="1"/>
  <c r="AS21" i="52"/>
  <c r="AR21" i="52"/>
  <c r="W21" i="68" s="1"/>
  <c r="AS20" i="52"/>
  <c r="AR20" i="52"/>
  <c r="W20" i="68" s="1"/>
  <c r="AS19" i="52"/>
  <c r="AR19" i="52"/>
  <c r="W19" i="68" s="1"/>
  <c r="AS18" i="52"/>
  <c r="AR18" i="52"/>
  <c r="W18" i="68" s="1"/>
  <c r="AS17" i="52"/>
  <c r="AR17" i="52"/>
  <c r="W17" i="68" s="1"/>
  <c r="AS16" i="52"/>
  <c r="AR16" i="52"/>
  <c r="W16" i="68" s="1"/>
  <c r="AO104" i="52"/>
  <c r="AN104" i="52"/>
  <c r="T104" i="68" s="1"/>
  <c r="AO103" i="52"/>
  <c r="AN103" i="52"/>
  <c r="T103" i="68" s="1"/>
  <c r="AO102" i="52"/>
  <c r="AN102" i="52"/>
  <c r="T102" i="68" s="1"/>
  <c r="AO101" i="52"/>
  <c r="AN101" i="52"/>
  <c r="T101" i="68" s="1"/>
  <c r="AO100" i="52"/>
  <c r="AN100" i="52"/>
  <c r="T100" i="68" s="1"/>
  <c r="AO99" i="52"/>
  <c r="AN99" i="52"/>
  <c r="T99" i="68" s="1"/>
  <c r="AO98" i="52"/>
  <c r="AN98" i="52"/>
  <c r="T98" i="68" s="1"/>
  <c r="AN97" i="52"/>
  <c r="T97" i="68" s="1"/>
  <c r="AN96" i="52"/>
  <c r="T96" i="68" s="1"/>
  <c r="AN95" i="52"/>
  <c r="T95" i="68" s="1"/>
  <c r="AN94" i="52"/>
  <c r="T94" i="68" s="1"/>
  <c r="AN93" i="52"/>
  <c r="T93" i="68" s="1"/>
  <c r="AN92" i="52"/>
  <c r="T92" i="68" s="1"/>
  <c r="AO91" i="52"/>
  <c r="AN91" i="52"/>
  <c r="T91" i="68" s="1"/>
  <c r="AN90" i="52"/>
  <c r="T90" i="68" s="1"/>
  <c r="AN89" i="52"/>
  <c r="T89" i="68" s="1"/>
  <c r="AO88" i="52"/>
  <c r="AN88" i="52"/>
  <c r="T88" i="68" s="1"/>
  <c r="AO87" i="52"/>
  <c r="AN87" i="52"/>
  <c r="T87" i="68" s="1"/>
  <c r="AO86" i="52"/>
  <c r="AN86" i="52"/>
  <c r="T86" i="68" s="1"/>
  <c r="AO85" i="52"/>
  <c r="AN85" i="52"/>
  <c r="T85" i="68" s="1"/>
  <c r="AO84" i="52"/>
  <c r="AN84" i="52"/>
  <c r="T84" i="68" s="1"/>
  <c r="AO83" i="52"/>
  <c r="AN83" i="52"/>
  <c r="T83" i="68" s="1"/>
  <c r="AO82" i="52"/>
  <c r="AN82" i="52"/>
  <c r="T82" i="68" s="1"/>
  <c r="AO81" i="52"/>
  <c r="AN81" i="52"/>
  <c r="T81" i="68" s="1"/>
  <c r="AO80" i="52"/>
  <c r="AN80" i="52"/>
  <c r="T80" i="68" s="1"/>
  <c r="AO79" i="52"/>
  <c r="AN79" i="52"/>
  <c r="T79" i="68" s="1"/>
  <c r="AO78" i="52"/>
  <c r="AN78" i="52"/>
  <c r="T78" i="68" s="1"/>
  <c r="AO77" i="52"/>
  <c r="AN77" i="52"/>
  <c r="T77" i="68" s="1"/>
  <c r="AO76" i="52"/>
  <c r="AN76" i="52"/>
  <c r="T76" i="68" s="1"/>
  <c r="AO75" i="52"/>
  <c r="AN75" i="52"/>
  <c r="T75" i="68" s="1"/>
  <c r="AO74" i="52"/>
  <c r="AN74" i="52"/>
  <c r="T74" i="68" s="1"/>
  <c r="AO73" i="52"/>
  <c r="AN73" i="52"/>
  <c r="T73" i="68" s="1"/>
  <c r="AO72" i="52"/>
  <c r="AN72" i="52"/>
  <c r="T72" i="68" s="1"/>
  <c r="AO71" i="52"/>
  <c r="AN71" i="52"/>
  <c r="T71" i="68" s="1"/>
  <c r="AO70" i="52"/>
  <c r="AN70" i="52"/>
  <c r="T70" i="68" s="1"/>
  <c r="AO69" i="52"/>
  <c r="AN69" i="52"/>
  <c r="T69" i="68" s="1"/>
  <c r="AO68" i="52"/>
  <c r="AN68" i="52"/>
  <c r="T68" i="68" s="1"/>
  <c r="AO67" i="52"/>
  <c r="AN67" i="52"/>
  <c r="T67" i="68" s="1"/>
  <c r="AO66" i="52"/>
  <c r="AN66" i="52"/>
  <c r="T66" i="68" s="1"/>
  <c r="AO65" i="52"/>
  <c r="AN65" i="52"/>
  <c r="T65" i="68" s="1"/>
  <c r="AO64" i="52"/>
  <c r="AN64" i="52"/>
  <c r="T64" i="68" s="1"/>
  <c r="AO63" i="52"/>
  <c r="AN63" i="52"/>
  <c r="T63" i="68" s="1"/>
  <c r="AO62" i="52"/>
  <c r="AN62" i="52"/>
  <c r="T62" i="68" s="1"/>
  <c r="AO61" i="52"/>
  <c r="AN61" i="52"/>
  <c r="T61" i="68" s="1"/>
  <c r="AO60" i="52"/>
  <c r="AN60" i="52"/>
  <c r="T60" i="68" s="1"/>
  <c r="AO59" i="52"/>
  <c r="AN59" i="52"/>
  <c r="T59" i="68" s="1"/>
  <c r="AO58" i="52"/>
  <c r="AN58" i="52"/>
  <c r="T58" i="68" s="1"/>
  <c r="AO57" i="52"/>
  <c r="AN57" i="52"/>
  <c r="T57" i="68" s="1"/>
  <c r="AO56" i="52"/>
  <c r="AN56" i="52"/>
  <c r="T56" i="68" s="1"/>
  <c r="AO55" i="52"/>
  <c r="AN55" i="52"/>
  <c r="T55" i="68" s="1"/>
  <c r="AO54" i="52"/>
  <c r="AN54" i="52"/>
  <c r="T54" i="68" s="1"/>
  <c r="AO53" i="52"/>
  <c r="AN53" i="52"/>
  <c r="T53" i="68" s="1"/>
  <c r="AO52" i="52"/>
  <c r="AN52" i="52"/>
  <c r="T52" i="68" s="1"/>
  <c r="AO51" i="52"/>
  <c r="AN51" i="52"/>
  <c r="T51" i="68" s="1"/>
  <c r="AO50" i="52"/>
  <c r="AN50" i="52"/>
  <c r="T50" i="68" s="1"/>
  <c r="AO49" i="52"/>
  <c r="AN49" i="52"/>
  <c r="T49" i="68" s="1"/>
  <c r="AO48" i="52"/>
  <c r="AN48" i="52"/>
  <c r="T48" i="68" s="1"/>
  <c r="AO47" i="52"/>
  <c r="AN47" i="52"/>
  <c r="T47" i="68" s="1"/>
  <c r="AO46" i="52"/>
  <c r="AN46" i="52"/>
  <c r="T46" i="68" s="1"/>
  <c r="AO45" i="52"/>
  <c r="AN45" i="52"/>
  <c r="T45" i="68" s="1"/>
  <c r="AO44" i="52"/>
  <c r="AN44" i="52"/>
  <c r="T44" i="68" s="1"/>
  <c r="AO43" i="52"/>
  <c r="AN43" i="52"/>
  <c r="T43" i="68" s="1"/>
  <c r="AO42" i="52"/>
  <c r="AN42" i="52"/>
  <c r="T42" i="68" s="1"/>
  <c r="AO41" i="52"/>
  <c r="AN41" i="52"/>
  <c r="T41" i="68" s="1"/>
  <c r="AO40" i="52"/>
  <c r="AN40" i="52"/>
  <c r="T40" i="68" s="1"/>
  <c r="AO39" i="52"/>
  <c r="AN39" i="52"/>
  <c r="T39" i="68" s="1"/>
  <c r="AO38" i="52"/>
  <c r="AN38" i="52"/>
  <c r="T38" i="68" s="1"/>
  <c r="AO37" i="52"/>
  <c r="AN37" i="52"/>
  <c r="T37" i="68" s="1"/>
  <c r="AO36" i="52"/>
  <c r="AN36" i="52"/>
  <c r="T36" i="68" s="1"/>
  <c r="AO35" i="52"/>
  <c r="AN35" i="52"/>
  <c r="T35" i="68" s="1"/>
  <c r="AO34" i="52"/>
  <c r="AN34" i="52"/>
  <c r="T34" i="68" s="1"/>
  <c r="AO33" i="52"/>
  <c r="AN33" i="52"/>
  <c r="T33" i="68" s="1"/>
  <c r="AO32" i="52"/>
  <c r="AN32" i="52"/>
  <c r="T32" i="68" s="1"/>
  <c r="AO31" i="52"/>
  <c r="AN31" i="52"/>
  <c r="T31" i="68" s="1"/>
  <c r="AO30" i="52"/>
  <c r="AN30" i="52"/>
  <c r="T30" i="68" s="1"/>
  <c r="AO29" i="52"/>
  <c r="AN29" i="52"/>
  <c r="T29" i="68" s="1"/>
  <c r="AO28" i="52"/>
  <c r="AN28" i="52"/>
  <c r="T28" i="68" s="1"/>
  <c r="AO27" i="52"/>
  <c r="AN27" i="52"/>
  <c r="T27" i="68" s="1"/>
  <c r="AO26" i="52"/>
  <c r="AN26" i="52"/>
  <c r="T26" i="68" s="1"/>
  <c r="AO25" i="52"/>
  <c r="AN25" i="52"/>
  <c r="T25" i="68" s="1"/>
  <c r="AO24" i="52"/>
  <c r="AN24" i="52"/>
  <c r="T24" i="68" s="1"/>
  <c r="AO23" i="52"/>
  <c r="AN23" i="52"/>
  <c r="T23" i="68" s="1"/>
  <c r="AO22" i="52"/>
  <c r="AN22" i="52"/>
  <c r="T22" i="68" s="1"/>
  <c r="AO21" i="52"/>
  <c r="AN21" i="52"/>
  <c r="T21" i="68" s="1"/>
  <c r="AO20" i="52"/>
  <c r="AN20" i="52"/>
  <c r="T20" i="68" s="1"/>
  <c r="AO19" i="52"/>
  <c r="AN19" i="52"/>
  <c r="T19" i="68" s="1"/>
  <c r="AO18" i="52"/>
  <c r="AN18" i="52"/>
  <c r="T18" i="68" s="1"/>
  <c r="AO17" i="52"/>
  <c r="AN17" i="52"/>
  <c r="T17" i="68" s="1"/>
  <c r="AO16" i="52"/>
  <c r="AN16" i="52"/>
  <c r="T16" i="68" s="1"/>
  <c r="AN10" i="52"/>
  <c r="T10" i="68" s="1"/>
  <c r="AN9" i="52"/>
  <c r="T9" i="68" s="1"/>
  <c r="AN8" i="52"/>
  <c r="T8" i="68" s="1"/>
  <c r="AN6" i="52"/>
  <c r="T6" i="68" s="1"/>
  <c r="AN5" i="52"/>
  <c r="T5" i="68" s="1"/>
  <c r="AK104" i="52"/>
  <c r="AJ104" i="52"/>
  <c r="Q104" i="68" s="1"/>
  <c r="AK103" i="52"/>
  <c r="AJ103" i="52"/>
  <c r="Q103" i="68" s="1"/>
  <c r="AK102" i="52"/>
  <c r="AJ102" i="52"/>
  <c r="Q102" i="68" s="1"/>
  <c r="AK101" i="52"/>
  <c r="AJ101" i="52"/>
  <c r="Q101" i="68" s="1"/>
  <c r="AK100" i="52"/>
  <c r="AJ100" i="52"/>
  <c r="Q100" i="68" s="1"/>
  <c r="AK99" i="52"/>
  <c r="AJ99" i="52"/>
  <c r="Q99" i="68" s="1"/>
  <c r="AK98" i="52"/>
  <c r="AJ98" i="52"/>
  <c r="Q98" i="68" s="1"/>
  <c r="AJ97" i="52"/>
  <c r="Q97" i="68" s="1"/>
  <c r="AJ96" i="52"/>
  <c r="Q96" i="68" s="1"/>
  <c r="AJ95" i="52"/>
  <c r="Q95" i="68" s="1"/>
  <c r="AJ94" i="52"/>
  <c r="Q94" i="68" s="1"/>
  <c r="AJ93" i="52"/>
  <c r="Q93" i="68" s="1"/>
  <c r="AJ92" i="52"/>
  <c r="Q92" i="68" s="1"/>
  <c r="AJ91" i="52"/>
  <c r="Q91" i="68" s="1"/>
  <c r="AJ90" i="52"/>
  <c r="Q90" i="68" s="1"/>
  <c r="AJ89" i="52"/>
  <c r="Q89" i="68" s="1"/>
  <c r="AK88" i="52"/>
  <c r="AJ88" i="52"/>
  <c r="Q88" i="68" s="1"/>
  <c r="AK87" i="52"/>
  <c r="AJ87" i="52"/>
  <c r="Q87" i="68" s="1"/>
  <c r="AK86" i="52"/>
  <c r="AJ86" i="52"/>
  <c r="Q86" i="68" s="1"/>
  <c r="AK85" i="52"/>
  <c r="AJ85" i="52"/>
  <c r="Q85" i="68" s="1"/>
  <c r="AK84" i="52"/>
  <c r="AJ84" i="52"/>
  <c r="Q84" i="68" s="1"/>
  <c r="AK83" i="52"/>
  <c r="AJ83" i="52"/>
  <c r="Q83" i="68" s="1"/>
  <c r="AK82" i="52"/>
  <c r="AJ82" i="52"/>
  <c r="Q82" i="68" s="1"/>
  <c r="AK81" i="52"/>
  <c r="AJ81" i="52"/>
  <c r="Q81" i="68" s="1"/>
  <c r="AK80" i="52"/>
  <c r="AJ80" i="52"/>
  <c r="Q80" i="68" s="1"/>
  <c r="AK79" i="52"/>
  <c r="AJ79" i="52"/>
  <c r="Q79" i="68" s="1"/>
  <c r="AK78" i="52"/>
  <c r="AJ78" i="52"/>
  <c r="Q78" i="68" s="1"/>
  <c r="AK77" i="52"/>
  <c r="AJ77" i="52"/>
  <c r="Q77" i="68" s="1"/>
  <c r="AK76" i="52"/>
  <c r="AJ76" i="52"/>
  <c r="Q76" i="68" s="1"/>
  <c r="AK75" i="52"/>
  <c r="AJ75" i="52"/>
  <c r="Q75" i="68" s="1"/>
  <c r="AK74" i="52"/>
  <c r="AJ74" i="52"/>
  <c r="Q74" i="68" s="1"/>
  <c r="AK73" i="52"/>
  <c r="AJ73" i="52"/>
  <c r="Q73" i="68" s="1"/>
  <c r="AK72" i="52"/>
  <c r="AJ72" i="52"/>
  <c r="Q72" i="68" s="1"/>
  <c r="AK71" i="52"/>
  <c r="AJ71" i="52"/>
  <c r="Q71" i="68" s="1"/>
  <c r="AK70" i="52"/>
  <c r="AJ70" i="52"/>
  <c r="Q70" i="68" s="1"/>
  <c r="AK69" i="52"/>
  <c r="AJ69" i="52"/>
  <c r="Q69" i="68" s="1"/>
  <c r="AK68" i="52"/>
  <c r="AJ68" i="52"/>
  <c r="Q68" i="68" s="1"/>
  <c r="AK67" i="52"/>
  <c r="AJ67" i="52"/>
  <c r="Q67" i="68" s="1"/>
  <c r="AK66" i="52"/>
  <c r="AJ66" i="52"/>
  <c r="Q66" i="68" s="1"/>
  <c r="AK65" i="52"/>
  <c r="AJ65" i="52"/>
  <c r="Q65" i="68" s="1"/>
  <c r="AK64" i="52"/>
  <c r="AJ64" i="52"/>
  <c r="Q64" i="68" s="1"/>
  <c r="AK63" i="52"/>
  <c r="AJ63" i="52"/>
  <c r="Q63" i="68" s="1"/>
  <c r="AK62" i="52"/>
  <c r="AJ62" i="52"/>
  <c r="Q62" i="68" s="1"/>
  <c r="AK61" i="52"/>
  <c r="AJ61" i="52"/>
  <c r="Q61" i="68" s="1"/>
  <c r="AK60" i="52"/>
  <c r="AJ60" i="52"/>
  <c r="Q60" i="68" s="1"/>
  <c r="AK59" i="52"/>
  <c r="AJ59" i="52"/>
  <c r="Q59" i="68" s="1"/>
  <c r="AK58" i="52"/>
  <c r="AJ58" i="52"/>
  <c r="Q58" i="68" s="1"/>
  <c r="AK57" i="52"/>
  <c r="AJ57" i="52"/>
  <c r="Q57" i="68" s="1"/>
  <c r="AK56" i="52"/>
  <c r="AJ56" i="52"/>
  <c r="Q56" i="68" s="1"/>
  <c r="AK55" i="52"/>
  <c r="AJ55" i="52"/>
  <c r="Q55" i="68" s="1"/>
  <c r="AK54" i="52"/>
  <c r="AJ54" i="52"/>
  <c r="Q54" i="68" s="1"/>
  <c r="AK53" i="52"/>
  <c r="AJ53" i="52"/>
  <c r="Q53" i="68" s="1"/>
  <c r="AK52" i="52"/>
  <c r="AJ52" i="52"/>
  <c r="Q52" i="68" s="1"/>
  <c r="AK51" i="52"/>
  <c r="AJ51" i="52"/>
  <c r="Q51" i="68" s="1"/>
  <c r="AK50" i="52"/>
  <c r="AJ50" i="52"/>
  <c r="Q50" i="68" s="1"/>
  <c r="AK49" i="52"/>
  <c r="AJ49" i="52"/>
  <c r="Q49" i="68" s="1"/>
  <c r="AK48" i="52"/>
  <c r="AJ48" i="52"/>
  <c r="Q48" i="68" s="1"/>
  <c r="AK47" i="52"/>
  <c r="AJ47" i="52"/>
  <c r="Q47" i="68" s="1"/>
  <c r="AK46" i="52"/>
  <c r="AJ46" i="52"/>
  <c r="Q46" i="68" s="1"/>
  <c r="AK45" i="52"/>
  <c r="AJ45" i="52"/>
  <c r="Q45" i="68" s="1"/>
  <c r="AK44" i="52"/>
  <c r="AJ44" i="52"/>
  <c r="Q44" i="68" s="1"/>
  <c r="AK43" i="52"/>
  <c r="AJ43" i="52"/>
  <c r="Q43" i="68" s="1"/>
  <c r="AK42" i="52"/>
  <c r="AJ42" i="52"/>
  <c r="Q42" i="68" s="1"/>
  <c r="AK41" i="52"/>
  <c r="AJ41" i="52"/>
  <c r="Q41" i="68" s="1"/>
  <c r="AK40" i="52"/>
  <c r="AJ40" i="52"/>
  <c r="Q40" i="68" s="1"/>
  <c r="AK39" i="52"/>
  <c r="AJ39" i="52"/>
  <c r="Q39" i="68" s="1"/>
  <c r="AK38" i="52"/>
  <c r="AJ38" i="52"/>
  <c r="Q38" i="68" s="1"/>
  <c r="AK37" i="52"/>
  <c r="AJ37" i="52"/>
  <c r="Q37" i="68" s="1"/>
  <c r="AK36" i="52"/>
  <c r="AJ36" i="52"/>
  <c r="Q36" i="68" s="1"/>
  <c r="AK35" i="52"/>
  <c r="AJ35" i="52"/>
  <c r="Q35" i="68" s="1"/>
  <c r="AK34" i="52"/>
  <c r="AJ34" i="52"/>
  <c r="Q34" i="68" s="1"/>
  <c r="AK33" i="52"/>
  <c r="AJ33" i="52"/>
  <c r="Q33" i="68" s="1"/>
  <c r="AK32" i="52"/>
  <c r="AJ32" i="52"/>
  <c r="Q32" i="68" s="1"/>
  <c r="AK31" i="52"/>
  <c r="AJ31" i="52"/>
  <c r="Q31" i="68" s="1"/>
  <c r="AK30" i="52"/>
  <c r="AJ30" i="52"/>
  <c r="Q30" i="68" s="1"/>
  <c r="AK29" i="52"/>
  <c r="AJ29" i="52"/>
  <c r="Q29" i="68" s="1"/>
  <c r="AK28" i="52"/>
  <c r="AJ28" i="52"/>
  <c r="Q28" i="68" s="1"/>
  <c r="AK27" i="52"/>
  <c r="AJ27" i="52"/>
  <c r="Q27" i="68" s="1"/>
  <c r="AK26" i="52"/>
  <c r="AJ26" i="52"/>
  <c r="Q26" i="68" s="1"/>
  <c r="AK25" i="52"/>
  <c r="AJ25" i="52"/>
  <c r="Q25" i="68" s="1"/>
  <c r="AK24" i="52"/>
  <c r="AJ24" i="52"/>
  <c r="Q24" i="68" s="1"/>
  <c r="AK23" i="52"/>
  <c r="AJ23" i="52"/>
  <c r="Q23" i="68" s="1"/>
  <c r="AK22" i="52"/>
  <c r="AJ22" i="52"/>
  <c r="Q22" i="68" s="1"/>
  <c r="AK21" i="52"/>
  <c r="AJ21" i="52"/>
  <c r="Q21" i="68" s="1"/>
  <c r="AK20" i="52"/>
  <c r="AJ20" i="52"/>
  <c r="Q20" i="68" s="1"/>
  <c r="AK19" i="52"/>
  <c r="AJ19" i="52"/>
  <c r="Q19" i="68" s="1"/>
  <c r="AK18" i="52"/>
  <c r="AJ18" i="52"/>
  <c r="Q18" i="68" s="1"/>
  <c r="AK17" i="52"/>
  <c r="AJ17" i="52"/>
  <c r="Q17" i="68" s="1"/>
  <c r="AK16" i="52"/>
  <c r="AJ16" i="52"/>
  <c r="Q16" i="68" s="1"/>
  <c r="AJ9" i="52"/>
  <c r="Q9" i="68" s="1"/>
  <c r="AJ8" i="52"/>
  <c r="Q8" i="68" s="1"/>
  <c r="AJ5" i="52"/>
  <c r="Q5" i="68" s="1"/>
  <c r="AG104" i="52"/>
  <c r="AF104" i="52"/>
  <c r="N104" i="68" s="1"/>
  <c r="AG103" i="52"/>
  <c r="AF103" i="52"/>
  <c r="N103" i="68" s="1"/>
  <c r="AG102" i="52"/>
  <c r="AF102" i="52"/>
  <c r="N102" i="68" s="1"/>
  <c r="AG101" i="52"/>
  <c r="AF101" i="52"/>
  <c r="N101" i="68" s="1"/>
  <c r="AG100" i="52"/>
  <c r="AF100" i="52"/>
  <c r="N100" i="68" s="1"/>
  <c r="AG99" i="52"/>
  <c r="AF99" i="52"/>
  <c r="N99" i="68" s="1"/>
  <c r="AG98" i="52"/>
  <c r="AF98" i="52"/>
  <c r="N98" i="68" s="1"/>
  <c r="AF97" i="52"/>
  <c r="N97" i="68" s="1"/>
  <c r="AF96" i="52"/>
  <c r="N96" i="68" s="1"/>
  <c r="AF95" i="52"/>
  <c r="N95" i="68" s="1"/>
  <c r="AF94" i="52"/>
  <c r="N94" i="68" s="1"/>
  <c r="AF93" i="52"/>
  <c r="N93" i="68" s="1"/>
  <c r="AF92" i="52"/>
  <c r="N92" i="68" s="1"/>
  <c r="AF91" i="52"/>
  <c r="N91" i="68" s="1"/>
  <c r="AF90" i="52"/>
  <c r="N90" i="68" s="1"/>
  <c r="AF89" i="52"/>
  <c r="N89" i="68" s="1"/>
  <c r="AG88" i="52"/>
  <c r="AF88" i="52"/>
  <c r="N88" i="68" s="1"/>
  <c r="AG87" i="52"/>
  <c r="AF87" i="52"/>
  <c r="N87" i="68" s="1"/>
  <c r="AG86" i="52"/>
  <c r="AF86" i="52"/>
  <c r="N86" i="68" s="1"/>
  <c r="AG85" i="52"/>
  <c r="AF85" i="52"/>
  <c r="N85" i="68" s="1"/>
  <c r="AG84" i="52"/>
  <c r="AF84" i="52"/>
  <c r="N84" i="68" s="1"/>
  <c r="AG83" i="52"/>
  <c r="AF83" i="52"/>
  <c r="N83" i="68" s="1"/>
  <c r="AG82" i="52"/>
  <c r="AF82" i="52"/>
  <c r="N82" i="68" s="1"/>
  <c r="AG81" i="52"/>
  <c r="AF81" i="52"/>
  <c r="N81" i="68" s="1"/>
  <c r="AG80" i="52"/>
  <c r="AF80" i="52"/>
  <c r="N80" i="68" s="1"/>
  <c r="AG79" i="52"/>
  <c r="AF79" i="52"/>
  <c r="N79" i="68" s="1"/>
  <c r="AG78" i="52"/>
  <c r="AF78" i="52"/>
  <c r="N78" i="68" s="1"/>
  <c r="AG77" i="52"/>
  <c r="AF77" i="52"/>
  <c r="N77" i="68" s="1"/>
  <c r="AG76" i="52"/>
  <c r="AF76" i="52"/>
  <c r="N76" i="68" s="1"/>
  <c r="AG75" i="52"/>
  <c r="AF75" i="52"/>
  <c r="N75" i="68" s="1"/>
  <c r="AG74" i="52"/>
  <c r="AF74" i="52"/>
  <c r="N74" i="68" s="1"/>
  <c r="AG73" i="52"/>
  <c r="AF73" i="52"/>
  <c r="N73" i="68" s="1"/>
  <c r="AG72" i="52"/>
  <c r="AF72" i="52"/>
  <c r="N72" i="68" s="1"/>
  <c r="AG71" i="52"/>
  <c r="AF71" i="52"/>
  <c r="N71" i="68" s="1"/>
  <c r="AG70" i="52"/>
  <c r="AF70" i="52"/>
  <c r="N70" i="68" s="1"/>
  <c r="AG69" i="52"/>
  <c r="AF69" i="52"/>
  <c r="N69" i="68" s="1"/>
  <c r="AG68" i="52"/>
  <c r="AF68" i="52"/>
  <c r="N68" i="68" s="1"/>
  <c r="AG67" i="52"/>
  <c r="AF67" i="52"/>
  <c r="N67" i="68" s="1"/>
  <c r="AG66" i="52"/>
  <c r="AF66" i="52"/>
  <c r="N66" i="68" s="1"/>
  <c r="AG65" i="52"/>
  <c r="AF65" i="52"/>
  <c r="N65" i="68" s="1"/>
  <c r="AG64" i="52"/>
  <c r="AF64" i="52"/>
  <c r="N64" i="68" s="1"/>
  <c r="AG63" i="52"/>
  <c r="AF63" i="52"/>
  <c r="N63" i="68" s="1"/>
  <c r="AG62" i="52"/>
  <c r="AF62" i="52"/>
  <c r="N62" i="68" s="1"/>
  <c r="AG61" i="52"/>
  <c r="AF61" i="52"/>
  <c r="N61" i="68" s="1"/>
  <c r="AG60" i="52"/>
  <c r="AF60" i="52"/>
  <c r="N60" i="68" s="1"/>
  <c r="AG59" i="52"/>
  <c r="AF59" i="52"/>
  <c r="N59" i="68" s="1"/>
  <c r="AG58" i="52"/>
  <c r="AF58" i="52"/>
  <c r="N58" i="68" s="1"/>
  <c r="AG57" i="52"/>
  <c r="AF57" i="52"/>
  <c r="N57" i="68" s="1"/>
  <c r="AG56" i="52"/>
  <c r="AF56" i="52"/>
  <c r="N56" i="68" s="1"/>
  <c r="AG55" i="52"/>
  <c r="AF55" i="52"/>
  <c r="N55" i="68" s="1"/>
  <c r="AG54" i="52"/>
  <c r="AF54" i="52"/>
  <c r="N54" i="68" s="1"/>
  <c r="AG53" i="52"/>
  <c r="AF53" i="52"/>
  <c r="N53" i="68" s="1"/>
  <c r="AG52" i="52"/>
  <c r="AF52" i="52"/>
  <c r="N52" i="68" s="1"/>
  <c r="AG51" i="52"/>
  <c r="AF51" i="52"/>
  <c r="N51" i="68" s="1"/>
  <c r="AG50" i="52"/>
  <c r="AF50" i="52"/>
  <c r="N50" i="68" s="1"/>
  <c r="AG49" i="52"/>
  <c r="AF49" i="52"/>
  <c r="N49" i="68" s="1"/>
  <c r="AG48" i="52"/>
  <c r="AF48" i="52"/>
  <c r="N48" i="68" s="1"/>
  <c r="AG47" i="52"/>
  <c r="AF47" i="52"/>
  <c r="N47" i="68" s="1"/>
  <c r="AG46" i="52"/>
  <c r="AF46" i="52"/>
  <c r="N46" i="68" s="1"/>
  <c r="AG45" i="52"/>
  <c r="AF45" i="52"/>
  <c r="N45" i="68" s="1"/>
  <c r="AG44" i="52"/>
  <c r="AF44" i="52"/>
  <c r="N44" i="68" s="1"/>
  <c r="AG43" i="52"/>
  <c r="AF43" i="52"/>
  <c r="N43" i="68" s="1"/>
  <c r="AG42" i="52"/>
  <c r="AF42" i="52"/>
  <c r="N42" i="68" s="1"/>
  <c r="AG41" i="52"/>
  <c r="AF41" i="52"/>
  <c r="N41" i="68" s="1"/>
  <c r="AG40" i="52"/>
  <c r="AF40" i="52"/>
  <c r="N40" i="68" s="1"/>
  <c r="AG39" i="52"/>
  <c r="AF39" i="52"/>
  <c r="N39" i="68" s="1"/>
  <c r="AG38" i="52"/>
  <c r="AF38" i="52"/>
  <c r="N38" i="68" s="1"/>
  <c r="AG37" i="52"/>
  <c r="AF37" i="52"/>
  <c r="N37" i="68" s="1"/>
  <c r="AG36" i="52"/>
  <c r="AF36" i="52"/>
  <c r="N36" i="68" s="1"/>
  <c r="AG35" i="52"/>
  <c r="AF35" i="52"/>
  <c r="N35" i="68" s="1"/>
  <c r="AG34" i="52"/>
  <c r="AF34" i="52"/>
  <c r="N34" i="68" s="1"/>
  <c r="AG33" i="52"/>
  <c r="AF33" i="52"/>
  <c r="N33" i="68" s="1"/>
  <c r="AG32" i="52"/>
  <c r="AF32" i="52"/>
  <c r="N32" i="68" s="1"/>
  <c r="AG31" i="52"/>
  <c r="AF31" i="52"/>
  <c r="N31" i="68" s="1"/>
  <c r="AG30" i="52"/>
  <c r="AF30" i="52"/>
  <c r="N30" i="68" s="1"/>
  <c r="AG29" i="52"/>
  <c r="AF29" i="52"/>
  <c r="N29" i="68" s="1"/>
  <c r="AG28" i="52"/>
  <c r="AF28" i="52"/>
  <c r="N28" i="68" s="1"/>
  <c r="AG27" i="52"/>
  <c r="AF27" i="52"/>
  <c r="N27" i="68" s="1"/>
  <c r="AG26" i="52"/>
  <c r="AF26" i="52"/>
  <c r="N26" i="68" s="1"/>
  <c r="AG25" i="52"/>
  <c r="AF25" i="52"/>
  <c r="N25" i="68" s="1"/>
  <c r="AG24" i="52"/>
  <c r="AF24" i="52"/>
  <c r="N24" i="68" s="1"/>
  <c r="AG23" i="52"/>
  <c r="AF23" i="52"/>
  <c r="N23" i="68" s="1"/>
  <c r="AG22" i="52"/>
  <c r="AF22" i="52"/>
  <c r="N22" i="68" s="1"/>
  <c r="AG21" i="52"/>
  <c r="AF21" i="52"/>
  <c r="N21" i="68" s="1"/>
  <c r="AG20" i="52"/>
  <c r="AF20" i="52"/>
  <c r="N20" i="68" s="1"/>
  <c r="AG19" i="52"/>
  <c r="AF19" i="52"/>
  <c r="N19" i="68" s="1"/>
  <c r="AG18" i="52"/>
  <c r="AF18" i="52"/>
  <c r="N18" i="68" s="1"/>
  <c r="AG17" i="52"/>
  <c r="AF17" i="52"/>
  <c r="N17" i="68" s="1"/>
  <c r="AG16" i="52"/>
  <c r="AF16" i="52"/>
  <c r="N16" i="68" s="1"/>
  <c r="AC104" i="52"/>
  <c r="AB104" i="52"/>
  <c r="K104" i="68" s="1"/>
  <c r="AC103" i="52"/>
  <c r="AB103" i="52"/>
  <c r="K103" i="68" s="1"/>
  <c r="AC102" i="52"/>
  <c r="AB102" i="52"/>
  <c r="K102" i="68" s="1"/>
  <c r="AC101" i="52"/>
  <c r="AB101" i="52"/>
  <c r="K101" i="68" s="1"/>
  <c r="AC100" i="52"/>
  <c r="AB100" i="52"/>
  <c r="K100" i="68" s="1"/>
  <c r="AC99" i="52"/>
  <c r="AB99" i="52"/>
  <c r="K99" i="68" s="1"/>
  <c r="AC98" i="52"/>
  <c r="AB98" i="52"/>
  <c r="K98" i="68" s="1"/>
  <c r="AB97" i="52"/>
  <c r="K97" i="68" s="1"/>
  <c r="AB96" i="52"/>
  <c r="K96" i="68" s="1"/>
  <c r="AB95" i="52"/>
  <c r="K95" i="68" s="1"/>
  <c r="AB94" i="52"/>
  <c r="K94" i="68" s="1"/>
  <c r="AB93" i="52"/>
  <c r="K93" i="68" s="1"/>
  <c r="AB92" i="52"/>
  <c r="K92" i="68" s="1"/>
  <c r="AB91" i="52"/>
  <c r="K91" i="68" s="1"/>
  <c r="AB90" i="52"/>
  <c r="K90" i="68" s="1"/>
  <c r="AB89" i="52"/>
  <c r="K89" i="68" s="1"/>
  <c r="AC88" i="52"/>
  <c r="AB88" i="52"/>
  <c r="K88" i="68" s="1"/>
  <c r="AC87" i="52"/>
  <c r="AB87" i="52"/>
  <c r="K87" i="68" s="1"/>
  <c r="AC86" i="52"/>
  <c r="AB86" i="52"/>
  <c r="K86" i="68" s="1"/>
  <c r="AC85" i="52"/>
  <c r="AB85" i="52"/>
  <c r="K85" i="68" s="1"/>
  <c r="AC84" i="52"/>
  <c r="AB84" i="52"/>
  <c r="K84" i="68" s="1"/>
  <c r="AC83" i="52"/>
  <c r="AB83" i="52"/>
  <c r="K83" i="68" s="1"/>
  <c r="AC82" i="52"/>
  <c r="AB82" i="52"/>
  <c r="K82" i="68" s="1"/>
  <c r="AC81" i="52"/>
  <c r="AB81" i="52"/>
  <c r="K81" i="68" s="1"/>
  <c r="AC80" i="52"/>
  <c r="AB80" i="52"/>
  <c r="K80" i="68" s="1"/>
  <c r="AC79" i="52"/>
  <c r="AB79" i="52"/>
  <c r="K79" i="68" s="1"/>
  <c r="AC78" i="52"/>
  <c r="AB78" i="52"/>
  <c r="K78" i="68" s="1"/>
  <c r="AC77" i="52"/>
  <c r="AB77" i="52"/>
  <c r="K77" i="68" s="1"/>
  <c r="AC76" i="52"/>
  <c r="AB76" i="52"/>
  <c r="K76" i="68" s="1"/>
  <c r="AC75" i="52"/>
  <c r="AB75" i="52"/>
  <c r="K75" i="68" s="1"/>
  <c r="AC74" i="52"/>
  <c r="AB74" i="52"/>
  <c r="K74" i="68" s="1"/>
  <c r="AC73" i="52"/>
  <c r="AB73" i="52"/>
  <c r="K73" i="68" s="1"/>
  <c r="AC72" i="52"/>
  <c r="AB72" i="52"/>
  <c r="K72" i="68" s="1"/>
  <c r="AC71" i="52"/>
  <c r="AB71" i="52"/>
  <c r="K71" i="68" s="1"/>
  <c r="AC70" i="52"/>
  <c r="AB70" i="52"/>
  <c r="K70" i="68" s="1"/>
  <c r="AC69" i="52"/>
  <c r="AB69" i="52"/>
  <c r="K69" i="68" s="1"/>
  <c r="AC68" i="52"/>
  <c r="AB68" i="52"/>
  <c r="K68" i="68" s="1"/>
  <c r="AC67" i="52"/>
  <c r="AB67" i="52"/>
  <c r="K67" i="68" s="1"/>
  <c r="AC66" i="52"/>
  <c r="AB66" i="52"/>
  <c r="K66" i="68" s="1"/>
  <c r="AC65" i="52"/>
  <c r="AB65" i="52"/>
  <c r="K65" i="68" s="1"/>
  <c r="AC64" i="52"/>
  <c r="AB64" i="52"/>
  <c r="K64" i="68" s="1"/>
  <c r="AC63" i="52"/>
  <c r="AB63" i="52"/>
  <c r="K63" i="68" s="1"/>
  <c r="AC62" i="52"/>
  <c r="AB62" i="52"/>
  <c r="K62" i="68" s="1"/>
  <c r="AC61" i="52"/>
  <c r="AB61" i="52"/>
  <c r="K61" i="68" s="1"/>
  <c r="AC60" i="52"/>
  <c r="AB60" i="52"/>
  <c r="K60" i="68" s="1"/>
  <c r="AC59" i="52"/>
  <c r="AB59" i="52"/>
  <c r="K59" i="68" s="1"/>
  <c r="AC58" i="52"/>
  <c r="AB58" i="52"/>
  <c r="K58" i="68" s="1"/>
  <c r="AC57" i="52"/>
  <c r="AB57" i="52"/>
  <c r="K57" i="68" s="1"/>
  <c r="AC56" i="52"/>
  <c r="AB56" i="52"/>
  <c r="K56" i="68" s="1"/>
  <c r="AC55" i="52"/>
  <c r="AB55" i="52"/>
  <c r="K55" i="68" s="1"/>
  <c r="AC54" i="52"/>
  <c r="AB54" i="52"/>
  <c r="K54" i="68" s="1"/>
  <c r="AC53" i="52"/>
  <c r="AB53" i="52"/>
  <c r="K53" i="68" s="1"/>
  <c r="AC52" i="52"/>
  <c r="AB52" i="52"/>
  <c r="K52" i="68" s="1"/>
  <c r="AC51" i="52"/>
  <c r="AB51" i="52"/>
  <c r="K51" i="68" s="1"/>
  <c r="AC50" i="52"/>
  <c r="AB50" i="52"/>
  <c r="K50" i="68" s="1"/>
  <c r="AC49" i="52"/>
  <c r="AB49" i="52"/>
  <c r="K49" i="68" s="1"/>
  <c r="AC48" i="52"/>
  <c r="AB48" i="52"/>
  <c r="K48" i="68" s="1"/>
  <c r="AC47" i="52"/>
  <c r="AB47" i="52"/>
  <c r="K47" i="68" s="1"/>
  <c r="AC46" i="52"/>
  <c r="AB46" i="52"/>
  <c r="K46" i="68" s="1"/>
  <c r="AC45" i="52"/>
  <c r="AB45" i="52"/>
  <c r="K45" i="68" s="1"/>
  <c r="AC44" i="52"/>
  <c r="AB44" i="52"/>
  <c r="K44" i="68" s="1"/>
  <c r="AC43" i="52"/>
  <c r="AB43" i="52"/>
  <c r="K43" i="68" s="1"/>
  <c r="AC42" i="52"/>
  <c r="AB42" i="52"/>
  <c r="K42" i="68" s="1"/>
  <c r="AC41" i="52"/>
  <c r="AB41" i="52"/>
  <c r="K41" i="68" s="1"/>
  <c r="AC40" i="52"/>
  <c r="AB40" i="52"/>
  <c r="K40" i="68" s="1"/>
  <c r="AC39" i="52"/>
  <c r="AB39" i="52"/>
  <c r="K39" i="68" s="1"/>
  <c r="AC38" i="52"/>
  <c r="AB38" i="52"/>
  <c r="K38" i="68" s="1"/>
  <c r="AC37" i="52"/>
  <c r="AB37" i="52"/>
  <c r="K37" i="68" s="1"/>
  <c r="AC36" i="52"/>
  <c r="AB36" i="52"/>
  <c r="K36" i="68" s="1"/>
  <c r="AC35" i="52"/>
  <c r="AB35" i="52"/>
  <c r="K35" i="68" s="1"/>
  <c r="AC34" i="52"/>
  <c r="AB34" i="52"/>
  <c r="K34" i="68" s="1"/>
  <c r="AC33" i="52"/>
  <c r="AB33" i="52"/>
  <c r="K33" i="68" s="1"/>
  <c r="AC32" i="52"/>
  <c r="AB32" i="52"/>
  <c r="K32" i="68" s="1"/>
  <c r="AC31" i="52"/>
  <c r="AB31" i="52"/>
  <c r="K31" i="68" s="1"/>
  <c r="AC30" i="52"/>
  <c r="AB30" i="52"/>
  <c r="K30" i="68" s="1"/>
  <c r="AC29" i="52"/>
  <c r="AB29" i="52"/>
  <c r="K29" i="68" s="1"/>
  <c r="AC28" i="52"/>
  <c r="AB28" i="52"/>
  <c r="K28" i="68" s="1"/>
  <c r="AC27" i="52"/>
  <c r="AB27" i="52"/>
  <c r="K27" i="68" s="1"/>
  <c r="AC26" i="52"/>
  <c r="AB26" i="52"/>
  <c r="K26" i="68" s="1"/>
  <c r="AC25" i="52"/>
  <c r="AB25" i="52"/>
  <c r="K25" i="68" s="1"/>
  <c r="AC24" i="52"/>
  <c r="AB24" i="52"/>
  <c r="K24" i="68" s="1"/>
  <c r="AC23" i="52"/>
  <c r="AB23" i="52"/>
  <c r="K23" i="68" s="1"/>
  <c r="AC22" i="52"/>
  <c r="AB22" i="52"/>
  <c r="K22" i="68" s="1"/>
  <c r="AC21" i="52"/>
  <c r="AB21" i="52"/>
  <c r="K21" i="68" s="1"/>
  <c r="AC20" i="52"/>
  <c r="AB20" i="52"/>
  <c r="K20" i="68" s="1"/>
  <c r="AC19" i="52"/>
  <c r="AB19" i="52"/>
  <c r="K19" i="68" s="1"/>
  <c r="AC18" i="52"/>
  <c r="AB18" i="52"/>
  <c r="K18" i="68" s="1"/>
  <c r="AC17" i="52"/>
  <c r="AB17" i="52"/>
  <c r="K17" i="68" s="1"/>
  <c r="AC16" i="52"/>
  <c r="AB16" i="52"/>
  <c r="K16" i="68" s="1"/>
  <c r="X7" i="52"/>
  <c r="H7" i="68" s="1"/>
  <c r="X9" i="52"/>
  <c r="H9" i="68" s="1"/>
  <c r="X10" i="52"/>
  <c r="H10" i="68" s="1"/>
  <c r="X11" i="52"/>
  <c r="H11" i="68" s="1"/>
  <c r="X16" i="52"/>
  <c r="H16" i="68" s="1"/>
  <c r="Y16" i="52"/>
  <c r="X17" i="52"/>
  <c r="H17" i="68" s="1"/>
  <c r="Y17" i="52"/>
  <c r="X18" i="52"/>
  <c r="H18" i="68" s="1"/>
  <c r="Y18" i="52"/>
  <c r="X19" i="52"/>
  <c r="H19" i="68" s="1"/>
  <c r="Y19" i="52"/>
  <c r="X20" i="52"/>
  <c r="H20" i="68" s="1"/>
  <c r="Y20" i="52"/>
  <c r="X21" i="52"/>
  <c r="H21" i="68" s="1"/>
  <c r="Y21" i="52"/>
  <c r="X22" i="52"/>
  <c r="H22" i="68" s="1"/>
  <c r="Y22" i="52"/>
  <c r="X23" i="52"/>
  <c r="H23" i="68" s="1"/>
  <c r="Y23" i="52"/>
  <c r="X24" i="52"/>
  <c r="H24" i="68" s="1"/>
  <c r="Y24" i="52"/>
  <c r="X25" i="52"/>
  <c r="H25" i="68" s="1"/>
  <c r="Y25" i="52"/>
  <c r="X26" i="52"/>
  <c r="H26" i="68" s="1"/>
  <c r="Y26" i="52"/>
  <c r="X27" i="52"/>
  <c r="H27" i="68" s="1"/>
  <c r="Y27" i="52"/>
  <c r="X28" i="52"/>
  <c r="H28" i="68" s="1"/>
  <c r="Y28" i="52"/>
  <c r="X29" i="52"/>
  <c r="H29" i="68" s="1"/>
  <c r="Y29" i="52"/>
  <c r="X30" i="52"/>
  <c r="H30" i="68" s="1"/>
  <c r="Y30" i="52"/>
  <c r="X31" i="52"/>
  <c r="H31" i="68" s="1"/>
  <c r="Y31" i="52"/>
  <c r="X32" i="52"/>
  <c r="H32" i="68" s="1"/>
  <c r="Y32" i="52"/>
  <c r="X33" i="52"/>
  <c r="H33" i="68" s="1"/>
  <c r="Y33" i="52"/>
  <c r="X34" i="52"/>
  <c r="H34" i="68" s="1"/>
  <c r="Y34" i="52"/>
  <c r="X35" i="52"/>
  <c r="H35" i="68" s="1"/>
  <c r="Y35" i="52"/>
  <c r="X36" i="52"/>
  <c r="H36" i="68" s="1"/>
  <c r="Y36" i="52"/>
  <c r="X37" i="52"/>
  <c r="H37" i="68" s="1"/>
  <c r="Y37" i="52"/>
  <c r="X38" i="52"/>
  <c r="H38" i="68" s="1"/>
  <c r="Y38" i="52"/>
  <c r="X39" i="52"/>
  <c r="H39" i="68" s="1"/>
  <c r="Y39" i="52"/>
  <c r="X40" i="52"/>
  <c r="H40" i="68" s="1"/>
  <c r="Y40" i="52"/>
  <c r="X41" i="52"/>
  <c r="H41" i="68" s="1"/>
  <c r="Y41" i="52"/>
  <c r="X42" i="52"/>
  <c r="H42" i="68" s="1"/>
  <c r="Y42" i="52"/>
  <c r="X43" i="52"/>
  <c r="H43" i="68" s="1"/>
  <c r="Y43" i="52"/>
  <c r="X44" i="52"/>
  <c r="H44" i="68" s="1"/>
  <c r="Y44" i="52"/>
  <c r="X45" i="52"/>
  <c r="H45" i="68" s="1"/>
  <c r="Y45" i="52"/>
  <c r="X46" i="52"/>
  <c r="H46" i="68" s="1"/>
  <c r="Y46" i="52"/>
  <c r="X47" i="52"/>
  <c r="H47" i="68" s="1"/>
  <c r="Y47" i="52"/>
  <c r="X48" i="52"/>
  <c r="H48" i="68" s="1"/>
  <c r="Y48" i="52"/>
  <c r="X49" i="52"/>
  <c r="H49" i="68" s="1"/>
  <c r="Y49" i="52"/>
  <c r="X50" i="52"/>
  <c r="H50" i="68" s="1"/>
  <c r="Y50" i="52"/>
  <c r="X51" i="52"/>
  <c r="H51" i="68" s="1"/>
  <c r="Y51" i="52"/>
  <c r="X52" i="52"/>
  <c r="H52" i="68" s="1"/>
  <c r="Y52" i="52"/>
  <c r="X53" i="52"/>
  <c r="H53" i="68" s="1"/>
  <c r="Y53" i="52"/>
  <c r="X54" i="52"/>
  <c r="H54" i="68" s="1"/>
  <c r="Y54" i="52"/>
  <c r="X55" i="52"/>
  <c r="H55" i="68" s="1"/>
  <c r="Y55" i="52"/>
  <c r="X56" i="52"/>
  <c r="H56" i="68" s="1"/>
  <c r="Y56" i="52"/>
  <c r="X57" i="52"/>
  <c r="H57" i="68" s="1"/>
  <c r="Y57" i="52"/>
  <c r="X58" i="52"/>
  <c r="H58" i="68" s="1"/>
  <c r="Y58" i="52"/>
  <c r="X59" i="52"/>
  <c r="H59" i="68" s="1"/>
  <c r="Y59" i="52"/>
  <c r="X60" i="52"/>
  <c r="H60" i="68" s="1"/>
  <c r="Y60" i="52"/>
  <c r="X61" i="52"/>
  <c r="H61" i="68" s="1"/>
  <c r="Y61" i="52"/>
  <c r="X62" i="52"/>
  <c r="H62" i="68" s="1"/>
  <c r="Y62" i="52"/>
  <c r="X63" i="52"/>
  <c r="H63" i="68" s="1"/>
  <c r="Y63" i="52"/>
  <c r="X64" i="52"/>
  <c r="H64" i="68" s="1"/>
  <c r="Y64" i="52"/>
  <c r="X65" i="52"/>
  <c r="H65" i="68" s="1"/>
  <c r="Y65" i="52"/>
  <c r="X66" i="52"/>
  <c r="H66" i="68" s="1"/>
  <c r="Y66" i="52"/>
  <c r="X67" i="52"/>
  <c r="H67" i="68" s="1"/>
  <c r="Y67" i="52"/>
  <c r="X68" i="52"/>
  <c r="H68" i="68" s="1"/>
  <c r="Y68" i="52"/>
  <c r="X69" i="52"/>
  <c r="H69" i="68" s="1"/>
  <c r="Y69" i="52"/>
  <c r="X70" i="52"/>
  <c r="H70" i="68" s="1"/>
  <c r="Y70" i="52"/>
  <c r="X71" i="52"/>
  <c r="H71" i="68" s="1"/>
  <c r="Y71" i="52"/>
  <c r="X72" i="52"/>
  <c r="H72" i="68" s="1"/>
  <c r="Y72" i="52"/>
  <c r="X73" i="52"/>
  <c r="H73" i="68" s="1"/>
  <c r="Y73" i="52"/>
  <c r="X74" i="52"/>
  <c r="H74" i="68" s="1"/>
  <c r="Y74" i="52"/>
  <c r="X75" i="52"/>
  <c r="H75" i="68" s="1"/>
  <c r="Y75" i="52"/>
  <c r="X76" i="52"/>
  <c r="H76" i="68" s="1"/>
  <c r="Y76" i="52"/>
  <c r="X77" i="52"/>
  <c r="H77" i="68" s="1"/>
  <c r="Y77" i="52"/>
  <c r="X78" i="52"/>
  <c r="H78" i="68" s="1"/>
  <c r="Y78" i="52"/>
  <c r="X79" i="52"/>
  <c r="H79" i="68" s="1"/>
  <c r="Y79" i="52"/>
  <c r="X80" i="52"/>
  <c r="H80" i="68" s="1"/>
  <c r="Y80" i="52"/>
  <c r="X81" i="52"/>
  <c r="H81" i="68" s="1"/>
  <c r="Y81" i="52"/>
  <c r="X82" i="52"/>
  <c r="H82" i="68" s="1"/>
  <c r="Y82" i="52"/>
  <c r="X83" i="52"/>
  <c r="H83" i="68" s="1"/>
  <c r="Y83" i="52"/>
  <c r="X84" i="52"/>
  <c r="H84" i="68" s="1"/>
  <c r="Y84" i="52"/>
  <c r="X85" i="52"/>
  <c r="H85" i="68" s="1"/>
  <c r="Y85" i="52"/>
  <c r="X86" i="52"/>
  <c r="H86" i="68" s="1"/>
  <c r="Y86" i="52"/>
  <c r="X87" i="52"/>
  <c r="H87" i="68" s="1"/>
  <c r="Y87" i="52"/>
  <c r="X88" i="52"/>
  <c r="H88" i="68" s="1"/>
  <c r="Y88" i="52"/>
  <c r="X89" i="52"/>
  <c r="H89" i="68" s="1"/>
  <c r="X90" i="52"/>
  <c r="H90" i="68" s="1"/>
  <c r="X91" i="52"/>
  <c r="H91" i="68" s="1"/>
  <c r="X92" i="52"/>
  <c r="H92" i="68" s="1"/>
  <c r="X93" i="52"/>
  <c r="H93" i="68" s="1"/>
  <c r="X94" i="52"/>
  <c r="H94" i="68" s="1"/>
  <c r="X95" i="52"/>
  <c r="H95" i="68" s="1"/>
  <c r="X96" i="52"/>
  <c r="H96" i="68" s="1"/>
  <c r="X97" i="52"/>
  <c r="H97" i="68" s="1"/>
  <c r="X98" i="52"/>
  <c r="H98" i="68" s="1"/>
  <c r="Y98" i="52"/>
  <c r="X99" i="52"/>
  <c r="H99" i="68" s="1"/>
  <c r="Y99" i="52"/>
  <c r="X100" i="52"/>
  <c r="H100" i="68" s="1"/>
  <c r="Y100" i="52"/>
  <c r="X101" i="52"/>
  <c r="H101" i="68" s="1"/>
  <c r="Y101" i="52"/>
  <c r="X102" i="52"/>
  <c r="H102" i="68" s="1"/>
  <c r="Y102" i="52"/>
  <c r="X103" i="52"/>
  <c r="H103" i="68" s="1"/>
  <c r="Y103" i="52"/>
  <c r="X104" i="52"/>
  <c r="H104" i="68" s="1"/>
  <c r="Y104" i="52"/>
  <c r="X5" i="52"/>
  <c r="H5" i="68" s="1"/>
  <c r="E6" i="52"/>
  <c r="BQ6" i="52" s="1"/>
  <c r="F6" i="52"/>
  <c r="G6" i="52" s="1"/>
  <c r="H6" i="52"/>
  <c r="E7" i="52"/>
  <c r="F7" i="52"/>
  <c r="G7" i="52" s="1"/>
  <c r="H7" i="52"/>
  <c r="E8" i="52"/>
  <c r="M8" i="52" s="1"/>
  <c r="F8" i="52"/>
  <c r="G8" i="52" s="1"/>
  <c r="H8" i="52"/>
  <c r="E9" i="52"/>
  <c r="Y9" i="52" s="1"/>
  <c r="F9" i="52"/>
  <c r="G9" i="52" s="1"/>
  <c r="H9" i="52"/>
  <c r="E10" i="52"/>
  <c r="F10" i="52"/>
  <c r="G10" i="52" s="1"/>
  <c r="H10" i="52"/>
  <c r="E11" i="52"/>
  <c r="BE11" i="52" s="1"/>
  <c r="F11" i="52"/>
  <c r="G11" i="52" s="1"/>
  <c r="H11" i="52"/>
  <c r="E12" i="52"/>
  <c r="F12" i="52"/>
  <c r="G12" i="52" s="1"/>
  <c r="H12" i="52"/>
  <c r="E13" i="52"/>
  <c r="BQ13" i="52" s="1"/>
  <c r="F13" i="52"/>
  <c r="G13" i="52" s="1"/>
  <c r="H13" i="52"/>
  <c r="E14" i="52"/>
  <c r="F14" i="52"/>
  <c r="G14" i="52" s="1"/>
  <c r="H14" i="52"/>
  <c r="E15" i="52"/>
  <c r="BE15" i="52" s="1"/>
  <c r="F15" i="52"/>
  <c r="G15" i="52" s="1"/>
  <c r="H15" i="52"/>
  <c r="E16" i="52"/>
  <c r="F16" i="52"/>
  <c r="G16" i="52"/>
  <c r="H16" i="52"/>
  <c r="E17" i="52"/>
  <c r="F17" i="52"/>
  <c r="G17" i="52"/>
  <c r="H17" i="52"/>
  <c r="E18" i="52"/>
  <c r="F18" i="52"/>
  <c r="G18" i="52"/>
  <c r="H18" i="52"/>
  <c r="E19" i="52"/>
  <c r="F19" i="52"/>
  <c r="G19" i="52"/>
  <c r="H19" i="52"/>
  <c r="E20" i="52"/>
  <c r="F20" i="52"/>
  <c r="G20" i="52"/>
  <c r="H20" i="52"/>
  <c r="E21" i="52"/>
  <c r="F21" i="52"/>
  <c r="G21" i="52"/>
  <c r="H21" i="52"/>
  <c r="E22" i="52"/>
  <c r="F22" i="52"/>
  <c r="G22" i="52"/>
  <c r="H22" i="52"/>
  <c r="E23" i="52"/>
  <c r="F23" i="52"/>
  <c r="G23" i="52"/>
  <c r="H23" i="52"/>
  <c r="E24" i="52"/>
  <c r="F24" i="52"/>
  <c r="G24" i="52"/>
  <c r="H24" i="52"/>
  <c r="E25" i="52"/>
  <c r="F25" i="52"/>
  <c r="G25" i="52"/>
  <c r="H25" i="52"/>
  <c r="E26" i="52"/>
  <c r="F26" i="52"/>
  <c r="G26" i="52"/>
  <c r="H26" i="52"/>
  <c r="E27" i="52"/>
  <c r="F27" i="52"/>
  <c r="G27" i="52"/>
  <c r="H27" i="52"/>
  <c r="E28" i="52"/>
  <c r="F28" i="52"/>
  <c r="G28" i="52"/>
  <c r="H28" i="52"/>
  <c r="E29" i="52"/>
  <c r="F29" i="52"/>
  <c r="G29" i="52"/>
  <c r="H29" i="52"/>
  <c r="E30" i="52"/>
  <c r="F30" i="52"/>
  <c r="G30" i="52"/>
  <c r="H30" i="52"/>
  <c r="E31" i="52"/>
  <c r="F31" i="52"/>
  <c r="G31" i="52"/>
  <c r="H31" i="52"/>
  <c r="E32" i="52"/>
  <c r="F32" i="52"/>
  <c r="G32" i="52"/>
  <c r="H32" i="52"/>
  <c r="E33" i="52"/>
  <c r="F33" i="52"/>
  <c r="G33" i="52"/>
  <c r="H33" i="52"/>
  <c r="E34" i="52"/>
  <c r="F34" i="52"/>
  <c r="G34" i="52"/>
  <c r="H34" i="52"/>
  <c r="E35" i="52"/>
  <c r="F35" i="52"/>
  <c r="G35" i="52"/>
  <c r="H35" i="52"/>
  <c r="E36" i="52"/>
  <c r="F36" i="52"/>
  <c r="G36" i="52"/>
  <c r="H36" i="52"/>
  <c r="E37" i="52"/>
  <c r="F37" i="52"/>
  <c r="G37" i="52"/>
  <c r="H37" i="52"/>
  <c r="E38" i="52"/>
  <c r="F38" i="52"/>
  <c r="G38" i="52"/>
  <c r="H38" i="52"/>
  <c r="E39" i="52"/>
  <c r="F39" i="52"/>
  <c r="G39" i="52"/>
  <c r="H39" i="52"/>
  <c r="E40" i="52"/>
  <c r="F40" i="52"/>
  <c r="G40" i="52"/>
  <c r="H40" i="52"/>
  <c r="E41" i="52"/>
  <c r="F41" i="52"/>
  <c r="G41" i="52"/>
  <c r="H41" i="52"/>
  <c r="E42" i="52"/>
  <c r="F42" i="52"/>
  <c r="G42" i="52"/>
  <c r="H42" i="52"/>
  <c r="E43" i="52"/>
  <c r="F43" i="52"/>
  <c r="G43" i="52"/>
  <c r="H43" i="52"/>
  <c r="E44" i="52"/>
  <c r="F44" i="52"/>
  <c r="G44" i="52"/>
  <c r="H44" i="52"/>
  <c r="E45" i="52"/>
  <c r="F45" i="52"/>
  <c r="G45" i="52"/>
  <c r="H45" i="52"/>
  <c r="E46" i="52"/>
  <c r="F46" i="52"/>
  <c r="G46" i="52"/>
  <c r="H46" i="52"/>
  <c r="E47" i="52"/>
  <c r="F47" i="52"/>
  <c r="G47" i="52"/>
  <c r="H47" i="52"/>
  <c r="E48" i="52"/>
  <c r="F48" i="52"/>
  <c r="G48" i="52"/>
  <c r="H48" i="52"/>
  <c r="E49" i="52"/>
  <c r="F49" i="52"/>
  <c r="G49" i="52"/>
  <c r="H49" i="52"/>
  <c r="E50" i="52"/>
  <c r="F50" i="52"/>
  <c r="G50" i="52"/>
  <c r="H50" i="52"/>
  <c r="E51" i="52"/>
  <c r="F51" i="52"/>
  <c r="G51" i="52"/>
  <c r="H51" i="52"/>
  <c r="E52" i="52"/>
  <c r="F52" i="52"/>
  <c r="G52" i="52"/>
  <c r="H52" i="52"/>
  <c r="E53" i="52"/>
  <c r="F53" i="52"/>
  <c r="G53" i="52"/>
  <c r="H53" i="52"/>
  <c r="E54" i="52"/>
  <c r="F54" i="52"/>
  <c r="G54" i="52"/>
  <c r="H54" i="52"/>
  <c r="E55" i="52"/>
  <c r="F55" i="52"/>
  <c r="G55" i="52"/>
  <c r="H55" i="52"/>
  <c r="E56" i="52"/>
  <c r="F56" i="52"/>
  <c r="G56" i="52"/>
  <c r="H56" i="52"/>
  <c r="E57" i="52"/>
  <c r="F57" i="52"/>
  <c r="G57" i="52"/>
  <c r="H57" i="52"/>
  <c r="E58" i="52"/>
  <c r="F58" i="52"/>
  <c r="G58" i="52"/>
  <c r="H58" i="52"/>
  <c r="E59" i="52"/>
  <c r="F59" i="52"/>
  <c r="G59" i="52"/>
  <c r="H59" i="52"/>
  <c r="E60" i="52"/>
  <c r="F60" i="52"/>
  <c r="G60" i="52"/>
  <c r="H60" i="52"/>
  <c r="E61" i="52"/>
  <c r="F61" i="52"/>
  <c r="G61" i="52"/>
  <c r="H61" i="52"/>
  <c r="E62" i="52"/>
  <c r="F62" i="52"/>
  <c r="G62" i="52"/>
  <c r="H62" i="52"/>
  <c r="E63" i="52"/>
  <c r="F63" i="52"/>
  <c r="G63" i="52"/>
  <c r="H63" i="52"/>
  <c r="E64" i="52"/>
  <c r="F64" i="52"/>
  <c r="G64" i="52"/>
  <c r="H64" i="52"/>
  <c r="E65" i="52"/>
  <c r="F65" i="52"/>
  <c r="G65" i="52"/>
  <c r="H65" i="52"/>
  <c r="E66" i="52"/>
  <c r="F66" i="52"/>
  <c r="G66" i="52"/>
  <c r="H66" i="52"/>
  <c r="E67" i="52"/>
  <c r="F67" i="52"/>
  <c r="G67" i="52"/>
  <c r="H67" i="52"/>
  <c r="E68" i="52"/>
  <c r="F68" i="52"/>
  <c r="G68" i="52"/>
  <c r="H68" i="52"/>
  <c r="E69" i="52"/>
  <c r="F69" i="52"/>
  <c r="G69" i="52"/>
  <c r="H69" i="52"/>
  <c r="E70" i="52"/>
  <c r="F70" i="52"/>
  <c r="G70" i="52"/>
  <c r="H70" i="52"/>
  <c r="E71" i="52"/>
  <c r="F71" i="52"/>
  <c r="G71" i="52"/>
  <c r="H71" i="52"/>
  <c r="E72" i="52"/>
  <c r="F72" i="52"/>
  <c r="G72" i="52"/>
  <c r="H72" i="52"/>
  <c r="E73" i="52"/>
  <c r="F73" i="52"/>
  <c r="G73" i="52"/>
  <c r="H73" i="52"/>
  <c r="E74" i="52"/>
  <c r="F74" i="52"/>
  <c r="G74" i="52"/>
  <c r="H74" i="52"/>
  <c r="E75" i="52"/>
  <c r="F75" i="52"/>
  <c r="G75" i="52"/>
  <c r="H75" i="52"/>
  <c r="E76" i="52"/>
  <c r="F76" i="52"/>
  <c r="G76" i="52"/>
  <c r="H76" i="52"/>
  <c r="E77" i="52"/>
  <c r="F77" i="52"/>
  <c r="G77" i="52"/>
  <c r="H77" i="52"/>
  <c r="E78" i="52"/>
  <c r="F78" i="52"/>
  <c r="G78" i="52"/>
  <c r="H78" i="52"/>
  <c r="E79" i="52"/>
  <c r="F79" i="52"/>
  <c r="G79" i="52"/>
  <c r="H79" i="52"/>
  <c r="E80" i="52"/>
  <c r="F80" i="52"/>
  <c r="G80" i="52"/>
  <c r="H80" i="52"/>
  <c r="E81" i="52"/>
  <c r="F81" i="52"/>
  <c r="G81" i="52"/>
  <c r="H81" i="52"/>
  <c r="E82" i="52"/>
  <c r="F82" i="52"/>
  <c r="G82" i="52"/>
  <c r="H82" i="52"/>
  <c r="E83" i="52"/>
  <c r="F83" i="52"/>
  <c r="G83" i="52"/>
  <c r="H83" i="52"/>
  <c r="E84" i="52"/>
  <c r="F84" i="52"/>
  <c r="G84" i="52"/>
  <c r="H84" i="52"/>
  <c r="E85" i="52"/>
  <c r="F85" i="52"/>
  <c r="G85" i="52"/>
  <c r="H85" i="52"/>
  <c r="E86" i="52"/>
  <c r="F86" i="52"/>
  <c r="G86" i="52"/>
  <c r="H86" i="52"/>
  <c r="E87" i="52"/>
  <c r="F87" i="52"/>
  <c r="G87" i="52"/>
  <c r="H87" i="52"/>
  <c r="E88" i="52"/>
  <c r="F88" i="52"/>
  <c r="G88" i="52"/>
  <c r="H88" i="52"/>
  <c r="E89" i="52"/>
  <c r="BQ89" i="52"/>
  <c r="F89" i="52"/>
  <c r="G89" i="52"/>
  <c r="H89" i="52"/>
  <c r="E90" i="52"/>
  <c r="AC90" i="52"/>
  <c r="F90" i="52"/>
  <c r="G90" i="52"/>
  <c r="H90" i="52"/>
  <c r="E91" i="52"/>
  <c r="BQ91" i="52"/>
  <c r="F91" i="52"/>
  <c r="G91" i="52"/>
  <c r="H91" i="52"/>
  <c r="E92" i="52"/>
  <c r="M92" i="52"/>
  <c r="F92" i="52"/>
  <c r="G92" i="52"/>
  <c r="H92" i="52"/>
  <c r="E93" i="52"/>
  <c r="M93" i="52"/>
  <c r="F93" i="52"/>
  <c r="G93" i="52"/>
  <c r="H93" i="52"/>
  <c r="E94" i="52"/>
  <c r="BQ94" i="52"/>
  <c r="F94" i="52"/>
  <c r="G94" i="52"/>
  <c r="H94" i="52"/>
  <c r="E95" i="52"/>
  <c r="BI95" i="52"/>
  <c r="F95" i="52"/>
  <c r="G95" i="52"/>
  <c r="H95" i="52"/>
  <c r="E96" i="52"/>
  <c r="M96" i="52"/>
  <c r="F96" i="52"/>
  <c r="G96" i="52"/>
  <c r="H96" i="52"/>
  <c r="E97" i="52"/>
  <c r="BI97" i="52"/>
  <c r="F97" i="52"/>
  <c r="G97" i="52"/>
  <c r="H97" i="52"/>
  <c r="E98" i="52"/>
  <c r="F98" i="52"/>
  <c r="G98" i="52"/>
  <c r="H98" i="52"/>
  <c r="E99" i="52"/>
  <c r="F99" i="52"/>
  <c r="G99" i="52"/>
  <c r="H99" i="52"/>
  <c r="E100" i="52"/>
  <c r="F100" i="52"/>
  <c r="G100" i="52"/>
  <c r="H100" i="52"/>
  <c r="E101" i="52"/>
  <c r="F101" i="52"/>
  <c r="G101" i="52"/>
  <c r="H101" i="52"/>
  <c r="E102" i="52"/>
  <c r="F102" i="52"/>
  <c r="G102" i="52"/>
  <c r="H102" i="52"/>
  <c r="E103" i="52"/>
  <c r="F103" i="52"/>
  <c r="G103" i="52"/>
  <c r="H103" i="52"/>
  <c r="E104" i="52"/>
  <c r="F104" i="52"/>
  <c r="G104" i="52"/>
  <c r="H104" i="52"/>
  <c r="E5" i="52"/>
  <c r="M5" i="52" s="1"/>
  <c r="F5" i="52"/>
  <c r="G5" i="52" s="1"/>
  <c r="H5" i="52"/>
  <c r="AO11" i="52"/>
  <c r="AO11" i="57"/>
  <c r="AO10" i="52"/>
  <c r="BE7" i="52"/>
  <c r="M9" i="52"/>
  <c r="Y8" i="52"/>
  <c r="BA10" i="52"/>
  <c r="AG91" i="52"/>
  <c r="AC94" i="52"/>
  <c r="AG89" i="52"/>
  <c r="AG94" i="52"/>
  <c r="AK90" i="52"/>
  <c r="AG97" i="52"/>
  <c r="AK92" i="52"/>
  <c r="AO93" i="52"/>
  <c r="AS89" i="52"/>
  <c r="AS91" i="52"/>
  <c r="AS93" i="52"/>
  <c r="AW89" i="52"/>
  <c r="AW91" i="52"/>
  <c r="AW93" i="52"/>
  <c r="AW95" i="52"/>
  <c r="AW97" i="52"/>
  <c r="BA90" i="52"/>
  <c r="BA92" i="52"/>
  <c r="BE90" i="52"/>
  <c r="BE92" i="52"/>
  <c r="BI90" i="52"/>
  <c r="BI92" i="52"/>
  <c r="BM89" i="52"/>
  <c r="BM91" i="52"/>
  <c r="BM94" i="52"/>
  <c r="BM97" i="52"/>
  <c r="BQ96" i="52"/>
  <c r="M95" i="52"/>
  <c r="M91" i="52"/>
  <c r="AC92" i="52"/>
  <c r="Y96" i="52"/>
  <c r="Y93" i="52"/>
  <c r="Y91" i="52"/>
  <c r="Y89" i="52"/>
  <c r="AC89" i="52"/>
  <c r="AC91" i="52"/>
  <c r="AC96" i="52"/>
  <c r="AG96" i="52"/>
  <c r="AK94" i="52"/>
  <c r="AK96" i="52"/>
  <c r="AO95" i="52"/>
  <c r="AO97" i="52"/>
  <c r="AS95" i="52"/>
  <c r="AS97" i="52"/>
  <c r="BA89" i="52"/>
  <c r="BA94" i="52"/>
  <c r="BA96" i="52"/>
  <c r="BE94" i="52"/>
  <c r="BE96" i="52"/>
  <c r="BI89" i="52"/>
  <c r="BI94" i="52"/>
  <c r="BI96" i="52"/>
  <c r="BM96" i="52"/>
  <c r="BQ90" i="52"/>
  <c r="BQ93" i="52"/>
  <c r="BQ95" i="52"/>
  <c r="M94" i="52"/>
  <c r="M90" i="52"/>
  <c r="Y94" i="52"/>
  <c r="AC93" i="52"/>
  <c r="AC95" i="52"/>
  <c r="AG90" i="52"/>
  <c r="AG93" i="52"/>
  <c r="AG95" i="52"/>
  <c r="AK89" i="52"/>
  <c r="AK91" i="52"/>
  <c r="AK93" i="52"/>
  <c r="AO90" i="52"/>
  <c r="AO92" i="52"/>
  <c r="AS90" i="52"/>
  <c r="AS92" i="52"/>
  <c r="AW90" i="52"/>
  <c r="AW92" i="52"/>
  <c r="AW94" i="52"/>
  <c r="AW96" i="52"/>
  <c r="BA91" i="52"/>
  <c r="BA93" i="52"/>
  <c r="BE89" i="52"/>
  <c r="BE91" i="52"/>
  <c r="BE93" i="52"/>
  <c r="BI91" i="52"/>
  <c r="BI93" i="52"/>
  <c r="BM90" i="52"/>
  <c r="BM93" i="52"/>
  <c r="BM95" i="52"/>
  <c r="BQ92" i="52"/>
  <c r="BQ97" i="52"/>
  <c r="M97" i="52"/>
  <c r="M89" i="52"/>
  <c r="Y97" i="52"/>
  <c r="Y95" i="52"/>
  <c r="Y92" i="52"/>
  <c r="Y90" i="52"/>
  <c r="AC97" i="52"/>
  <c r="AG92" i="52"/>
  <c r="AK95" i="52"/>
  <c r="AK97" i="52"/>
  <c r="AO89" i="52"/>
  <c r="AO94" i="52"/>
  <c r="AO96" i="52"/>
  <c r="AS94" i="52"/>
  <c r="AS96" i="52"/>
  <c r="BA95" i="52"/>
  <c r="BA97" i="52"/>
  <c r="BE95" i="52"/>
  <c r="BE97" i="52"/>
  <c r="BM92" i="52"/>
  <c r="BI13" i="57"/>
  <c r="BT109" i="57"/>
  <c r="BS109" i="57"/>
  <c r="BN106" i="57"/>
  <c r="BJ106" i="57"/>
  <c r="BF106" i="57"/>
  <c r="BB106" i="57"/>
  <c r="AX106" i="57"/>
  <c r="AT106" i="57"/>
  <c r="AP106" i="57"/>
  <c r="AL106" i="57"/>
  <c r="AH106" i="57"/>
  <c r="AD106" i="57"/>
  <c r="Z106" i="57"/>
  <c r="V106" i="57"/>
  <c r="V105" i="57"/>
  <c r="U105" i="57"/>
  <c r="T105" i="57"/>
  <c r="R105" i="57"/>
  <c r="Q105" i="57"/>
  <c r="N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L5" i="57"/>
  <c r="BO3" i="57"/>
  <c r="BK3" i="57"/>
  <c r="BL11" i="57" s="1"/>
  <c r="AL11" i="69" s="1"/>
  <c r="BG3" i="57"/>
  <c r="BG13" i="57" s="1"/>
  <c r="AH13" i="69" s="1"/>
  <c r="BC3" i="57"/>
  <c r="AY3" i="57"/>
  <c r="AU3" i="57"/>
  <c r="AW11" i="57" s="1"/>
  <c r="AQ3" i="57"/>
  <c r="AR13" i="57" s="1"/>
  <c r="W13" i="69" s="1"/>
  <c r="AM3" i="57"/>
  <c r="AI3" i="57"/>
  <c r="AJ12" i="57" s="1"/>
  <c r="Q12" i="69" s="1"/>
  <c r="AE3" i="57"/>
  <c r="AA3" i="57"/>
  <c r="AA13" i="57" s="1"/>
  <c r="J13" i="69" s="1"/>
  <c r="W3" i="57"/>
  <c r="BN106" i="52"/>
  <c r="BJ106" i="52"/>
  <c r="BF106" i="52"/>
  <c r="BB106" i="52"/>
  <c r="AX106" i="52"/>
  <c r="AT106" i="52"/>
  <c r="AP106" i="52"/>
  <c r="AL106" i="52"/>
  <c r="AH106" i="52"/>
  <c r="AD106" i="52"/>
  <c r="Z106" i="52"/>
  <c r="V106" i="52"/>
  <c r="U105" i="52"/>
  <c r="V105" i="52"/>
  <c r="T105" i="52"/>
  <c r="R105" i="52"/>
  <c r="Q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A6" i="52"/>
  <c r="A7" i="52" s="1"/>
  <c r="A8" i="52"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BP4" i="57"/>
  <c r="AG4" i="57"/>
  <c r="BE4" i="57"/>
  <c r="AR4" i="57"/>
  <c r="AC4" i="57"/>
  <c r="AS4" i="57"/>
  <c r="BA4" i="57"/>
  <c r="BI4" i="57"/>
  <c r="AB4" i="57"/>
  <c r="BH4" i="57"/>
  <c r="AN4" i="57"/>
  <c r="AV4" i="57"/>
  <c r="J101" i="56"/>
  <c r="A101" i="56"/>
  <c r="J70" i="56"/>
  <c r="A70" i="56"/>
  <c r="A73" i="56" s="1"/>
  <c r="J67" i="56"/>
  <c r="A67" i="56"/>
  <c r="N115" i="56"/>
  <c r="N113" i="56"/>
  <c r="W105" i="56"/>
  <c r="W96" i="56"/>
  <c r="J92" i="56"/>
  <c r="A92" i="56"/>
  <c r="T86" i="56"/>
  <c r="J86" i="56"/>
  <c r="P84" i="56"/>
  <c r="T83" i="56"/>
  <c r="J83" i="56"/>
  <c r="P82" i="56"/>
  <c r="P81" i="56"/>
  <c r="T79" i="56"/>
  <c r="P79" i="56"/>
  <c r="T78" i="56"/>
  <c r="P78" i="56"/>
  <c r="P77" i="56"/>
  <c r="P76" i="56"/>
  <c r="R61" i="56"/>
  <c r="AE33" i="56"/>
  <c r="AG33" i="56" s="1"/>
  <c r="AE35" i="56" s="1"/>
  <c r="AC35" i="56"/>
  <c r="AE37" i="56" s="1"/>
  <c r="AC33" i="56"/>
  <c r="AN11" i="56"/>
  <c r="AL11" i="56"/>
  <c r="AJ11" i="56"/>
  <c r="AN10" i="56"/>
  <c r="AL10" i="56"/>
  <c r="AJ10" i="56"/>
  <c r="J92" i="55"/>
  <c r="A92" i="55"/>
  <c r="J70" i="55"/>
  <c r="S70" i="55" s="1"/>
  <c r="A70" i="55"/>
  <c r="J67" i="55"/>
  <c r="A67" i="55"/>
  <c r="A73" i="55" s="1"/>
  <c r="N115" i="55"/>
  <c r="N113" i="55"/>
  <c r="W105" i="55"/>
  <c r="S101" i="55"/>
  <c r="W96" i="55"/>
  <c r="T86" i="55"/>
  <c r="J86" i="55"/>
  <c r="P84" i="55"/>
  <c r="T83" i="55"/>
  <c r="J83" i="55"/>
  <c r="P82" i="55"/>
  <c r="P81" i="55"/>
  <c r="T79" i="55"/>
  <c r="P79" i="55"/>
  <c r="T78" i="55"/>
  <c r="P78" i="55"/>
  <c r="P77" i="55"/>
  <c r="P76" i="55"/>
  <c r="R61" i="55"/>
  <c r="AE33" i="55"/>
  <c r="AC35" i="55" s="1"/>
  <c r="AC33" i="55"/>
  <c r="AN11" i="55"/>
  <c r="AL11" i="55"/>
  <c r="AJ11" i="55"/>
  <c r="AN10" i="55"/>
  <c r="AL10" i="55"/>
  <c r="AJ10" i="55"/>
  <c r="AJ11" i="54"/>
  <c r="AJ10" i="54"/>
  <c r="A20" i="60"/>
  <c r="S67" i="55"/>
  <c r="J76" i="55"/>
  <c r="T76" i="55" s="1"/>
  <c r="AC101" i="55"/>
  <c r="W96" i="54"/>
  <c r="W105" i="54"/>
  <c r="A23" i="60"/>
  <c r="P84" i="54"/>
  <c r="P82" i="54"/>
  <c r="P81" i="54"/>
  <c r="P79" i="54"/>
  <c r="P78" i="54"/>
  <c r="P77" i="54"/>
  <c r="P76" i="54"/>
  <c r="N115" i="54"/>
  <c r="T78" i="54"/>
  <c r="A70" i="54"/>
  <c r="J70" i="54"/>
  <c r="A67" i="54"/>
  <c r="AC67" i="54" s="1"/>
  <c r="J67" i="54"/>
  <c r="AE33" i="54"/>
  <c r="AC35" i="54"/>
  <c r="AC33" i="54"/>
  <c r="AG33" i="54" s="1"/>
  <c r="AN10" i="54"/>
  <c r="AN11" i="54"/>
  <c r="AL11" i="54"/>
  <c r="AL10" i="54"/>
  <c r="N113" i="54"/>
  <c r="T86" i="54"/>
  <c r="J86" i="54"/>
  <c r="T83" i="54"/>
  <c r="J83" i="54"/>
  <c r="R61" i="54"/>
  <c r="W48" i="50"/>
  <c r="W58" i="50"/>
  <c r="W57" i="50"/>
  <c r="J54" i="50"/>
  <c r="S54" i="50"/>
  <c r="P29" i="50"/>
  <c r="P31" i="50"/>
  <c r="P30" i="50"/>
  <c r="P32" i="50"/>
  <c r="P34" i="50"/>
  <c r="P35" i="50"/>
  <c r="P37" i="50"/>
  <c r="W104" i="55"/>
  <c r="AE35" i="54"/>
  <c r="AC92" i="54"/>
  <c r="AC54" i="50"/>
  <c r="I3" i="52"/>
  <c r="W49" i="50"/>
  <c r="S92" i="54"/>
  <c r="N68" i="50"/>
  <c r="N66" i="50"/>
  <c r="T39" i="50"/>
  <c r="J39" i="50"/>
  <c r="T36" i="50"/>
  <c r="J36" i="50"/>
  <c r="BT109" i="52"/>
  <c r="BS109" i="52"/>
  <c r="N105" i="52"/>
  <c r="L12" i="52"/>
  <c r="L11" i="52"/>
  <c r="L10" i="52"/>
  <c r="L9" i="52"/>
  <c r="L8" i="52"/>
  <c r="L7" i="52"/>
  <c r="L6" i="52"/>
  <c r="L5" i="52"/>
  <c r="BO3" i="52"/>
  <c r="BO7" i="52" s="1"/>
  <c r="AN7" i="68" s="1"/>
  <c r="BK3" i="52"/>
  <c r="BG3" i="52"/>
  <c r="BC3" i="52"/>
  <c r="BC12" i="52" s="1"/>
  <c r="AE12" i="68" s="1"/>
  <c r="AY3" i="52"/>
  <c r="AU3" i="52"/>
  <c r="AU7" i="52" s="1"/>
  <c r="Y7" i="68" s="1"/>
  <c r="AQ3" i="52"/>
  <c r="AR11" i="52" s="1"/>
  <c r="W11" i="68" s="1"/>
  <c r="AM3" i="52"/>
  <c r="AN12" i="52" s="1"/>
  <c r="T12" i="68" s="1"/>
  <c r="AI3" i="52"/>
  <c r="AI10" i="52" s="1"/>
  <c r="P10" i="68" s="1"/>
  <c r="AE3" i="52"/>
  <c r="AF5" i="52" s="1"/>
  <c r="N5" i="68" s="1"/>
  <c r="AA3" i="52"/>
  <c r="AA6" i="52" s="1"/>
  <c r="J6" i="68" s="1"/>
  <c r="W3" i="52"/>
  <c r="W8" i="52" s="1"/>
  <c r="G8" i="68" s="1"/>
  <c r="AV4" i="52"/>
  <c r="AZ4" i="52"/>
  <c r="BP4" i="52"/>
  <c r="W104" i="54"/>
  <c r="S101" i="54"/>
  <c r="AC101" i="54"/>
  <c r="T79" i="54"/>
  <c r="BE4" i="52"/>
  <c r="AO4" i="52"/>
  <c r="Y4" i="52"/>
  <c r="AK4" i="52"/>
  <c r="BA4" i="52"/>
  <c r="BQ4" i="52"/>
  <c r="X4" i="52"/>
  <c r="AN4" i="52"/>
  <c r="BD4" i="52"/>
  <c r="R14" i="50"/>
  <c r="R11" i="61" s="1"/>
  <c r="W95" i="54"/>
  <c r="N105" i="45"/>
  <c r="L12" i="45"/>
  <c r="K12" i="45"/>
  <c r="H12" i="45"/>
  <c r="F12" i="70" s="1"/>
  <c r="F12" i="45"/>
  <c r="G12" i="45" s="1"/>
  <c r="E12" i="45"/>
  <c r="AW12" i="45" s="1"/>
  <c r="L11" i="45"/>
  <c r="K11" i="45"/>
  <c r="H11" i="45"/>
  <c r="F11" i="70" s="1"/>
  <c r="F11" i="45"/>
  <c r="G11" i="45" s="1"/>
  <c r="E11" i="45"/>
  <c r="BM11" i="45" s="1"/>
  <c r="L10" i="45"/>
  <c r="K10" i="45"/>
  <c r="H10" i="45"/>
  <c r="F10" i="70" s="1"/>
  <c r="F10" i="45"/>
  <c r="G10" i="45" s="1"/>
  <c r="E10" i="45"/>
  <c r="BE10" i="45" s="1"/>
  <c r="L9" i="45"/>
  <c r="K9" i="45"/>
  <c r="H9" i="45"/>
  <c r="F9" i="70" s="1"/>
  <c r="F9" i="45"/>
  <c r="G9" i="45" s="1"/>
  <c r="E9" i="45"/>
  <c r="BI9" i="45" s="1"/>
  <c r="L8" i="45"/>
  <c r="K8" i="45"/>
  <c r="H8" i="45"/>
  <c r="F8" i="70" s="1"/>
  <c r="F8" i="45"/>
  <c r="G8" i="45" s="1"/>
  <c r="E8" i="45"/>
  <c r="AS8" i="45" s="1"/>
  <c r="L7" i="45"/>
  <c r="K7" i="45"/>
  <c r="H7" i="45"/>
  <c r="F7" i="70" s="1"/>
  <c r="F7" i="45"/>
  <c r="G7" i="45" s="1"/>
  <c r="E7" i="45"/>
  <c r="AC7" i="45" s="1"/>
  <c r="L6" i="45"/>
  <c r="K6" i="45"/>
  <c r="H6" i="45"/>
  <c r="F6" i="70" s="1"/>
  <c r="F6" i="45"/>
  <c r="G6" i="45" s="1"/>
  <c r="E6" i="45"/>
  <c r="AW6" i="45" s="1"/>
  <c r="L5" i="45"/>
  <c r="K5" i="45"/>
  <c r="H5" i="45"/>
  <c r="F5" i="70" s="1"/>
  <c r="F5" i="45"/>
  <c r="G5" i="45" s="1"/>
  <c r="E5" i="45"/>
  <c r="A6" i="45"/>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S70" i="56" l="1"/>
  <c r="J76" i="56" s="1"/>
  <c r="T76" i="56" s="1"/>
  <c r="S67" i="54"/>
  <c r="AE37" i="54"/>
  <c r="M95" i="56"/>
  <c r="AC73" i="55"/>
  <c r="S73" i="55"/>
  <c r="J77" i="55" s="1"/>
  <c r="T77" i="55" s="1"/>
  <c r="R95" i="56" s="1"/>
  <c r="BG12" i="52"/>
  <c r="AH12" i="68" s="1"/>
  <c r="BH12" i="52"/>
  <c r="AI12" i="68" s="1"/>
  <c r="BG13" i="52"/>
  <c r="AH13" i="68" s="1"/>
  <c r="BH13" i="52"/>
  <c r="AI13" i="68" s="1"/>
  <c r="BG14" i="52"/>
  <c r="AH14" i="68" s="1"/>
  <c r="BH14" i="52"/>
  <c r="AI14" i="68" s="1"/>
  <c r="BG15" i="52"/>
  <c r="AH15" i="68" s="1"/>
  <c r="BH15" i="52"/>
  <c r="AI15" i="68" s="1"/>
  <c r="BG11" i="52"/>
  <c r="AH11" i="68" s="1"/>
  <c r="BG7" i="52"/>
  <c r="AH7" i="68" s="1"/>
  <c r="BG6" i="52"/>
  <c r="AH6" i="68" s="1"/>
  <c r="BH10" i="52"/>
  <c r="AI10" i="68" s="1"/>
  <c r="BH6" i="52"/>
  <c r="AI6" i="68" s="1"/>
  <c r="BI10" i="52"/>
  <c r="BH4" i="52"/>
  <c r="BG10" i="52"/>
  <c r="AH10" i="68" s="1"/>
  <c r="BG5" i="52"/>
  <c r="AH5" i="68" s="1"/>
  <c r="AH105" i="68" s="1"/>
  <c r="BH9" i="52"/>
  <c r="AI9" i="68" s="1"/>
  <c r="AI105" i="68" s="1"/>
  <c r="BH5" i="52"/>
  <c r="AI5" i="68" s="1"/>
  <c r="BI13" i="52"/>
  <c r="BG9" i="52"/>
  <c r="AH9" i="68" s="1"/>
  <c r="AR7" i="52"/>
  <c r="W7" i="68" s="1"/>
  <c r="W105" i="68" s="1"/>
  <c r="BK8" i="52"/>
  <c r="AK8" i="68" s="1"/>
  <c r="BK12" i="52"/>
  <c r="AK12" i="68" s="1"/>
  <c r="BL12" i="52"/>
  <c r="AL12" i="68" s="1"/>
  <c r="BK13" i="52"/>
  <c r="AK13" i="68" s="1"/>
  <c r="BL13" i="52"/>
  <c r="AL13" i="68" s="1"/>
  <c r="BK14" i="52"/>
  <c r="AK14" i="68" s="1"/>
  <c r="BL14" i="52"/>
  <c r="AL14" i="68" s="1"/>
  <c r="BK15" i="52"/>
  <c r="AK15" i="68" s="1"/>
  <c r="BL15" i="52"/>
  <c r="AL15" i="68" s="1"/>
  <c r="BK10" i="52"/>
  <c r="AK10" i="68" s="1"/>
  <c r="BK5" i="52"/>
  <c r="AK5" i="68" s="1"/>
  <c r="BL10" i="52"/>
  <c r="AL10" i="68" s="1"/>
  <c r="BL6" i="52"/>
  <c r="AL6" i="68" s="1"/>
  <c r="BL4" i="52"/>
  <c r="BK7" i="52"/>
  <c r="AK7" i="68" s="1"/>
  <c r="BK9" i="52"/>
  <c r="AK9" i="68" s="1"/>
  <c r="AK105" i="68" s="1"/>
  <c r="BL9" i="52"/>
  <c r="AL9" i="68" s="1"/>
  <c r="BL5" i="52"/>
  <c r="AL5" i="68" s="1"/>
  <c r="AR8" i="52"/>
  <c r="W8" i="68" s="1"/>
  <c r="AV8" i="52"/>
  <c r="Z8" i="68" s="1"/>
  <c r="AQ9" i="52"/>
  <c r="V9" i="68" s="1"/>
  <c r="BG8" i="52"/>
  <c r="AH8" i="68" s="1"/>
  <c r="AA12" i="52"/>
  <c r="J12" i="68" s="1"/>
  <c r="AB12" i="52"/>
  <c r="K12" i="68" s="1"/>
  <c r="AA13" i="52"/>
  <c r="AB13" i="52"/>
  <c r="K13" i="68" s="1"/>
  <c r="AA14" i="52"/>
  <c r="J14" i="68" s="1"/>
  <c r="AB14" i="52"/>
  <c r="K14" i="68" s="1"/>
  <c r="AA15" i="52"/>
  <c r="J15" i="68" s="1"/>
  <c r="AB15" i="52"/>
  <c r="K15" i="68" s="1"/>
  <c r="AA11" i="52"/>
  <c r="J11" i="68" s="1"/>
  <c r="AQ11" i="68" s="1"/>
  <c r="AA7" i="52"/>
  <c r="J7" i="68" s="1"/>
  <c r="AA9" i="52"/>
  <c r="J9" i="68" s="1"/>
  <c r="AB11" i="52"/>
  <c r="K11" i="68" s="1"/>
  <c r="AB7" i="52"/>
  <c r="K7" i="68" s="1"/>
  <c r="AB10" i="52"/>
  <c r="K10" i="68" s="1"/>
  <c r="AC7" i="52"/>
  <c r="AA8" i="52"/>
  <c r="J8" i="68" s="1"/>
  <c r="AB6" i="52"/>
  <c r="K6" i="68" s="1"/>
  <c r="AC10" i="52"/>
  <c r="AC92" i="55"/>
  <c r="S92" i="55"/>
  <c r="J73" i="56"/>
  <c r="S73" i="56" s="1"/>
  <c r="J77" i="56" s="1"/>
  <c r="AC67" i="56"/>
  <c r="BH11" i="52"/>
  <c r="AI11" i="68" s="1"/>
  <c r="AE8" i="52"/>
  <c r="M8" i="68" s="1"/>
  <c r="AE12" i="52"/>
  <c r="AH12" i="52" s="1"/>
  <c r="O12" i="68" s="1"/>
  <c r="AF12" i="52"/>
  <c r="N12" i="68" s="1"/>
  <c r="AE13" i="52"/>
  <c r="M13" i="68" s="1"/>
  <c r="AF13" i="52"/>
  <c r="N13" i="68" s="1"/>
  <c r="AE14" i="52"/>
  <c r="M14" i="68" s="1"/>
  <c r="AF14" i="52"/>
  <c r="N14" i="68" s="1"/>
  <c r="AE15" i="52"/>
  <c r="M15" i="68" s="1"/>
  <c r="AF15" i="52"/>
  <c r="N15" i="68" s="1"/>
  <c r="AE7" i="52"/>
  <c r="M7" i="68" s="1"/>
  <c r="AF11" i="52"/>
  <c r="N11" i="68" s="1"/>
  <c r="AF7" i="52"/>
  <c r="N7" i="68" s="1"/>
  <c r="AF10" i="52"/>
  <c r="N10" i="68" s="1"/>
  <c r="AF4" i="52"/>
  <c r="AE5" i="52"/>
  <c r="M5" i="68" s="1"/>
  <c r="AE11" i="52"/>
  <c r="M11" i="68" s="1"/>
  <c r="AE6" i="52"/>
  <c r="M6" i="68" s="1"/>
  <c r="AF6" i="52"/>
  <c r="N6" i="68" s="1"/>
  <c r="N105" i="68" s="1"/>
  <c r="AE10" i="52"/>
  <c r="M10" i="68" s="1"/>
  <c r="AQ10" i="68" s="1"/>
  <c r="AB5" i="52"/>
  <c r="K5" i="68" s="1"/>
  <c r="K105" i="68" s="1"/>
  <c r="J73" i="54"/>
  <c r="S70" i="54"/>
  <c r="J76" i="54" s="1"/>
  <c r="AC67" i="55"/>
  <c r="S92" i="56"/>
  <c r="AC92" i="56"/>
  <c r="AI12" i="57"/>
  <c r="P12" i="69" s="1"/>
  <c r="AJ5" i="57"/>
  <c r="Q5" i="69" s="1"/>
  <c r="AI13" i="57"/>
  <c r="P13" i="69" s="1"/>
  <c r="AJ13" i="57"/>
  <c r="Q13" i="69" s="1"/>
  <c r="AJ8" i="57"/>
  <c r="Q8" i="69" s="1"/>
  <c r="AJ11" i="57"/>
  <c r="Q11" i="69" s="1"/>
  <c r="AI11" i="57"/>
  <c r="P11" i="69" s="1"/>
  <c r="AJ4" i="57"/>
  <c r="AK4" i="57"/>
  <c r="AJ9" i="57"/>
  <c r="Q9" i="69" s="1"/>
  <c r="AY11" i="57"/>
  <c r="AB11" i="69" s="1"/>
  <c r="AY13" i="57"/>
  <c r="AB13" i="69" s="1"/>
  <c r="AQ13" i="69" s="1"/>
  <c r="AZ13" i="57"/>
  <c r="AC13" i="69" s="1"/>
  <c r="AZ12" i="57"/>
  <c r="AC12" i="69" s="1"/>
  <c r="AZ5" i="57"/>
  <c r="AC5" i="69" s="1"/>
  <c r="BA13" i="57"/>
  <c r="AZ10" i="57"/>
  <c r="AC10" i="69" s="1"/>
  <c r="AY12" i="57"/>
  <c r="AB12" i="69" s="1"/>
  <c r="BP12" i="57"/>
  <c r="AO12" i="69" s="1"/>
  <c r="BP9" i="57"/>
  <c r="AO9" i="69" s="1"/>
  <c r="BO13" i="57"/>
  <c r="AN13" i="69" s="1"/>
  <c r="BP13" i="57"/>
  <c r="AO13" i="69" s="1"/>
  <c r="BO12" i="57"/>
  <c r="AN12" i="69" s="1"/>
  <c r="BP5" i="57"/>
  <c r="AO5" i="69" s="1"/>
  <c r="BQ4" i="57"/>
  <c r="BO11" i="57"/>
  <c r="AN11" i="69" s="1"/>
  <c r="BP11" i="57"/>
  <c r="AO11" i="69" s="1"/>
  <c r="AK11" i="57"/>
  <c r="BE13" i="52"/>
  <c r="AG10" i="52"/>
  <c r="BM10" i="52"/>
  <c r="AB8" i="52"/>
  <c r="K8" i="68" s="1"/>
  <c r="AF8" i="52"/>
  <c r="N8" i="68" s="1"/>
  <c r="AV11" i="52"/>
  <c r="Z11" i="68" s="1"/>
  <c r="BH7" i="52"/>
  <c r="AI7" i="68" s="1"/>
  <c r="BL7" i="52"/>
  <c r="AL7" i="68" s="1"/>
  <c r="AA10" i="52"/>
  <c r="J10" i="68" s="1"/>
  <c r="BK6" i="52"/>
  <c r="AK6" i="68" s="1"/>
  <c r="AQ12" i="52"/>
  <c r="V12" i="68" s="1"/>
  <c r="AR12" i="52"/>
  <c r="W12" i="68" s="1"/>
  <c r="AQ13" i="52"/>
  <c r="V13" i="68" s="1"/>
  <c r="AR13" i="52"/>
  <c r="W13" i="68" s="1"/>
  <c r="AQ14" i="52"/>
  <c r="V14" i="68" s="1"/>
  <c r="AR14" i="52"/>
  <c r="W14" i="68" s="1"/>
  <c r="AQ15" i="52"/>
  <c r="V15" i="68" s="1"/>
  <c r="AR15" i="52"/>
  <c r="W15" i="68" s="1"/>
  <c r="AQ11" i="52"/>
  <c r="V11" i="68" s="1"/>
  <c r="AQ7" i="52"/>
  <c r="V7" i="68" s="1"/>
  <c r="AQ8" i="52"/>
  <c r="V8" i="68" s="1"/>
  <c r="AR10" i="52"/>
  <c r="W10" i="68" s="1"/>
  <c r="AR6" i="52"/>
  <c r="W6" i="68" s="1"/>
  <c r="AS10" i="52"/>
  <c r="AR4" i="52"/>
  <c r="AS4" i="52"/>
  <c r="AR9" i="52"/>
  <c r="W9" i="68" s="1"/>
  <c r="AQ5" i="52"/>
  <c r="V5" i="68" s="1"/>
  <c r="AQ6" i="52"/>
  <c r="V6" i="68" s="1"/>
  <c r="AR5" i="52"/>
  <c r="W5" i="68" s="1"/>
  <c r="AQ10" i="52"/>
  <c r="V10" i="68" s="1"/>
  <c r="AA5" i="52"/>
  <c r="J5" i="68" s="1"/>
  <c r="S54" i="60"/>
  <c r="AC54" i="60"/>
  <c r="AN8" i="73"/>
  <c r="BR8" i="71"/>
  <c r="AP8" i="73" s="1"/>
  <c r="AU8" i="52"/>
  <c r="Y8" i="68" s="1"/>
  <c r="AU12" i="52"/>
  <c r="Y12" i="68" s="1"/>
  <c r="AV12" i="52"/>
  <c r="Z12" i="68" s="1"/>
  <c r="AU13" i="52"/>
  <c r="Y13" i="68" s="1"/>
  <c r="AV13" i="52"/>
  <c r="Z13" i="68" s="1"/>
  <c r="AU14" i="52"/>
  <c r="AV14" i="52"/>
  <c r="Z14" i="68" s="1"/>
  <c r="AU15" i="52"/>
  <c r="Y15" i="68" s="1"/>
  <c r="AQ15" i="68" s="1"/>
  <c r="AV15" i="52"/>
  <c r="Z15" i="68" s="1"/>
  <c r="AU11" i="52"/>
  <c r="Y11" i="68" s="1"/>
  <c r="AU6" i="52"/>
  <c r="Y6" i="68" s="1"/>
  <c r="Y105" i="68" s="1"/>
  <c r="AV10" i="52"/>
  <c r="Z10" i="68" s="1"/>
  <c r="AV6" i="52"/>
  <c r="Z6" i="68" s="1"/>
  <c r="AW9" i="52"/>
  <c r="AW4" i="52"/>
  <c r="AU10" i="52"/>
  <c r="Y10" i="68" s="1"/>
  <c r="AU5" i="52"/>
  <c r="Y5" i="68" s="1"/>
  <c r="AV9" i="52"/>
  <c r="Z9" i="68" s="1"/>
  <c r="AV5" i="52"/>
  <c r="Z5" i="68" s="1"/>
  <c r="Z105" i="68" s="1"/>
  <c r="AU9" i="52"/>
  <c r="Y9" i="68" s="1"/>
  <c r="AE13" i="57"/>
  <c r="M13" i="69" s="1"/>
  <c r="AF13" i="57"/>
  <c r="N13" i="69" s="1"/>
  <c r="AF12" i="57"/>
  <c r="N12" i="69" s="1"/>
  <c r="AF9" i="57"/>
  <c r="N9" i="69" s="1"/>
  <c r="AE12" i="57"/>
  <c r="M12" i="69" s="1"/>
  <c r="AF5" i="57"/>
  <c r="N5" i="69" s="1"/>
  <c r="AF4" i="57"/>
  <c r="AF11" i="57"/>
  <c r="N11" i="69" s="1"/>
  <c r="AE11" i="57"/>
  <c r="M11" i="69" s="1"/>
  <c r="AU13" i="57"/>
  <c r="Y13" i="69" s="1"/>
  <c r="AV13" i="57"/>
  <c r="Z13" i="69" s="1"/>
  <c r="AV11" i="57"/>
  <c r="Z11" i="69" s="1"/>
  <c r="AU11" i="57"/>
  <c r="Y11" i="69" s="1"/>
  <c r="AV12" i="57"/>
  <c r="Z12" i="69" s="1"/>
  <c r="AU12" i="57"/>
  <c r="Y12" i="69" s="1"/>
  <c r="AW4" i="57"/>
  <c r="AV5" i="57"/>
  <c r="BK13" i="57"/>
  <c r="AK13" i="69" s="1"/>
  <c r="BL13" i="57"/>
  <c r="AL13" i="69" s="1"/>
  <c r="BK11" i="57"/>
  <c r="AK11" i="69" s="1"/>
  <c r="BL12" i="57"/>
  <c r="AL12" i="69" s="1"/>
  <c r="BM11" i="57"/>
  <c r="BM4" i="57"/>
  <c r="BL4" i="57"/>
  <c r="BK12" i="57"/>
  <c r="AK12" i="69" s="1"/>
  <c r="AC4" i="52"/>
  <c r="AG4" i="52"/>
  <c r="A73" i="54"/>
  <c r="S67" i="56"/>
  <c r="BI4" i="52"/>
  <c r="AB4" i="52"/>
  <c r="BM4" i="52"/>
  <c r="AC70" i="54"/>
  <c r="AC73" i="56"/>
  <c r="AC70" i="55"/>
  <c r="AG33" i="55"/>
  <c r="AE35" i="55" s="1"/>
  <c r="AE37" i="55" s="1"/>
  <c r="J73" i="55"/>
  <c r="AC70" i="56"/>
  <c r="S101" i="56"/>
  <c r="AC101" i="56"/>
  <c r="AZ4" i="57"/>
  <c r="AW11" i="52"/>
  <c r="BE9" i="52"/>
  <c r="AB9" i="52"/>
  <c r="K9" i="68" s="1"/>
  <c r="AF9" i="52"/>
  <c r="N9" i="68" s="1"/>
  <c r="BH8" i="52"/>
  <c r="AI8" i="68" s="1"/>
  <c r="BL8" i="52"/>
  <c r="AL8" i="68" s="1"/>
  <c r="AE9" i="52"/>
  <c r="M9" i="68" s="1"/>
  <c r="BK11" i="52"/>
  <c r="AK11" i="68" s="1"/>
  <c r="AO16" i="73"/>
  <c r="BR16" i="71"/>
  <c r="AP16" i="73" s="1"/>
  <c r="AF8" i="70"/>
  <c r="BF8" i="45"/>
  <c r="AG8" i="70" s="1"/>
  <c r="AL17" i="73"/>
  <c r="BN17" i="71"/>
  <c r="AM17" i="73" s="1"/>
  <c r="BF17" i="71"/>
  <c r="AG17" i="73" s="1"/>
  <c r="AI16" i="73"/>
  <c r="BJ16" i="71"/>
  <c r="AJ16" i="73" s="1"/>
  <c r="K16" i="73"/>
  <c r="AD16" i="71"/>
  <c r="L16" i="73" s="1"/>
  <c r="G11" i="70"/>
  <c r="Z11" i="45"/>
  <c r="I11" i="70" s="1"/>
  <c r="BS16" i="71"/>
  <c r="AP16" i="71"/>
  <c r="U16" i="73" s="1"/>
  <c r="AH15" i="71"/>
  <c r="O15" i="73" s="1"/>
  <c r="AY9" i="52"/>
  <c r="AB9" i="68" s="1"/>
  <c r="AY5" i="52"/>
  <c r="AB5" i="68" s="1"/>
  <c r="AB105" i="68" s="1"/>
  <c r="W11" i="57"/>
  <c r="G11" i="69" s="1"/>
  <c r="X5" i="57"/>
  <c r="H5" i="69" s="1"/>
  <c r="AM12" i="57"/>
  <c r="S12" i="69" s="1"/>
  <c r="AN11" i="57"/>
  <c r="T11" i="69" s="1"/>
  <c r="BD5" i="57"/>
  <c r="AF5" i="69" s="1"/>
  <c r="BC11" i="57"/>
  <c r="AE11" i="69" s="1"/>
  <c r="BD12" i="57"/>
  <c r="AF12" i="69" s="1"/>
  <c r="BD9" i="57"/>
  <c r="AF9" i="69" s="1"/>
  <c r="AW7" i="52"/>
  <c r="AJ6" i="52"/>
  <c r="Q6" i="68" s="1"/>
  <c r="AZ5" i="52"/>
  <c r="AC5" i="68" s="1"/>
  <c r="AZ9" i="52"/>
  <c r="AC9" i="68" s="1"/>
  <c r="AC105" i="68" s="1"/>
  <c r="BP5" i="52"/>
  <c r="AO5" i="68" s="1"/>
  <c r="BP9" i="52"/>
  <c r="AO9" i="68" s="1"/>
  <c r="W5" i="52"/>
  <c r="G5" i="68" s="1"/>
  <c r="G105" i="68" s="1"/>
  <c r="W9" i="52"/>
  <c r="G9" i="68" s="1"/>
  <c r="AQ9" i="68" s="1"/>
  <c r="AM8" i="52"/>
  <c r="S8" i="68" s="1"/>
  <c r="AY8" i="52"/>
  <c r="AB8" i="68" s="1"/>
  <c r="BC7" i="52"/>
  <c r="AE7" i="68" s="1"/>
  <c r="AE105" i="68" s="1"/>
  <c r="X12" i="57"/>
  <c r="H12" i="69" s="1"/>
  <c r="AB9" i="57"/>
  <c r="K9" i="69" s="1"/>
  <c r="AN12" i="57"/>
  <c r="T12" i="69" s="1"/>
  <c r="BC12" i="57"/>
  <c r="AE12" i="69" s="1"/>
  <c r="AN15" i="52"/>
  <c r="T15" i="68" s="1"/>
  <c r="BC15" i="52"/>
  <c r="AE15" i="68" s="1"/>
  <c r="W15" i="52"/>
  <c r="G15" i="68" s="1"/>
  <c r="AN14" i="52"/>
  <c r="T14" i="68" s="1"/>
  <c r="BC14" i="52"/>
  <c r="AE14" i="68" s="1"/>
  <c r="W14" i="52"/>
  <c r="G14" i="68" s="1"/>
  <c r="AN13" i="52"/>
  <c r="T13" i="68" s="1"/>
  <c r="BC13" i="52"/>
  <c r="AE13" i="68" s="1"/>
  <c r="W13" i="52"/>
  <c r="G13" i="68" s="1"/>
  <c r="W12" i="52"/>
  <c r="G12" i="68" s="1"/>
  <c r="AX17" i="71"/>
  <c r="AA17" i="73" s="1"/>
  <c r="AL17" i="71"/>
  <c r="R17" i="73" s="1"/>
  <c r="S10" i="70"/>
  <c r="T17" i="73"/>
  <c r="AX16" i="71"/>
  <c r="AA16" i="73" s="1"/>
  <c r="AE16" i="73"/>
  <c r="W15" i="73"/>
  <c r="W105" i="73" s="1"/>
  <c r="AT15" i="71"/>
  <c r="X15" i="73" s="1"/>
  <c r="H16" i="73"/>
  <c r="Z16" i="71"/>
  <c r="I16" i="73" s="1"/>
  <c r="AR16" i="73" s="1"/>
  <c r="AI9" i="52"/>
  <c r="P9" i="68" s="1"/>
  <c r="AI5" i="52"/>
  <c r="P5" i="68" s="1"/>
  <c r="BO9" i="52"/>
  <c r="AN9" i="68" s="1"/>
  <c r="BO5" i="52"/>
  <c r="AN5" i="68" s="1"/>
  <c r="AJ10" i="52"/>
  <c r="Q10" i="68" s="1"/>
  <c r="Q105" i="68" s="1"/>
  <c r="AJ4" i="52"/>
  <c r="AM10" i="52"/>
  <c r="S10" i="68" s="1"/>
  <c r="AM6" i="52"/>
  <c r="S6" i="68" s="1"/>
  <c r="BC10" i="52"/>
  <c r="AE10" i="68" s="1"/>
  <c r="BC6" i="52"/>
  <c r="AE6" i="68" s="1"/>
  <c r="A26" i="60"/>
  <c r="BD4" i="57"/>
  <c r="X4" i="57"/>
  <c r="Y4" i="57"/>
  <c r="AO4" i="57"/>
  <c r="AB11" i="57"/>
  <c r="K11" i="69" s="1"/>
  <c r="AA11" i="57"/>
  <c r="J11" i="69" s="1"/>
  <c r="AQ11" i="69" s="1"/>
  <c r="AR11" i="57"/>
  <c r="W11" i="69" s="1"/>
  <c r="AQ11" i="57"/>
  <c r="V11" i="69" s="1"/>
  <c r="BH12" i="57"/>
  <c r="AI12" i="69" s="1"/>
  <c r="BH5" i="57"/>
  <c r="AI5" i="69" s="1"/>
  <c r="BG12" i="57"/>
  <c r="AH12" i="69" s="1"/>
  <c r="AK7" i="52"/>
  <c r="BQ10" i="52"/>
  <c r="X6" i="52"/>
  <c r="H6" i="68" s="1"/>
  <c r="X8" i="52"/>
  <c r="H8" i="68" s="1"/>
  <c r="AJ7" i="52"/>
  <c r="Q7" i="68" s="1"/>
  <c r="AJ11" i="52"/>
  <c r="Q11" i="68" s="1"/>
  <c r="AN7" i="52"/>
  <c r="T7" i="68" s="1"/>
  <c r="T105" i="68" s="1"/>
  <c r="AN11" i="52"/>
  <c r="T11" i="68" s="1"/>
  <c r="AZ6" i="52"/>
  <c r="AC6" i="68" s="1"/>
  <c r="AZ10" i="52"/>
  <c r="AC10" i="68" s="1"/>
  <c r="BD6" i="52"/>
  <c r="AF6" i="68" s="1"/>
  <c r="AF105" i="68" s="1"/>
  <c r="BD10" i="52"/>
  <c r="AF10" i="68" s="1"/>
  <c r="BP6" i="52"/>
  <c r="AO6" i="68" s="1"/>
  <c r="BP10" i="52"/>
  <c r="AO10" i="68" s="1"/>
  <c r="AO105" i="68" s="1"/>
  <c r="W6" i="52"/>
  <c r="G6" i="68" s="1"/>
  <c r="W7" i="52"/>
  <c r="G7" i="68" s="1"/>
  <c r="AI6" i="52"/>
  <c r="P6" i="68" s="1"/>
  <c r="AI11" i="52"/>
  <c r="P11" i="68" s="1"/>
  <c r="AM9" i="52"/>
  <c r="S9" i="68" s="1"/>
  <c r="AY10" i="52"/>
  <c r="AB10" i="68" s="1"/>
  <c r="BC8" i="52"/>
  <c r="AE8" i="68" s="1"/>
  <c r="BO8" i="52"/>
  <c r="AN8" i="68" s="1"/>
  <c r="AQ8" i="68" s="1"/>
  <c r="W12" i="57"/>
  <c r="G12" i="69" s="1"/>
  <c r="AQ12" i="69" s="1"/>
  <c r="AA12" i="57"/>
  <c r="J12" i="69" s="1"/>
  <c r="AR5" i="57"/>
  <c r="W5" i="69" s="1"/>
  <c r="BG11" i="57"/>
  <c r="AH11" i="69" s="1"/>
  <c r="AN9" i="57"/>
  <c r="T9" i="69" s="1"/>
  <c r="AN13" i="57"/>
  <c r="T13" i="69" s="1"/>
  <c r="BC13" i="57"/>
  <c r="AE13" i="69" s="1"/>
  <c r="W13" i="57"/>
  <c r="G13" i="69" s="1"/>
  <c r="BP15" i="52"/>
  <c r="AO15" i="68" s="1"/>
  <c r="AJ15" i="52"/>
  <c r="Q15" i="68" s="1"/>
  <c r="AY15" i="52"/>
  <c r="AB15" i="68" s="1"/>
  <c r="BP14" i="52"/>
  <c r="AO14" i="68" s="1"/>
  <c r="AJ14" i="52"/>
  <c r="Q14" i="68" s="1"/>
  <c r="AY14" i="52"/>
  <c r="AB14" i="68" s="1"/>
  <c r="BP13" i="52"/>
  <c r="AO13" i="68" s="1"/>
  <c r="AJ13" i="52"/>
  <c r="Q13" i="68" s="1"/>
  <c r="AY13" i="52"/>
  <c r="AB13" i="68" s="1"/>
  <c r="BP12" i="52"/>
  <c r="AO12" i="68" s="1"/>
  <c r="AJ12" i="52"/>
  <c r="Q12" i="68" s="1"/>
  <c r="AY12" i="52"/>
  <c r="AB12" i="68" s="1"/>
  <c r="Z17" i="71"/>
  <c r="I17" i="73" s="1"/>
  <c r="AR17" i="73" s="1"/>
  <c r="BB15" i="71"/>
  <c r="AD15" i="73" s="1"/>
  <c r="Y15" i="73"/>
  <c r="S16" i="73"/>
  <c r="AL16" i="71"/>
  <c r="R16" i="73" s="1"/>
  <c r="Z8" i="45"/>
  <c r="I8" i="70" s="1"/>
  <c r="T105" i="70"/>
  <c r="G8" i="70"/>
  <c r="AP6" i="45"/>
  <c r="U6" i="70" s="1"/>
  <c r="Z6" i="45"/>
  <c r="I6" i="70" s="1"/>
  <c r="AU18" i="68"/>
  <c r="M13" i="52"/>
  <c r="AK13" i="52"/>
  <c r="Y13" i="52"/>
  <c r="AS13" i="52"/>
  <c r="AG13" i="52"/>
  <c r="BI15" i="52"/>
  <c r="BM13" i="52"/>
  <c r="AW13" i="52"/>
  <c r="AU43" i="69"/>
  <c r="AU39" i="69"/>
  <c r="AU35" i="69"/>
  <c r="AK12" i="57"/>
  <c r="AC12" i="57"/>
  <c r="AW15" i="52"/>
  <c r="AK15" i="52"/>
  <c r="CG29" i="71"/>
  <c r="AT29" i="73" s="1"/>
  <c r="CF29" i="71"/>
  <c r="AS29" i="73" s="1"/>
  <c r="CG74" i="71"/>
  <c r="AT74" i="73" s="1"/>
  <c r="CF74" i="71"/>
  <c r="CG18" i="71"/>
  <c r="AT18" i="73" s="1"/>
  <c r="CF18" i="71"/>
  <c r="CF90" i="71"/>
  <c r="AS90" i="73" s="1"/>
  <c r="CG90" i="71"/>
  <c r="AT90" i="73" s="1"/>
  <c r="CF88" i="71"/>
  <c r="AS88" i="73" s="1"/>
  <c r="CG88" i="71"/>
  <c r="AT88" i="73" s="1"/>
  <c r="CF84" i="71"/>
  <c r="AS84" i="73" s="1"/>
  <c r="CG84" i="71"/>
  <c r="AT84" i="73" s="1"/>
  <c r="CG30" i="71"/>
  <c r="AT30" i="73" s="1"/>
  <c r="CF30" i="71"/>
  <c r="CF75" i="71"/>
  <c r="AS75" i="73" s="1"/>
  <c r="CG75" i="71"/>
  <c r="AT75" i="73" s="1"/>
  <c r="CG72" i="71"/>
  <c r="AT72" i="73" s="1"/>
  <c r="CF72" i="71"/>
  <c r="CG39" i="71"/>
  <c r="AT39" i="73" s="1"/>
  <c r="CF39" i="71"/>
  <c r="CF94" i="71"/>
  <c r="AS94" i="73" s="1"/>
  <c r="CG94" i="71"/>
  <c r="AT94" i="73" s="1"/>
  <c r="CG69" i="71"/>
  <c r="AT69" i="73" s="1"/>
  <c r="CF69" i="71"/>
  <c r="CF65" i="71"/>
  <c r="AS65" i="73" s="1"/>
  <c r="CG65" i="71"/>
  <c r="AT65" i="73" s="1"/>
  <c r="CG62" i="71"/>
  <c r="AT62" i="73" s="1"/>
  <c r="CF62" i="71"/>
  <c r="CG58" i="71"/>
  <c r="AT58" i="73" s="1"/>
  <c r="CF58" i="71"/>
  <c r="CF53" i="71"/>
  <c r="AS53" i="73" s="1"/>
  <c r="CG53" i="71"/>
  <c r="AT53" i="73" s="1"/>
  <c r="CG38" i="71"/>
  <c r="AT38" i="73" s="1"/>
  <c r="CF38" i="71"/>
  <c r="CF61" i="71"/>
  <c r="AS61" i="73" s="1"/>
  <c r="CG61" i="71"/>
  <c r="AT61" i="73" s="1"/>
  <c r="CG57" i="71"/>
  <c r="AT57" i="73" s="1"/>
  <c r="CF57" i="71"/>
  <c r="CF102" i="71"/>
  <c r="AS102" i="73" s="1"/>
  <c r="CG102" i="71"/>
  <c r="AT102" i="73" s="1"/>
  <c r="CG36" i="71"/>
  <c r="AT36" i="73" s="1"/>
  <c r="CF36" i="71"/>
  <c r="CG31" i="71"/>
  <c r="AT31" i="73" s="1"/>
  <c r="CF31" i="71"/>
  <c r="CG26" i="71"/>
  <c r="AT26" i="73" s="1"/>
  <c r="CF26" i="71"/>
  <c r="CF103" i="71"/>
  <c r="AS103" i="73" s="1"/>
  <c r="CG103" i="71"/>
  <c r="AT103" i="73" s="1"/>
  <c r="CG91" i="71"/>
  <c r="AT91" i="73" s="1"/>
  <c r="CF91" i="71"/>
  <c r="CF45" i="71"/>
  <c r="AS45" i="73" s="1"/>
  <c r="CG45" i="71"/>
  <c r="AT45" i="73" s="1"/>
  <c r="CG56" i="71"/>
  <c r="AT56" i="73" s="1"/>
  <c r="CF56" i="71"/>
  <c r="CG19" i="71"/>
  <c r="AT19" i="73" s="1"/>
  <c r="CF19" i="71"/>
  <c r="CG78" i="71"/>
  <c r="AT78" i="73" s="1"/>
  <c r="CF78" i="71"/>
  <c r="CG23" i="71"/>
  <c r="AT23" i="73" s="1"/>
  <c r="CF23" i="71"/>
  <c r="CF51" i="71"/>
  <c r="AS51" i="73" s="1"/>
  <c r="CG51" i="71"/>
  <c r="AT51" i="73" s="1"/>
  <c r="CF46" i="71"/>
  <c r="AS46" i="73" s="1"/>
  <c r="CG46" i="71"/>
  <c r="AT46" i="73" s="1"/>
  <c r="CG79" i="71"/>
  <c r="AT79" i="73" s="1"/>
  <c r="CF79" i="71"/>
  <c r="CG63" i="71"/>
  <c r="AT63" i="73" s="1"/>
  <c r="CF63" i="71"/>
  <c r="CG37" i="71"/>
  <c r="AT37" i="73" s="1"/>
  <c r="CF37" i="71"/>
  <c r="CG64" i="71"/>
  <c r="AT64" i="73" s="1"/>
  <c r="CF64" i="71"/>
  <c r="CF101" i="71"/>
  <c r="AS101" i="73" s="1"/>
  <c r="CG101" i="71"/>
  <c r="AT101" i="73" s="1"/>
  <c r="CF89" i="71"/>
  <c r="AS89" i="73" s="1"/>
  <c r="CG89" i="71"/>
  <c r="AT89" i="73" s="1"/>
  <c r="CG52" i="71"/>
  <c r="AT52" i="73" s="1"/>
  <c r="CF52" i="71"/>
  <c r="CF47" i="71"/>
  <c r="AS47" i="73" s="1"/>
  <c r="CG47" i="71"/>
  <c r="AT47" i="73" s="1"/>
  <c r="CG35" i="71"/>
  <c r="AT35" i="73" s="1"/>
  <c r="CF35" i="71"/>
  <c r="CG27" i="71"/>
  <c r="AT27" i="73" s="1"/>
  <c r="CF27" i="71"/>
  <c r="CG21" i="71"/>
  <c r="AT21" i="73" s="1"/>
  <c r="CF21" i="71"/>
  <c r="CG99" i="71"/>
  <c r="AT99" i="73" s="1"/>
  <c r="CF99" i="71"/>
  <c r="CG80" i="71"/>
  <c r="AT80" i="73" s="1"/>
  <c r="CF80" i="71"/>
  <c r="CG76" i="71"/>
  <c r="AT76" i="73" s="1"/>
  <c r="CF76" i="71"/>
  <c r="CG71" i="71"/>
  <c r="AT71" i="73" s="1"/>
  <c r="CF71" i="71"/>
  <c r="CG43" i="71"/>
  <c r="AT43" i="73" s="1"/>
  <c r="CF43" i="71"/>
  <c r="CG25" i="71"/>
  <c r="AT25" i="73" s="1"/>
  <c r="CF25" i="71"/>
  <c r="CG20" i="71"/>
  <c r="AT20" i="73" s="1"/>
  <c r="CF20" i="71"/>
  <c r="CF98" i="71"/>
  <c r="AS98" i="73" s="1"/>
  <c r="CG98" i="71"/>
  <c r="AT98" i="73" s="1"/>
  <c r="CG68" i="71"/>
  <c r="AT68" i="73" s="1"/>
  <c r="CF68" i="71"/>
  <c r="CF92" i="71"/>
  <c r="AS92" i="73" s="1"/>
  <c r="CG92" i="71"/>
  <c r="AT92" i="73" s="1"/>
  <c r="CG87" i="71"/>
  <c r="AT87" i="73" s="1"/>
  <c r="CF87" i="71"/>
  <c r="CF49" i="71"/>
  <c r="AS49" i="73" s="1"/>
  <c r="CG49" i="71"/>
  <c r="AT49" i="73" s="1"/>
  <c r="CF48" i="71"/>
  <c r="AS48" i="73" s="1"/>
  <c r="CG48" i="71"/>
  <c r="AT48" i="73" s="1"/>
  <c r="CF81" i="71"/>
  <c r="AS81" i="73" s="1"/>
  <c r="CG81" i="71"/>
  <c r="AT81" i="73" s="1"/>
  <c r="CG70" i="71"/>
  <c r="AT70" i="73" s="1"/>
  <c r="CF70" i="71"/>
  <c r="CG24" i="71"/>
  <c r="AT24" i="73" s="1"/>
  <c r="CF24" i="71"/>
  <c r="CG50" i="71"/>
  <c r="AT50" i="73" s="1"/>
  <c r="CF50" i="71"/>
  <c r="CG33" i="71"/>
  <c r="AT33" i="73" s="1"/>
  <c r="CF33" i="71"/>
  <c r="CG66" i="71"/>
  <c r="AT66" i="73" s="1"/>
  <c r="CF66" i="71"/>
  <c r="CG22" i="71"/>
  <c r="AT22" i="73" s="1"/>
  <c r="CF22" i="71"/>
  <c r="CF97" i="71"/>
  <c r="AS97" i="73" s="1"/>
  <c r="CG97" i="71"/>
  <c r="AT97" i="73" s="1"/>
  <c r="CF82" i="71"/>
  <c r="AS82" i="73" s="1"/>
  <c r="CG82" i="71"/>
  <c r="AT82" i="73" s="1"/>
  <c r="CG41" i="71"/>
  <c r="AT41" i="73" s="1"/>
  <c r="CF41" i="71"/>
  <c r="CF95" i="71"/>
  <c r="AS95" i="73" s="1"/>
  <c r="CG95" i="71"/>
  <c r="AT95" i="73" s="1"/>
  <c r="CG85" i="71"/>
  <c r="AT85" i="73" s="1"/>
  <c r="CF85" i="71"/>
  <c r="CG42" i="71"/>
  <c r="AT42" i="73" s="1"/>
  <c r="CF42" i="71"/>
  <c r="CF100" i="71"/>
  <c r="AS100" i="73" s="1"/>
  <c r="CG100" i="71"/>
  <c r="AT100" i="73" s="1"/>
  <c r="CF86" i="71"/>
  <c r="AS86" i="73" s="1"/>
  <c r="CG86" i="71"/>
  <c r="AT86" i="73" s="1"/>
  <c r="CG32" i="71"/>
  <c r="AT32" i="73" s="1"/>
  <c r="CF32" i="71"/>
  <c r="CF93" i="71"/>
  <c r="AS93" i="73" s="1"/>
  <c r="CG93" i="71"/>
  <c r="AT93" i="73" s="1"/>
  <c r="CG77" i="71"/>
  <c r="AT77" i="73" s="1"/>
  <c r="CF77" i="71"/>
  <c r="CG73" i="71"/>
  <c r="AT73" i="73" s="1"/>
  <c r="CF73" i="71"/>
  <c r="CF96" i="71"/>
  <c r="AS96" i="73" s="1"/>
  <c r="CG96" i="71"/>
  <c r="AT96" i="73" s="1"/>
  <c r="CF67" i="71"/>
  <c r="AS67" i="73" s="1"/>
  <c r="CG67" i="71"/>
  <c r="AT67" i="73" s="1"/>
  <c r="CG60" i="71"/>
  <c r="AT60" i="73" s="1"/>
  <c r="CF60" i="71"/>
  <c r="CF55" i="71"/>
  <c r="AS55" i="73" s="1"/>
  <c r="CG55" i="71"/>
  <c r="AT55" i="73" s="1"/>
  <c r="CG40" i="71"/>
  <c r="AT40" i="73" s="1"/>
  <c r="CF40" i="71"/>
  <c r="CG59" i="71"/>
  <c r="AT59" i="73" s="1"/>
  <c r="CF59" i="71"/>
  <c r="CF54" i="71"/>
  <c r="AS54" i="73" s="1"/>
  <c r="CG54" i="71"/>
  <c r="AT54" i="73" s="1"/>
  <c r="CF44" i="71"/>
  <c r="AS44" i="73" s="1"/>
  <c r="CG44" i="71"/>
  <c r="AT44" i="73" s="1"/>
  <c r="CF104" i="71"/>
  <c r="AS104" i="73" s="1"/>
  <c r="CG104" i="71"/>
  <c r="AT104" i="73" s="1"/>
  <c r="CF83" i="71"/>
  <c r="AS83" i="73" s="1"/>
  <c r="CG83" i="71"/>
  <c r="AT83" i="73" s="1"/>
  <c r="CG34" i="71"/>
  <c r="AT34" i="73" s="1"/>
  <c r="CF34" i="71"/>
  <c r="CG28" i="71"/>
  <c r="AT28" i="73" s="1"/>
  <c r="CF28" i="71"/>
  <c r="AS15" i="52"/>
  <c r="BQ15" i="52"/>
  <c r="AG15" i="52"/>
  <c r="AO15" i="52"/>
  <c r="BM15" i="52"/>
  <c r="AC15" i="52"/>
  <c r="M15" i="52"/>
  <c r="AU99" i="69"/>
  <c r="AU89" i="69"/>
  <c r="AU77" i="69"/>
  <c r="AU47" i="69"/>
  <c r="AU92" i="69"/>
  <c r="AU90" i="69"/>
  <c r="AU42" i="69"/>
  <c r="BT78" i="57"/>
  <c r="BS84" i="57"/>
  <c r="CC84" i="57" s="1"/>
  <c r="CD84" i="57" s="1"/>
  <c r="BA13" i="52"/>
  <c r="AO13" i="52"/>
  <c r="AC13" i="52"/>
  <c r="AT13" i="52"/>
  <c r="X13" i="68" s="1"/>
  <c r="BB13" i="52"/>
  <c r="AD13" i="68" s="1"/>
  <c r="AG11" i="57"/>
  <c r="BE11" i="57"/>
  <c r="M11" i="57"/>
  <c r="AC11" i="52"/>
  <c r="AC11" i="57"/>
  <c r="BI11" i="57"/>
  <c r="Y11" i="57"/>
  <c r="BA11" i="57"/>
  <c r="AS11" i="57"/>
  <c r="BN11" i="57"/>
  <c r="AM11" i="69" s="1"/>
  <c r="BI11" i="45"/>
  <c r="BE8" i="52"/>
  <c r="BI7" i="52"/>
  <c r="BA7" i="52"/>
  <c r="AG7" i="52"/>
  <c r="Y7" i="52"/>
  <c r="AO7" i="52"/>
  <c r="BM7" i="52"/>
  <c r="BE6" i="52"/>
  <c r="AK6" i="52"/>
  <c r="M6" i="52"/>
  <c r="AO6" i="52"/>
  <c r="Y6" i="52"/>
  <c r="BA6" i="52"/>
  <c r="BM6" i="52"/>
  <c r="BN6" i="45"/>
  <c r="AM6" i="70" s="1"/>
  <c r="AW5" i="52"/>
  <c r="AC5" i="52"/>
  <c r="BQ5" i="52"/>
  <c r="AK5" i="52"/>
  <c r="AO5" i="52"/>
  <c r="BI5" i="52"/>
  <c r="AS5" i="52"/>
  <c r="AG5" i="52"/>
  <c r="AL105" i="73"/>
  <c r="AI105" i="73"/>
  <c r="AB105" i="73"/>
  <c r="BJ13" i="71"/>
  <c r="AJ13" i="73" s="1"/>
  <c r="AH13" i="73"/>
  <c r="BF7" i="71"/>
  <c r="AG7" i="73" s="1"/>
  <c r="AF7" i="73"/>
  <c r="BJ11" i="71"/>
  <c r="AJ11" i="73" s="1"/>
  <c r="AH11" i="73"/>
  <c r="BT16" i="71"/>
  <c r="CC16" i="71" s="1"/>
  <c r="CD16" i="71" s="1"/>
  <c r="AQ15" i="73"/>
  <c r="BJ12" i="71"/>
  <c r="AJ12" i="73" s="1"/>
  <c r="AH12" i="73"/>
  <c r="BF6" i="71"/>
  <c r="AG6" i="73" s="1"/>
  <c r="AE6" i="73"/>
  <c r="AP6" i="71"/>
  <c r="U6" i="73" s="1"/>
  <c r="S6" i="73"/>
  <c r="BF13" i="71"/>
  <c r="AG13" i="73" s="1"/>
  <c r="AE13" i="73"/>
  <c r="AP12" i="71"/>
  <c r="U12" i="73" s="1"/>
  <c r="S12" i="73"/>
  <c r="AT12" i="71"/>
  <c r="X12" i="73" s="1"/>
  <c r="V12" i="73"/>
  <c r="AX8" i="71"/>
  <c r="AA8" i="73" s="1"/>
  <c r="Y8" i="73"/>
  <c r="AL9" i="71"/>
  <c r="R9" i="73" s="1"/>
  <c r="P9" i="73"/>
  <c r="AQ9" i="73" s="1"/>
  <c r="AL13" i="71"/>
  <c r="R13" i="73" s="1"/>
  <c r="P13" i="73"/>
  <c r="AL11" i="71"/>
  <c r="R11" i="73" s="1"/>
  <c r="P11" i="73"/>
  <c r="AT8" i="71"/>
  <c r="X8" i="73" s="1"/>
  <c r="V8" i="73"/>
  <c r="AD11" i="71"/>
  <c r="L11" i="73" s="1"/>
  <c r="J11" i="73"/>
  <c r="BB7" i="71"/>
  <c r="AD7" i="73" s="1"/>
  <c r="AC7" i="73"/>
  <c r="AH7" i="71"/>
  <c r="O7" i="73" s="1"/>
  <c r="N7" i="73"/>
  <c r="N105" i="73" s="1"/>
  <c r="AX10" i="71"/>
  <c r="AA10" i="73" s="1"/>
  <c r="Y10" i="73"/>
  <c r="AT11" i="71"/>
  <c r="X11" i="73" s="1"/>
  <c r="V11" i="73"/>
  <c r="AL7" i="71"/>
  <c r="R7" i="73" s="1"/>
  <c r="P7" i="73"/>
  <c r="Q105" i="73"/>
  <c r="AP7" i="71"/>
  <c r="U7" i="73" s="1"/>
  <c r="T7" i="73"/>
  <c r="BN7" i="71"/>
  <c r="AM7" i="73" s="1"/>
  <c r="AK7" i="73"/>
  <c r="AL8" i="71"/>
  <c r="R8" i="73" s="1"/>
  <c r="P8" i="73"/>
  <c r="BR6" i="71"/>
  <c r="AP6" i="73" s="1"/>
  <c r="AN6" i="73"/>
  <c r="AL6" i="71"/>
  <c r="R6" i="73" s="1"/>
  <c r="P6" i="73"/>
  <c r="AO105" i="73"/>
  <c r="BF8" i="71"/>
  <c r="AG8" i="73" s="1"/>
  <c r="AF8" i="73"/>
  <c r="AF105" i="73" s="1"/>
  <c r="AP13" i="71"/>
  <c r="U13" i="73" s="1"/>
  <c r="S13" i="73"/>
  <c r="S105" i="73" s="1"/>
  <c r="AX11" i="71"/>
  <c r="AA11" i="73" s="1"/>
  <c r="Y11" i="73"/>
  <c r="BR12" i="71"/>
  <c r="AP12" i="73" s="1"/>
  <c r="AN12" i="73"/>
  <c r="AD7" i="71"/>
  <c r="L7" i="73" s="1"/>
  <c r="J7" i="73"/>
  <c r="AX7" i="71"/>
  <c r="AA7" i="73" s="1"/>
  <c r="Z7" i="73"/>
  <c r="Z105" i="73" s="1"/>
  <c r="BN12" i="71"/>
  <c r="AM12" i="73" s="1"/>
  <c r="AK12" i="73"/>
  <c r="AQ16" i="73"/>
  <c r="AT6" i="71"/>
  <c r="X6" i="73" s="1"/>
  <c r="V6" i="73"/>
  <c r="T105" i="73"/>
  <c r="BN8" i="71"/>
  <c r="AM8" i="73" s="1"/>
  <c r="AK8" i="73"/>
  <c r="BB8" i="71"/>
  <c r="AD8" i="73" s="1"/>
  <c r="AC8" i="73"/>
  <c r="AD10" i="71"/>
  <c r="L10" i="73" s="1"/>
  <c r="J10" i="73"/>
  <c r="BN6" i="71"/>
  <c r="AM6" i="73" s="1"/>
  <c r="AK6" i="73"/>
  <c r="AX6" i="71"/>
  <c r="AA6" i="73" s="1"/>
  <c r="Y6" i="73"/>
  <c r="AH6" i="71"/>
  <c r="O6" i="73" s="1"/>
  <c r="M6" i="73"/>
  <c r="AQ14" i="73"/>
  <c r="G105" i="73"/>
  <c r="AQ5" i="73"/>
  <c r="BR13" i="71"/>
  <c r="AP13" i="73" s="1"/>
  <c r="AN13" i="73"/>
  <c r="AL10" i="71"/>
  <c r="R10" i="73" s="1"/>
  <c r="P10" i="73"/>
  <c r="AD13" i="71"/>
  <c r="L13" i="73" s="1"/>
  <c r="K13" i="73"/>
  <c r="BN11" i="71"/>
  <c r="AM11" i="73" s="1"/>
  <c r="AK11" i="73"/>
  <c r="Z7" i="71"/>
  <c r="I7" i="73" s="1"/>
  <c r="H7" i="73"/>
  <c r="H105" i="73" s="1"/>
  <c r="BJ8" i="71"/>
  <c r="AJ8" i="73" s="1"/>
  <c r="AH8" i="73"/>
  <c r="BT15" i="71"/>
  <c r="CC15" i="71" s="1"/>
  <c r="CD15" i="71" s="1"/>
  <c r="I15" i="73"/>
  <c r="AR15" i="73" s="1"/>
  <c r="CB105" i="52"/>
  <c r="BR15" i="52"/>
  <c r="AP15" i="68" s="1"/>
  <c r="BJ15" i="52"/>
  <c r="AJ15" i="68" s="1"/>
  <c r="BB15" i="52"/>
  <c r="AD15" i="68" s="1"/>
  <c r="AT15" i="52"/>
  <c r="X15" i="68" s="1"/>
  <c r="AL15" i="52"/>
  <c r="R15" i="68" s="1"/>
  <c r="AD15" i="52"/>
  <c r="L15" i="68" s="1"/>
  <c r="Y15" i="52"/>
  <c r="BA15" i="52"/>
  <c r="BN15" i="52"/>
  <c r="AM15" i="68" s="1"/>
  <c r="BF15" i="52"/>
  <c r="AG15" i="68" s="1"/>
  <c r="AH15" i="52"/>
  <c r="O15" i="68" s="1"/>
  <c r="Z15" i="52"/>
  <c r="I15" i="68" s="1"/>
  <c r="M14" i="52"/>
  <c r="Z14" i="52"/>
  <c r="I14" i="68" s="1"/>
  <c r="F100" i="68"/>
  <c r="F103" i="68"/>
  <c r="F101" i="68"/>
  <c r="F98" i="68"/>
  <c r="F97" i="68"/>
  <c r="F93" i="68"/>
  <c r="C89" i="68"/>
  <c r="C87" i="68"/>
  <c r="C86" i="68"/>
  <c r="C84" i="68"/>
  <c r="C82" i="68"/>
  <c r="C80" i="68"/>
  <c r="C78" i="68"/>
  <c r="C76" i="68"/>
  <c r="C74" i="68"/>
  <c r="C72" i="68"/>
  <c r="C70" i="68"/>
  <c r="C68" i="68"/>
  <c r="C66" i="68"/>
  <c r="C64" i="68"/>
  <c r="C62" i="68"/>
  <c r="C60" i="68"/>
  <c r="C58" i="68"/>
  <c r="C56" i="68"/>
  <c r="C54" i="68"/>
  <c r="C52" i="68"/>
  <c r="C50" i="68"/>
  <c r="C48" i="68"/>
  <c r="C46" i="68"/>
  <c r="C44" i="68"/>
  <c r="C42" i="68"/>
  <c r="C39" i="68"/>
  <c r="C37" i="68"/>
  <c r="C35" i="68"/>
  <c r="C33" i="68"/>
  <c r="C31" i="68"/>
  <c r="C29" i="68"/>
  <c r="C28" i="68"/>
  <c r="C26" i="68"/>
  <c r="C25" i="68"/>
  <c r="C24" i="68"/>
  <c r="C23" i="68"/>
  <c r="C21" i="68"/>
  <c r="C20" i="68"/>
  <c r="C19" i="68"/>
  <c r="C18" i="68"/>
  <c r="C17" i="68"/>
  <c r="C16" i="68"/>
  <c r="C96" i="68"/>
  <c r="F92" i="68"/>
  <c r="F87" i="68"/>
  <c r="F85" i="68"/>
  <c r="F83" i="68"/>
  <c r="F80" i="68"/>
  <c r="F78" i="68"/>
  <c r="F76" i="68"/>
  <c r="F72" i="68"/>
  <c r="F61" i="68"/>
  <c r="AU98" i="68"/>
  <c r="AU50" i="68"/>
  <c r="F95" i="68"/>
  <c r="C95" i="68"/>
  <c r="F91" i="68"/>
  <c r="C91" i="68"/>
  <c r="F104" i="68"/>
  <c r="F102" i="68"/>
  <c r="F99" i="68"/>
  <c r="C97" i="68"/>
  <c r="C93" i="68"/>
  <c r="F89" i="68"/>
  <c r="C88" i="68"/>
  <c r="C85" i="68"/>
  <c r="C83" i="68"/>
  <c r="C81" i="68"/>
  <c r="C79" i="68"/>
  <c r="C77" i="68"/>
  <c r="C75" i="68"/>
  <c r="C73" i="68"/>
  <c r="C71" i="68"/>
  <c r="C69" i="68"/>
  <c r="C67" i="68"/>
  <c r="C65" i="68"/>
  <c r="C63" i="68"/>
  <c r="C61" i="68"/>
  <c r="C59" i="68"/>
  <c r="C57" i="68"/>
  <c r="C55" i="68"/>
  <c r="C53" i="68"/>
  <c r="C51" i="68"/>
  <c r="C49" i="68"/>
  <c r="C47" i="68"/>
  <c r="C45" i="68"/>
  <c r="C43" i="68"/>
  <c r="C41" i="68"/>
  <c r="C40" i="68"/>
  <c r="C38" i="68"/>
  <c r="C36" i="68"/>
  <c r="C34" i="68"/>
  <c r="C32" i="68"/>
  <c r="C30" i="68"/>
  <c r="C27" i="68"/>
  <c r="C22" i="68"/>
  <c r="F96" i="68"/>
  <c r="C92" i="68"/>
  <c r="F88" i="68"/>
  <c r="F86" i="68"/>
  <c r="F84" i="68"/>
  <c r="F82" i="68"/>
  <c r="F81" i="68"/>
  <c r="F79" i="68"/>
  <c r="F77" i="68"/>
  <c r="F75" i="68"/>
  <c r="F74" i="68"/>
  <c r="F73" i="68"/>
  <c r="F71" i="68"/>
  <c r="F70" i="68"/>
  <c r="F69" i="68"/>
  <c r="F68" i="68"/>
  <c r="F67" i="68"/>
  <c r="F66" i="68"/>
  <c r="F65" i="68"/>
  <c r="F64" i="68"/>
  <c r="F63" i="68"/>
  <c r="F62"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C15" i="68"/>
  <c r="AU34" i="68"/>
  <c r="C104" i="68"/>
  <c r="C103" i="68"/>
  <c r="C102" i="68"/>
  <c r="C101" i="68"/>
  <c r="C100" i="68"/>
  <c r="C99" i="68"/>
  <c r="C98" i="68"/>
  <c r="F94" i="68"/>
  <c r="C94" i="68"/>
  <c r="F90" i="68"/>
  <c r="C90" i="68"/>
  <c r="BJ13" i="52"/>
  <c r="AJ13" i="68" s="1"/>
  <c r="AD13" i="52"/>
  <c r="L13" i="68" s="1"/>
  <c r="BR13" i="52"/>
  <c r="AP13" i="68" s="1"/>
  <c r="AW10" i="52"/>
  <c r="BQ8" i="52"/>
  <c r="AK8" i="52"/>
  <c r="BA8" i="52"/>
  <c r="AS8" i="52"/>
  <c r="AO8" i="52"/>
  <c r="AC8" i="52"/>
  <c r="BM8" i="52"/>
  <c r="AG8" i="52"/>
  <c r="BI8" i="52"/>
  <c r="AW8" i="52"/>
  <c r="AS7" i="52"/>
  <c r="AS6" i="52"/>
  <c r="AC6" i="52"/>
  <c r="AG6" i="52"/>
  <c r="BN6" i="52"/>
  <c r="AM6" i="68" s="1"/>
  <c r="BM5" i="52"/>
  <c r="Y5" i="52"/>
  <c r="BF5" i="52"/>
  <c r="AG5" i="68" s="1"/>
  <c r="BJ5" i="52"/>
  <c r="AJ5" i="68" s="1"/>
  <c r="AL5" i="52"/>
  <c r="R5" i="68" s="1"/>
  <c r="F5" i="68"/>
  <c r="C10" i="68"/>
  <c r="F8" i="68"/>
  <c r="F6" i="68"/>
  <c r="C11" i="68"/>
  <c r="F9" i="68"/>
  <c r="C5" i="68"/>
  <c r="F7" i="68"/>
  <c r="C12" i="68"/>
  <c r="F10" i="68"/>
  <c r="C6" i="68"/>
  <c r="F12" i="68"/>
  <c r="F14" i="68"/>
  <c r="F13" i="68"/>
  <c r="C13" i="68"/>
  <c r="F11" i="68"/>
  <c r="C9" i="68"/>
  <c r="C8" i="68"/>
  <c r="C7" i="68"/>
  <c r="BE13" i="57"/>
  <c r="AG13" i="57"/>
  <c r="AS13" i="57"/>
  <c r="AO13" i="57"/>
  <c r="AK13" i="57"/>
  <c r="M13" i="57"/>
  <c r="Y13" i="57"/>
  <c r="BM13" i="57"/>
  <c r="AW13" i="57"/>
  <c r="AC13" i="57"/>
  <c r="BQ11" i="57"/>
  <c r="BS14" i="57"/>
  <c r="CE13" i="45"/>
  <c r="AS13" i="70" s="1"/>
  <c r="BI12" i="45"/>
  <c r="BQ12" i="45"/>
  <c r="Y11" i="45"/>
  <c r="BA11" i="45"/>
  <c r="AK11" i="45"/>
  <c r="AC11" i="45"/>
  <c r="AS11" i="45"/>
  <c r="AW11" i="45"/>
  <c r="AG11" i="45"/>
  <c r="BE11" i="45"/>
  <c r="AO11" i="45"/>
  <c r="BQ11" i="45"/>
  <c r="AL11" i="45"/>
  <c r="R11" i="70" s="1"/>
  <c r="AO10" i="45"/>
  <c r="AK10" i="45"/>
  <c r="AL10" i="45"/>
  <c r="R10" i="70" s="1"/>
  <c r="BM10" i="45"/>
  <c r="Y10" i="45"/>
  <c r="BQ10" i="45"/>
  <c r="BI10" i="45"/>
  <c r="AW10" i="45"/>
  <c r="AG10" i="45"/>
  <c r="AS10" i="45"/>
  <c r="AC10" i="45"/>
  <c r="BA10" i="45"/>
  <c r="AW9" i="45"/>
  <c r="BM9" i="45"/>
  <c r="AG9" i="45"/>
  <c r="C9" i="70"/>
  <c r="BA9" i="45"/>
  <c r="Y9" i="45"/>
  <c r="BQ9" i="45"/>
  <c r="AO9" i="45"/>
  <c r="AK9" i="45"/>
  <c r="BE9" i="45"/>
  <c r="AC9" i="45"/>
  <c r="AS9" i="45"/>
  <c r="BA8" i="45"/>
  <c r="AI105" i="70"/>
  <c r="AC8" i="45"/>
  <c r="AW8" i="45"/>
  <c r="AO8" i="45"/>
  <c r="BI8" i="45"/>
  <c r="AL8" i="45"/>
  <c r="R8" i="70" s="1"/>
  <c r="AG8" i="45"/>
  <c r="BQ8" i="45"/>
  <c r="AK8" i="45"/>
  <c r="BM8" i="45"/>
  <c r="BE8" i="45"/>
  <c r="Y8" i="45"/>
  <c r="AS7" i="45"/>
  <c r="BI7" i="45"/>
  <c r="BQ7" i="45"/>
  <c r="BA7" i="45"/>
  <c r="Y7" i="45"/>
  <c r="AO7" i="45"/>
  <c r="BM7" i="45"/>
  <c r="AK7" i="45"/>
  <c r="AG7" i="45"/>
  <c r="BE7" i="45"/>
  <c r="AW7" i="45"/>
  <c r="W105" i="70"/>
  <c r="BQ6" i="45"/>
  <c r="AK6" i="45"/>
  <c r="AC6" i="45"/>
  <c r="BM6" i="45"/>
  <c r="BE6" i="45"/>
  <c r="Y6" i="45"/>
  <c r="AG6" i="45"/>
  <c r="BA6" i="45"/>
  <c r="AH6" i="45"/>
  <c r="O6" i="70" s="1"/>
  <c r="AS6" i="45"/>
  <c r="AO6" i="45"/>
  <c r="BI6" i="45"/>
  <c r="C5" i="70"/>
  <c r="BM5" i="45"/>
  <c r="AK5" i="45"/>
  <c r="BE5" i="45"/>
  <c r="AW5" i="45"/>
  <c r="BQ5" i="45"/>
  <c r="AO5" i="45"/>
  <c r="AG5" i="45"/>
  <c r="BA5" i="45"/>
  <c r="Y5" i="45"/>
  <c r="AC5" i="45"/>
  <c r="AS5" i="45"/>
  <c r="BI5" i="45"/>
  <c r="BB9" i="45"/>
  <c r="AD9" i="70" s="1"/>
  <c r="AB9" i="70"/>
  <c r="BB7" i="45"/>
  <c r="AD7" i="70" s="1"/>
  <c r="AB7" i="70"/>
  <c r="BF10" i="45"/>
  <c r="AG10" i="70" s="1"/>
  <c r="AE10" i="70"/>
  <c r="BB8" i="45"/>
  <c r="AD8" i="70" s="1"/>
  <c r="AC8" i="70"/>
  <c r="AL6" i="45"/>
  <c r="R6" i="70" s="1"/>
  <c r="Q6" i="70"/>
  <c r="Q105" i="70" s="1"/>
  <c r="BR11" i="45"/>
  <c r="AP11" i="70" s="1"/>
  <c r="AO11" i="70"/>
  <c r="AT7" i="45"/>
  <c r="X7" i="70" s="1"/>
  <c r="V7" i="70"/>
  <c r="AD9" i="45"/>
  <c r="L9" i="70" s="1"/>
  <c r="J9" i="70"/>
  <c r="AX10" i="45"/>
  <c r="AA10" i="70" s="1"/>
  <c r="Y10" i="70"/>
  <c r="BS8" i="45"/>
  <c r="V8" i="70"/>
  <c r="AX6" i="45"/>
  <c r="AA6" i="70" s="1"/>
  <c r="Y6" i="70"/>
  <c r="M8" i="45"/>
  <c r="C8" i="70"/>
  <c r="BF11" i="45"/>
  <c r="AG11" i="70" s="1"/>
  <c r="AE11" i="70"/>
  <c r="AP9" i="45"/>
  <c r="U9" i="70" s="1"/>
  <c r="S9" i="70"/>
  <c r="AP7" i="45"/>
  <c r="U7" i="70" s="1"/>
  <c r="S7" i="70"/>
  <c r="BB11" i="45"/>
  <c r="AD11" i="70" s="1"/>
  <c r="AC11" i="70"/>
  <c r="BR10" i="45"/>
  <c r="AP10" i="70" s="1"/>
  <c r="AN10" i="70"/>
  <c r="AT11" i="45"/>
  <c r="X11" i="70" s="1"/>
  <c r="V11" i="70"/>
  <c r="BN8" i="45"/>
  <c r="AM8" i="70" s="1"/>
  <c r="AK8" i="70"/>
  <c r="BJ7" i="45"/>
  <c r="AJ7" i="70" s="1"/>
  <c r="AH7" i="70"/>
  <c r="AD8" i="45"/>
  <c r="L8" i="70" s="1"/>
  <c r="K8" i="70"/>
  <c r="K105" i="70" s="1"/>
  <c r="AD11" i="45"/>
  <c r="L11" i="70" s="1"/>
  <c r="J11" i="70"/>
  <c r="AH8" i="45"/>
  <c r="O8" i="70" s="1"/>
  <c r="M8" i="70"/>
  <c r="AL105" i="70"/>
  <c r="AX9" i="45"/>
  <c r="AA9" i="70" s="1"/>
  <c r="Y9" i="70"/>
  <c r="AH11" i="45"/>
  <c r="O11" i="70" s="1"/>
  <c r="M11" i="70"/>
  <c r="M6" i="45"/>
  <c r="C6" i="70"/>
  <c r="M10" i="45"/>
  <c r="C10" i="70"/>
  <c r="AL7" i="45"/>
  <c r="R7" i="70" s="1"/>
  <c r="P7" i="70"/>
  <c r="BB10" i="45"/>
  <c r="AD10" i="70" s="1"/>
  <c r="AB10" i="70"/>
  <c r="BR6" i="45"/>
  <c r="AP6" i="70" s="1"/>
  <c r="AO6" i="70"/>
  <c r="AT6" i="45"/>
  <c r="X6" i="70" s="1"/>
  <c r="V6" i="70"/>
  <c r="AT9" i="45"/>
  <c r="X9" i="70" s="1"/>
  <c r="V9" i="70"/>
  <c r="AD7" i="45"/>
  <c r="L7" i="70" s="1"/>
  <c r="J7" i="70"/>
  <c r="BN9" i="45"/>
  <c r="AM9" i="70" s="1"/>
  <c r="AK9" i="70"/>
  <c r="M7" i="45"/>
  <c r="C7" i="70"/>
  <c r="M11" i="45"/>
  <c r="C11" i="70"/>
  <c r="BF9" i="45"/>
  <c r="AG9" i="70" s="1"/>
  <c r="AE9" i="70"/>
  <c r="BF7" i="45"/>
  <c r="AG7" i="70" s="1"/>
  <c r="AE7" i="70"/>
  <c r="AF105" i="70"/>
  <c r="BR8" i="45"/>
  <c r="AP8" i="70" s="1"/>
  <c r="AO8" i="70"/>
  <c r="BB6" i="45"/>
  <c r="AD6" i="70" s="1"/>
  <c r="AC6" i="70"/>
  <c r="AD10" i="45"/>
  <c r="L10" i="70" s="1"/>
  <c r="J10" i="70"/>
  <c r="BJ9" i="45"/>
  <c r="AJ9" i="70" s="1"/>
  <c r="AH9" i="70"/>
  <c r="AX8" i="45"/>
  <c r="AA8" i="70" s="1"/>
  <c r="Y8" i="70"/>
  <c r="BJ6" i="45"/>
  <c r="AJ6" i="70" s="1"/>
  <c r="AH6" i="70"/>
  <c r="AX7" i="45"/>
  <c r="AA7" i="70" s="1"/>
  <c r="Y7" i="70"/>
  <c r="AH10" i="45"/>
  <c r="O10" i="70" s="1"/>
  <c r="N10" i="70"/>
  <c r="N105" i="70" s="1"/>
  <c r="AH9" i="45"/>
  <c r="O9" i="70" s="1"/>
  <c r="M9" i="70"/>
  <c r="BB14" i="71"/>
  <c r="AD14" i="73" s="1"/>
  <c r="BN14" i="71"/>
  <c r="AM14" i="73" s="1"/>
  <c r="BJ6" i="71"/>
  <c r="AJ6" i="73" s="1"/>
  <c r="AD6" i="71"/>
  <c r="L6" i="73" s="1"/>
  <c r="AD9" i="71"/>
  <c r="L9" i="73" s="1"/>
  <c r="BJ14" i="71"/>
  <c r="AJ14" i="73" s="1"/>
  <c r="AT7" i="71"/>
  <c r="X7" i="73" s="1"/>
  <c r="BB9" i="71"/>
  <c r="AD9" i="73" s="1"/>
  <c r="BB13" i="71"/>
  <c r="AD13" i="73" s="1"/>
  <c r="AH13" i="71"/>
  <c r="O13" i="73" s="1"/>
  <c r="AH11" i="71"/>
  <c r="O11" i="73" s="1"/>
  <c r="BB6" i="71"/>
  <c r="AD6" i="73" s="1"/>
  <c r="BF10" i="71"/>
  <c r="AG10" i="73" s="1"/>
  <c r="AP10" i="71"/>
  <c r="U10" i="73" s="1"/>
  <c r="BR14" i="71"/>
  <c r="AP14" i="73" s="1"/>
  <c r="AL14" i="71"/>
  <c r="R14" i="73" s="1"/>
  <c r="AT13" i="71"/>
  <c r="X13" i="73" s="1"/>
  <c r="BJ9" i="71"/>
  <c r="AJ9" i="73" s="1"/>
  <c r="A45" i="60"/>
  <c r="BF12" i="71"/>
  <c r="AG12" i="73" s="1"/>
  <c r="BF11" i="71"/>
  <c r="AG11" i="73" s="1"/>
  <c r="AP9" i="71"/>
  <c r="U9" i="73" s="1"/>
  <c r="AP11" i="71"/>
  <c r="U11" i="73" s="1"/>
  <c r="Z12" i="71"/>
  <c r="I12" i="73" s="1"/>
  <c r="BS12" i="71"/>
  <c r="BO105" i="71"/>
  <c r="BR5" i="71"/>
  <c r="AP5" i="73" s="1"/>
  <c r="AY105" i="71"/>
  <c r="BB5" i="71"/>
  <c r="AD5" i="73" s="1"/>
  <c r="AI105" i="71"/>
  <c r="AL5" i="71"/>
  <c r="R5" i="73" s="1"/>
  <c r="BR11" i="71"/>
  <c r="AP11" i="73" s="1"/>
  <c r="BB12" i="71"/>
  <c r="AD12" i="73" s="1"/>
  <c r="BB10" i="71"/>
  <c r="AD10" i="73" s="1"/>
  <c r="AL12" i="71"/>
  <c r="R12" i="73" s="1"/>
  <c r="AD14" i="71"/>
  <c r="L14" i="73" s="1"/>
  <c r="BN10" i="71"/>
  <c r="AM10" i="73" s="1"/>
  <c r="AX13" i="71"/>
  <c r="AA13" i="73" s="1"/>
  <c r="AX14" i="71"/>
  <c r="AA14" i="73" s="1"/>
  <c r="AH10" i="71"/>
  <c r="O10" i="73" s="1"/>
  <c r="AH12" i="71"/>
  <c r="O12" i="73" s="1"/>
  <c r="AH14" i="71"/>
  <c r="O14" i="73" s="1"/>
  <c r="BJ10" i="71"/>
  <c r="AJ10" i="73" s="1"/>
  <c r="AT10" i="71"/>
  <c r="X10" i="73" s="1"/>
  <c r="BS6" i="71"/>
  <c r="Z6" i="71"/>
  <c r="BF14" i="71"/>
  <c r="AG14" i="73" s="1"/>
  <c r="AP14" i="71"/>
  <c r="U14" i="73" s="1"/>
  <c r="Z13" i="71"/>
  <c r="I13" i="73" s="1"/>
  <c r="BS13" i="71"/>
  <c r="Z8" i="71"/>
  <c r="I8" i="73" s="1"/>
  <c r="BS8" i="71"/>
  <c r="BK105" i="71"/>
  <c r="BN5" i="71"/>
  <c r="AM5" i="73" s="1"/>
  <c r="AU105" i="71"/>
  <c r="AX5" i="71"/>
  <c r="AA5" i="73" s="1"/>
  <c r="AE105" i="71"/>
  <c r="AH5" i="71"/>
  <c r="O5" i="73" s="1"/>
  <c r="BR7" i="71"/>
  <c r="AP7" i="73" s="1"/>
  <c r="BB11" i="71"/>
  <c r="AD11" i="73" s="1"/>
  <c r="AD8" i="71"/>
  <c r="L8" i="73" s="1"/>
  <c r="BJ7" i="71"/>
  <c r="AJ7" i="73" s="1"/>
  <c r="BS10" i="71"/>
  <c r="Z10" i="71"/>
  <c r="I10" i="73" s="1"/>
  <c r="AP8" i="71"/>
  <c r="U8" i="73" s="1"/>
  <c r="BG105" i="71"/>
  <c r="BJ5" i="71"/>
  <c r="AJ5" i="73" s="1"/>
  <c r="AQ105" i="71"/>
  <c r="AT5" i="71"/>
  <c r="X5" i="73" s="1"/>
  <c r="AA105" i="71"/>
  <c r="AD5" i="71"/>
  <c r="L5" i="73" s="1"/>
  <c r="AD12" i="71"/>
  <c r="L12" i="73" s="1"/>
  <c r="AX9" i="71"/>
  <c r="AA9" i="73" s="1"/>
  <c r="AH9" i="71"/>
  <c r="O9" i="73" s="1"/>
  <c r="BS7" i="71"/>
  <c r="AT9" i="71"/>
  <c r="X9" i="73" s="1"/>
  <c r="BF9" i="71"/>
  <c r="AG9" i="73" s="1"/>
  <c r="BS9" i="71"/>
  <c r="Z9" i="71"/>
  <c r="I9" i="73" s="1"/>
  <c r="Z11" i="71"/>
  <c r="I11" i="73" s="1"/>
  <c r="BS11" i="71"/>
  <c r="BS14" i="71"/>
  <c r="Z14" i="71"/>
  <c r="I14" i="73" s="1"/>
  <c r="BC105" i="71"/>
  <c r="BF5" i="71"/>
  <c r="AG5" i="73" s="1"/>
  <c r="AM105" i="71"/>
  <c r="AP5" i="71"/>
  <c r="U5" i="73" s="1"/>
  <c r="W105" i="71"/>
  <c r="BS5" i="71"/>
  <c r="Z5" i="71"/>
  <c r="I5" i="73" s="1"/>
  <c r="BR9" i="71"/>
  <c r="AP9" i="73" s="1"/>
  <c r="BR10" i="71"/>
  <c r="AP10" i="73" s="1"/>
  <c r="BN9" i="71"/>
  <c r="AM9" i="73" s="1"/>
  <c r="BN13" i="71"/>
  <c r="AM13" i="73" s="1"/>
  <c r="AX12" i="71"/>
  <c r="AA12" i="73" s="1"/>
  <c r="AT14" i="71"/>
  <c r="X14" i="73" s="1"/>
  <c r="AU95" i="69"/>
  <c r="AU104" i="69"/>
  <c r="AU100" i="69"/>
  <c r="AU80" i="69"/>
  <c r="AU72" i="69"/>
  <c r="AU68" i="69"/>
  <c r="AU64" i="69"/>
  <c r="AU52" i="69"/>
  <c r="AU48" i="69"/>
  <c r="AU44" i="69"/>
  <c r="AU41" i="69"/>
  <c r="AU63" i="69"/>
  <c r="AU61" i="69"/>
  <c r="AU59" i="69"/>
  <c r="AU53" i="69"/>
  <c r="AU36" i="69"/>
  <c r="AU28" i="69"/>
  <c r="AU24" i="69"/>
  <c r="AU20" i="69"/>
  <c r="AQ84" i="69"/>
  <c r="AU31" i="69"/>
  <c r="AU25" i="69"/>
  <c r="BA12" i="45"/>
  <c r="AC12" i="45"/>
  <c r="AP12" i="45"/>
  <c r="U12" i="70" s="1"/>
  <c r="S12" i="70"/>
  <c r="AK12" i="45"/>
  <c r="BB12" i="45"/>
  <c r="AD12" i="70" s="1"/>
  <c r="AB12" i="70"/>
  <c r="AL12" i="45"/>
  <c r="R12" i="70" s="1"/>
  <c r="P12" i="70"/>
  <c r="BJ12" i="45"/>
  <c r="AJ12" i="70" s="1"/>
  <c r="AH12" i="70"/>
  <c r="AG12" i="45"/>
  <c r="BM12" i="45"/>
  <c r="AR13" i="70"/>
  <c r="M12" i="45"/>
  <c r="Y12" i="45"/>
  <c r="BE12" i="45"/>
  <c r="C12" i="70"/>
  <c r="AO12" i="45"/>
  <c r="AS12" i="45"/>
  <c r="Z105" i="70"/>
  <c r="AH12" i="45"/>
  <c r="O12" i="70" s="1"/>
  <c r="M12" i="70"/>
  <c r="BT62" i="57"/>
  <c r="BS68" i="57"/>
  <c r="CC68" i="57" s="1"/>
  <c r="CD68" i="57" s="1"/>
  <c r="AU103" i="69"/>
  <c r="AU101" i="69"/>
  <c r="AU78" i="69"/>
  <c r="AU76" i="69"/>
  <c r="AU74" i="69"/>
  <c r="AU66" i="69"/>
  <c r="AU51" i="69"/>
  <c r="AU49" i="69"/>
  <c r="AU33" i="69"/>
  <c r="AU29" i="69"/>
  <c r="BT46" i="57"/>
  <c r="BS52" i="57"/>
  <c r="CC52" i="57" s="1"/>
  <c r="CD52" i="57" s="1"/>
  <c r="AU93" i="69"/>
  <c r="AU62" i="69"/>
  <c r="AU60" i="69"/>
  <c r="AU58" i="69"/>
  <c r="AU56" i="69"/>
  <c r="BT94" i="57"/>
  <c r="BT30" i="57"/>
  <c r="BS100" i="57"/>
  <c r="CC100" i="57" s="1"/>
  <c r="CD100" i="57" s="1"/>
  <c r="BS36" i="57"/>
  <c r="CC36" i="57" s="1"/>
  <c r="CD36" i="57" s="1"/>
  <c r="AU98" i="69"/>
  <c r="AU96" i="69"/>
  <c r="AU85" i="69"/>
  <c r="AU83" i="69"/>
  <c r="AU81" i="69"/>
  <c r="AU79" i="69"/>
  <c r="AU73" i="69"/>
  <c r="AU71" i="69"/>
  <c r="AU69" i="69"/>
  <c r="AU67" i="69"/>
  <c r="AU65" i="69"/>
  <c r="AU57" i="69"/>
  <c r="AU37" i="69"/>
  <c r="AU34" i="69"/>
  <c r="AU32" i="69"/>
  <c r="AU26" i="69"/>
  <c r="O102" i="69"/>
  <c r="AR102" i="69" s="1"/>
  <c r="BT102" i="57"/>
  <c r="L58" i="69"/>
  <c r="AR58" i="69" s="1"/>
  <c r="BT58" i="57"/>
  <c r="P24" i="69"/>
  <c r="AQ24" i="69" s="1"/>
  <c r="BS24" i="57"/>
  <c r="CC24" i="57" s="1"/>
  <c r="CD24" i="57" s="1"/>
  <c r="BS20" i="57"/>
  <c r="CC20" i="57" s="1"/>
  <c r="CD20" i="57" s="1"/>
  <c r="BA16" i="57"/>
  <c r="AK16" i="57"/>
  <c r="AP16" i="57"/>
  <c r="U16" i="69" s="1"/>
  <c r="O86" i="69"/>
  <c r="AR86" i="69" s="1"/>
  <c r="BT86" i="57"/>
  <c r="L42" i="69"/>
  <c r="AR42" i="69" s="1"/>
  <c r="BT42" i="57"/>
  <c r="O22" i="69"/>
  <c r="AR22" i="69" s="1"/>
  <c r="BT22" i="57"/>
  <c r="BS92" i="57"/>
  <c r="CC92" i="57" s="1"/>
  <c r="CD92" i="57" s="1"/>
  <c r="M92" i="69"/>
  <c r="AQ92" i="69" s="1"/>
  <c r="P72" i="69"/>
  <c r="AQ72" i="69" s="1"/>
  <c r="BS72" i="57"/>
  <c r="CC72" i="57" s="1"/>
  <c r="CD72" i="57" s="1"/>
  <c r="J48" i="69"/>
  <c r="AQ48" i="69" s="1"/>
  <c r="BS48" i="57"/>
  <c r="CC48" i="57" s="1"/>
  <c r="CD48" i="57" s="1"/>
  <c r="M28" i="69"/>
  <c r="AQ28" i="69" s="1"/>
  <c r="BS28" i="57"/>
  <c r="CC28" i="57" s="1"/>
  <c r="CD28" i="57" s="1"/>
  <c r="O38" i="69"/>
  <c r="AR38" i="69" s="1"/>
  <c r="BT38" i="57"/>
  <c r="M44" i="69"/>
  <c r="AQ44" i="69" s="1"/>
  <c r="BS44" i="57"/>
  <c r="CC44" i="57" s="1"/>
  <c r="CD44" i="57" s="1"/>
  <c r="AC16" i="57"/>
  <c r="L90" i="69"/>
  <c r="AR90" i="69" s="1"/>
  <c r="BT90" i="57"/>
  <c r="O70" i="69"/>
  <c r="AR70" i="69" s="1"/>
  <c r="BT70" i="57"/>
  <c r="L26" i="69"/>
  <c r="AR26" i="69" s="1"/>
  <c r="BT26" i="57"/>
  <c r="J96" i="69"/>
  <c r="AQ96" i="69" s="1"/>
  <c r="BS96" i="57"/>
  <c r="CC96" i="57" s="1"/>
  <c r="CD96" i="57" s="1"/>
  <c r="M76" i="69"/>
  <c r="AQ76" i="69" s="1"/>
  <c r="BS76" i="57"/>
  <c r="CC76" i="57" s="1"/>
  <c r="CD76" i="57" s="1"/>
  <c r="P56" i="69"/>
  <c r="AQ56" i="69" s="1"/>
  <c r="BS56" i="57"/>
  <c r="CC56" i="57" s="1"/>
  <c r="CD56" i="57" s="1"/>
  <c r="J32" i="69"/>
  <c r="AQ32" i="69" s="1"/>
  <c r="BS32" i="57"/>
  <c r="CC32" i="57" s="1"/>
  <c r="CD32" i="57" s="1"/>
  <c r="P88" i="69"/>
  <c r="AQ88" i="69" s="1"/>
  <c r="BS88" i="57"/>
  <c r="CC88" i="57" s="1"/>
  <c r="CD88" i="57" s="1"/>
  <c r="J64" i="69"/>
  <c r="BS64" i="57"/>
  <c r="CC64" i="57" s="1"/>
  <c r="CD64" i="57" s="1"/>
  <c r="L74" i="69"/>
  <c r="AR74" i="69" s="1"/>
  <c r="BT74" i="57"/>
  <c r="O54" i="69"/>
  <c r="AR54" i="69" s="1"/>
  <c r="BT54" i="57"/>
  <c r="P104" i="69"/>
  <c r="AQ104" i="69" s="1"/>
  <c r="BS104" i="57"/>
  <c r="CC104" i="57" s="1"/>
  <c r="CD104" i="57" s="1"/>
  <c r="AQ100" i="69"/>
  <c r="J80" i="69"/>
  <c r="AQ80" i="69" s="1"/>
  <c r="BS80" i="57"/>
  <c r="CC80" i="57" s="1"/>
  <c r="CD80" i="57" s="1"/>
  <c r="M60" i="69"/>
  <c r="AQ60" i="69" s="1"/>
  <c r="BS60" i="57"/>
  <c r="CC60" i="57" s="1"/>
  <c r="CD60" i="57" s="1"/>
  <c r="P40" i="69"/>
  <c r="AQ40" i="69" s="1"/>
  <c r="BS40" i="57"/>
  <c r="CC40" i="57" s="1"/>
  <c r="CD40" i="57" s="1"/>
  <c r="AQ22" i="69"/>
  <c r="AU97" i="69"/>
  <c r="AU94" i="69"/>
  <c r="AU45" i="69"/>
  <c r="AU30" i="69"/>
  <c r="AU21" i="69"/>
  <c r="AU19" i="69"/>
  <c r="AU17" i="69"/>
  <c r="BF16" i="57"/>
  <c r="AG16" i="69" s="1"/>
  <c r="BT80" i="57"/>
  <c r="BT98" i="57"/>
  <c r="BT82" i="57"/>
  <c r="BT66" i="57"/>
  <c r="BT50" i="57"/>
  <c r="BT34" i="57"/>
  <c r="BT18" i="57"/>
  <c r="BS98" i="57"/>
  <c r="CC98" i="57" s="1"/>
  <c r="CD98" i="57" s="1"/>
  <c r="BS82" i="57"/>
  <c r="CC82" i="57" s="1"/>
  <c r="CD82" i="57" s="1"/>
  <c r="AQ66" i="69"/>
  <c r="AU88" i="69"/>
  <c r="AU84" i="69"/>
  <c r="BS58" i="52"/>
  <c r="BT75" i="52"/>
  <c r="BT31" i="52"/>
  <c r="AP14" i="52"/>
  <c r="U14" i="68" s="1"/>
  <c r="BT59" i="52"/>
  <c r="BS42" i="52"/>
  <c r="BT43" i="52"/>
  <c r="BS90" i="52"/>
  <c r="AQ89" i="68"/>
  <c r="AR104" i="68"/>
  <c r="BT27" i="52"/>
  <c r="BS74" i="52"/>
  <c r="L99" i="68"/>
  <c r="AR99" i="68" s="1"/>
  <c r="BT99" i="52"/>
  <c r="L39" i="68"/>
  <c r="AR39" i="68" s="1"/>
  <c r="BT39" i="52"/>
  <c r="C14" i="68"/>
  <c r="AC14" i="52"/>
  <c r="BQ14" i="52"/>
  <c r="AK14" i="52"/>
  <c r="AW14" i="52"/>
  <c r="AR102" i="68"/>
  <c r="AR100" i="68"/>
  <c r="L23" i="68"/>
  <c r="AR23" i="68" s="1"/>
  <c r="BT23" i="52"/>
  <c r="BS26" i="52"/>
  <c r="AG14" i="52"/>
  <c r="BT91" i="52"/>
  <c r="AR91" i="68"/>
  <c r="AR88" i="68"/>
  <c r="L71" i="68"/>
  <c r="BT71" i="52"/>
  <c r="AQ74" i="68"/>
  <c r="AQ73" i="68"/>
  <c r="J54" i="68"/>
  <c r="AQ54" i="68" s="1"/>
  <c r="BS54" i="52"/>
  <c r="J86" i="68"/>
  <c r="AQ86" i="68" s="1"/>
  <c r="BS86" i="52"/>
  <c r="BT103" i="52"/>
  <c r="AR103" i="68"/>
  <c r="L87" i="68"/>
  <c r="AR87" i="68" s="1"/>
  <c r="BT87" i="52"/>
  <c r="AQ90" i="68"/>
  <c r="J70" i="68"/>
  <c r="AQ70" i="68" s="1"/>
  <c r="BS70" i="52"/>
  <c r="Y14" i="68"/>
  <c r="AX14" i="52"/>
  <c r="AA14" i="68" s="1"/>
  <c r="BM14" i="52"/>
  <c r="O95" i="68"/>
  <c r="BT95" i="52"/>
  <c r="AR75" i="68"/>
  <c r="AR72" i="68"/>
  <c r="L55" i="68"/>
  <c r="AR55" i="68" s="1"/>
  <c r="BT55" i="52"/>
  <c r="J102" i="68"/>
  <c r="AQ102" i="68" s="1"/>
  <c r="BS102" i="52"/>
  <c r="AQ58" i="68"/>
  <c r="AQ57" i="68"/>
  <c r="J38" i="68"/>
  <c r="AQ38" i="68" s="1"/>
  <c r="BS38" i="52"/>
  <c r="AR86" i="68"/>
  <c r="AR84" i="68"/>
  <c r="AR71" i="68"/>
  <c r="AR70" i="68"/>
  <c r="AR68" i="68"/>
  <c r="AR54" i="68"/>
  <c r="AR52" i="68"/>
  <c r="AQ53" i="68"/>
  <c r="AQ22" i="68"/>
  <c r="AR98" i="68"/>
  <c r="AR96" i="68"/>
  <c r="BT94" i="52"/>
  <c r="BT83" i="52"/>
  <c r="AR83" i="68"/>
  <c r="AR82" i="68"/>
  <c r="AR80" i="68"/>
  <c r="BT67" i="52"/>
  <c r="AR67" i="68"/>
  <c r="AR66" i="68"/>
  <c r="AR64" i="68"/>
  <c r="BT51" i="52"/>
  <c r="AR51" i="68"/>
  <c r="AR50" i="68"/>
  <c r="AR48" i="68"/>
  <c r="BT46" i="52"/>
  <c r="BT35" i="52"/>
  <c r="AR35" i="68"/>
  <c r="AR32" i="68"/>
  <c r="BT19" i="52"/>
  <c r="BS98" i="52"/>
  <c r="AQ98" i="68"/>
  <c r="AQ97" i="68"/>
  <c r="BS92" i="52"/>
  <c r="BS82" i="52"/>
  <c r="AQ82" i="68"/>
  <c r="AQ81" i="68"/>
  <c r="BS76" i="52"/>
  <c r="BS66" i="52"/>
  <c r="AQ66" i="68"/>
  <c r="AQ65" i="68"/>
  <c r="BS60" i="52"/>
  <c r="J60" i="68"/>
  <c r="AQ60" i="68" s="1"/>
  <c r="BS50" i="52"/>
  <c r="AQ50" i="68"/>
  <c r="AQ49" i="68"/>
  <c r="BS44" i="52"/>
  <c r="J44" i="68"/>
  <c r="AQ44" i="68" s="1"/>
  <c r="BS34" i="52"/>
  <c r="AQ34" i="68"/>
  <c r="BS28" i="52"/>
  <c r="BS18" i="52"/>
  <c r="AQ18" i="68"/>
  <c r="O31" i="68"/>
  <c r="AR31" i="68" s="1"/>
  <c r="AQ101" i="68"/>
  <c r="AQ85" i="68"/>
  <c r="AQ69" i="68"/>
  <c r="BS43" i="52"/>
  <c r="BS22" i="52"/>
  <c r="AR95" i="68"/>
  <c r="AR92" i="68"/>
  <c r="BT79" i="52"/>
  <c r="AR79" i="68"/>
  <c r="AR76" i="68"/>
  <c r="BT63" i="52"/>
  <c r="AR63" i="68"/>
  <c r="AR60" i="68"/>
  <c r="BT47" i="52"/>
  <c r="AR47" i="68"/>
  <c r="BS104" i="52"/>
  <c r="BS94" i="52"/>
  <c r="AQ94" i="68"/>
  <c r="AQ93" i="68"/>
  <c r="BS88" i="52"/>
  <c r="BS78" i="52"/>
  <c r="AQ78" i="68"/>
  <c r="AQ77" i="68"/>
  <c r="BS72" i="52"/>
  <c r="BS62" i="52"/>
  <c r="AQ62" i="68"/>
  <c r="AQ61" i="68"/>
  <c r="BS56" i="52"/>
  <c r="BS46" i="52"/>
  <c r="BS40" i="52"/>
  <c r="BS30" i="52"/>
  <c r="BS24" i="52"/>
  <c r="J92" i="68"/>
  <c r="AQ92" i="68" s="1"/>
  <c r="AU103" i="68"/>
  <c r="AU101" i="68"/>
  <c r="AU99" i="68"/>
  <c r="AU97" i="68"/>
  <c r="AU95" i="68"/>
  <c r="AU93" i="68"/>
  <c r="AU91" i="68"/>
  <c r="AU89" i="68"/>
  <c r="AU87" i="68"/>
  <c r="AU85" i="68"/>
  <c r="AU83" i="68"/>
  <c r="AU81" i="68"/>
  <c r="AU79" i="68"/>
  <c r="AU77" i="68"/>
  <c r="AU75" i="68"/>
  <c r="AU73" i="68"/>
  <c r="AU71" i="68"/>
  <c r="AU69" i="68"/>
  <c r="AU67" i="68"/>
  <c r="AU65" i="68"/>
  <c r="AU63" i="68"/>
  <c r="AU61" i="68"/>
  <c r="AU59" i="68"/>
  <c r="AU57" i="68"/>
  <c r="AU55" i="68"/>
  <c r="AU53" i="68"/>
  <c r="AU51" i="68"/>
  <c r="AU49" i="68"/>
  <c r="AU47" i="68"/>
  <c r="AU45" i="68"/>
  <c r="AU43" i="68"/>
  <c r="AU41" i="68"/>
  <c r="AU39" i="68"/>
  <c r="AU37" i="68"/>
  <c r="AU35" i="68"/>
  <c r="AU33" i="68"/>
  <c r="AU31" i="68"/>
  <c r="AU29" i="68"/>
  <c r="AU27" i="68"/>
  <c r="AU25" i="68"/>
  <c r="AU23" i="68"/>
  <c r="AU21" i="68"/>
  <c r="AU19" i="68"/>
  <c r="AU17" i="68"/>
  <c r="AU102" i="68"/>
  <c r="AU94" i="68"/>
  <c r="AU90" i="68"/>
  <c r="AU86" i="68"/>
  <c r="AU82" i="68"/>
  <c r="AU78" i="68"/>
  <c r="AU74" i="68"/>
  <c r="AU70" i="68"/>
  <c r="AU66" i="68"/>
  <c r="AU62" i="68"/>
  <c r="AU58" i="68"/>
  <c r="AU54" i="68"/>
  <c r="AU46" i="68"/>
  <c r="AU42" i="68"/>
  <c r="AU38" i="68"/>
  <c r="AU30" i="68"/>
  <c r="AU26" i="68"/>
  <c r="AU22" i="68"/>
  <c r="AQ33" i="68"/>
  <c r="AR78" i="68"/>
  <c r="AR62" i="68"/>
  <c r="AR44" i="68"/>
  <c r="AR28" i="68"/>
  <c r="AQ46" i="68"/>
  <c r="AQ45" i="68"/>
  <c r="AQ30" i="68"/>
  <c r="AR90" i="68"/>
  <c r="AR74" i="68"/>
  <c r="AR59" i="68"/>
  <c r="AR58" i="68"/>
  <c r="AR56" i="68"/>
  <c r="AR43" i="68"/>
  <c r="AR42" i="68"/>
  <c r="AR40" i="68"/>
  <c r="AR24" i="68"/>
  <c r="AQ42" i="68"/>
  <c r="AQ41" i="68"/>
  <c r="AQ26" i="68"/>
  <c r="AR38" i="68"/>
  <c r="AQ37" i="68"/>
  <c r="AQ99" i="68"/>
  <c r="AQ91" i="68"/>
  <c r="AR85" i="68"/>
  <c r="AQ79" i="68"/>
  <c r="AQ71" i="68"/>
  <c r="AQ67" i="68"/>
  <c r="AQ59" i="68"/>
  <c r="AR53" i="68"/>
  <c r="AQ47" i="68"/>
  <c r="AR41" i="68"/>
  <c r="AR16" i="68"/>
  <c r="L94" i="68"/>
  <c r="AR94" i="68" s="1"/>
  <c r="L46" i="68"/>
  <c r="AR46" i="68" s="1"/>
  <c r="BT102" i="52"/>
  <c r="BT98" i="52"/>
  <c r="BT90" i="52"/>
  <c r="BT86" i="52"/>
  <c r="BT82" i="52"/>
  <c r="BT78" i="52"/>
  <c r="BT74" i="52"/>
  <c r="BT70" i="52"/>
  <c r="BT66" i="52"/>
  <c r="BT62" i="52"/>
  <c r="BT58" i="52"/>
  <c r="BT54" i="52"/>
  <c r="BT50" i="52"/>
  <c r="BT42" i="52"/>
  <c r="BT38" i="52"/>
  <c r="BT34" i="52"/>
  <c r="AR34" i="68"/>
  <c r="BT30" i="52"/>
  <c r="AR30" i="68"/>
  <c r="BT26" i="52"/>
  <c r="AR26" i="68"/>
  <c r="BT22" i="52"/>
  <c r="AR22" i="68"/>
  <c r="BT18" i="52"/>
  <c r="AR18" i="68"/>
  <c r="BS101" i="52"/>
  <c r="BS97" i="52"/>
  <c r="BS93" i="52"/>
  <c r="BS89" i="52"/>
  <c r="BS85" i="52"/>
  <c r="BS81" i="52"/>
  <c r="BS77" i="52"/>
  <c r="BS73" i="52"/>
  <c r="BS69" i="52"/>
  <c r="BS65" i="52"/>
  <c r="BS61" i="52"/>
  <c r="BS57" i="52"/>
  <c r="BS53" i="52"/>
  <c r="BS49" i="52"/>
  <c r="BS45" i="52"/>
  <c r="BS41" i="52"/>
  <c r="BS37" i="52"/>
  <c r="BS33" i="52"/>
  <c r="BS29" i="52"/>
  <c r="AQ29" i="68"/>
  <c r="BS25" i="52"/>
  <c r="AQ25" i="68"/>
  <c r="BS21" i="52"/>
  <c r="AQ21" i="68"/>
  <c r="BS17" i="52"/>
  <c r="AQ17" i="68"/>
  <c r="AQ100" i="68"/>
  <c r="AQ96" i="68"/>
  <c r="AQ84" i="68"/>
  <c r="AQ80" i="68"/>
  <c r="AQ76" i="68"/>
  <c r="AQ68" i="68"/>
  <c r="AQ64" i="68"/>
  <c r="AQ52" i="68"/>
  <c r="AQ48" i="68"/>
  <c r="AQ36" i="68"/>
  <c r="AR20" i="68"/>
  <c r="J104" i="68"/>
  <c r="AQ104" i="68" s="1"/>
  <c r="J88" i="68"/>
  <c r="AQ88" i="68" s="1"/>
  <c r="J72" i="68"/>
  <c r="AQ72" i="68" s="1"/>
  <c r="J56" i="68"/>
  <c r="AQ56" i="68" s="1"/>
  <c r="J40" i="68"/>
  <c r="AQ40" i="68" s="1"/>
  <c r="J24" i="68"/>
  <c r="AQ24" i="68" s="1"/>
  <c r="AR27" i="68"/>
  <c r="AR19" i="68"/>
  <c r="AQ103" i="68"/>
  <c r="AR97" i="68"/>
  <c r="AR93" i="68"/>
  <c r="AQ87" i="68"/>
  <c r="AR81" i="68"/>
  <c r="AQ75" i="68"/>
  <c r="AR69" i="68"/>
  <c r="AR65" i="68"/>
  <c r="AR61" i="68"/>
  <c r="AQ55" i="68"/>
  <c r="AR49" i="68"/>
  <c r="AQ43" i="68"/>
  <c r="BT101" i="52"/>
  <c r="BT97" i="52"/>
  <c r="BT93" i="52"/>
  <c r="BT89" i="52"/>
  <c r="BT85" i="52"/>
  <c r="BT81" i="52"/>
  <c r="BT77" i="52"/>
  <c r="BT73" i="52"/>
  <c r="BT69" i="52"/>
  <c r="BT65" i="52"/>
  <c r="BT61" i="52"/>
  <c r="BT57" i="52"/>
  <c r="BT53" i="52"/>
  <c r="BT49" i="52"/>
  <c r="BT45" i="52"/>
  <c r="BT41" i="52"/>
  <c r="BT37" i="52"/>
  <c r="AR37" i="68"/>
  <c r="BT33" i="52"/>
  <c r="AR33" i="68"/>
  <c r="BT29" i="52"/>
  <c r="AR29" i="68"/>
  <c r="BT25" i="52"/>
  <c r="AR25" i="68"/>
  <c r="BT21" i="52"/>
  <c r="AR21" i="68"/>
  <c r="BT17" i="52"/>
  <c r="AR17" i="68"/>
  <c r="BS100" i="52"/>
  <c r="BS96" i="52"/>
  <c r="BS84" i="52"/>
  <c r="BS80" i="52"/>
  <c r="BS68" i="52"/>
  <c r="BS64" i="52"/>
  <c r="BS52" i="52"/>
  <c r="BS48" i="52"/>
  <c r="BS36" i="52"/>
  <c r="BS32" i="52"/>
  <c r="AQ32" i="68"/>
  <c r="AQ28" i="68"/>
  <c r="BS20" i="52"/>
  <c r="AQ20" i="68"/>
  <c r="BS16" i="52"/>
  <c r="AQ16" i="68"/>
  <c r="AR101" i="68"/>
  <c r="AQ95" i="68"/>
  <c r="AR89" i="68"/>
  <c r="AQ83" i="68"/>
  <c r="AR77" i="68"/>
  <c r="AR73" i="68"/>
  <c r="AQ63" i="68"/>
  <c r="AR57" i="68"/>
  <c r="AQ51" i="68"/>
  <c r="AR45" i="68"/>
  <c r="AR36" i="68"/>
  <c r="BT104" i="52"/>
  <c r="BT100" i="52"/>
  <c r="BT96" i="52"/>
  <c r="BT92" i="52"/>
  <c r="BT88" i="52"/>
  <c r="BT84" i="52"/>
  <c r="BT80" i="52"/>
  <c r="BT76" i="52"/>
  <c r="BT72" i="52"/>
  <c r="BT68" i="52"/>
  <c r="BT64" i="52"/>
  <c r="BT60" i="52"/>
  <c r="BT56" i="52"/>
  <c r="BT52" i="52"/>
  <c r="BT48" i="52"/>
  <c r="BT44" i="52"/>
  <c r="BT40" i="52"/>
  <c r="BT36" i="52"/>
  <c r="BT32" i="52"/>
  <c r="BT28" i="52"/>
  <c r="BT24" i="52"/>
  <c r="BT20" i="52"/>
  <c r="BT16" i="52"/>
  <c r="BS103" i="52"/>
  <c r="BS99" i="52"/>
  <c r="BS95" i="52"/>
  <c r="BS91" i="52"/>
  <c r="BS87" i="52"/>
  <c r="BS83" i="52"/>
  <c r="BS79" i="52"/>
  <c r="BS75" i="52"/>
  <c r="BS71" i="52"/>
  <c r="BS67" i="52"/>
  <c r="BS63" i="52"/>
  <c r="BS59" i="52"/>
  <c r="BS55" i="52"/>
  <c r="BS51" i="52"/>
  <c r="BS47" i="52"/>
  <c r="BS39" i="52"/>
  <c r="AQ39" i="68"/>
  <c r="BS35" i="52"/>
  <c r="AQ35" i="68"/>
  <c r="BS31" i="52"/>
  <c r="AQ31" i="68"/>
  <c r="BS27" i="52"/>
  <c r="AQ27" i="68"/>
  <c r="BS23" i="52"/>
  <c r="AQ23" i="68"/>
  <c r="BS19" i="52"/>
  <c r="AQ19" i="68"/>
  <c r="AU104" i="68"/>
  <c r="AU100" i="68"/>
  <c r="AU96" i="68"/>
  <c r="AU92" i="68"/>
  <c r="AU88" i="68"/>
  <c r="AU84" i="68"/>
  <c r="AU80" i="68"/>
  <c r="AU76" i="68"/>
  <c r="AU72" i="68"/>
  <c r="AU68" i="68"/>
  <c r="AU64" i="68"/>
  <c r="AU60" i="68"/>
  <c r="AU56" i="68"/>
  <c r="AU52" i="68"/>
  <c r="AU48" i="68"/>
  <c r="AU44" i="68"/>
  <c r="AU40" i="68"/>
  <c r="AU36" i="68"/>
  <c r="AU32" i="68"/>
  <c r="AU28" i="68"/>
  <c r="AU24" i="68"/>
  <c r="AU20" i="68"/>
  <c r="AU16" i="68"/>
  <c r="BN14" i="52"/>
  <c r="AM14" i="68" s="1"/>
  <c r="AH14" i="52"/>
  <c r="O14" i="68" s="1"/>
  <c r="AP6" i="52"/>
  <c r="U6" i="68" s="1"/>
  <c r="BE14" i="52"/>
  <c r="BA14" i="52"/>
  <c r="BI14" i="52"/>
  <c r="BB14" i="52"/>
  <c r="AD14" i="68" s="1"/>
  <c r="AS14" i="52"/>
  <c r="AO14" i="52"/>
  <c r="Y14" i="52"/>
  <c r="BF13" i="52"/>
  <c r="AG13" i="68" s="1"/>
  <c r="AP13" i="52"/>
  <c r="U13" i="68" s="1"/>
  <c r="AH13" i="52"/>
  <c r="O13" i="68" s="1"/>
  <c r="Z13" i="52"/>
  <c r="AS12" i="52"/>
  <c r="BA12" i="52"/>
  <c r="AG12" i="52"/>
  <c r="BM12" i="52"/>
  <c r="M12" i="52"/>
  <c r="BF12" i="52"/>
  <c r="AG12" i="68" s="1"/>
  <c r="AX12" i="52"/>
  <c r="AA12" i="68" s="1"/>
  <c r="AP12" i="52"/>
  <c r="U12" i="68" s="1"/>
  <c r="Z12" i="52"/>
  <c r="I12" i="68" s="1"/>
  <c r="BE12" i="52"/>
  <c r="AO12" i="52"/>
  <c r="BI12" i="52"/>
  <c r="AK12" i="52"/>
  <c r="AC12" i="52"/>
  <c r="BQ12" i="52"/>
  <c r="AW12" i="52"/>
  <c r="Y12" i="52"/>
  <c r="BR12" i="52"/>
  <c r="AP12" i="68" s="1"/>
  <c r="AL12" i="52"/>
  <c r="R12" i="68" s="1"/>
  <c r="BN11" i="52"/>
  <c r="AM11" i="68" s="1"/>
  <c r="AX11" i="52"/>
  <c r="AA11" i="68" s="1"/>
  <c r="AH11" i="52"/>
  <c r="O11" i="68" s="1"/>
  <c r="BQ11" i="52"/>
  <c r="AK11" i="52"/>
  <c r="BJ11" i="52"/>
  <c r="AJ11" i="68" s="1"/>
  <c r="AT11" i="52"/>
  <c r="X11" i="68" s="1"/>
  <c r="BM11" i="52"/>
  <c r="AS11" i="52"/>
  <c r="BF11" i="52"/>
  <c r="AG11" i="68" s="1"/>
  <c r="AP11" i="52"/>
  <c r="U11" i="68" s="1"/>
  <c r="Z11" i="52"/>
  <c r="I11" i="68" s="1"/>
  <c r="AG11" i="52"/>
  <c r="BA11" i="52"/>
  <c r="Y11" i="52"/>
  <c r="M11" i="52"/>
  <c r="BI11" i="52"/>
  <c r="BR11" i="52"/>
  <c r="AP11" i="68" s="1"/>
  <c r="BB11" i="52"/>
  <c r="AD11" i="68" s="1"/>
  <c r="BE10" i="52"/>
  <c r="BF10" i="52"/>
  <c r="AG10" i="68" s="1"/>
  <c r="AP10" i="52"/>
  <c r="U10" i="68" s="1"/>
  <c r="Z10" i="52"/>
  <c r="I10" i="68" s="1"/>
  <c r="BR10" i="52"/>
  <c r="AP10" i="68" s="1"/>
  <c r="BB10" i="52"/>
  <c r="AD10" i="68" s="1"/>
  <c r="AK10" i="52"/>
  <c r="M10" i="52"/>
  <c r="Y10" i="52"/>
  <c r="BJ10" i="52"/>
  <c r="AJ10" i="68" s="1"/>
  <c r="BF9" i="52"/>
  <c r="AG9" i="68" s="1"/>
  <c r="AP9" i="52"/>
  <c r="U9" i="68" s="1"/>
  <c r="AO9" i="52"/>
  <c r="AG9" i="52"/>
  <c r="BQ9" i="52"/>
  <c r="AK9" i="52"/>
  <c r="BR9" i="52"/>
  <c r="AP9" i="68" s="1"/>
  <c r="AL9" i="52"/>
  <c r="R9" i="68" s="1"/>
  <c r="AS9" i="52"/>
  <c r="BA9" i="52"/>
  <c r="AX9" i="52"/>
  <c r="AA9" i="68" s="1"/>
  <c r="AH9" i="52"/>
  <c r="O9" i="68" s="1"/>
  <c r="AC9" i="52"/>
  <c r="BM9" i="52"/>
  <c r="BI9" i="52"/>
  <c r="AD9" i="52"/>
  <c r="L9" i="68" s="1"/>
  <c r="BR8" i="52"/>
  <c r="AP8" i="68" s="1"/>
  <c r="BB8" i="52"/>
  <c r="AD8" i="68" s="1"/>
  <c r="AL8" i="52"/>
  <c r="R8" i="68" s="1"/>
  <c r="AX8" i="52"/>
  <c r="AA8" i="68" s="1"/>
  <c r="AH8" i="52"/>
  <c r="AT8" i="52"/>
  <c r="X8" i="68" s="1"/>
  <c r="AD8" i="52"/>
  <c r="L8" i="68" s="1"/>
  <c r="BF8" i="52"/>
  <c r="AG8" i="68" s="1"/>
  <c r="AP8" i="52"/>
  <c r="U8" i="68" s="1"/>
  <c r="Z8" i="52"/>
  <c r="I8" i="68" s="1"/>
  <c r="BN7" i="52"/>
  <c r="AM7" i="68" s="1"/>
  <c r="AD7" i="52"/>
  <c r="L7" i="68" s="1"/>
  <c r="AX7" i="52"/>
  <c r="AA7" i="68" s="1"/>
  <c r="BF7" i="52"/>
  <c r="Z7" i="52"/>
  <c r="I7" i="68" s="1"/>
  <c r="M7" i="52"/>
  <c r="BQ7" i="52"/>
  <c r="BR7" i="52"/>
  <c r="AP7" i="68" s="1"/>
  <c r="BB7" i="52"/>
  <c r="AD7" i="68" s="1"/>
  <c r="AL7" i="52"/>
  <c r="R7" i="68" s="1"/>
  <c r="AW6" i="52"/>
  <c r="AH6" i="52"/>
  <c r="O6" i="68" s="1"/>
  <c r="BI6" i="52"/>
  <c r="AL6" i="52"/>
  <c r="R6" i="68" s="1"/>
  <c r="BJ6" i="52"/>
  <c r="BR6" i="52"/>
  <c r="AP6" i="68" s="1"/>
  <c r="BB6" i="52"/>
  <c r="AD6" i="68" s="1"/>
  <c r="Z5" i="52"/>
  <c r="I5" i="68" s="1"/>
  <c r="AP5" i="52"/>
  <c r="U5" i="68" s="1"/>
  <c r="AX5" i="52"/>
  <c r="AA5" i="68" s="1"/>
  <c r="BE5" i="52"/>
  <c r="BA5" i="52"/>
  <c r="BN5" i="52"/>
  <c r="AM5" i="68" s="1"/>
  <c r="BS6" i="52"/>
  <c r="AQ6" i="68"/>
  <c r="AN105" i="68"/>
  <c r="H105" i="68"/>
  <c r="BS10" i="52"/>
  <c r="V105" i="68"/>
  <c r="J13" i="68"/>
  <c r="M12" i="68"/>
  <c r="AQ12" i="68" s="1"/>
  <c r="P105" i="68"/>
  <c r="W105" i="52"/>
  <c r="AL105" i="68"/>
  <c r="S105" i="68"/>
  <c r="AQ7" i="68"/>
  <c r="BK105" i="52"/>
  <c r="BS15" i="52"/>
  <c r="BT101" i="57"/>
  <c r="AR101" i="69"/>
  <c r="O95" i="69"/>
  <c r="AR95" i="69" s="1"/>
  <c r="BT95" i="57"/>
  <c r="BT93" i="57"/>
  <c r="AR93" i="69"/>
  <c r="AR82" i="69"/>
  <c r="L77" i="69"/>
  <c r="AR77" i="69" s="1"/>
  <c r="BT77" i="57"/>
  <c r="AR66" i="69"/>
  <c r="L61" i="69"/>
  <c r="AR61" i="69" s="1"/>
  <c r="BT61" i="57"/>
  <c r="AR50" i="69"/>
  <c r="L45" i="69"/>
  <c r="BT45" i="57"/>
  <c r="AR34" i="69"/>
  <c r="L29" i="69"/>
  <c r="BT29" i="57"/>
  <c r="AR18" i="69"/>
  <c r="J95" i="69"/>
  <c r="AQ95" i="69" s="1"/>
  <c r="BS95" i="57"/>
  <c r="CC95" i="57" s="1"/>
  <c r="CD95" i="57" s="1"/>
  <c r="AQ94" i="69"/>
  <c r="BS89" i="57"/>
  <c r="CC89" i="57" s="1"/>
  <c r="CD89" i="57" s="1"/>
  <c r="J79" i="69"/>
  <c r="AQ79" i="69" s="1"/>
  <c r="BS79" i="57"/>
  <c r="CC79" i="57" s="1"/>
  <c r="CD79" i="57" s="1"/>
  <c r="AQ78" i="69"/>
  <c r="AQ68" i="69"/>
  <c r="J63" i="69"/>
  <c r="AQ63" i="69" s="1"/>
  <c r="BS63" i="57"/>
  <c r="CC63" i="57" s="1"/>
  <c r="CD63" i="57" s="1"/>
  <c r="AQ52" i="69"/>
  <c r="J47" i="69"/>
  <c r="AQ47" i="69" s="1"/>
  <c r="BS47" i="57"/>
  <c r="CC47" i="57" s="1"/>
  <c r="CD47" i="57" s="1"/>
  <c r="BS46" i="57"/>
  <c r="CC46" i="57" s="1"/>
  <c r="CD46" i="57" s="1"/>
  <c r="AQ36" i="69"/>
  <c r="J31" i="69"/>
  <c r="AQ31" i="69" s="1"/>
  <c r="BS31" i="57"/>
  <c r="CC31" i="57" s="1"/>
  <c r="CD31" i="57" s="1"/>
  <c r="AQ20" i="69"/>
  <c r="L65" i="69"/>
  <c r="BT65" i="57"/>
  <c r="L49" i="69"/>
  <c r="AR49" i="69" s="1"/>
  <c r="BT49" i="57"/>
  <c r="L33" i="69"/>
  <c r="BT33" i="57"/>
  <c r="J83" i="69"/>
  <c r="AQ83" i="69" s="1"/>
  <c r="BS83" i="57"/>
  <c r="CC83" i="57" s="1"/>
  <c r="CD83" i="57" s="1"/>
  <c r="J51" i="69"/>
  <c r="AQ51" i="69" s="1"/>
  <c r="BS51" i="57"/>
  <c r="CC51" i="57" s="1"/>
  <c r="CD51" i="57" s="1"/>
  <c r="J35" i="69"/>
  <c r="AQ35" i="69" s="1"/>
  <c r="BS35" i="57"/>
  <c r="CC35" i="57" s="1"/>
  <c r="CD35" i="57" s="1"/>
  <c r="L104" i="69"/>
  <c r="AR104" i="69" s="1"/>
  <c r="BT104" i="57"/>
  <c r="AR98" i="69"/>
  <c r="L96" i="69"/>
  <c r="AR96" i="69" s="1"/>
  <c r="BT96" i="57"/>
  <c r="AR78" i="69"/>
  <c r="L73" i="69"/>
  <c r="AR73" i="69" s="1"/>
  <c r="BT73" i="57"/>
  <c r="AR62" i="69"/>
  <c r="L57" i="69"/>
  <c r="BT57" i="57"/>
  <c r="AR46" i="69"/>
  <c r="L41" i="69"/>
  <c r="AR41" i="69" s="1"/>
  <c r="BT41" i="57"/>
  <c r="AR30" i="69"/>
  <c r="L25" i="69"/>
  <c r="AR25" i="69" s="1"/>
  <c r="BT25" i="57"/>
  <c r="J91" i="69"/>
  <c r="AQ91" i="69" s="1"/>
  <c r="BS91" i="57"/>
  <c r="CC91" i="57" s="1"/>
  <c r="CD91" i="57" s="1"/>
  <c r="J75" i="69"/>
  <c r="AQ75" i="69" s="1"/>
  <c r="BS75" i="57"/>
  <c r="CC75" i="57" s="1"/>
  <c r="CD75" i="57" s="1"/>
  <c r="AQ64" i="69"/>
  <c r="J59" i="69"/>
  <c r="AQ59" i="69" s="1"/>
  <c r="BS59" i="57"/>
  <c r="CC59" i="57" s="1"/>
  <c r="CD59" i="57" s="1"/>
  <c r="J43" i="69"/>
  <c r="AQ43" i="69" s="1"/>
  <c r="BS43" i="57"/>
  <c r="CC43" i="57" s="1"/>
  <c r="CD43" i="57" s="1"/>
  <c r="J27" i="69"/>
  <c r="AQ27" i="69" s="1"/>
  <c r="BS27" i="57"/>
  <c r="CC27" i="57" s="1"/>
  <c r="CD27" i="57" s="1"/>
  <c r="L100" i="69"/>
  <c r="AR100" i="69" s="1"/>
  <c r="BT100" i="57"/>
  <c r="AR94" i="69"/>
  <c r="L92" i="69"/>
  <c r="BT92" i="57"/>
  <c r="L81" i="69"/>
  <c r="AR81" i="69" s="1"/>
  <c r="BT81" i="57"/>
  <c r="L17" i="69"/>
  <c r="AR17" i="69" s="1"/>
  <c r="BT17" i="57"/>
  <c r="J99" i="69"/>
  <c r="AQ99" i="69" s="1"/>
  <c r="BS99" i="57"/>
  <c r="CC99" i="57" s="1"/>
  <c r="CD99" i="57" s="1"/>
  <c r="J67" i="69"/>
  <c r="AQ67" i="69" s="1"/>
  <c r="BS67" i="57"/>
  <c r="CC67" i="57" s="1"/>
  <c r="CD67" i="57" s="1"/>
  <c r="J19" i="69"/>
  <c r="AQ19" i="69" s="1"/>
  <c r="BS19" i="57"/>
  <c r="CC19" i="57" s="1"/>
  <c r="CD19" i="57" s="1"/>
  <c r="BT97" i="57"/>
  <c r="AR97" i="69"/>
  <c r="O91" i="69"/>
  <c r="AR91" i="69" s="1"/>
  <c r="BT91" i="57"/>
  <c r="BT89" i="57"/>
  <c r="AR88" i="69"/>
  <c r="L85" i="69"/>
  <c r="BT85" i="57"/>
  <c r="L69" i="69"/>
  <c r="AR69" i="69" s="1"/>
  <c r="BT69" i="57"/>
  <c r="AR56" i="69"/>
  <c r="BT53" i="57"/>
  <c r="L37" i="69"/>
  <c r="AR37" i="69" s="1"/>
  <c r="BT37" i="57"/>
  <c r="L21" i="69"/>
  <c r="AR21" i="69" s="1"/>
  <c r="BT21" i="57"/>
  <c r="BS103" i="57"/>
  <c r="CC103" i="57" s="1"/>
  <c r="CD103" i="57" s="1"/>
  <c r="J103" i="69"/>
  <c r="AQ103" i="69" s="1"/>
  <c r="AQ90" i="69"/>
  <c r="BS87" i="57"/>
  <c r="CC87" i="57" s="1"/>
  <c r="CD87" i="57" s="1"/>
  <c r="J87" i="69"/>
  <c r="AQ87" i="69" s="1"/>
  <c r="AQ74" i="69"/>
  <c r="J71" i="69"/>
  <c r="AQ71" i="69" s="1"/>
  <c r="BS71" i="57"/>
  <c r="CC71" i="57" s="1"/>
  <c r="CD71" i="57" s="1"/>
  <c r="J55" i="69"/>
  <c r="AQ55" i="69" s="1"/>
  <c r="BS55" i="57"/>
  <c r="CC55" i="57" s="1"/>
  <c r="CD55" i="57" s="1"/>
  <c r="J39" i="69"/>
  <c r="AQ39" i="69" s="1"/>
  <c r="BS39" i="57"/>
  <c r="CC39" i="57" s="1"/>
  <c r="CD39" i="57" s="1"/>
  <c r="BS33" i="57"/>
  <c r="CC33" i="57" s="1"/>
  <c r="CD33" i="57" s="1"/>
  <c r="J23" i="69"/>
  <c r="BS23" i="57"/>
  <c r="CC23" i="57" s="1"/>
  <c r="CD23" i="57" s="1"/>
  <c r="BS17" i="57"/>
  <c r="CC17" i="57" s="1"/>
  <c r="CD17" i="57" s="1"/>
  <c r="L53" i="69"/>
  <c r="AR89" i="69"/>
  <c r="AR57" i="69"/>
  <c r="AR45" i="69"/>
  <c r="M89" i="69"/>
  <c r="AQ89" i="69" s="1"/>
  <c r="L80" i="69"/>
  <c r="AR80" i="69" s="1"/>
  <c r="AR92" i="69"/>
  <c r="BT88" i="57"/>
  <c r="BT84" i="57"/>
  <c r="AR84" i="69"/>
  <c r="BT76" i="57"/>
  <c r="AR76" i="69"/>
  <c r="BT72" i="57"/>
  <c r="AR72" i="69"/>
  <c r="BT68" i="57"/>
  <c r="AR68" i="69"/>
  <c r="BT64" i="57"/>
  <c r="AR64" i="69"/>
  <c r="BT60" i="57"/>
  <c r="AR60" i="69"/>
  <c r="BT56" i="57"/>
  <c r="BT52" i="57"/>
  <c r="AR52" i="69"/>
  <c r="BT48" i="57"/>
  <c r="AR48" i="69"/>
  <c r="BT44" i="57"/>
  <c r="AR44" i="69"/>
  <c r="BT40" i="57"/>
  <c r="AR40" i="69"/>
  <c r="BT36" i="57"/>
  <c r="AR36" i="69"/>
  <c r="BT32" i="57"/>
  <c r="AR32" i="69"/>
  <c r="BT28" i="57"/>
  <c r="AR28" i="69"/>
  <c r="BT24" i="57"/>
  <c r="AR24" i="69"/>
  <c r="BT20" i="57"/>
  <c r="AR20" i="69"/>
  <c r="BS102" i="57"/>
  <c r="CC102" i="57" s="1"/>
  <c r="CD102" i="57" s="1"/>
  <c r="AQ102" i="69"/>
  <c r="AQ98" i="69"/>
  <c r="BS94" i="57"/>
  <c r="CC94" i="57" s="1"/>
  <c r="CD94" i="57" s="1"/>
  <c r="BS90" i="57"/>
  <c r="CC90" i="57" s="1"/>
  <c r="CD90" i="57" s="1"/>
  <c r="BS86" i="57"/>
  <c r="CC86" i="57" s="1"/>
  <c r="CD86" i="57" s="1"/>
  <c r="AQ86" i="69"/>
  <c r="AQ82" i="69"/>
  <c r="BS78" i="57"/>
  <c r="CC78" i="57" s="1"/>
  <c r="CD78" i="57" s="1"/>
  <c r="BS74" i="57"/>
  <c r="CC74" i="57" s="1"/>
  <c r="CD74" i="57" s="1"/>
  <c r="BS70" i="57"/>
  <c r="CC70" i="57" s="1"/>
  <c r="CD70" i="57" s="1"/>
  <c r="AQ70" i="69"/>
  <c r="BS66" i="57"/>
  <c r="CC66" i="57" s="1"/>
  <c r="CD66" i="57" s="1"/>
  <c r="BS62" i="57"/>
  <c r="CC62" i="57" s="1"/>
  <c r="CD62" i="57" s="1"/>
  <c r="AQ62" i="69"/>
  <c r="BS58" i="57"/>
  <c r="CC58" i="57" s="1"/>
  <c r="CD58" i="57" s="1"/>
  <c r="AQ58" i="69"/>
  <c r="BS54" i="57"/>
  <c r="CC54" i="57" s="1"/>
  <c r="CD54" i="57" s="1"/>
  <c r="AQ54" i="69"/>
  <c r="BS50" i="57"/>
  <c r="CC50" i="57" s="1"/>
  <c r="CD50" i="57" s="1"/>
  <c r="AQ50" i="69"/>
  <c r="AQ46" i="69"/>
  <c r="BS42" i="57"/>
  <c r="CC42" i="57" s="1"/>
  <c r="CD42" i="57" s="1"/>
  <c r="AQ42" i="69"/>
  <c r="BS38" i="57"/>
  <c r="CC38" i="57" s="1"/>
  <c r="CD38" i="57" s="1"/>
  <c r="AQ38" i="69"/>
  <c r="BS34" i="57"/>
  <c r="CC34" i="57" s="1"/>
  <c r="CD34" i="57" s="1"/>
  <c r="AQ34" i="69"/>
  <c r="BS30" i="57"/>
  <c r="CC30" i="57" s="1"/>
  <c r="CD30" i="57" s="1"/>
  <c r="AQ30" i="69"/>
  <c r="BS26" i="57"/>
  <c r="CC26" i="57" s="1"/>
  <c r="CD26" i="57" s="1"/>
  <c r="AQ26" i="69"/>
  <c r="BS22" i="57"/>
  <c r="CC22" i="57" s="1"/>
  <c r="CD22" i="57" s="1"/>
  <c r="BS18" i="57"/>
  <c r="CC18" i="57" s="1"/>
  <c r="CD18" i="57" s="1"/>
  <c r="AQ18" i="69"/>
  <c r="AR85" i="69"/>
  <c r="AR65" i="69"/>
  <c r="AR53" i="69"/>
  <c r="AR33" i="69"/>
  <c r="AR29" i="69"/>
  <c r="AQ23" i="69"/>
  <c r="M33" i="69"/>
  <c r="AQ33" i="69" s="1"/>
  <c r="BT103" i="57"/>
  <c r="AR103" i="69"/>
  <c r="BT99" i="57"/>
  <c r="AR99" i="69"/>
  <c r="BT87" i="57"/>
  <c r="AR87" i="69"/>
  <c r="BT83" i="57"/>
  <c r="AR83" i="69"/>
  <c r="BT79" i="57"/>
  <c r="AR79" i="69"/>
  <c r="BT75" i="57"/>
  <c r="AR75" i="69"/>
  <c r="BT71" i="57"/>
  <c r="AR71" i="69"/>
  <c r="BT67" i="57"/>
  <c r="AR67" i="69"/>
  <c r="BT63" i="57"/>
  <c r="AR63" i="69"/>
  <c r="BT59" i="57"/>
  <c r="AR59" i="69"/>
  <c r="BT55" i="57"/>
  <c r="AR55" i="69"/>
  <c r="BT51" i="57"/>
  <c r="AR51" i="69"/>
  <c r="BT47" i="57"/>
  <c r="AR47" i="69"/>
  <c r="BT43" i="57"/>
  <c r="AR43" i="69"/>
  <c r="BT39" i="57"/>
  <c r="AR39" i="69"/>
  <c r="BT35" i="57"/>
  <c r="AR35" i="69"/>
  <c r="BT31" i="57"/>
  <c r="AR31" i="69"/>
  <c r="BT27" i="57"/>
  <c r="AR27" i="69"/>
  <c r="BT23" i="57"/>
  <c r="AR23" i="69"/>
  <c r="BT19" i="57"/>
  <c r="AR19" i="69"/>
  <c r="BS101" i="57"/>
  <c r="CC101" i="57" s="1"/>
  <c r="CD101" i="57" s="1"/>
  <c r="AQ101" i="69"/>
  <c r="BS97" i="57"/>
  <c r="CC97" i="57" s="1"/>
  <c r="CD97" i="57" s="1"/>
  <c r="AQ97" i="69"/>
  <c r="BS93" i="57"/>
  <c r="CC93" i="57" s="1"/>
  <c r="CD93" i="57" s="1"/>
  <c r="AQ93" i="69"/>
  <c r="BS85" i="57"/>
  <c r="CC85" i="57" s="1"/>
  <c r="CD85" i="57" s="1"/>
  <c r="AQ85" i="69"/>
  <c r="BS81" i="57"/>
  <c r="CC81" i="57" s="1"/>
  <c r="CD81" i="57" s="1"/>
  <c r="AQ81" i="69"/>
  <c r="BS77" i="57"/>
  <c r="CC77" i="57" s="1"/>
  <c r="CD77" i="57" s="1"/>
  <c r="AQ77" i="69"/>
  <c r="BS73" i="57"/>
  <c r="CC73" i="57" s="1"/>
  <c r="CD73" i="57" s="1"/>
  <c r="AQ73" i="69"/>
  <c r="BS69" i="57"/>
  <c r="CC69" i="57" s="1"/>
  <c r="CD69" i="57" s="1"/>
  <c r="AQ69" i="69"/>
  <c r="BS65" i="57"/>
  <c r="CC65" i="57" s="1"/>
  <c r="CD65" i="57" s="1"/>
  <c r="AQ65" i="69"/>
  <c r="BS61" i="57"/>
  <c r="CC61" i="57" s="1"/>
  <c r="CD61" i="57" s="1"/>
  <c r="AQ61" i="69"/>
  <c r="BS57" i="57"/>
  <c r="CC57" i="57" s="1"/>
  <c r="CD57" i="57" s="1"/>
  <c r="AQ57" i="69"/>
  <c r="BS53" i="57"/>
  <c r="CC53" i="57" s="1"/>
  <c r="CD53" i="57" s="1"/>
  <c r="AQ53" i="69"/>
  <c r="BS49" i="57"/>
  <c r="CC49" i="57" s="1"/>
  <c r="CD49" i="57" s="1"/>
  <c r="AQ49" i="69"/>
  <c r="BS45" i="57"/>
  <c r="CC45" i="57" s="1"/>
  <c r="CD45" i="57" s="1"/>
  <c r="AQ45" i="69"/>
  <c r="BS41" i="57"/>
  <c r="CC41" i="57" s="1"/>
  <c r="CD41" i="57" s="1"/>
  <c r="AQ41" i="69"/>
  <c r="BS37" i="57"/>
  <c r="CC37" i="57" s="1"/>
  <c r="CD37" i="57" s="1"/>
  <c r="AQ37" i="69"/>
  <c r="BS29" i="57"/>
  <c r="CC29" i="57" s="1"/>
  <c r="CD29" i="57" s="1"/>
  <c r="AQ29" i="69"/>
  <c r="BS25" i="57"/>
  <c r="CC25" i="57" s="1"/>
  <c r="CD25" i="57" s="1"/>
  <c r="AQ25" i="69"/>
  <c r="BS21" i="57"/>
  <c r="CC21" i="57" s="1"/>
  <c r="CD21" i="57" s="1"/>
  <c r="AQ21" i="69"/>
  <c r="AQ17" i="69"/>
  <c r="AU75" i="69"/>
  <c r="AU55" i="69"/>
  <c r="AU50" i="69"/>
  <c r="AU91" i="69"/>
  <c r="AU27" i="69"/>
  <c r="AU87" i="69"/>
  <c r="AU82" i="69"/>
  <c r="AU46" i="69"/>
  <c r="AU23" i="69"/>
  <c r="AU18" i="69"/>
  <c r="AU102" i="69"/>
  <c r="AU86" i="69"/>
  <c r="AU70" i="69"/>
  <c r="AU54" i="69"/>
  <c r="AU38" i="69"/>
  <c r="AU22" i="69"/>
  <c r="BS16" i="57"/>
  <c r="AX15" i="57"/>
  <c r="AA15" i="69" s="1"/>
  <c r="AL12" i="57"/>
  <c r="R12" i="69" s="1"/>
  <c r="BR12" i="57"/>
  <c r="AP12" i="69" s="1"/>
  <c r="BB12" i="57"/>
  <c r="AD12" i="69" s="1"/>
  <c r="AX11" i="57"/>
  <c r="AA11" i="69" s="1"/>
  <c r="AH11" i="57"/>
  <c r="O11" i="69" s="1"/>
  <c r="I16" i="69"/>
  <c r="AQ16" i="69"/>
  <c r="AS16" i="57"/>
  <c r="BQ16" i="57"/>
  <c r="BR16" i="57"/>
  <c r="AP16" i="69" s="1"/>
  <c r="BB16" i="57"/>
  <c r="AD16" i="69" s="1"/>
  <c r="AL16" i="57"/>
  <c r="R16" i="69" s="1"/>
  <c r="N16" i="69"/>
  <c r="Z16" i="69"/>
  <c r="AL16" i="69"/>
  <c r="BE16" i="57"/>
  <c r="Y16" i="57"/>
  <c r="AW16" i="57"/>
  <c r="BI16" i="57"/>
  <c r="BM16" i="57"/>
  <c r="BJ16" i="57"/>
  <c r="AJ16" i="69" s="1"/>
  <c r="AT16" i="57"/>
  <c r="X16" i="69" s="1"/>
  <c r="AD16" i="57"/>
  <c r="L16" i="69" s="1"/>
  <c r="C16" i="69"/>
  <c r="H16" i="69"/>
  <c r="T16" i="69"/>
  <c r="AF16" i="69"/>
  <c r="M16" i="57"/>
  <c r="AG16" i="57"/>
  <c r="AO16" i="57"/>
  <c r="L15" i="69"/>
  <c r="AH15" i="69"/>
  <c r="V15" i="69"/>
  <c r="J15" i="69"/>
  <c r="BR15" i="57"/>
  <c r="AP15" i="69" s="1"/>
  <c r="BB15" i="57"/>
  <c r="AD15" i="69" s="1"/>
  <c r="AL15" i="57"/>
  <c r="R15" i="69" s="1"/>
  <c r="BS15" i="57"/>
  <c r="N15" i="69"/>
  <c r="Z15" i="69"/>
  <c r="AL15" i="69"/>
  <c r="AK15" i="57"/>
  <c r="AS15" i="57"/>
  <c r="BA15" i="57"/>
  <c r="BI15" i="57"/>
  <c r="BQ15" i="57"/>
  <c r="AG15" i="57"/>
  <c r="BM15" i="57"/>
  <c r="AQ14" i="69"/>
  <c r="M14" i="57"/>
  <c r="AW14" i="57"/>
  <c r="BF14" i="57"/>
  <c r="AG14" i="69" s="1"/>
  <c r="AP14" i="57"/>
  <c r="U14" i="69" s="1"/>
  <c r="Z14" i="57"/>
  <c r="C14" i="69"/>
  <c r="AS14" i="57"/>
  <c r="BI14" i="57"/>
  <c r="BR14" i="57"/>
  <c r="AP14" i="69" s="1"/>
  <c r="BB14" i="57"/>
  <c r="AD14" i="69" s="1"/>
  <c r="AL14" i="57"/>
  <c r="R14" i="69" s="1"/>
  <c r="K14" i="69"/>
  <c r="W14" i="69"/>
  <c r="AI14" i="69"/>
  <c r="Y14" i="57"/>
  <c r="AO14" i="57"/>
  <c r="BE14" i="57"/>
  <c r="BN14" i="57"/>
  <c r="AM14" i="69" s="1"/>
  <c r="AX14" i="57"/>
  <c r="AA14" i="69" s="1"/>
  <c r="AH14" i="57"/>
  <c r="O14" i="69" s="1"/>
  <c r="AC14" i="57"/>
  <c r="AG14" i="57"/>
  <c r="AK14" i="57"/>
  <c r="BA14" i="57"/>
  <c r="BM14" i="57"/>
  <c r="BN13" i="57"/>
  <c r="AM13" i="69" s="1"/>
  <c r="BF13" i="57"/>
  <c r="AG13" i="69" s="1"/>
  <c r="AP13" i="57"/>
  <c r="U13" i="69" s="1"/>
  <c r="AH13" i="57"/>
  <c r="O13" i="69" s="1"/>
  <c r="BQ13" i="57"/>
  <c r="BR13" i="57"/>
  <c r="AP13" i="69" s="1"/>
  <c r="BJ13" i="57"/>
  <c r="AJ13" i="69" s="1"/>
  <c r="AT13" i="57"/>
  <c r="X13" i="69" s="1"/>
  <c r="AD13" i="57"/>
  <c r="L13" i="69" s="1"/>
  <c r="BI12" i="57"/>
  <c r="BN12" i="57"/>
  <c r="AM12" i="69" s="1"/>
  <c r="AG12" i="57"/>
  <c r="BA12" i="57"/>
  <c r="BE12" i="57"/>
  <c r="BJ12" i="57"/>
  <c r="AJ12" i="69" s="1"/>
  <c r="AT12" i="57"/>
  <c r="X12" i="69" s="1"/>
  <c r="AD12" i="57"/>
  <c r="L12" i="69" s="1"/>
  <c r="AW12" i="57"/>
  <c r="Y12" i="57"/>
  <c r="BM12" i="57"/>
  <c r="M12" i="57"/>
  <c r="AS12" i="57"/>
  <c r="AO12" i="57"/>
  <c r="BQ12" i="57"/>
  <c r="BJ11" i="57"/>
  <c r="AJ11" i="69" s="1"/>
  <c r="AT11" i="57"/>
  <c r="X11" i="69" s="1"/>
  <c r="BF11" i="57"/>
  <c r="AG11" i="69" s="1"/>
  <c r="AP11" i="57"/>
  <c r="U11" i="69" s="1"/>
  <c r="Z11" i="57"/>
  <c r="BB11" i="57"/>
  <c r="AD11" i="69" s="1"/>
  <c r="AL11" i="57"/>
  <c r="R11" i="69" s="1"/>
  <c r="AY105" i="45"/>
  <c r="BB5" i="45"/>
  <c r="AB5" i="70"/>
  <c r="BS12" i="45"/>
  <c r="Z12" i="45"/>
  <c r="I12" i="70" s="1"/>
  <c r="BG105" i="45"/>
  <c r="AH5" i="70"/>
  <c r="BJ5" i="45"/>
  <c r="AQ105" i="45"/>
  <c r="V5" i="70"/>
  <c r="AT5" i="45"/>
  <c r="AE105" i="45"/>
  <c r="AH5" i="45"/>
  <c r="M5" i="70"/>
  <c r="S5" i="70"/>
  <c r="AM105" i="45"/>
  <c r="AP5" i="45"/>
  <c r="BJ11" i="45"/>
  <c r="AJ11" i="70" s="1"/>
  <c r="AT8" i="45"/>
  <c r="X8" i="70" s="1"/>
  <c r="BK105" i="45"/>
  <c r="BN5" i="45"/>
  <c r="AK5" i="70"/>
  <c r="BN10" i="45"/>
  <c r="AM10" i="70" s="1"/>
  <c r="AU105" i="45"/>
  <c r="AX5" i="45"/>
  <c r="Y5" i="70"/>
  <c r="AP11" i="45"/>
  <c r="U11" i="70" s="1"/>
  <c r="BR9" i="45"/>
  <c r="AP9" i="70" s="1"/>
  <c r="AL9" i="45"/>
  <c r="R9" i="70" s="1"/>
  <c r="BR7" i="45"/>
  <c r="AP7" i="70" s="1"/>
  <c r="BO105" i="45"/>
  <c r="BR5" i="45"/>
  <c r="AN5" i="70"/>
  <c r="AI105" i="45"/>
  <c r="AL5" i="45"/>
  <c r="P5" i="70"/>
  <c r="BF12" i="45"/>
  <c r="AG12" i="70" s="1"/>
  <c r="AA105" i="45"/>
  <c r="J5" i="70"/>
  <c r="AD5" i="45"/>
  <c r="AD12" i="45"/>
  <c r="L12" i="70" s="1"/>
  <c r="BJ8" i="45"/>
  <c r="AJ8" i="70" s="1"/>
  <c r="BS10" i="45"/>
  <c r="AX12" i="45"/>
  <c r="AA12" i="70" s="1"/>
  <c r="AH7" i="45"/>
  <c r="O7" i="70" s="1"/>
  <c r="BS9" i="45"/>
  <c r="Z9" i="45"/>
  <c r="I9" i="70" s="1"/>
  <c r="BS7" i="45"/>
  <c r="Z7" i="45"/>
  <c r="I7" i="70" s="1"/>
  <c r="BC105" i="45"/>
  <c r="AE5" i="70"/>
  <c r="BF5" i="45"/>
  <c r="W105" i="45"/>
  <c r="BS5" i="45"/>
  <c r="G5" i="70"/>
  <c r="Z5" i="45"/>
  <c r="BR12" i="45"/>
  <c r="AP12" i="70" s="1"/>
  <c r="BS11" i="45"/>
  <c r="AD6" i="45"/>
  <c r="BS6" i="45"/>
  <c r="BJ10" i="45"/>
  <c r="AJ10" i="70" s="1"/>
  <c r="AT12" i="45"/>
  <c r="X12" i="70" s="1"/>
  <c r="BN7" i="45"/>
  <c r="AM7" i="70" s="1"/>
  <c r="BN11" i="45"/>
  <c r="AM11" i="70" s="1"/>
  <c r="BN12" i="45"/>
  <c r="AM12" i="70" s="1"/>
  <c r="AX11" i="45"/>
  <c r="AA11" i="70" s="1"/>
  <c r="AT10" i="45"/>
  <c r="BS11" i="57"/>
  <c r="BS13" i="57"/>
  <c r="W9" i="57"/>
  <c r="G9" i="69" s="1"/>
  <c r="BE5" i="57"/>
  <c r="Y9" i="57"/>
  <c r="BM5" i="57"/>
  <c r="BQ5" i="57"/>
  <c r="H10" i="57"/>
  <c r="F10" i="69" s="1"/>
  <c r="AR9" i="57"/>
  <c r="W9" i="69" s="1"/>
  <c r="AV9" i="57"/>
  <c r="Z9" i="69" s="1"/>
  <c r="AR10" i="57"/>
  <c r="W10" i="69" s="1"/>
  <c r="AV8" i="57"/>
  <c r="Z8" i="69" s="1"/>
  <c r="BD10" i="57"/>
  <c r="AF10" i="69" s="1"/>
  <c r="F10" i="57"/>
  <c r="G10" i="57" s="1"/>
  <c r="BE9" i="57"/>
  <c r="AW9" i="57"/>
  <c r="E10" i="57"/>
  <c r="AC10" i="57" s="1"/>
  <c r="E8" i="57"/>
  <c r="C8" i="69" s="1"/>
  <c r="AB10" i="57"/>
  <c r="K10" i="69" s="1"/>
  <c r="AN10" i="57"/>
  <c r="T10" i="69" s="1"/>
  <c r="AR8" i="57"/>
  <c r="W8" i="69" s="1"/>
  <c r="BD8" i="57"/>
  <c r="AF8" i="69" s="1"/>
  <c r="BL10" i="57"/>
  <c r="AL10" i="69" s="1"/>
  <c r="AJ10" i="57"/>
  <c r="Q10" i="69" s="1"/>
  <c r="AN8" i="57"/>
  <c r="T8" i="69" s="1"/>
  <c r="AU9" i="57"/>
  <c r="Y9" i="69" s="1"/>
  <c r="X10" i="57"/>
  <c r="H10" i="69" s="1"/>
  <c r="AF10" i="57"/>
  <c r="N10" i="69" s="1"/>
  <c r="AV10" i="57"/>
  <c r="Z10" i="69" s="1"/>
  <c r="E6" i="57"/>
  <c r="AG6" i="57" s="1"/>
  <c r="AZ6" i="57"/>
  <c r="AC6" i="69" s="1"/>
  <c r="AJ6" i="57"/>
  <c r="Q6" i="69" s="1"/>
  <c r="BH9" i="57"/>
  <c r="AI9" i="69" s="1"/>
  <c r="AZ9" i="57"/>
  <c r="AC9" i="69" s="1"/>
  <c r="AY8" i="57"/>
  <c r="AB8" i="69" s="1"/>
  <c r="W8" i="57"/>
  <c r="G8" i="69" s="1"/>
  <c r="D8" i="69"/>
  <c r="AY5" i="57"/>
  <c r="K9" i="57"/>
  <c r="D9" i="69"/>
  <c r="AM9" i="57"/>
  <c r="S9" i="69" s="1"/>
  <c r="AE9" i="57"/>
  <c r="M9" i="69" s="1"/>
  <c r="D7" i="69"/>
  <c r="AQ8" i="57"/>
  <c r="V8" i="69" s="1"/>
  <c r="BK10" i="57"/>
  <c r="AK10" i="69" s="1"/>
  <c r="AY6" i="57"/>
  <c r="AS9" i="57"/>
  <c r="BA9" i="57"/>
  <c r="BM9" i="57"/>
  <c r="BI9" i="57"/>
  <c r="M9" i="57"/>
  <c r="AK9" i="57"/>
  <c r="AG9" i="57"/>
  <c r="AC9" i="57"/>
  <c r="AO9" i="57"/>
  <c r="BQ9" i="57"/>
  <c r="AZ8" i="57"/>
  <c r="AC8" i="69" s="1"/>
  <c r="BL8" i="57"/>
  <c r="AL8" i="69" s="1"/>
  <c r="H8" i="57"/>
  <c r="F8" i="69" s="1"/>
  <c r="AA8" i="57"/>
  <c r="J8" i="69" s="1"/>
  <c r="F8" i="57"/>
  <c r="G8" i="57" s="1"/>
  <c r="K8" i="57"/>
  <c r="X8" i="57"/>
  <c r="H8" i="69" s="1"/>
  <c r="AB8" i="57"/>
  <c r="K8" i="69" s="1"/>
  <c r="AF8" i="57"/>
  <c r="N8" i="69" s="1"/>
  <c r="AI8" i="57"/>
  <c r="P8" i="69" s="1"/>
  <c r="BH7" i="57"/>
  <c r="AI7" i="69" s="1"/>
  <c r="AZ7" i="57"/>
  <c r="AC7" i="69" s="1"/>
  <c r="AR7" i="57"/>
  <c r="W7" i="69" s="1"/>
  <c r="AN7" i="57"/>
  <c r="T7" i="69" s="1"/>
  <c r="AF7" i="57"/>
  <c r="N7" i="69" s="1"/>
  <c r="AV7" i="57"/>
  <c r="Z7" i="69" s="1"/>
  <c r="F7" i="57"/>
  <c r="G7" i="57" s="1"/>
  <c r="BP7" i="57"/>
  <c r="AO7" i="69" s="1"/>
  <c r="BD7" i="57"/>
  <c r="AF7" i="69" s="1"/>
  <c r="AJ7" i="57"/>
  <c r="Q7" i="69" s="1"/>
  <c r="AB7" i="57"/>
  <c r="K7" i="69" s="1"/>
  <c r="E7" i="57"/>
  <c r="C7" i="69" s="1"/>
  <c r="H7" i="57"/>
  <c r="F7" i="69" s="1"/>
  <c r="AF6" i="57"/>
  <c r="N6" i="69" s="1"/>
  <c r="AV6" i="57"/>
  <c r="Z6" i="69" s="1"/>
  <c r="H6" i="57"/>
  <c r="F6" i="69" s="1"/>
  <c r="X6" i="57"/>
  <c r="H6" i="69" s="1"/>
  <c r="AB6" i="57"/>
  <c r="K6" i="69" s="1"/>
  <c r="AR6" i="57"/>
  <c r="W6" i="69" s="1"/>
  <c r="BD6" i="57"/>
  <c r="AF6" i="69" s="1"/>
  <c r="BL6" i="57"/>
  <c r="AL6" i="69" s="1"/>
  <c r="F6" i="57"/>
  <c r="G6" i="57" s="1"/>
  <c r="AN6" i="57"/>
  <c r="T6" i="69" s="1"/>
  <c r="AS5" i="57"/>
  <c r="AO5" i="57"/>
  <c r="AG5" i="57"/>
  <c r="AK5" i="57"/>
  <c r="AC5" i="57"/>
  <c r="BI5" i="57"/>
  <c r="Y5" i="57"/>
  <c r="M5" i="57"/>
  <c r="BA5" i="57"/>
  <c r="AW5" i="57"/>
  <c r="M5" i="45"/>
  <c r="M9" i="45"/>
  <c r="BQ6" i="57"/>
  <c r="BM6" i="57"/>
  <c r="BI6" i="57"/>
  <c r="AC6" i="57"/>
  <c r="Z5" i="69"/>
  <c r="B10" i="69"/>
  <c r="AV10" i="69" s="1"/>
  <c r="CE10" i="57"/>
  <c r="B6" i="69"/>
  <c r="AV6" i="69" s="1"/>
  <c r="CE6" i="57"/>
  <c r="I3" i="57"/>
  <c r="B5" i="69"/>
  <c r="AV5" i="69" s="1"/>
  <c r="CE5" i="57"/>
  <c r="BO9" i="57"/>
  <c r="AN9" i="69" s="1"/>
  <c r="BG9" i="57"/>
  <c r="AH9" i="69" s="1"/>
  <c r="AY9" i="57"/>
  <c r="AB9" i="69" s="1"/>
  <c r="AQ9" i="57"/>
  <c r="V9" i="69" s="1"/>
  <c r="AI9" i="57"/>
  <c r="P9" i="69" s="1"/>
  <c r="AA9" i="57"/>
  <c r="X9" i="57"/>
  <c r="H9" i="69" s="1"/>
  <c r="BL9" i="57"/>
  <c r="AL9" i="69" s="1"/>
  <c r="BK9" i="57"/>
  <c r="AK9" i="69" s="1"/>
  <c r="BC9" i="57"/>
  <c r="AE9" i="69" s="1"/>
  <c r="BO5" i="57"/>
  <c r="BG5" i="57"/>
  <c r="AI5" i="57"/>
  <c r="AA5" i="57"/>
  <c r="BL5" i="57"/>
  <c r="AL5" i="69" s="1"/>
  <c r="BC5" i="57"/>
  <c r="B9" i="69"/>
  <c r="AV9" i="69" s="1"/>
  <c r="CE9" i="57"/>
  <c r="X7" i="57"/>
  <c r="H7" i="69" s="1"/>
  <c r="BL7" i="57"/>
  <c r="AL7" i="69" s="1"/>
  <c r="BP6" i="57"/>
  <c r="AO6" i="69" s="1"/>
  <c r="BH6" i="57"/>
  <c r="AI6" i="69" s="1"/>
  <c r="BP10" i="57"/>
  <c r="AO10" i="69" s="1"/>
  <c r="BH10" i="57"/>
  <c r="AI10" i="69" s="1"/>
  <c r="BK8" i="57"/>
  <c r="AK8" i="69" s="1"/>
  <c r="BC8" i="57"/>
  <c r="AE8" i="69" s="1"/>
  <c r="AU8" i="57"/>
  <c r="Y8" i="69" s="1"/>
  <c r="AM8" i="57"/>
  <c r="AE8" i="57"/>
  <c r="M8" i="69" s="1"/>
  <c r="BP8" i="57"/>
  <c r="AO8" i="69" s="1"/>
  <c r="BH8" i="57"/>
  <c r="AI8" i="69" s="1"/>
  <c r="BO8" i="57"/>
  <c r="AN8" i="69" s="1"/>
  <c r="BG8" i="57"/>
  <c r="AH8" i="69" s="1"/>
  <c r="CE7" i="57"/>
  <c r="B8" i="69"/>
  <c r="AV8" i="69" s="1"/>
  <c r="T77" i="56" l="1"/>
  <c r="T80" i="56" s="1"/>
  <c r="J80" i="56"/>
  <c r="AH12" i="57"/>
  <c r="O12" i="69" s="1"/>
  <c r="AL13" i="57"/>
  <c r="R13" i="69" s="1"/>
  <c r="BB9" i="52"/>
  <c r="AD9" i="68" s="1"/>
  <c r="Z12" i="57"/>
  <c r="I12" i="69" s="1"/>
  <c r="BS13" i="52"/>
  <c r="AQ105" i="52"/>
  <c r="BS14" i="52"/>
  <c r="AH10" i="52"/>
  <c r="O10" i="68" s="1"/>
  <c r="BF6" i="52"/>
  <c r="AG6" i="68" s="1"/>
  <c r="AH5" i="52"/>
  <c r="O5" i="68" s="1"/>
  <c r="BR11" i="57"/>
  <c r="AP11" i="69" s="1"/>
  <c r="AD11" i="57"/>
  <c r="L11" i="69" s="1"/>
  <c r="AP12" i="57"/>
  <c r="U12" i="69" s="1"/>
  <c r="AX13" i="57"/>
  <c r="AA13" i="69" s="1"/>
  <c r="BS7" i="52"/>
  <c r="AQ5" i="68"/>
  <c r="BS11" i="52"/>
  <c r="BO105" i="52"/>
  <c r="AA105" i="52"/>
  <c r="AT5" i="52"/>
  <c r="AT6" i="52"/>
  <c r="X6" i="68" s="1"/>
  <c r="BJ7" i="52"/>
  <c r="AJ7" i="68" s="1"/>
  <c r="BJ8" i="52"/>
  <c r="AJ8" i="68" s="1"/>
  <c r="AT9" i="52"/>
  <c r="X9" i="68" s="1"/>
  <c r="AD10" i="52"/>
  <c r="L10" i="68" s="1"/>
  <c r="AX10" i="52"/>
  <c r="AA10" i="68" s="1"/>
  <c r="AL11" i="52"/>
  <c r="R11" i="68" s="1"/>
  <c r="BB12" i="52"/>
  <c r="AD12" i="68" s="1"/>
  <c r="BN12" i="52"/>
  <c r="AM12" i="68" s="1"/>
  <c r="AL14" i="52"/>
  <c r="R14" i="68" s="1"/>
  <c r="BR14" i="52"/>
  <c r="AP14" i="68" s="1"/>
  <c r="BB5" i="52"/>
  <c r="AD5" i="68" s="1"/>
  <c r="Z6" i="52"/>
  <c r="I6" i="68" s="1"/>
  <c r="AQ14" i="68"/>
  <c r="BT17" i="71"/>
  <c r="CC17" i="71" s="1"/>
  <c r="CD17" i="71" s="1"/>
  <c r="AD6" i="52"/>
  <c r="L6" i="68" s="1"/>
  <c r="AL13" i="52"/>
  <c r="R13" i="68" s="1"/>
  <c r="AX15" i="52"/>
  <c r="AA15" i="68" s="1"/>
  <c r="K105" i="73"/>
  <c r="AU83" i="73"/>
  <c r="AU44" i="73"/>
  <c r="AU55" i="73"/>
  <c r="AU67" i="73"/>
  <c r="AU93" i="73"/>
  <c r="AU86" i="73"/>
  <c r="AU95" i="73"/>
  <c r="AU82" i="73"/>
  <c r="AU81" i="73"/>
  <c r="AU49" i="73"/>
  <c r="AU92" i="73"/>
  <c r="AU98" i="73"/>
  <c r="AU101" i="73"/>
  <c r="AU51" i="73"/>
  <c r="AU65" i="73"/>
  <c r="AU94" i="73"/>
  <c r="T80" i="55"/>
  <c r="AE105" i="52"/>
  <c r="AY105" i="52"/>
  <c r="AT7" i="52"/>
  <c r="X7" i="68" s="1"/>
  <c r="BN8" i="52"/>
  <c r="AM8" i="68" s="1"/>
  <c r="BN9" i="52"/>
  <c r="AM9" i="68" s="1"/>
  <c r="AT12" i="52"/>
  <c r="X12" i="68" s="1"/>
  <c r="BN13" i="52"/>
  <c r="AM13" i="68" s="1"/>
  <c r="AD14" i="52"/>
  <c r="L14" i="68" s="1"/>
  <c r="BJ14" i="52"/>
  <c r="AJ14" i="68" s="1"/>
  <c r="AX12" i="57"/>
  <c r="AA12" i="69" s="1"/>
  <c r="AP15" i="52"/>
  <c r="U15" i="68" s="1"/>
  <c r="BS12" i="57"/>
  <c r="AN105" i="70"/>
  <c r="BF12" i="57"/>
  <c r="AG12" i="69" s="1"/>
  <c r="BB13" i="57"/>
  <c r="AD13" i="69" s="1"/>
  <c r="Z13" i="57"/>
  <c r="I13" i="69" s="1"/>
  <c r="BC105" i="52"/>
  <c r="BS8" i="52"/>
  <c r="BG105" i="52"/>
  <c r="BS5" i="52"/>
  <c r="BS12" i="52"/>
  <c r="AU105" i="52"/>
  <c r="AM105" i="52"/>
  <c r="AD5" i="52"/>
  <c r="AI105" i="52"/>
  <c r="AX6" i="52"/>
  <c r="AA6" i="68" s="1"/>
  <c r="AP7" i="52"/>
  <c r="U7" i="68" s="1"/>
  <c r="AH7" i="52"/>
  <c r="O7" i="68" s="1"/>
  <c r="BJ9" i="52"/>
  <c r="AJ9" i="68" s="1"/>
  <c r="Z9" i="52"/>
  <c r="I9" i="68" s="1"/>
  <c r="AT10" i="52"/>
  <c r="X10" i="68" s="1"/>
  <c r="BN10" i="52"/>
  <c r="AM10" i="68" s="1"/>
  <c r="AL10" i="52"/>
  <c r="R10" i="68" s="1"/>
  <c r="AD11" i="52"/>
  <c r="L11" i="68" s="1"/>
  <c r="AD12" i="52"/>
  <c r="L12" i="68" s="1"/>
  <c r="BJ12" i="52"/>
  <c r="AJ12" i="68" s="1"/>
  <c r="AX13" i="52"/>
  <c r="AA13" i="68" s="1"/>
  <c r="AT14" i="52"/>
  <c r="X14" i="68" s="1"/>
  <c r="BR5" i="52"/>
  <c r="AP5" i="68" s="1"/>
  <c r="BS9" i="52"/>
  <c r="BF14" i="52"/>
  <c r="AG14" i="68" s="1"/>
  <c r="S73" i="54"/>
  <c r="J77" i="54" s="1"/>
  <c r="T77" i="54" s="1"/>
  <c r="AC73" i="54"/>
  <c r="T76" i="54"/>
  <c r="J80" i="55"/>
  <c r="W95" i="56"/>
  <c r="AU88" i="73"/>
  <c r="CH41" i="71"/>
  <c r="AS41" i="73"/>
  <c r="AU41" i="73" s="1"/>
  <c r="CH50" i="71"/>
  <c r="AS50" i="73"/>
  <c r="AU50" i="73" s="1"/>
  <c r="CH87" i="71"/>
  <c r="AS87" i="73"/>
  <c r="AU87" i="73" s="1"/>
  <c r="CH43" i="71"/>
  <c r="AS43" i="73"/>
  <c r="AU43" i="73" s="1"/>
  <c r="CH23" i="71"/>
  <c r="AS23" i="73"/>
  <c r="AU23" i="73" s="1"/>
  <c r="CH69" i="71"/>
  <c r="AS69" i="73"/>
  <c r="AU69" i="73" s="1"/>
  <c r="AU104" i="73"/>
  <c r="AU54" i="73"/>
  <c r="AU96" i="73"/>
  <c r="AU100" i="73"/>
  <c r="AU97" i="73"/>
  <c r="AU48" i="73"/>
  <c r="AU47" i="73"/>
  <c r="AU89" i="73"/>
  <c r="AU46" i="73"/>
  <c r="AU45" i="73"/>
  <c r="AU103" i="73"/>
  <c r="AU102" i="73"/>
  <c r="AU61" i="73"/>
  <c r="AU53" i="73"/>
  <c r="AU75" i="73"/>
  <c r="AU84" i="73"/>
  <c r="AU90" i="73"/>
  <c r="CH60" i="71"/>
  <c r="AS60" i="73"/>
  <c r="AU60" i="73" s="1"/>
  <c r="CH77" i="71"/>
  <c r="AS77" i="73"/>
  <c r="AU77" i="73" s="1"/>
  <c r="CH85" i="71"/>
  <c r="AS85" i="73"/>
  <c r="AU85" i="73" s="1"/>
  <c r="CH66" i="71"/>
  <c r="AS66" i="73"/>
  <c r="AU66" i="73" s="1"/>
  <c r="CH70" i="71"/>
  <c r="AS70" i="73"/>
  <c r="AU70" i="73" s="1"/>
  <c r="CH68" i="71"/>
  <c r="AS68" i="73"/>
  <c r="AU68" i="73" s="1"/>
  <c r="CH99" i="71"/>
  <c r="AS99" i="73"/>
  <c r="AU99" i="73" s="1"/>
  <c r="CH63" i="71"/>
  <c r="AS63" i="73"/>
  <c r="AU63" i="73" s="1"/>
  <c r="CH19" i="71"/>
  <c r="AS19" i="73"/>
  <c r="AU19" i="73" s="1"/>
  <c r="CH39" i="71"/>
  <c r="AS39" i="73"/>
  <c r="AU39" i="73" s="1"/>
  <c r="CH74" i="71"/>
  <c r="AS74" i="73"/>
  <c r="AU74" i="73" s="1"/>
  <c r="CH28" i="71"/>
  <c r="AS28" i="73"/>
  <c r="AU28" i="73" s="1"/>
  <c r="CH59" i="71"/>
  <c r="AS59" i="73"/>
  <c r="AU59" i="73" s="1"/>
  <c r="CH73" i="71"/>
  <c r="AS73" i="73"/>
  <c r="AU73" i="73" s="1"/>
  <c r="CH42" i="71"/>
  <c r="AS42" i="73"/>
  <c r="AU42" i="73" s="1"/>
  <c r="CH22" i="71"/>
  <c r="AS22" i="73"/>
  <c r="AU22" i="73" s="1"/>
  <c r="CH33" i="71"/>
  <c r="AS33" i="73"/>
  <c r="AU33" i="73" s="1"/>
  <c r="CH24" i="71"/>
  <c r="AS24" i="73"/>
  <c r="AU24" i="73" s="1"/>
  <c r="CH25" i="71"/>
  <c r="AS25" i="73"/>
  <c r="AU25" i="73" s="1"/>
  <c r="CH71" i="71"/>
  <c r="AS71" i="73"/>
  <c r="AU71" i="73" s="1"/>
  <c r="CH80" i="71"/>
  <c r="AS80" i="73"/>
  <c r="AU80" i="73" s="1"/>
  <c r="CH21" i="71"/>
  <c r="AS21" i="73"/>
  <c r="AU21" i="73" s="1"/>
  <c r="CH35" i="71"/>
  <c r="AS35" i="73"/>
  <c r="AU35" i="73" s="1"/>
  <c r="CH52" i="71"/>
  <c r="AS52" i="73"/>
  <c r="AU52" i="73" s="1"/>
  <c r="CH37" i="71"/>
  <c r="AS37" i="73"/>
  <c r="AU37" i="73" s="1"/>
  <c r="CH79" i="71"/>
  <c r="AS79" i="73"/>
  <c r="AU79" i="73" s="1"/>
  <c r="CH78" i="71"/>
  <c r="AS78" i="73"/>
  <c r="AU78" i="73" s="1"/>
  <c r="CH56" i="71"/>
  <c r="AS56" i="73"/>
  <c r="AU56" i="73" s="1"/>
  <c r="CH91" i="71"/>
  <c r="AS91" i="73"/>
  <c r="AU91" i="73" s="1"/>
  <c r="CH26" i="71"/>
  <c r="AS26" i="73"/>
  <c r="AU26" i="73" s="1"/>
  <c r="CH36" i="71"/>
  <c r="AS36" i="73"/>
  <c r="AU36" i="73" s="1"/>
  <c r="CH57" i="71"/>
  <c r="AS57" i="73"/>
  <c r="AU57" i="73" s="1"/>
  <c r="CH38" i="71"/>
  <c r="AS38" i="73"/>
  <c r="AU38" i="73" s="1"/>
  <c r="CH58" i="71"/>
  <c r="AS58" i="73"/>
  <c r="AU58" i="73" s="1"/>
  <c r="CH72" i="71"/>
  <c r="AS72" i="73"/>
  <c r="AU72" i="73" s="1"/>
  <c r="CH30" i="71"/>
  <c r="AS30" i="73"/>
  <c r="AU30" i="73" s="1"/>
  <c r="CH18" i="71"/>
  <c r="AS18" i="73"/>
  <c r="AU18" i="73" s="1"/>
  <c r="AU29" i="73"/>
  <c r="CH34" i="71"/>
  <c r="AS34" i="73"/>
  <c r="AU34" i="73" s="1"/>
  <c r="CH40" i="71"/>
  <c r="AS40" i="73"/>
  <c r="AU40" i="73" s="1"/>
  <c r="CH32" i="71"/>
  <c r="AS32" i="73"/>
  <c r="AU32" i="73" s="1"/>
  <c r="CH20" i="71"/>
  <c r="AS20" i="73"/>
  <c r="AU20" i="73" s="1"/>
  <c r="CH76" i="71"/>
  <c r="AS76" i="73"/>
  <c r="AU76" i="73" s="1"/>
  <c r="CH27" i="71"/>
  <c r="AS27" i="73"/>
  <c r="AU27" i="73" s="1"/>
  <c r="CH64" i="71"/>
  <c r="AS64" i="73"/>
  <c r="AU64" i="73" s="1"/>
  <c r="CH31" i="71"/>
  <c r="AS31" i="73"/>
  <c r="AU31" i="73" s="1"/>
  <c r="CH62" i="71"/>
  <c r="AS62" i="73"/>
  <c r="AU62" i="73" s="1"/>
  <c r="CG13" i="45"/>
  <c r="AE105" i="70"/>
  <c r="BT15" i="52"/>
  <c r="CC15" i="52" s="1"/>
  <c r="CD15" i="52" s="1"/>
  <c r="CH104" i="71"/>
  <c r="CH54" i="71"/>
  <c r="CH96" i="71"/>
  <c r="CH100" i="71"/>
  <c r="CH97" i="71"/>
  <c r="CH48" i="71"/>
  <c r="CH47" i="71"/>
  <c r="CH89" i="71"/>
  <c r="CH46" i="71"/>
  <c r="CH45" i="71"/>
  <c r="CH103" i="71"/>
  <c r="CH102" i="71"/>
  <c r="CH61" i="71"/>
  <c r="CH53" i="71"/>
  <c r="CH75" i="71"/>
  <c r="CH84" i="71"/>
  <c r="CH90" i="71"/>
  <c r="CH29" i="71"/>
  <c r="CH83" i="71"/>
  <c r="CH44" i="71"/>
  <c r="CH55" i="71"/>
  <c r="CH67" i="71"/>
  <c r="CH93" i="71"/>
  <c r="CH86" i="71"/>
  <c r="CH95" i="71"/>
  <c r="CH82" i="71"/>
  <c r="CH81" i="71"/>
  <c r="CH49" i="71"/>
  <c r="CH92" i="71"/>
  <c r="CH98" i="71"/>
  <c r="CH101" i="71"/>
  <c r="CH51" i="71"/>
  <c r="CH65" i="71"/>
  <c r="CH94" i="71"/>
  <c r="CH88" i="71"/>
  <c r="CG17" i="71"/>
  <c r="AT17" i="73" s="1"/>
  <c r="CF17" i="71"/>
  <c r="AS17" i="73" s="1"/>
  <c r="CG16" i="71"/>
  <c r="AT16" i="73" s="1"/>
  <c r="CF16" i="71"/>
  <c r="AS16" i="73" s="1"/>
  <c r="CG15" i="71"/>
  <c r="AT15" i="73" s="1"/>
  <c r="CF15" i="71"/>
  <c r="AS15" i="73" s="1"/>
  <c r="AR15" i="68"/>
  <c r="AQ12" i="73"/>
  <c r="Y10" i="57"/>
  <c r="AO10" i="57"/>
  <c r="AK10" i="57"/>
  <c r="AH105" i="70"/>
  <c r="BI10" i="57"/>
  <c r="AS10" i="57"/>
  <c r="S105" i="70"/>
  <c r="AQ6" i="70"/>
  <c r="AQ7" i="73"/>
  <c r="AQ8" i="73"/>
  <c r="AQ10" i="73"/>
  <c r="AQ11" i="73"/>
  <c r="AE105" i="73"/>
  <c r="AC105" i="73"/>
  <c r="AQ6" i="73"/>
  <c r="AK105" i="73"/>
  <c r="AN105" i="73"/>
  <c r="J105" i="73"/>
  <c r="AD105" i="73"/>
  <c r="AA105" i="73"/>
  <c r="AH105" i="73"/>
  <c r="Y105" i="73"/>
  <c r="P105" i="73"/>
  <c r="AQ13" i="73"/>
  <c r="AR14" i="73"/>
  <c r="AR10" i="73"/>
  <c r="AR8" i="73"/>
  <c r="M105" i="73"/>
  <c r="U105" i="73"/>
  <c r="L105" i="73"/>
  <c r="AJ105" i="73"/>
  <c r="AR12" i="73"/>
  <c r="R105" i="73"/>
  <c r="AR13" i="73"/>
  <c r="AR5" i="73"/>
  <c r="O105" i="73"/>
  <c r="AM105" i="73"/>
  <c r="BT6" i="71"/>
  <c r="CC6" i="71" s="1"/>
  <c r="CD6" i="71" s="1"/>
  <c r="CG6" i="71" s="1"/>
  <c r="AT6" i="73" s="1"/>
  <c r="I6" i="73"/>
  <c r="AR6" i="73" s="1"/>
  <c r="AR7" i="73"/>
  <c r="AP105" i="73"/>
  <c r="AG105" i="73"/>
  <c r="X105" i="73"/>
  <c r="V105" i="73"/>
  <c r="AR11" i="73"/>
  <c r="AR9" i="73"/>
  <c r="M105" i="68"/>
  <c r="AO6" i="57"/>
  <c r="C6" i="69"/>
  <c r="AS6" i="57"/>
  <c r="C10" i="69"/>
  <c r="AQ10" i="70"/>
  <c r="AC105" i="70"/>
  <c r="AR9" i="70"/>
  <c r="AK105" i="70"/>
  <c r="AR7" i="70"/>
  <c r="P105" i="70"/>
  <c r="J105" i="70"/>
  <c r="AB105" i="70"/>
  <c r="Y105" i="70"/>
  <c r="V105" i="70"/>
  <c r="AQ11" i="70"/>
  <c r="AQ7" i="70"/>
  <c r="AQ8" i="70"/>
  <c r="AQ9" i="70"/>
  <c r="AQ12" i="70"/>
  <c r="AO105" i="70"/>
  <c r="BT7" i="71"/>
  <c r="CC7" i="71" s="1"/>
  <c r="CD7" i="71" s="1"/>
  <c r="AD105" i="71"/>
  <c r="BF105" i="71"/>
  <c r="BT11" i="71"/>
  <c r="CC11" i="71" s="1"/>
  <c r="CD11" i="71" s="1"/>
  <c r="AP105" i="71"/>
  <c r="BJ105" i="71"/>
  <c r="Z105" i="71"/>
  <c r="BT5" i="71"/>
  <c r="CC5" i="71" s="1"/>
  <c r="CD5" i="71" s="1"/>
  <c r="AH105" i="71"/>
  <c r="BN105" i="71"/>
  <c r="AL105" i="71"/>
  <c r="BR105" i="71"/>
  <c r="BS105" i="71"/>
  <c r="AT105" i="71"/>
  <c r="BT13" i="71"/>
  <c r="CC13" i="71" s="1"/>
  <c r="CD13" i="71" s="1"/>
  <c r="BW105" i="71"/>
  <c r="BT10" i="71"/>
  <c r="CC10" i="71" s="1"/>
  <c r="CD10" i="71" s="1"/>
  <c r="AX105" i="71"/>
  <c r="BB105" i="71"/>
  <c r="BT14" i="71"/>
  <c r="CC14" i="71" s="1"/>
  <c r="CD14" i="71" s="1"/>
  <c r="BT9" i="71"/>
  <c r="CC9" i="71" s="1"/>
  <c r="CD9" i="71" s="1"/>
  <c r="BT8" i="71"/>
  <c r="CC8" i="71" s="1"/>
  <c r="CD8" i="71" s="1"/>
  <c r="BT12" i="71"/>
  <c r="CC12" i="71" s="1"/>
  <c r="CD12" i="71" s="1"/>
  <c r="AQ15" i="69"/>
  <c r="AR11" i="70"/>
  <c r="AR8" i="70"/>
  <c r="BT10" i="45"/>
  <c r="X10" i="70"/>
  <c r="AR10" i="70" s="1"/>
  <c r="BT6" i="45"/>
  <c r="CB6" i="45" s="1"/>
  <c r="CC6" i="45" s="1"/>
  <c r="L6" i="70"/>
  <c r="AR6" i="70" s="1"/>
  <c r="M105" i="70"/>
  <c r="AR12" i="70"/>
  <c r="BT10" i="52"/>
  <c r="CC10" i="52" s="1"/>
  <c r="CD10" i="52" s="1"/>
  <c r="CG10" i="52" s="1"/>
  <c r="AR12" i="68"/>
  <c r="J105" i="68"/>
  <c r="BT8" i="52"/>
  <c r="CC8" i="52" s="1"/>
  <c r="CD8" i="52" s="1"/>
  <c r="CG8" i="52" s="1"/>
  <c r="BT11" i="52"/>
  <c r="CC11" i="52" s="1"/>
  <c r="CD11" i="52" s="1"/>
  <c r="CF11" i="52" s="1"/>
  <c r="AR14" i="68"/>
  <c r="AD105" i="68"/>
  <c r="BT14" i="52"/>
  <c r="AQ13" i="68"/>
  <c r="AQ105" i="68" s="1"/>
  <c r="AQ108" i="68" s="1"/>
  <c r="BT12" i="52"/>
  <c r="CC12" i="52" s="1"/>
  <c r="CD12" i="52" s="1"/>
  <c r="AP105" i="52"/>
  <c r="AA105" i="68"/>
  <c r="AP105" i="68"/>
  <c r="AR11" i="68"/>
  <c r="AR9" i="68"/>
  <c r="O8" i="68"/>
  <c r="AR8" i="68" s="1"/>
  <c r="BB105" i="52"/>
  <c r="AH105" i="52"/>
  <c r="U105" i="68"/>
  <c r="AX105" i="52"/>
  <c r="AT105" i="52"/>
  <c r="R105" i="68"/>
  <c r="Z105" i="52"/>
  <c r="BT5" i="52"/>
  <c r="CC5" i="52" s="1"/>
  <c r="CD5" i="52" s="1"/>
  <c r="AM105" i="68"/>
  <c r="X5" i="68"/>
  <c r="BN105" i="52"/>
  <c r="CC14" i="52"/>
  <c r="CD14" i="52" s="1"/>
  <c r="CF14" i="52" s="1"/>
  <c r="I13" i="68"/>
  <c r="AR13" i="68" s="1"/>
  <c r="BT13" i="52"/>
  <c r="CC13" i="52" s="1"/>
  <c r="CD13" i="52" s="1"/>
  <c r="BR105" i="52"/>
  <c r="BT9" i="52"/>
  <c r="CC9" i="52" s="1"/>
  <c r="CD9" i="52" s="1"/>
  <c r="BT7" i="52"/>
  <c r="CC7" i="52" s="1"/>
  <c r="CD7" i="52" s="1"/>
  <c r="X105" i="68"/>
  <c r="AL105" i="52"/>
  <c r="AG7" i="68"/>
  <c r="AG105" i="68" s="1"/>
  <c r="BF105" i="52"/>
  <c r="BT6" i="52"/>
  <c r="CC6" i="52" s="1"/>
  <c r="CD6" i="52" s="1"/>
  <c r="AJ6" i="68"/>
  <c r="BJ105" i="52"/>
  <c r="L5" i="68"/>
  <c r="AD105" i="52"/>
  <c r="BS105" i="52"/>
  <c r="AR10" i="68"/>
  <c r="BW105" i="52"/>
  <c r="AR15" i="69"/>
  <c r="AR13" i="69"/>
  <c r="BT13" i="57"/>
  <c r="CC13" i="57" s="1"/>
  <c r="CD13" i="57" s="1"/>
  <c r="CG13" i="57" s="1"/>
  <c r="BT12" i="57"/>
  <c r="CC12" i="57" s="1"/>
  <c r="CD12" i="57" s="1"/>
  <c r="CG12" i="57" s="1"/>
  <c r="AT12" i="69" s="1"/>
  <c r="AR12" i="69"/>
  <c r="AR16" i="69"/>
  <c r="BT16" i="57"/>
  <c r="CC16" i="57" s="1"/>
  <c r="CD16" i="57" s="1"/>
  <c r="BT15" i="57"/>
  <c r="CC15" i="57" s="1"/>
  <c r="CD15" i="57" s="1"/>
  <c r="I14" i="69"/>
  <c r="AR14" i="69" s="1"/>
  <c r="BT14" i="57"/>
  <c r="CC14" i="57" s="1"/>
  <c r="CD14" i="57" s="1"/>
  <c r="I11" i="69"/>
  <c r="AR11" i="69" s="1"/>
  <c r="BT11" i="57"/>
  <c r="CC11" i="57" s="1"/>
  <c r="CD11" i="57" s="1"/>
  <c r="BT9" i="45"/>
  <c r="CB9" i="45" s="1"/>
  <c r="CC9" i="45" s="1"/>
  <c r="BT8" i="45"/>
  <c r="CB8" i="45" s="1"/>
  <c r="CC8" i="45" s="1"/>
  <c r="BT11" i="45"/>
  <c r="CB11" i="45" s="1"/>
  <c r="CC11" i="45" s="1"/>
  <c r="BT7" i="45"/>
  <c r="CB7" i="45" s="1"/>
  <c r="CC7" i="45" s="1"/>
  <c r="AT105" i="45"/>
  <c r="X5" i="70"/>
  <c r="Z105" i="45"/>
  <c r="BT5" i="45"/>
  <c r="CB5" i="45" s="1"/>
  <c r="CC5" i="45" s="1"/>
  <c r="I5" i="70"/>
  <c r="BF105" i="45"/>
  <c r="AG5" i="70"/>
  <c r="AG105" i="70" s="1"/>
  <c r="AD105" i="45"/>
  <c r="L5" i="70"/>
  <c r="AX105" i="45"/>
  <c r="AA5" i="70"/>
  <c r="AA105" i="70" s="1"/>
  <c r="BN105" i="45"/>
  <c r="AM5" i="70"/>
  <c r="AM105" i="70" s="1"/>
  <c r="BB105" i="45"/>
  <c r="AD5" i="70"/>
  <c r="AD105" i="70" s="1"/>
  <c r="AQ5" i="70"/>
  <c r="G105" i="70"/>
  <c r="BR105" i="45"/>
  <c r="AP5" i="70"/>
  <c r="AP105" i="70" s="1"/>
  <c r="AP105" i="45"/>
  <c r="U5" i="70"/>
  <c r="U105" i="70" s="1"/>
  <c r="AH105" i="45"/>
  <c r="O5" i="70"/>
  <c r="O105" i="70" s="1"/>
  <c r="BT12" i="45"/>
  <c r="BS105" i="45"/>
  <c r="AL105" i="45"/>
  <c r="R5" i="70"/>
  <c r="R105" i="70" s="1"/>
  <c r="BJ105" i="45"/>
  <c r="AJ5" i="70"/>
  <c r="AJ105" i="70" s="1"/>
  <c r="AQ7" i="57"/>
  <c r="V7" i="69" s="1"/>
  <c r="BK5" i="57"/>
  <c r="AQ5" i="57"/>
  <c r="V5" i="69" s="1"/>
  <c r="AW6" i="57"/>
  <c r="BA6" i="57"/>
  <c r="AK6" i="57"/>
  <c r="BE6" i="57"/>
  <c r="Y6" i="57"/>
  <c r="BM10" i="57"/>
  <c r="BA10" i="57"/>
  <c r="AU10" i="57"/>
  <c r="Y10" i="69" s="1"/>
  <c r="AP9" i="57"/>
  <c r="U9" i="69" s="1"/>
  <c r="BE10" i="57"/>
  <c r="AW10" i="57"/>
  <c r="AG10" i="57"/>
  <c r="BQ10" i="57"/>
  <c r="AT8" i="57"/>
  <c r="X8" i="69" s="1"/>
  <c r="BJ9" i="57"/>
  <c r="AJ9" i="69" s="1"/>
  <c r="AX9" i="57"/>
  <c r="AA9" i="69" s="1"/>
  <c r="Z8" i="57"/>
  <c r="I8" i="69" s="1"/>
  <c r="AK7" i="57"/>
  <c r="AE6" i="57"/>
  <c r="AH6" i="57" s="1"/>
  <c r="O6" i="69" s="1"/>
  <c r="BE8" i="57"/>
  <c r="Q105" i="69"/>
  <c r="T105" i="69"/>
  <c r="W105" i="69"/>
  <c r="Y8" i="57"/>
  <c r="AC105" i="69"/>
  <c r="AU7" i="57"/>
  <c r="Y7" i="69" s="1"/>
  <c r="BO6" i="57"/>
  <c r="AN6" i="69" s="1"/>
  <c r="BK6" i="57"/>
  <c r="AK6" i="69" s="1"/>
  <c r="AS8" i="57"/>
  <c r="BA8" i="57"/>
  <c r="AC8" i="57"/>
  <c r="AX8" i="57"/>
  <c r="AA8" i="69" s="1"/>
  <c r="M8" i="57"/>
  <c r="AG8" i="57"/>
  <c r="AK8" i="57"/>
  <c r="AO8" i="57"/>
  <c r="AL8" i="57"/>
  <c r="R8" i="69" s="1"/>
  <c r="BQ8" i="57"/>
  <c r="N105" i="69"/>
  <c r="BM8" i="57"/>
  <c r="BI8" i="57"/>
  <c r="AW8" i="57"/>
  <c r="AM6" i="57"/>
  <c r="AP6" i="57" s="1"/>
  <c r="U6" i="69" s="1"/>
  <c r="AL105" i="69"/>
  <c r="AI6" i="57"/>
  <c r="P6" i="69" s="1"/>
  <c r="AF105" i="69"/>
  <c r="K105" i="69"/>
  <c r="AQ6" i="57"/>
  <c r="AW7" i="57"/>
  <c r="BA7" i="57"/>
  <c r="AD8" i="57"/>
  <c r="L8" i="69" s="1"/>
  <c r="AU6" i="57"/>
  <c r="AX6" i="57" s="1"/>
  <c r="AA6" i="69" s="1"/>
  <c r="W6" i="57"/>
  <c r="BG6" i="57"/>
  <c r="AH6" i="69" s="1"/>
  <c r="BC6" i="57"/>
  <c r="AE6" i="69" s="1"/>
  <c r="Z105" i="69"/>
  <c r="M6" i="57"/>
  <c r="AH9" i="57"/>
  <c r="O9" i="69" s="1"/>
  <c r="CB10" i="45"/>
  <c r="CC10" i="45" s="1"/>
  <c r="BF8" i="57"/>
  <c r="AG8" i="69" s="1"/>
  <c r="AE7" i="57"/>
  <c r="M7" i="69" s="1"/>
  <c r="AB6" i="69"/>
  <c r="BB6" i="57"/>
  <c r="AD6" i="69" s="1"/>
  <c r="AA6" i="57"/>
  <c r="J6" i="69" s="1"/>
  <c r="BC10" i="57"/>
  <c r="AY7" i="57"/>
  <c r="AB7" i="69" s="1"/>
  <c r="BB9" i="57"/>
  <c r="AD9" i="69" s="1"/>
  <c r="AM7" i="57"/>
  <c r="BB8" i="57"/>
  <c r="AD8" i="69" s="1"/>
  <c r="BG10" i="57"/>
  <c r="AH10" i="69" s="1"/>
  <c r="AE10" i="57"/>
  <c r="M10" i="69" s="1"/>
  <c r="BC7" i="57"/>
  <c r="AE7" i="69" s="1"/>
  <c r="AA7" i="57"/>
  <c r="BG7" i="57"/>
  <c r="AM5" i="57"/>
  <c r="AU5" i="57"/>
  <c r="K5" i="57"/>
  <c r="D5" i="69"/>
  <c r="W5" i="57"/>
  <c r="AE5" i="57"/>
  <c r="AI10" i="57"/>
  <c r="W10" i="57"/>
  <c r="AY10" i="57"/>
  <c r="AQ10" i="57"/>
  <c r="D10" i="69"/>
  <c r="K10" i="57"/>
  <c r="AA10" i="57"/>
  <c r="BO10" i="57"/>
  <c r="AN10" i="69" s="1"/>
  <c r="AM10" i="57"/>
  <c r="S10" i="69" s="1"/>
  <c r="BK7" i="57"/>
  <c r="AK7" i="69" s="1"/>
  <c r="AI7" i="57"/>
  <c r="P7" i="69" s="1"/>
  <c r="BO7" i="57"/>
  <c r="M10" i="57"/>
  <c r="K7" i="57"/>
  <c r="W7" i="57"/>
  <c r="G7" i="69" s="1"/>
  <c r="D6" i="69"/>
  <c r="K6" i="57"/>
  <c r="Z9" i="57"/>
  <c r="I9" i="69" s="1"/>
  <c r="AL9" i="57"/>
  <c r="R9" i="69" s="1"/>
  <c r="BN9" i="57"/>
  <c r="AM9" i="69" s="1"/>
  <c r="AI105" i="69"/>
  <c r="AO105" i="69"/>
  <c r="AH8" i="57"/>
  <c r="O8" i="69" s="1"/>
  <c r="BE7" i="57"/>
  <c r="AO7" i="57"/>
  <c r="AS7" i="57"/>
  <c r="H105" i="69"/>
  <c r="Y7" i="57"/>
  <c r="BI7" i="57"/>
  <c r="BQ7" i="57"/>
  <c r="AC7" i="57"/>
  <c r="AG7" i="57"/>
  <c r="BM7" i="57"/>
  <c r="M7" i="57"/>
  <c r="P5" i="69"/>
  <c r="AL5" i="57"/>
  <c r="AE5" i="69"/>
  <c r="BF5" i="57"/>
  <c r="AT9" i="57"/>
  <c r="X9" i="69" s="1"/>
  <c r="BR8" i="57"/>
  <c r="AP8" i="69" s="1"/>
  <c r="AK5" i="69"/>
  <c r="BN5" i="57"/>
  <c r="BS9" i="57"/>
  <c r="BS8" i="57"/>
  <c r="AN5" i="69"/>
  <c r="BR5" i="57"/>
  <c r="BN8" i="57"/>
  <c r="AM8" i="69" s="1"/>
  <c r="S8" i="69"/>
  <c r="AQ8" i="69" s="1"/>
  <c r="AP8" i="57"/>
  <c r="U8" i="69" s="1"/>
  <c r="BJ8" i="57"/>
  <c r="AJ8" i="69" s="1"/>
  <c r="AT7" i="57"/>
  <c r="X7" i="69" s="1"/>
  <c r="AB5" i="69"/>
  <c r="BB5" i="57"/>
  <c r="BF9" i="57"/>
  <c r="AG9" i="69" s="1"/>
  <c r="BR9" i="57"/>
  <c r="AP9" i="69" s="1"/>
  <c r="J9" i="69"/>
  <c r="AQ9" i="69" s="1"/>
  <c r="AD9" i="57"/>
  <c r="L9" i="69" s="1"/>
  <c r="J5" i="69"/>
  <c r="AD5" i="57"/>
  <c r="AH5" i="69"/>
  <c r="BJ5" i="57"/>
  <c r="BN10" i="57"/>
  <c r="AM10" i="69" s="1"/>
  <c r="AU17" i="73" l="1"/>
  <c r="R95" i="55"/>
  <c r="R104" i="56"/>
  <c r="M104" i="56"/>
  <c r="W104" i="56" s="1"/>
  <c r="M95" i="55"/>
  <c r="W95" i="55" s="1"/>
  <c r="T80" i="54"/>
  <c r="W107" i="54" s="1"/>
  <c r="J80" i="54"/>
  <c r="W107" i="55"/>
  <c r="BB7" i="57"/>
  <c r="AD7" i="69" s="1"/>
  <c r="AQ105" i="73"/>
  <c r="W107" i="56"/>
  <c r="AU16" i="73"/>
  <c r="AQ106" i="73"/>
  <c r="CG15" i="52"/>
  <c r="CF15" i="52"/>
  <c r="CH16" i="71"/>
  <c r="CH15" i="71"/>
  <c r="CH17" i="71"/>
  <c r="AQ108" i="73"/>
  <c r="AQ110" i="73" s="1"/>
  <c r="AX10" i="57"/>
  <c r="AA10" i="69" s="1"/>
  <c r="Y6" i="69"/>
  <c r="CF6" i="71"/>
  <c r="AS6" i="73" s="1"/>
  <c r="CG8" i="71"/>
  <c r="AT8" i="73" s="1"/>
  <c r="CF8" i="71"/>
  <c r="AS8" i="73" s="1"/>
  <c r="AR105" i="73"/>
  <c r="I105" i="73"/>
  <c r="AT15" i="68"/>
  <c r="AU15" i="73"/>
  <c r="CG14" i="52"/>
  <c r="CH14" i="52" s="1"/>
  <c r="AT8" i="68"/>
  <c r="AT10" i="68"/>
  <c r="L105" i="70"/>
  <c r="AQ105" i="70"/>
  <c r="AQ108" i="70" s="1"/>
  <c r="CF11" i="71"/>
  <c r="AS11" i="73" s="1"/>
  <c r="CG11" i="71"/>
  <c r="AT11" i="73" s="1"/>
  <c r="CH6" i="71"/>
  <c r="CG13" i="71"/>
  <c r="AT13" i="73" s="1"/>
  <c r="CF13" i="71"/>
  <c r="AS13" i="73" s="1"/>
  <c r="CF12" i="71"/>
  <c r="AS12" i="73" s="1"/>
  <c r="CG12" i="71"/>
  <c r="AT12" i="73" s="1"/>
  <c r="CF9" i="71"/>
  <c r="AS9" i="73" s="1"/>
  <c r="CG9" i="71"/>
  <c r="AT9" i="73" s="1"/>
  <c r="CF14" i="71"/>
  <c r="AS14" i="73" s="1"/>
  <c r="CG14" i="71"/>
  <c r="AT14" i="73" s="1"/>
  <c r="CG10" i="71"/>
  <c r="AT10" i="73" s="1"/>
  <c r="CF10" i="71"/>
  <c r="AS10" i="73" s="1"/>
  <c r="CG7" i="71"/>
  <c r="AT7" i="73" s="1"/>
  <c r="CF7" i="71"/>
  <c r="AS7" i="73" s="1"/>
  <c r="CG5" i="71"/>
  <c r="AT5" i="73" s="1"/>
  <c r="CF5" i="71"/>
  <c r="AS5" i="73" s="1"/>
  <c r="BS107" i="71"/>
  <c r="BS110" i="71" s="1"/>
  <c r="BW107" i="71"/>
  <c r="BT105" i="71"/>
  <c r="BX105" i="71"/>
  <c r="X105" i="70"/>
  <c r="BS107" i="45"/>
  <c r="BS110" i="45" s="1"/>
  <c r="BS113" i="57" s="1"/>
  <c r="AQ106" i="70"/>
  <c r="CF16" i="57"/>
  <c r="CG16" i="57"/>
  <c r="CG15" i="57"/>
  <c r="CF15" i="57"/>
  <c r="CF14" i="57"/>
  <c r="CG14" i="57"/>
  <c r="CF8" i="52"/>
  <c r="CF10" i="52"/>
  <c r="CF12" i="52"/>
  <c r="CG12" i="52"/>
  <c r="I105" i="68"/>
  <c r="CG11" i="52"/>
  <c r="O105" i="68"/>
  <c r="CF13" i="52"/>
  <c r="CG13" i="52"/>
  <c r="CG9" i="52"/>
  <c r="CF9" i="52"/>
  <c r="BX105" i="52"/>
  <c r="CG7" i="52"/>
  <c r="CF7" i="52"/>
  <c r="BT105" i="52"/>
  <c r="AR7" i="68"/>
  <c r="CG6" i="52"/>
  <c r="CF6" i="52"/>
  <c r="AR6" i="68"/>
  <c r="AJ105" i="68"/>
  <c r="L105" i="68"/>
  <c r="AR5" i="68"/>
  <c r="AS14" i="68"/>
  <c r="AQ106" i="68"/>
  <c r="BW107" i="52"/>
  <c r="BS107" i="52"/>
  <c r="BS110" i="52" s="1"/>
  <c r="AS11" i="68"/>
  <c r="AS15" i="68"/>
  <c r="AU15" i="68" s="1"/>
  <c r="CH15" i="52"/>
  <c r="CG5" i="52"/>
  <c r="CF5" i="52"/>
  <c r="CF12" i="57"/>
  <c r="CH12" i="57" s="1"/>
  <c r="CF13" i="57"/>
  <c r="AT5" i="57"/>
  <c r="X5" i="69" s="1"/>
  <c r="AT13" i="69"/>
  <c r="CF11" i="57"/>
  <c r="CG11" i="57"/>
  <c r="AT11" i="69" s="1"/>
  <c r="I105" i="70"/>
  <c r="AR5" i="70"/>
  <c r="AR105" i="70" s="1"/>
  <c r="BT105" i="45"/>
  <c r="CE9" i="45"/>
  <c r="AS9" i="70" s="1"/>
  <c r="CF9" i="45"/>
  <c r="AT9" i="70" s="1"/>
  <c r="CE8" i="45"/>
  <c r="AS8" i="70" s="1"/>
  <c r="CF8" i="45"/>
  <c r="AT8" i="70" s="1"/>
  <c r="CF11" i="45"/>
  <c r="AT11" i="70" s="1"/>
  <c r="CE11" i="45"/>
  <c r="AS11" i="70" s="1"/>
  <c r="CF6" i="45"/>
  <c r="AT6" i="70" s="1"/>
  <c r="CE6" i="45"/>
  <c r="AS6" i="70" s="1"/>
  <c r="CE5" i="45"/>
  <c r="CF5" i="45"/>
  <c r="AT5" i="70" s="1"/>
  <c r="CF10" i="45"/>
  <c r="AT10" i="70" s="1"/>
  <c r="CE10" i="45"/>
  <c r="AS10" i="70" s="1"/>
  <c r="CE7" i="45"/>
  <c r="AS7" i="70" s="1"/>
  <c r="CF7" i="45"/>
  <c r="AT7" i="70" s="1"/>
  <c r="CB12" i="45"/>
  <c r="CC12" i="45" s="1"/>
  <c r="AA105" i="57"/>
  <c r="BJ6" i="57"/>
  <c r="AJ6" i="69" s="1"/>
  <c r="BF7" i="57"/>
  <c r="AG7" i="69" s="1"/>
  <c r="S6" i="69"/>
  <c r="BR6" i="57"/>
  <c r="AP6" i="69" s="1"/>
  <c r="AY105" i="57"/>
  <c r="AU105" i="57"/>
  <c r="AX7" i="57"/>
  <c r="AA7" i="69" s="1"/>
  <c r="AL6" i="57"/>
  <c r="R6" i="69" s="1"/>
  <c r="AL7" i="57"/>
  <c r="R7" i="69" s="1"/>
  <c r="M6" i="69"/>
  <c r="Z7" i="57"/>
  <c r="I7" i="69" s="1"/>
  <c r="BN6" i="57"/>
  <c r="AM6" i="69" s="1"/>
  <c r="AD6" i="57"/>
  <c r="L6" i="69" s="1"/>
  <c r="BC105" i="57"/>
  <c r="BK105" i="57"/>
  <c r="BN7" i="57"/>
  <c r="AM7" i="69" s="1"/>
  <c r="BF6" i="57"/>
  <c r="AG6" i="69" s="1"/>
  <c r="AH10" i="57"/>
  <c r="O10" i="69" s="1"/>
  <c r="BS6" i="57"/>
  <c r="BS10" i="57"/>
  <c r="V6" i="69"/>
  <c r="AT6" i="57"/>
  <c r="X6" i="69" s="1"/>
  <c r="AK105" i="69"/>
  <c r="AH7" i="57"/>
  <c r="O7" i="69" s="1"/>
  <c r="G6" i="69"/>
  <c r="Z6" i="57"/>
  <c r="I6" i="69" s="1"/>
  <c r="BO105" i="57"/>
  <c r="AM105" i="57"/>
  <c r="BJ10" i="57"/>
  <c r="AJ10" i="69" s="1"/>
  <c r="AP10" i="57"/>
  <c r="U10" i="69" s="1"/>
  <c r="AI105" i="57"/>
  <c r="M5" i="69"/>
  <c r="AH5" i="57"/>
  <c r="AH7" i="69"/>
  <c r="AH105" i="69" s="1"/>
  <c r="BJ7" i="57"/>
  <c r="AJ7" i="69" s="1"/>
  <c r="AE105" i="57"/>
  <c r="BS7" i="57"/>
  <c r="J10" i="69"/>
  <c r="AD10" i="57"/>
  <c r="L10" i="69" s="1"/>
  <c r="AB10" i="69"/>
  <c r="AB105" i="69" s="1"/>
  <c r="BB10" i="57"/>
  <c r="AD10" i="69" s="1"/>
  <c r="Z5" i="57"/>
  <c r="G5" i="69"/>
  <c r="W105" i="57"/>
  <c r="S5" i="69"/>
  <c r="AP5" i="57"/>
  <c r="U5" i="69" s="1"/>
  <c r="J7" i="69"/>
  <c r="AD7" i="57"/>
  <c r="L7" i="69" s="1"/>
  <c r="AE10" i="69"/>
  <c r="AE105" i="69" s="1"/>
  <c r="BF10" i="57"/>
  <c r="AG10" i="69" s="1"/>
  <c r="V10" i="69"/>
  <c r="AT10" i="57"/>
  <c r="X10" i="69" s="1"/>
  <c r="BT9" i="57"/>
  <c r="CC9" i="57" s="1"/>
  <c r="CD9" i="57" s="1"/>
  <c r="G10" i="69"/>
  <c r="Z10" i="57"/>
  <c r="I10" i="69" s="1"/>
  <c r="S7" i="69"/>
  <c r="AP7" i="57"/>
  <c r="U7" i="69" s="1"/>
  <c r="AN7" i="69"/>
  <c r="AN105" i="69" s="1"/>
  <c r="BR7" i="57"/>
  <c r="AP7" i="69" s="1"/>
  <c r="Y5" i="69"/>
  <c r="Y105" i="69" s="1"/>
  <c r="AX5" i="57"/>
  <c r="AA5" i="69" s="1"/>
  <c r="BG105" i="57"/>
  <c r="AQ105" i="57"/>
  <c r="BR10" i="57"/>
  <c r="AP10" i="69" s="1"/>
  <c r="P10" i="69"/>
  <c r="P105" i="69" s="1"/>
  <c r="AL10" i="57"/>
  <c r="R10" i="69" s="1"/>
  <c r="BS5" i="57"/>
  <c r="AR9" i="69"/>
  <c r="BT8" i="57"/>
  <c r="CC8" i="57" s="1"/>
  <c r="CD8" i="57" s="1"/>
  <c r="AR8" i="69"/>
  <c r="L5" i="69"/>
  <c r="AM5" i="69"/>
  <c r="R5" i="69"/>
  <c r="AJ5" i="69"/>
  <c r="AD5" i="69"/>
  <c r="AP5" i="69"/>
  <c r="AG5" i="69"/>
  <c r="AC106" i="55" l="1"/>
  <c r="AC109" i="55" s="1"/>
  <c r="AC106" i="56"/>
  <c r="AC109" i="56" s="1"/>
  <c r="AC106" i="54"/>
  <c r="AC109" i="54" s="1"/>
  <c r="AS110" i="73"/>
  <c r="AA105" i="69"/>
  <c r="AR108" i="73"/>
  <c r="AR110" i="73" s="1"/>
  <c r="AR106" i="73"/>
  <c r="BB105" i="57"/>
  <c r="AD105" i="69"/>
  <c r="CH8" i="71"/>
  <c r="CH11" i="71"/>
  <c r="A22" i="64"/>
  <c r="A25" i="64" s="1"/>
  <c r="AS8" i="68"/>
  <c r="AU8" i="68" s="1"/>
  <c r="CH8" i="52"/>
  <c r="AT11" i="68"/>
  <c r="AU11" i="68" s="1"/>
  <c r="AU11" i="73"/>
  <c r="AT6" i="68"/>
  <c r="AU6" i="73"/>
  <c r="AT7" i="68"/>
  <c r="AU7" i="73"/>
  <c r="AT13" i="68"/>
  <c r="AU8" i="73"/>
  <c r="AT9" i="68"/>
  <c r="AU9" i="73"/>
  <c r="AS10" i="68"/>
  <c r="AU10" i="68" s="1"/>
  <c r="AU10" i="73"/>
  <c r="AU5" i="73"/>
  <c r="AS13" i="68"/>
  <c r="AU13" i="73"/>
  <c r="AT12" i="68"/>
  <c r="AT14" i="68"/>
  <c r="AU14" i="68" s="1"/>
  <c r="AU14" i="73"/>
  <c r="AQ112" i="73"/>
  <c r="AQ114" i="73" s="1"/>
  <c r="BS113" i="71"/>
  <c r="BS116" i="71" s="1"/>
  <c r="BT107" i="52"/>
  <c r="BT110" i="52" s="1"/>
  <c r="AS12" i="68"/>
  <c r="AS12" i="69"/>
  <c r="AU12" i="69" s="1"/>
  <c r="AS5" i="70"/>
  <c r="AU5" i="70" s="1"/>
  <c r="AU6" i="70"/>
  <c r="AU10" i="70"/>
  <c r="J22" i="48"/>
  <c r="CH14" i="71"/>
  <c r="CH12" i="71"/>
  <c r="CH10" i="71"/>
  <c r="CH13" i="71"/>
  <c r="CH7" i="71"/>
  <c r="CF105" i="71"/>
  <c r="CH5" i="71"/>
  <c r="BT107" i="71"/>
  <c r="BT110" i="71" s="1"/>
  <c r="BX107" i="71"/>
  <c r="CG105" i="71"/>
  <c r="CH9" i="71"/>
  <c r="M105" i="69"/>
  <c r="BT107" i="45"/>
  <c r="BT110" i="45" s="1"/>
  <c r="BT113" i="57" s="1"/>
  <c r="AR106" i="70"/>
  <c r="AU7" i="70"/>
  <c r="AQ110" i="70"/>
  <c r="AQ111" i="70" s="1"/>
  <c r="I3" i="45"/>
  <c r="AT15" i="69"/>
  <c r="CH15" i="57"/>
  <c r="AS15" i="69"/>
  <c r="AT14" i="69"/>
  <c r="CH16" i="57"/>
  <c r="AT16" i="69"/>
  <c r="CH14" i="57"/>
  <c r="AU14" i="70"/>
  <c r="AS14" i="69"/>
  <c r="AU16" i="70"/>
  <c r="AS16" i="69"/>
  <c r="CH10" i="52"/>
  <c r="CH7" i="52"/>
  <c r="AS7" i="68"/>
  <c r="CH13" i="52"/>
  <c r="CH12" i="52"/>
  <c r="CH11" i="52"/>
  <c r="AR105" i="68"/>
  <c r="AR108" i="68" s="1"/>
  <c r="BX107" i="52"/>
  <c r="AS9" i="68"/>
  <c r="CH9" i="52"/>
  <c r="AS6" i="68"/>
  <c r="CH6" i="52"/>
  <c r="AS5" i="68"/>
  <c r="CF105" i="52"/>
  <c r="CH5" i="52"/>
  <c r="AT5" i="68"/>
  <c r="CG105" i="52"/>
  <c r="AQ110" i="68"/>
  <c r="A20" i="50" s="1"/>
  <c r="A22" i="63" s="1"/>
  <c r="AS13" i="69"/>
  <c r="AU13" i="69" s="1"/>
  <c r="CH13" i="57"/>
  <c r="AU13" i="70"/>
  <c r="AM105" i="69"/>
  <c r="AR6" i="69"/>
  <c r="BN105" i="57"/>
  <c r="AS11" i="69"/>
  <c r="AU11" i="69" s="1"/>
  <c r="CH11" i="57"/>
  <c r="AL105" i="57"/>
  <c r="BT6" i="57"/>
  <c r="CC6" i="57" s="1"/>
  <c r="CD6" i="57" s="1"/>
  <c r="AU8" i="70"/>
  <c r="AU11" i="70"/>
  <c r="AU9" i="70"/>
  <c r="CG8" i="45"/>
  <c r="AR108" i="70"/>
  <c r="AX105" i="57"/>
  <c r="AQ6" i="69"/>
  <c r="CG7" i="45"/>
  <c r="CG5" i="45"/>
  <c r="CG9" i="45"/>
  <c r="CG10" i="45"/>
  <c r="CG6" i="45"/>
  <c r="CG11" i="45"/>
  <c r="CE12" i="45"/>
  <c r="AS12" i="70" s="1"/>
  <c r="CF12" i="45"/>
  <c r="AT12" i="70" s="1"/>
  <c r="AJ105" i="69"/>
  <c r="AQ7" i="69"/>
  <c r="U105" i="69"/>
  <c r="J105" i="69"/>
  <c r="AT105" i="57"/>
  <c r="V105" i="69"/>
  <c r="X105" i="69"/>
  <c r="S105" i="69"/>
  <c r="BJ105" i="57"/>
  <c r="G105" i="69"/>
  <c r="AR10" i="69"/>
  <c r="R105" i="69"/>
  <c r="AP105" i="57"/>
  <c r="AG105" i="69"/>
  <c r="L105" i="69"/>
  <c r="BW105" i="57"/>
  <c r="BT7" i="57"/>
  <c r="CC7" i="57" s="1"/>
  <c r="CD7" i="57" s="1"/>
  <c r="BT10" i="57"/>
  <c r="CC10" i="57" s="1"/>
  <c r="CD10" i="57" s="1"/>
  <c r="CG10" i="57" s="1"/>
  <c r="AT10" i="69" s="1"/>
  <c r="AQ10" i="69"/>
  <c r="Z105" i="57"/>
  <c r="I5" i="69"/>
  <c r="I105" i="69" s="1"/>
  <c r="O5" i="69"/>
  <c r="O105" i="69" s="1"/>
  <c r="AH105" i="57"/>
  <c r="BS105" i="57"/>
  <c r="AR7" i="69"/>
  <c r="BR105" i="57"/>
  <c r="AQ5" i="69"/>
  <c r="A22" i="48"/>
  <c r="BT5" i="57"/>
  <c r="CC5" i="57" s="1"/>
  <c r="CD5" i="57" s="1"/>
  <c r="CG5" i="57" s="1"/>
  <c r="BF105" i="57"/>
  <c r="AP105" i="69"/>
  <c r="AD105" i="57"/>
  <c r="CG8" i="57"/>
  <c r="AT8" i="69" s="1"/>
  <c r="CF8" i="57"/>
  <c r="AS8" i="69" s="1"/>
  <c r="CF9" i="57"/>
  <c r="CG9" i="57"/>
  <c r="AT9" i="69" s="1"/>
  <c r="AT110" i="73" l="1"/>
  <c r="J25" i="48"/>
  <c r="G30" i="62"/>
  <c r="A30" i="62"/>
  <c r="A19" i="64"/>
  <c r="AU7" i="68"/>
  <c r="AU12" i="68"/>
  <c r="AU6" i="68"/>
  <c r="AU12" i="73"/>
  <c r="AU105" i="73" s="1"/>
  <c r="AU13" i="68"/>
  <c r="AT105" i="68"/>
  <c r="AT105" i="73"/>
  <c r="AT106" i="73" s="1"/>
  <c r="AR112" i="73"/>
  <c r="BT113" i="71"/>
  <c r="J19" i="64" s="1"/>
  <c r="BV111" i="52"/>
  <c r="AS105" i="73"/>
  <c r="AS106" i="73" s="1"/>
  <c r="AU9" i="68"/>
  <c r="AR110" i="68"/>
  <c r="A23" i="50" s="1"/>
  <c r="A19" i="63" s="1"/>
  <c r="J22" i="64"/>
  <c r="CF10" i="57"/>
  <c r="CH10" i="57" s="1"/>
  <c r="CE105" i="45"/>
  <c r="BV111" i="71"/>
  <c r="CH105" i="71"/>
  <c r="CI105" i="71" s="1"/>
  <c r="AU15" i="70"/>
  <c r="AR110" i="70"/>
  <c r="AR111" i="70" s="1"/>
  <c r="J19" i="48"/>
  <c r="K19" i="62" s="1"/>
  <c r="AU14" i="69"/>
  <c r="AU16" i="69"/>
  <c r="AU15" i="69"/>
  <c r="AR106" i="68"/>
  <c r="CH105" i="52"/>
  <c r="J20" i="60"/>
  <c r="J23" i="60"/>
  <c r="A25" i="63"/>
  <c r="A30" i="61"/>
  <c r="A45" i="50"/>
  <c r="AS105" i="68"/>
  <c r="AU5" i="68"/>
  <c r="CF6" i="57"/>
  <c r="AS6" i="69" s="1"/>
  <c r="CG6" i="57"/>
  <c r="AT6" i="69" s="1"/>
  <c r="CF105" i="45"/>
  <c r="AT105" i="70"/>
  <c r="AS105" i="70"/>
  <c r="AQ105" i="69"/>
  <c r="AQ108" i="69" s="1"/>
  <c r="CG12" i="45"/>
  <c r="CG105" i="45" s="1"/>
  <c r="CH105" i="45" s="1"/>
  <c r="AU8" i="69"/>
  <c r="CH8" i="57"/>
  <c r="BW107" i="57"/>
  <c r="BS107" i="57"/>
  <c r="BS110" i="57" s="1"/>
  <c r="J20" i="50" s="1"/>
  <c r="BT105" i="57"/>
  <c r="BT107" i="57" s="1"/>
  <c r="BT110" i="57" s="1"/>
  <c r="CF7" i="57"/>
  <c r="AS7" i="69" s="1"/>
  <c r="CG7" i="57"/>
  <c r="AT7" i="69" s="1"/>
  <c r="CF5" i="57"/>
  <c r="CH5" i="57" s="1"/>
  <c r="BX105" i="57"/>
  <c r="S22" i="48"/>
  <c r="A25" i="48"/>
  <c r="S25" i="48" s="1"/>
  <c r="AR5" i="69"/>
  <c r="AR105" i="69" s="1"/>
  <c r="AS9" i="69"/>
  <c r="AU9" i="69" s="1"/>
  <c r="CH9" i="57"/>
  <c r="AT5" i="69"/>
  <c r="AU106" i="73" l="1"/>
  <c r="AR110" i="69"/>
  <c r="J23" i="50"/>
  <c r="AU105" i="68"/>
  <c r="AU106" i="68" s="1"/>
  <c r="AT106" i="68"/>
  <c r="A36" i="61"/>
  <c r="A19" i="48"/>
  <c r="J22" i="63"/>
  <c r="CI105" i="52"/>
  <c r="CH106" i="52"/>
  <c r="AS106" i="68"/>
  <c r="A22" i="61"/>
  <c r="S19" i="64"/>
  <c r="AR114" i="73"/>
  <c r="A19" i="61"/>
  <c r="K22" i="61" s="1"/>
  <c r="BV113" i="71"/>
  <c r="BT116" i="71"/>
  <c r="AS10" i="69"/>
  <c r="AU10" i="69" s="1"/>
  <c r="AQ106" i="69"/>
  <c r="BS113" i="52"/>
  <c r="BS116" i="52" s="1"/>
  <c r="BS116" i="57"/>
  <c r="AR111" i="69"/>
  <c r="AR112" i="68"/>
  <c r="AR114" i="68" s="1"/>
  <c r="BT116" i="57"/>
  <c r="AT106" i="70"/>
  <c r="AS106" i="70"/>
  <c r="AU12" i="70"/>
  <c r="A41" i="61"/>
  <c r="J25" i="64"/>
  <c r="S25" i="64" s="1"/>
  <c r="S22" i="64"/>
  <c r="AC23" i="60"/>
  <c r="S23" i="60"/>
  <c r="J31" i="60" s="1"/>
  <c r="AC20" i="60"/>
  <c r="J26" i="60"/>
  <c r="S20" i="60"/>
  <c r="J45" i="60"/>
  <c r="AU6" i="69"/>
  <c r="CH6" i="57"/>
  <c r="G30" i="61"/>
  <c r="AQ110" i="69"/>
  <c r="AC19" i="50" s="1"/>
  <c r="CG105" i="57"/>
  <c r="CF105" i="57"/>
  <c r="CH7" i="57"/>
  <c r="AT105" i="69"/>
  <c r="AU7" i="69"/>
  <c r="BX107" i="57"/>
  <c r="AR106" i="69"/>
  <c r="AR108" i="69"/>
  <c r="AS5" i="69"/>
  <c r="AU5" i="69" s="1"/>
  <c r="BT113" i="52"/>
  <c r="BT116" i="52" s="1"/>
  <c r="A19" i="62" l="1"/>
  <c r="Z22" i="61"/>
  <c r="S19" i="48"/>
  <c r="A28" i="48" s="1"/>
  <c r="S28" i="48" s="1"/>
  <c r="AC28" i="48" s="1"/>
  <c r="AC31" i="48" s="1"/>
  <c r="AC33" i="48" s="1"/>
  <c r="K36" i="61"/>
  <c r="Z36" i="61" s="1"/>
  <c r="CH105" i="57"/>
  <c r="CI105" i="57" s="1"/>
  <c r="AQ111" i="69"/>
  <c r="AQ112" i="68"/>
  <c r="AQ114" i="68" s="1"/>
  <c r="AU105" i="70"/>
  <c r="AU106" i="70" s="1"/>
  <c r="A28" i="64"/>
  <c r="S28" i="64" s="1"/>
  <c r="AC26" i="60"/>
  <c r="S26" i="60"/>
  <c r="J32" i="60" s="1"/>
  <c r="T32" i="60" s="1"/>
  <c r="AC45" i="60"/>
  <c r="S45" i="60"/>
  <c r="T31" i="60"/>
  <c r="AS105" i="69"/>
  <c r="AS106" i="69" s="1"/>
  <c r="AC20" i="50"/>
  <c r="J25" i="63"/>
  <c r="S25" i="63" s="1"/>
  <c r="S26" i="50"/>
  <c r="J32" i="50" s="1"/>
  <c r="J45" i="50"/>
  <c r="AC45" i="50" s="1"/>
  <c r="S20" i="50"/>
  <c r="M30" i="62"/>
  <c r="U19" i="62" s="1"/>
  <c r="AT106" i="69"/>
  <c r="AU105" i="69"/>
  <c r="AU106" i="69" s="1"/>
  <c r="BV113" i="52"/>
  <c r="S23" i="50"/>
  <c r="J31" i="50" s="1"/>
  <c r="T31" i="50" s="1"/>
  <c r="AE31" i="50" s="1"/>
  <c r="AE33" i="50" s="1"/>
  <c r="AE35" i="50" s="1"/>
  <c r="AC23" i="50"/>
  <c r="K19" i="61"/>
  <c r="M30" i="61"/>
  <c r="K41" i="61"/>
  <c r="U41" i="61" s="1"/>
  <c r="AD28" i="48" l="1"/>
  <c r="K22" i="62"/>
  <c r="Z22" i="62" s="1"/>
  <c r="V16" i="62" s="1"/>
  <c r="M44" i="61" s="1"/>
  <c r="K36" i="62"/>
  <c r="Z36" i="62" s="1"/>
  <c r="J19" i="63"/>
  <c r="S19" i="63" s="1"/>
  <c r="AC22" i="50"/>
  <c r="AC28" i="64"/>
  <c r="AC31" i="64" s="1"/>
  <c r="AC33" i="64" s="1"/>
  <c r="S22" i="63"/>
  <c r="AC26" i="50"/>
  <c r="J33" i="60"/>
  <c r="AE24" i="60"/>
  <c r="AE31" i="60"/>
  <c r="AE33" i="60" s="1"/>
  <c r="AE35" i="60" s="1"/>
  <c r="T33" i="60"/>
  <c r="W60" i="60" s="1"/>
  <c r="S45" i="50"/>
  <c r="AE24" i="50"/>
  <c r="AE25" i="50" s="1"/>
  <c r="AE26" i="50" s="1"/>
  <c r="T32" i="50"/>
  <c r="T33" i="50" s="1"/>
  <c r="W60" i="50" s="1"/>
  <c r="AC59" i="50" s="1"/>
  <c r="AC62" i="50" s="1"/>
  <c r="J33" i="50"/>
  <c r="AE37" i="50"/>
  <c r="AE38" i="50" s="1"/>
  <c r="S30" i="62"/>
  <c r="Y30" i="62" s="1"/>
  <c r="U19" i="61"/>
  <c r="X27" i="62" l="1"/>
  <c r="S44" i="61" s="1"/>
  <c r="A28" i="63"/>
  <c r="S28" i="63" s="1"/>
  <c r="AC28" i="63" s="1"/>
  <c r="AC31" i="63" s="1"/>
  <c r="AC33" i="63" s="1"/>
  <c r="Y44" i="61"/>
  <c r="AD28" i="64"/>
  <c r="S31" i="64" s="1"/>
  <c r="AC59" i="60"/>
  <c r="AC62" i="60" s="1"/>
  <c r="AE38" i="60"/>
  <c r="AE39" i="60" s="1"/>
  <c r="AE26" i="60"/>
  <c r="AE27" i="60" s="1"/>
  <c r="AE39" i="50"/>
  <c r="AE27" i="50"/>
  <c r="V16" i="61"/>
  <c r="S30" i="61"/>
  <c r="Y30" i="61" s="1"/>
  <c r="X27" i="61" s="1"/>
  <c r="V14" i="62" l="1"/>
  <c r="Y47" i="62" s="1"/>
  <c r="AD28" i="63"/>
  <c r="V14" i="61"/>
  <c r="Y47"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C4AA7773-58BB-4CD3-B921-9B91E1A66CDC}">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1AA32F82-D856-47C6-A029-3E4B7AB30BA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4A666447-5005-4E38-9112-C51FB7EA2A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C0351A1-F8AE-4D67-A201-2C5DA141BCA5}">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619C60A0-8D14-4280-917C-17237A129E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E8D79698-F453-4B6D-8EAA-E50E70DB8E3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D32806B5-CD75-49F7-9280-EEE9816BC06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8288308-CFDF-44F1-A0DB-4BC6A8302D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FDED968F-4264-4F9E-9480-7566B0A1A6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757E810F-693C-498B-B4A0-2B1B78C24B58}">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59F905D-42A8-4CC5-94CD-2E1571B8D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388B0E06-E045-490A-BECA-E7C30165247F}">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6E0D2CA-FA4C-4967-A19F-FC38535BA480}">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Q4" authorId="0" shapeId="0" xr:uid="{EB882BB3-85AF-411A-B1CC-CDC90EEC9BDF}">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06FCE51-F5A3-4CB5-90B2-624850C956D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5400787A-BB5B-4E66-A43F-9EB08291B422}">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B033CC26-B4A5-451E-8213-99B57B1A825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1922C683-1C2E-4529-916B-207BDAC2130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9AA2547-5D07-4863-B0E3-9D8AEF58DA1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56FF7617-A61D-4FF6-9DD3-775855355B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C4" authorId="1" shapeId="0" xr:uid="{140708B1-645E-46D5-A74B-CBA209A34A4D}">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8A1907F6-E77E-4135-9B0F-383381D4910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4C21613-6D88-46C9-A48F-835CB1B0F18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AD8EBAAD-F750-4673-95C5-C52D60F92FC7}">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76FDB026-AFE7-42B6-9E64-ABB9FE6068E6}">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0B8E2BD-BABE-48D6-9539-DA2BA8E4D89A}">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361C5AA7-C0EA-4A4E-845D-AF58F6FBF3E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117200E7-2100-4A1A-8EAD-494C8646F70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897CCA7-5462-441C-AAB3-3EF89D9203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624F653B-F5B9-4AF9-AAEA-F0EA9DFA38D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5EE0511A-B7DE-4CDC-8902-293346E5DC31}">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0B43003-F348-4D95-9692-28B2E68F5ED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F79F344D-F5F5-4813-81B5-49A735E62BB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CCB75312-D24E-4926-A9B1-7196A0328C4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DF78CFB6-9DC3-4310-91F6-4FE8796ECEF6}">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700BE299-CDF6-4110-89FC-D84FF7D5822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F5D9A21C-3AF6-41F5-9002-E9E129BA93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3EA4852B-7A74-4E8B-8951-CB2FE203E054}">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4C4E5FD-71F1-4A37-B1D7-7CC27ACA2F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6757478A-FCCF-41CB-A15D-5DE94FB251F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20279CE1-7B1D-4C09-AEA1-6D959D7F696E}">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4CF5BE1-4449-4589-9755-900684F5C21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0273EA22-7A2C-4FB4-945B-99F10B4503F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C59C6D-62F4-4BB1-B590-5533839414A7}">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79EDECA-2FFC-4FFC-BFDD-FCA9D6A6234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713CEC47-6E12-4DBE-99D7-50195F33FFC7}">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9F21AD00-43ED-4AD5-BA56-7EB48C6CF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3A9AE8B9-023D-4295-9ACB-B0CB60A9AA7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A61CC93-9BD8-41B6-A705-503A7B0703B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9C2C8AC9-3AE3-4AE6-A5B9-A441A176A1B7}">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35206D16-DB27-472C-94C8-8FF4D8C97F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00BA31D9-8030-4CFC-BBB4-4B87D148C4F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AE4944D-E77D-4948-BBEE-AC57A4C2B8C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DE3D0E4-79BB-4ED5-958F-4A284FD2E04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56305CA-B6A8-4A6D-9393-48F73E323FDD}">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35442F2-3FD4-41A2-B30A-5166D0C4D4B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1B4E6A67-4FF7-44ED-A2CB-2994C4E28A6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FA48AF28-9056-4614-A153-77DE894810B6}">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C7E2D322-15B6-42C9-B2C0-CB6AFFB8E84A}">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814CD72-C348-4FDC-8892-4E1D024759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5606DDF2-9DB9-4174-9F5A-EDB0A214C82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74898CF5-3406-4637-A57E-8D7579F13C8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69062969-8293-4130-BED5-991E253C71E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9C8713C8-A69E-4446-B433-9EF959CF06D3}">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48242B0C-98CC-4FC5-A23E-4AFD28899019}">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72D0359-B33A-4D06-8B44-E615E6D2A142}">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41525435-E41D-4F05-8017-76E9F478132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4FFABD6B-21E1-468F-B8A7-FC861C652D8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2AEC2D8A-546D-43D0-AA90-9BF247D860B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DA970191-ECC6-4CEA-9947-8B12745DEB3B}">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6E3A653C-EE16-4442-A14E-4F995562108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BEFD9236-62AD-4162-B700-4A7AC63E0B39}">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BAE0B9EA-9AEC-4A7B-9FBA-DEA6C161F142}">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00000000-0006-0000-0200-00000100000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00000000-0006-0000-0200-000002000000}">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153B228A-33B3-454B-B194-31E4B77416E2}">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53BE8799-F6CD-4C41-BB4F-1AD189464A0D}">
      <text>
        <r>
          <rPr>
            <b/>
            <sz val="9"/>
            <color indexed="81"/>
            <rFont val="돋움"/>
            <family val="3"/>
            <charset val="129"/>
          </rPr>
          <t>회사부담분
사용자가 부담하는 사회보험료 상당액</t>
        </r>
      </text>
    </comment>
    <comment ref="A29" authorId="0" shapeId="0" xr:uid="{1D968435-EAE6-4E79-B610-58D711A15B6E}">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5DE5642A-5A1F-45B4-A4F9-29F9504C141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69D9D1B8-72E1-4070-A9E6-B90277B5C9E7}">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EA19ECD8-FAB8-4534-9408-60087AB94953}">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D442D5A3-8C21-47D7-9377-31374859882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B764C8F0-B6C7-429E-A9AC-764EFBF1847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AA1FB5B-22FA-4471-A679-AA0A56F1948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EF6B808-4499-485D-AF31-2689E397E46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AA895B26-B15B-446A-9557-193934ABAA22}">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6307B9D-AE68-46FC-B712-07EB59299363}">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9EEB0E76-CF60-4CEF-A905-E08EE7B35F7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72ECD9F9-A2E2-45C2-BC3B-FC9979A6A74A}">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31F7D598-8EFE-443E-AA66-08ED68DC705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26EED86C-B8FC-4C81-822E-C5F079AB40F9}">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63306B37-2A32-45E4-A7DC-FE68D245594A}">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D03DDD29-099D-43A4-ACC8-FDCDCB8BF3AD}">
      <text>
        <r>
          <rPr>
            <b/>
            <sz val="9"/>
            <color indexed="81"/>
            <rFont val="돋움"/>
            <family val="3"/>
            <charset val="129"/>
          </rPr>
          <t>회사부담분
사용자가 부담하는 사회보험료 상당액</t>
        </r>
      </text>
    </comment>
    <comment ref="U25" authorId="0" shapeId="0" xr:uid="{B95F54EB-D4B2-40E2-B1CD-E3A2A1AE74DB}">
      <text>
        <r>
          <rPr>
            <b/>
            <sz val="9"/>
            <color indexed="81"/>
            <rFont val="돋움"/>
            <family val="3"/>
            <charset val="129"/>
          </rPr>
          <t>업종별</t>
        </r>
        <r>
          <rPr>
            <b/>
            <sz val="9"/>
            <color indexed="81"/>
            <rFont val="Tahoma"/>
            <family val="2"/>
          </rPr>
          <t xml:space="preserve"> </t>
        </r>
        <r>
          <rPr>
            <b/>
            <sz val="9"/>
            <color indexed="81"/>
            <rFont val="돋움"/>
            <family val="3"/>
            <charset val="129"/>
          </rPr>
          <t xml:space="preserve">요율
</t>
        </r>
        <r>
          <rPr>
            <b/>
            <sz val="9"/>
            <color indexed="81"/>
            <rFont val="Tahoma"/>
            <family val="2"/>
          </rPr>
          <t>check!!</t>
        </r>
      </text>
    </comment>
    <comment ref="A29" authorId="0" shapeId="0" xr:uid="{E580FCB0-9060-4982-814E-BA909A7F7D33}">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64CDC82A-1181-4FF3-91E2-EDC36F9E6A9E}">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F6E9E5F6-D11E-47E5-8B1D-C650801B103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1" shapeId="0" xr:uid="{B39363C2-4392-4C9E-AF89-1E4ACB0AB0D9}">
      <text>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30</t>
        </r>
        <r>
          <rPr>
            <sz val="9"/>
            <color indexed="81"/>
            <rFont val="돋움"/>
            <family val="3"/>
            <charset val="129"/>
          </rPr>
          <t>조의</t>
        </r>
        <r>
          <rPr>
            <sz val="9"/>
            <color indexed="81"/>
            <rFont val="Tahoma"/>
            <family val="2"/>
          </rPr>
          <t xml:space="preserve"> 4 [ </t>
        </r>
        <r>
          <rPr>
            <sz val="9"/>
            <color indexed="81"/>
            <rFont val="돋움"/>
            <family val="3"/>
            <charset val="129"/>
          </rPr>
          <t>중소기업</t>
        </r>
        <r>
          <rPr>
            <sz val="9"/>
            <color indexed="81"/>
            <rFont val="Tahoma"/>
            <family val="2"/>
          </rPr>
          <t xml:space="preserve"> </t>
        </r>
        <r>
          <rPr>
            <sz val="9"/>
            <color indexed="81"/>
            <rFont val="돋움"/>
            <family val="3"/>
            <charset val="129"/>
          </rPr>
          <t>사회보험료</t>
        </r>
        <r>
          <rPr>
            <sz val="9"/>
            <color indexed="81"/>
            <rFont val="Tahoma"/>
            <family val="2"/>
          </rPr>
          <t xml:space="preserve"> </t>
        </r>
        <r>
          <rPr>
            <sz val="9"/>
            <color indexed="81"/>
            <rFont val="돋움"/>
            <family val="3"/>
            <charset val="129"/>
          </rPr>
          <t>세액공제</t>
        </r>
        <r>
          <rPr>
            <sz val="9"/>
            <color indexed="81"/>
            <rFont val="Tahoma"/>
            <family val="2"/>
          </rPr>
          <t xml:space="preserve">(2017.12.19 </t>
        </r>
        <r>
          <rPr>
            <sz val="9"/>
            <color indexed="81"/>
            <rFont val="돋움"/>
            <family val="3"/>
            <charset val="129"/>
          </rPr>
          <t>제목개정</t>
        </r>
        <r>
          <rPr>
            <sz val="9"/>
            <color indexed="81"/>
            <rFont val="Tahoma"/>
            <family val="2"/>
          </rPr>
          <t xml:space="preserve">) ] -&gt; </t>
        </r>
        <r>
          <rPr>
            <sz val="9"/>
            <color indexed="81"/>
            <rFont val="돋움"/>
            <family val="3"/>
            <charset val="129"/>
          </rPr>
          <t>청년</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경력단절</t>
        </r>
        <r>
          <rPr>
            <sz val="9"/>
            <color indexed="81"/>
            <rFont val="Tahoma"/>
            <family val="2"/>
          </rPr>
          <t xml:space="preserve"> </t>
        </r>
        <r>
          <rPr>
            <sz val="9"/>
            <color indexed="81"/>
            <rFont val="돋움"/>
            <family val="3"/>
            <charset val="129"/>
          </rPr>
          <t>여성만</t>
        </r>
        <r>
          <rPr>
            <sz val="9"/>
            <color indexed="81"/>
            <rFont val="Tahoma"/>
            <family val="2"/>
          </rPr>
          <t xml:space="preserve"> </t>
        </r>
        <r>
          <rPr>
            <sz val="9"/>
            <color indexed="81"/>
            <rFont val="돋움"/>
            <family val="3"/>
            <charset val="129"/>
          </rPr>
          <t>청년</t>
        </r>
        <r>
          <rPr>
            <sz val="9"/>
            <color indexed="81"/>
            <rFont val="Tahoma"/>
            <family val="2"/>
          </rPr>
          <t xml:space="preserve">
</t>
        </r>
        <r>
          <rPr>
            <sz val="9"/>
            <color indexed="81"/>
            <rFont val="돋움"/>
            <family val="3"/>
            <charset val="129"/>
          </rPr>
          <t>맨오른쪽</t>
        </r>
        <r>
          <rPr>
            <sz val="9"/>
            <color indexed="81"/>
            <rFont val="Tahoma"/>
            <family val="2"/>
          </rPr>
          <t xml:space="preserve"> </t>
        </r>
        <r>
          <rPr>
            <sz val="9"/>
            <color indexed="81"/>
            <rFont val="돋움"/>
            <family val="3"/>
            <charset val="129"/>
          </rPr>
          <t>총급여작성시에는</t>
        </r>
        <r>
          <rPr>
            <sz val="9"/>
            <color indexed="81"/>
            <rFont val="Tahoma"/>
            <family val="2"/>
          </rPr>
          <t xml:space="preserve"> </t>
        </r>
        <r>
          <rPr>
            <sz val="9"/>
            <color indexed="81"/>
            <rFont val="돋움"/>
            <family val="3"/>
            <charset val="129"/>
          </rPr>
          <t>장애인</t>
        </r>
        <r>
          <rPr>
            <sz val="9"/>
            <color indexed="81"/>
            <rFont val="Tahoma"/>
            <family val="2"/>
          </rPr>
          <t xml:space="preserve"> </t>
        </r>
        <r>
          <rPr>
            <sz val="9"/>
            <color indexed="81"/>
            <rFont val="돋움"/>
            <family val="3"/>
            <charset val="129"/>
          </rPr>
          <t>상이자는</t>
        </r>
        <r>
          <rPr>
            <sz val="9"/>
            <color indexed="81"/>
            <rFont val="Tahoma"/>
            <family val="2"/>
          </rPr>
          <t xml:space="preserve"> </t>
        </r>
        <r>
          <rPr>
            <sz val="9"/>
            <color indexed="81"/>
            <rFont val="돋움"/>
            <family val="3"/>
            <charset val="129"/>
          </rPr>
          <t>청년에서</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임원은</t>
        </r>
        <r>
          <rPr>
            <sz val="9"/>
            <color indexed="81"/>
            <rFont val="Tahoma"/>
            <family val="2"/>
          </rPr>
          <t xml:space="preserve"> </t>
        </r>
        <r>
          <rPr>
            <sz val="9"/>
            <color indexed="81"/>
            <rFont val="돋움"/>
            <family val="3"/>
            <charset val="129"/>
          </rPr>
          <t>전체</t>
        </r>
        <r>
          <rPr>
            <sz val="9"/>
            <color indexed="81"/>
            <rFont val="Tahoma"/>
            <family val="2"/>
          </rPr>
          <t xml:space="preserve"> </t>
        </r>
        <r>
          <rPr>
            <sz val="9"/>
            <color indexed="81"/>
            <rFont val="돋움"/>
            <family val="3"/>
            <charset val="129"/>
          </rPr>
          <t>급여</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시킬것</t>
        </r>
        <r>
          <rPr>
            <sz val="9"/>
            <color indexed="81"/>
            <rFont val="Tahoma"/>
            <family val="2"/>
          </rPr>
          <t xml:space="preserve">
</t>
        </r>
      </text>
    </comment>
    <comment ref="R4" authorId="0" shapeId="0" xr:uid="{B09FE75A-9447-4620-AD00-56593C29EAC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663DEEC-066C-487A-BEF3-4925FD7C9A30}">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C9C0BD7-99B9-4517-B175-A36893169B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F73A6964-6E67-4B25-B04E-0A5CD577DDE3}">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EC07BBEA-7526-4C4C-86CB-596839B0F5F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D0ED910C-B785-4BFC-B9CF-84021F476D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11A303E0-6A97-40F3-9641-3B930C19E8DB}">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725721A0-BD0E-4E52-BFBF-72AF50BE2B1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D1023DDA-E6A9-4181-AC43-CF2E53558F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0C31F657-4225-4B1B-9E7B-7309147BF69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8AC2C039-2C5F-49C0-8F40-1A41AFFEF5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8" authorId="1" shapeId="0" xr:uid="{FA47D64F-A2D6-4346-9192-E12716C7D6C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8" authorId="1" shapeId="0" xr:uid="{3F22754D-1A70-47C2-BAB9-16CD170C40E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E3CA6CC3-4A40-4E86-ACCC-A3B63AD77F3B}">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C3BBD7EE-0647-45DA-B6E4-D9183601111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2B7B2E7D-5DAD-451E-A24F-49D52321AF6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BB664207-36E0-4EFF-9F64-DF98FC3CB3D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AEA56872-9E06-4292-889F-4D0D57EAC75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30B3DE46-72CB-4B7C-9D41-9A1D66D9A2C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409CF9D-12C9-4213-A43F-AF3A01C57C3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250FD99-5B51-41EE-9D29-5D30F8E95ED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86ED25A9-52F8-4552-BFA9-2C8B6592266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6E186D-2AD1-424B-B3ED-E3928A100BAE}">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0DB842E7-CDE6-48DB-A75C-4D779E2DDA4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2985237E-1591-4C38-AB39-223712398E2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7B4DF4A6-410B-4EBF-8B03-A8E48A98827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E7FC3843-1ACB-4A07-8F2D-9B92E4D42A4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B5408087-F216-41E5-97F3-990F1086BB18}">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B9FE77A3-42B3-434C-9FBA-CEE11D87EB26}">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FDA4C9A-4D81-496D-8512-A7251BED29A6}">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E00E7AF7-61E6-4A9E-8971-1478824280B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5EE27F42-DA38-4BCF-846D-BE63E95035D6}">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D521D234-299B-41ED-8EC1-DBE990F58CA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2E203BB2-3795-4776-8BFC-284366EE1A72}">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8E04C6D6-A8A5-4AE5-90E9-26D83DD3AED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EA757C69-FFF2-4D68-894E-3D22A80163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8BC50649-6BF0-4D01-8448-2343DE3B935D}">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0F4279FE-6442-4519-85AE-115234E46B99}">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11DD6FDD-FBE5-4A2E-B580-609F77DA3A1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9824F29D-82FA-4023-B25E-71EFF4EFA49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CCB4C92-11E4-440C-97C1-51F5288D077E}">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13720A53-DA63-4C8E-B8F1-B9078E2B76C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4B67150C-159D-4CB3-90E3-08CB882A3C4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E08CDFF-3A60-467E-883B-149703718974}">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4BCBA841-329E-4634-BFD6-937225B9DF0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E9773294-6ED6-446E-8B5A-03FB9CDDCE56}">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6C0110BB-3C2A-4C28-BA33-E6A1406A5BE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48AAD36B-B8A0-4C2C-AA86-01AA65351C39}">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2F76AB5F-A7A1-4557-AB14-99CA1294B215}">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6D458CBF-5F6A-49D1-BFA3-22174CE76FC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0A481083-EB3D-496A-A59E-C17F06A7147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31D5A633-AF66-4CC4-A38B-0FD538BC3EC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5E0D8308-44C8-4177-89BA-FB9301C4DB2E}">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A7D858C2-711E-459C-BFD1-E77DF6C07DC0}">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1A63460-B4BE-4C03-9C46-8A848E125BC0}">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C1F7F15A-5B35-4A55-B617-4063F26D2C3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10A5F276-6B40-4390-9DBA-5801D9CE25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8499B9FE-6A3B-423A-8274-1A1824D174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D410527F-3CE5-482F-B1EC-3BA51B6F57A7}">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51365553-4F54-4215-96FC-3A4F801BD9ED}">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4BFBEB22-4460-42ED-8A51-0DA7EBA5B7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DBE03081-6931-4B89-840B-5B9A7FD379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0C3800F0-25F9-4082-9B3B-37E946C5F66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8A750EB3-42CB-4CE5-A345-92BDAE15CAD9}">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91E25363-64BD-4430-AE1E-20CA1F399F11}">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FDEAA54-FBAD-43A2-92C8-35DAE0372E7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37C72F40-CE7A-4A2C-82F3-EDF55718B535}">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0216156-D29D-482B-9F80-8AEAE21796D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EF880220-B469-4850-9BE9-1C371EF17E9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3CC26979-CCD8-4A66-AF57-3685A3B93D66}">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023C17BD-3BFB-4C36-9228-F3C14A505266}">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81E12E30-F313-4322-8FB6-424150B1605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921102C-AF99-4FE0-AACD-7841E8F3E3D4}">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F13" authorId="0" shapeId="0" xr:uid="{1D61140B-6716-4DBD-A5EC-4212BD17A627}">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F14" authorId="0" shapeId="0" xr:uid="{CDF74E40-455C-44DF-9C26-AA1FA1779DC5}">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E21" authorId="0" shapeId="0" xr:uid="{D46FF536-C82F-459E-85B9-E2CBEECA063B}">
      <text>
        <r>
          <rPr>
            <b/>
            <sz val="9"/>
            <color indexed="81"/>
            <rFont val="Tahoma"/>
            <family val="2"/>
          </rPr>
          <t>60</t>
        </r>
        <r>
          <rPr>
            <b/>
            <sz val="9"/>
            <color indexed="81"/>
            <rFont val="돋움"/>
            <family val="3"/>
            <charset val="129"/>
          </rPr>
          <t>시간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단시간근로자는</t>
        </r>
        <r>
          <rPr>
            <b/>
            <sz val="9"/>
            <color indexed="81"/>
            <rFont val="Tahoma"/>
            <family val="2"/>
          </rPr>
          <t xml:space="preserve"> 0.5</t>
        </r>
        <r>
          <rPr>
            <b/>
            <sz val="9"/>
            <color indexed="81"/>
            <rFont val="돋움"/>
            <family val="3"/>
            <charset val="129"/>
          </rPr>
          <t>명</t>
        </r>
      </text>
    </comment>
    <comment ref="S44" authorId="0" shapeId="0" xr:uid="{E92691F5-B417-4AB1-93CC-1AA4B41F893D}">
      <text>
        <r>
          <rPr>
            <sz val="9"/>
            <color indexed="81"/>
            <rFont val="돋움"/>
            <family val="3"/>
            <charset val="129"/>
          </rPr>
          <t>단서</t>
        </r>
      </text>
    </comment>
    <comment ref="B79" authorId="0" shapeId="0" xr:uid="{1DC9643C-4B5F-4530-B141-E5A23A376AB9}">
      <text>
        <r>
          <rPr>
            <b/>
            <sz val="9"/>
            <color indexed="81"/>
            <rFont val="돋움"/>
            <family val="3"/>
            <charset val="129"/>
          </rPr>
          <t>단서</t>
        </r>
        <r>
          <rPr>
            <b/>
            <sz val="9"/>
            <color indexed="81"/>
            <rFont val="Tahoma"/>
            <family val="2"/>
          </rPr>
          <t xml:space="preserve">??? </t>
        </r>
        <r>
          <rPr>
            <b/>
            <sz val="9"/>
            <color indexed="81"/>
            <rFont val="돋움"/>
            <family val="3"/>
            <charset val="129"/>
          </rPr>
          <t>없는뎅</t>
        </r>
        <r>
          <rPr>
            <b/>
            <sz val="9"/>
            <color indexed="81"/>
            <rFont val="Tahoma"/>
            <family val="2"/>
          </rPr>
          <t xml:space="preserve">. </t>
        </r>
        <r>
          <rPr>
            <b/>
            <sz val="9"/>
            <color indexed="81"/>
            <rFont val="돋움"/>
            <family val="3"/>
            <charset val="129"/>
          </rPr>
          <t>개정후</t>
        </r>
        <r>
          <rPr>
            <b/>
            <sz val="9"/>
            <color indexed="81"/>
            <rFont val="Tahoma"/>
            <family val="2"/>
          </rPr>
          <t xml:space="preserve"> </t>
        </r>
        <r>
          <rPr>
            <b/>
            <sz val="9"/>
            <color indexed="81"/>
            <rFont val="돋움"/>
            <family val="3"/>
            <charset val="129"/>
          </rPr>
          <t>단서는</t>
        </r>
        <r>
          <rPr>
            <b/>
            <sz val="9"/>
            <color indexed="81"/>
            <rFont val="Tahoma"/>
            <family val="2"/>
          </rPr>
          <t xml:space="preserve"> </t>
        </r>
        <r>
          <rPr>
            <b/>
            <sz val="9"/>
            <color indexed="81"/>
            <rFont val="돋움"/>
            <family val="3"/>
            <charset val="129"/>
          </rPr>
          <t>사라졌음</t>
        </r>
        <r>
          <rPr>
            <b/>
            <sz val="9"/>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2C3F40F-4519-4179-B8B0-02927BDA9871}">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1B7E3E6-BC77-48FF-B2C8-E14DB5B068A2}">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797D4CAA-0BEC-4DCC-80F6-3E74AE2CD214}">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EC66C5A-E7C7-4C95-9355-04F10DF762A9}">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245CC607-5CBE-4077-B367-3E2D6050AE36}">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1E0BC2D9-6FCD-4087-BD5E-7F05EDB39B03}">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39F105BA-C0BA-4D33-AFBB-1F0BB9BEAEAA}">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479A673-6A1F-4161-94B3-BDB8B358AB6C}">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AD4F0D0-B8CF-4522-8D5C-6B58D305CD3B}">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096878FD-BCAC-4F46-811C-CA425C055ED2}">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C038CAC-703F-468F-9F7C-26E50EEFDB07}">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E2C70B61-6463-47AE-8B15-491EC9713D9E}">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53621021-9C44-48EA-8546-528C2E6A8A09}">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887F76DC-51D5-466B-8CBF-5C173FFC48A7}">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C99EDBE1-9690-490A-BECC-226B8AD169B3}">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026F6AB0-258F-44AC-9F94-764EF3B7139F}">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AEE87907-AEF7-4D93-A13B-58D493B287B8}">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14D1956C-9929-4D49-95C4-1CB724F009A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811FB982-307E-4B7B-A563-01A15CE2489C}">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D6DB0DC-D053-4B68-A991-9A6E07BC560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14C4D17D-51F9-40B0-8CBC-6EC67ACC9C4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4DFA18A2-146F-48A8-B92B-538CB34692A4}">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14F0D532-8CC6-4F75-9E30-2C443CA8654A}">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CD6E32CF-CDA3-481C-A52E-E4AA2F3E923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FCFCCC70-0205-4C1E-BBA2-8DABF5B9C9D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O20" authorId="0" shapeId="0" xr:uid="{41544D11-BA61-44DC-8E70-9DEA8CA47A68}">
      <text>
        <r>
          <rPr>
            <b/>
            <sz val="9"/>
            <color indexed="81"/>
            <rFont val="돋움"/>
            <family val="3"/>
            <charset val="129"/>
          </rPr>
          <t>세액공제조정명세서</t>
        </r>
        <r>
          <rPr>
            <b/>
            <sz val="9"/>
            <color indexed="81"/>
            <rFont val="Tahoma"/>
            <family val="2"/>
          </rPr>
          <t xml:space="preserve">(3)
(117) </t>
        </r>
        <r>
          <rPr>
            <b/>
            <sz val="9"/>
            <color indexed="81"/>
            <rFont val="돋움"/>
            <family val="3"/>
            <charset val="129"/>
          </rPr>
          <t>그밖의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미공제액</t>
        </r>
        <r>
          <rPr>
            <b/>
            <sz val="9"/>
            <color indexed="81"/>
            <rFont val="Tahoma"/>
            <family val="2"/>
          </rPr>
          <t xml:space="preserve"> 4,246,406</t>
        </r>
        <r>
          <rPr>
            <b/>
            <sz val="9"/>
            <color indexed="81"/>
            <rFont val="돋움"/>
            <family val="3"/>
            <charset val="129"/>
          </rPr>
          <t xml:space="preserve">
</t>
        </r>
        <r>
          <rPr>
            <b/>
            <sz val="9"/>
            <color indexed="81"/>
            <rFont val="Tahoma"/>
            <family val="2"/>
          </rPr>
          <t xml:space="preserve">(119) </t>
        </r>
        <r>
          <rPr>
            <b/>
            <sz val="9"/>
            <color indexed="81"/>
            <rFont val="돋움"/>
            <family val="3"/>
            <charset val="129"/>
          </rPr>
          <t>소멸</t>
        </r>
        <r>
          <rPr>
            <b/>
            <sz val="9"/>
            <color indexed="81"/>
            <rFont val="Tahoma"/>
            <family val="2"/>
          </rPr>
          <t xml:space="preserve"> 4,246,406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84682B3B-5ACF-4A73-B208-C75702FD110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16101B85-CE2F-4190-8B66-046ABDEAD5DD}">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A8A7682-00FA-48B1-ABD2-5A59A3B7A8A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9B392B35-D17A-444B-B4FC-818B5F947F0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7D3D0E78-2ADA-4227-9026-CAD064705FDD}">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0D7572CF-E470-4671-B574-09A331C7E5B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AE74335-7866-41BA-AA59-07ADD43290F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900FCA12-4C6D-4EDF-9451-04D93C857AD8}">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C7635681-3F75-4A53-869E-EED73BC6317C}">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415240ED-3661-4590-8A51-8078CBC52DB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D865A4D-C6B7-4FFB-B74A-2C043475C36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이병진</author>
  </authors>
  <commentList>
    <comment ref="I3" authorId="0" shapeId="0" xr:uid="{5349DE85-8332-47AD-A3A3-242485DF4F0C}">
      <text>
        <r>
          <rPr>
            <sz val="9"/>
            <color indexed="81"/>
            <rFont val="굴림"/>
            <family val="3"/>
            <charset val="129"/>
          </rPr>
          <t>1. 소득공제, 세액공제 또는 감면(감면율이 다른 경우 포함) 및 피합병법인의 이월결손공제 등에 있어서 구분 손익계산이 필요한 법인은 이 표를 작성합니다.
2.해당 과목별로 세무조정사항을 가감하여 작성하여야 합니다.
3.공통익금은 수입금액 또는 매출액에 비례하여 안분계산합니다.
4.공통손금은 동일업종의 경우는 수입금액 또는 매출액에 비례하여 안분계산하고 업종이 다른 경우에는 개별손금에 비례하여 안분계산합니다.
5. 감면분 또는 합병승계사업 해당분란 아래 공란에는 구분해야 할 사업장ㆍ사업ㆍ감면율 등을 적습니다.
6.비고란에는 배분기준, 계산근거 등을 적습니다. 다만, 필요시에는 구체적인 계산명세서를 첨부합니다.</t>
        </r>
      </text>
    </comment>
  </commentList>
</comments>
</file>

<file path=xl/sharedStrings.xml><?xml version="1.0" encoding="utf-8"?>
<sst xmlns="http://schemas.openxmlformats.org/spreadsheetml/2006/main" count="7951" uniqueCount="1133">
  <si>
    <t>합          계</t>
    <phoneticPr fontId="8" type="noConversion"/>
  </si>
  <si>
    <t>826</t>
  </si>
  <si>
    <t>820</t>
  </si>
  <si>
    <t>818</t>
  </si>
  <si>
    <t>814</t>
  </si>
  <si>
    <t>813</t>
  </si>
  <si>
    <t>808</t>
  </si>
  <si>
    <t>807</t>
  </si>
  <si>
    <t>205</t>
  </si>
  <si>
    <r>
      <t>11월</t>
    </r>
    <r>
      <rPr>
        <sz val="10"/>
        <rFont val="돋움"/>
        <family val="3"/>
        <charset val="129"/>
      </rPr>
      <t/>
    </r>
  </si>
  <si>
    <r>
      <t>10월</t>
    </r>
    <r>
      <rPr>
        <sz val="10"/>
        <rFont val="돋움"/>
        <family val="3"/>
        <charset val="129"/>
      </rPr>
      <t/>
    </r>
  </si>
  <si>
    <r>
      <t>9월</t>
    </r>
    <r>
      <rPr>
        <sz val="10"/>
        <rFont val="돋움"/>
        <family val="3"/>
        <charset val="129"/>
      </rPr>
      <t/>
    </r>
  </si>
  <si>
    <r>
      <t>8월</t>
    </r>
    <r>
      <rPr>
        <sz val="10"/>
        <rFont val="돋움"/>
        <family val="3"/>
        <charset val="129"/>
      </rPr>
      <t/>
    </r>
  </si>
  <si>
    <r>
      <t>7월</t>
    </r>
    <r>
      <rPr>
        <sz val="10"/>
        <rFont val="돋움"/>
        <family val="3"/>
        <charset val="129"/>
      </rPr>
      <t/>
    </r>
  </si>
  <si>
    <r>
      <t>6월</t>
    </r>
    <r>
      <rPr>
        <sz val="10"/>
        <rFont val="돋움"/>
        <family val="3"/>
        <charset val="129"/>
      </rPr>
      <t/>
    </r>
  </si>
  <si>
    <r>
      <t>5월</t>
    </r>
    <r>
      <rPr>
        <sz val="10"/>
        <rFont val="돋움"/>
        <family val="3"/>
        <charset val="129"/>
      </rPr>
      <t/>
    </r>
  </si>
  <si>
    <r>
      <t>4월</t>
    </r>
    <r>
      <rPr>
        <sz val="10"/>
        <rFont val="돋움"/>
        <family val="3"/>
        <charset val="129"/>
      </rPr>
      <t/>
    </r>
  </si>
  <si>
    <r>
      <t>3월</t>
    </r>
    <r>
      <rPr>
        <sz val="10"/>
        <rFont val="돋움"/>
        <family val="3"/>
        <charset val="129"/>
      </rPr>
      <t/>
    </r>
  </si>
  <si>
    <t>퇴사일</t>
  </si>
  <si>
    <t>입사일</t>
  </si>
  <si>
    <t>사원명</t>
  </si>
  <si>
    <t>사원코드</t>
  </si>
  <si>
    <t>NO</t>
  </si>
  <si>
    <t>년 사원등록</t>
    <phoneticPr fontId="2" type="noConversion"/>
  </si>
  <si>
    <t>비고</t>
    <phoneticPr fontId="2" type="noConversion"/>
  </si>
  <si>
    <t>임원취임일</t>
    <phoneticPr fontId="2" type="noConversion"/>
  </si>
  <si>
    <t>1월</t>
    <phoneticPr fontId="8" type="noConversion"/>
  </si>
  <si>
    <t>명</t>
    <phoneticPr fontId="2" type="noConversion"/>
  </si>
  <si>
    <t>사업연도월수</t>
    <phoneticPr fontId="2" type="noConversion"/>
  </si>
  <si>
    <t>소숫점단수</t>
    <phoneticPr fontId="2" type="noConversion"/>
  </si>
  <si>
    <t>생년월일</t>
    <phoneticPr fontId="2" type="noConversion"/>
  </si>
  <si>
    <t>조세특례제한법시행령 제23조 [ 고용창출투자세액공제(2010.12.30 제목개정) ] 10항.</t>
    <phoneticPr fontId="2" type="noConversion"/>
  </si>
  <si>
    <r>
      <t xml:space="preserve">1. </t>
    </r>
    <r>
      <rPr>
        <sz val="10"/>
        <rFont val="돋움"/>
        <family val="3"/>
        <charset val="129"/>
      </rPr>
      <t>근로계약기간이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미만인</t>
    </r>
    <r>
      <rPr>
        <sz val="10"/>
        <rFont val="Arial"/>
        <family val="2"/>
      </rPr>
      <t xml:space="preserve"> </t>
    </r>
    <r>
      <rPr>
        <sz val="10"/>
        <rFont val="돋움"/>
        <family val="3"/>
        <charset val="129"/>
      </rPr>
      <t>근로자</t>
    </r>
    <r>
      <rPr>
        <sz val="10"/>
        <rFont val="Arial"/>
        <family val="2"/>
      </rPr>
      <t xml:space="preserve">. </t>
    </r>
    <r>
      <rPr>
        <sz val="10"/>
        <rFont val="돋움"/>
        <family val="3"/>
        <charset val="129"/>
      </rPr>
      <t>다만</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연속된</t>
    </r>
    <r>
      <rPr>
        <sz val="10"/>
        <rFont val="Arial"/>
        <family val="2"/>
      </rPr>
      <t xml:space="preserve"> </t>
    </r>
    <r>
      <rPr>
        <sz val="10"/>
        <rFont val="돋움"/>
        <family val="3"/>
        <charset val="129"/>
      </rPr>
      <t>갱신으로</t>
    </r>
    <r>
      <rPr>
        <sz val="10"/>
        <rFont val="Arial"/>
        <family val="2"/>
      </rPr>
      <t xml:space="preserve"> </t>
    </r>
    <r>
      <rPr>
        <sz val="10"/>
        <rFont val="돋움"/>
        <family val="3"/>
        <charset val="129"/>
      </rPr>
      <t>인하여</t>
    </r>
    <r>
      <rPr>
        <sz val="10"/>
        <rFont val="Arial"/>
        <family val="2"/>
      </rPr>
      <t xml:space="preserve"> </t>
    </r>
    <r>
      <rPr>
        <sz val="10"/>
        <rFont val="돋움"/>
        <family val="3"/>
        <charset val="129"/>
      </rPr>
      <t>그</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총</t>
    </r>
    <r>
      <rPr>
        <sz val="10"/>
        <rFont val="Arial"/>
        <family val="2"/>
      </rPr>
      <t xml:space="preserve"> </t>
    </r>
    <r>
      <rPr>
        <sz val="10"/>
        <rFont val="돋움"/>
        <family val="3"/>
        <charset val="129"/>
      </rPr>
      <t>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이상인</t>
    </r>
    <r>
      <rPr>
        <sz val="10"/>
        <rFont val="Arial"/>
        <family val="2"/>
      </rPr>
      <t xml:space="preserve"> </t>
    </r>
    <r>
      <rPr>
        <sz val="10"/>
        <rFont val="돋움"/>
        <family val="3"/>
        <charset val="129"/>
      </rPr>
      <t>근로자는</t>
    </r>
    <r>
      <rPr>
        <sz val="10"/>
        <rFont val="Arial"/>
        <family val="2"/>
      </rPr>
      <t xml:space="preserve"> </t>
    </r>
    <r>
      <rPr>
        <sz val="10"/>
        <rFont val="돋움"/>
        <family val="3"/>
        <charset val="129"/>
      </rPr>
      <t>상시근로자로</t>
    </r>
    <r>
      <rPr>
        <sz val="10"/>
        <rFont val="Arial"/>
        <family val="2"/>
      </rPr>
      <t xml:space="preserve"> </t>
    </r>
    <r>
      <rPr>
        <sz val="10"/>
        <rFont val="돋움"/>
        <family val="3"/>
        <charset val="129"/>
      </rPr>
      <t>본다</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</si>
  <si>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⑫</t>
    </r>
    <r>
      <rPr>
        <sz val="10"/>
        <rFont val="Arial"/>
        <family val="2"/>
      </rPr>
      <t xml:space="preserve"> </t>
    </r>
    <r>
      <rPr>
        <sz val="10"/>
        <rFont val="돋움"/>
        <family val="3"/>
        <charset val="129"/>
      </rPr>
      <t>제</t>
    </r>
    <r>
      <rPr>
        <sz val="10"/>
        <rFont val="Arial"/>
        <family val="2"/>
      </rPr>
      <t>11</t>
    </r>
    <r>
      <rPr>
        <sz val="10"/>
        <rFont val="돋움"/>
        <family val="3"/>
        <charset val="129"/>
      </rPr>
      <t>항에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중</t>
    </r>
    <r>
      <rPr>
        <sz val="10"/>
        <rFont val="Arial"/>
        <family val="2"/>
      </rPr>
      <t xml:space="preserve"> 100</t>
    </r>
    <r>
      <rPr>
        <sz val="10"/>
        <rFont val="돋움"/>
        <family val="3"/>
        <charset val="129"/>
      </rPr>
      <t>분의</t>
    </r>
    <r>
      <rPr>
        <sz val="10"/>
        <rFont val="Arial"/>
        <family val="2"/>
      </rPr>
      <t xml:space="preserve"> 1 </t>
    </r>
    <r>
      <rPr>
        <sz val="10"/>
        <rFont val="돋움"/>
        <family val="3"/>
        <charset val="129"/>
      </rPr>
      <t>미만</t>
    </r>
    <r>
      <rPr>
        <sz val="10"/>
        <rFont val="Arial"/>
        <family val="2"/>
      </rPr>
      <t xml:space="preserve"> </t>
    </r>
    <r>
      <rPr>
        <sz val="10"/>
        <rFont val="돋움"/>
        <family val="3"/>
        <charset val="129"/>
      </rPr>
      <t>부분은</t>
    </r>
    <r>
      <rPr>
        <sz val="10"/>
        <rFont val="Arial"/>
        <family val="2"/>
      </rPr>
      <t xml:space="preserve"> </t>
    </r>
    <r>
      <rPr>
        <sz val="10"/>
        <rFont val="돋움"/>
        <family val="3"/>
        <charset val="129"/>
      </rPr>
      <t>없는</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한다</t>
    </r>
    <r>
      <rPr>
        <sz val="10"/>
        <rFont val="Arial"/>
        <family val="2"/>
      </rPr>
      <t xml:space="preserve">.(2015.02.03 </t>
    </r>
    <r>
      <rPr>
        <sz val="10"/>
        <rFont val="돋움"/>
        <family val="3"/>
        <charset val="129"/>
      </rPr>
      <t>개정</t>
    </r>
    <r>
      <rPr>
        <sz val="10"/>
        <rFont val="Arial"/>
        <family val="2"/>
      </rPr>
      <t xml:space="preserve">) </t>
    </r>
    <phoneticPr fontId="2" type="noConversion"/>
  </si>
  <si>
    <r>
      <rPr>
        <sz val="10"/>
        <rFont val="돋움"/>
        <family val="3"/>
        <charset val="129"/>
      </rPr>
      <t>⑩</t>
    </r>
    <r>
      <rPr>
        <sz val="10"/>
        <rFont val="Arial"/>
        <family val="2"/>
      </rPr>
      <t xml:space="preserve"> </t>
    </r>
    <r>
      <rPr>
        <sz val="10"/>
        <rFont val="돋움"/>
        <family val="3"/>
        <charset val="129"/>
      </rPr>
      <t>제</t>
    </r>
    <r>
      <rPr>
        <sz val="10"/>
        <rFont val="Arial"/>
        <family val="2"/>
      </rPr>
      <t>7</t>
    </r>
    <r>
      <rPr>
        <sz val="10"/>
        <rFont val="돋움"/>
        <family val="3"/>
        <charset val="129"/>
      </rPr>
      <t>항부터</t>
    </r>
    <r>
      <rPr>
        <sz val="10"/>
        <rFont val="Arial"/>
        <family val="2"/>
      </rPr>
      <t xml:space="preserve"> </t>
    </r>
    <r>
      <rPr>
        <sz val="10"/>
        <rFont val="돋움"/>
        <family val="3"/>
        <charset val="129"/>
      </rPr>
      <t>제</t>
    </r>
    <r>
      <rPr>
        <sz val="10"/>
        <rFont val="Arial"/>
        <family val="2"/>
      </rPr>
      <t>9</t>
    </r>
    <r>
      <rPr>
        <sz val="10"/>
        <rFont val="돋움"/>
        <family val="3"/>
        <charset val="129"/>
      </rPr>
      <t>항까지의</t>
    </r>
    <r>
      <rPr>
        <sz val="10"/>
        <rFont val="Arial"/>
        <family val="2"/>
      </rPr>
      <t xml:space="preserve"> </t>
    </r>
    <r>
      <rPr>
        <sz val="10"/>
        <rFont val="돋움"/>
        <family val="3"/>
        <charset val="129"/>
      </rPr>
      <t>규정을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상시근로자는</t>
    </r>
    <r>
      <rPr>
        <sz val="10"/>
        <rFont val="Arial"/>
        <family val="2"/>
      </rPr>
      <t xml:space="preserve"> </t>
    </r>
    <r>
      <rPr>
        <sz val="10"/>
        <rFont val="돋움"/>
        <family val="3"/>
        <charset val="129"/>
      </rPr>
      <t>「근로기준법」에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근로계약을</t>
    </r>
    <r>
      <rPr>
        <sz val="10"/>
        <rFont val="Arial"/>
        <family val="2"/>
      </rPr>
      <t xml:space="preserve"> </t>
    </r>
    <r>
      <rPr>
        <sz val="10"/>
        <rFont val="돋움"/>
        <family val="3"/>
        <charset val="129"/>
      </rPr>
      <t>체결한</t>
    </r>
    <r>
      <rPr>
        <sz val="10"/>
        <rFont val="Arial"/>
        <family val="2"/>
      </rPr>
      <t xml:space="preserve"> </t>
    </r>
    <r>
      <rPr>
        <sz val="10"/>
        <rFont val="돋움"/>
        <family val="3"/>
        <charset val="129"/>
      </rPr>
      <t>내국인</t>
    </r>
    <r>
      <rPr>
        <sz val="10"/>
        <rFont val="Arial"/>
        <family val="2"/>
      </rPr>
      <t xml:space="preserve"> </t>
    </r>
    <r>
      <rPr>
        <sz val="10"/>
        <rFont val="돋움"/>
        <family val="3"/>
        <charset val="129"/>
      </rPr>
      <t>근로자로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다만</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사람은</t>
    </r>
    <r>
      <rPr>
        <sz val="10"/>
        <rFont val="Arial"/>
        <family val="2"/>
      </rPr>
      <t xml:space="preserve"> </t>
    </r>
    <r>
      <rPr>
        <sz val="10"/>
        <rFont val="돋움"/>
        <family val="3"/>
        <charset val="129"/>
      </rPr>
      <t>제외한다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</si>
  <si>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3. </t>
    </r>
    <r>
      <rPr>
        <sz val="10"/>
        <rFont val="돋움"/>
        <family val="3"/>
        <charset val="129"/>
      </rPr>
      <t>「법인세법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20</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4</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임원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</si>
  <si>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4. </t>
    </r>
    <r>
      <rPr>
        <sz val="10"/>
        <rFont val="돋움"/>
        <family val="3"/>
        <charset val="129"/>
      </rPr>
      <t>해당</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최대주주</t>
    </r>
    <r>
      <rPr>
        <sz val="10"/>
        <rFont val="Arial"/>
        <family val="2"/>
      </rPr>
      <t xml:space="preserve"> </t>
    </r>
    <r>
      <rPr>
        <sz val="10"/>
        <rFont val="돋움"/>
        <family val="3"/>
        <charset val="129"/>
      </rPr>
      <t>또는</t>
    </r>
    <r>
      <rPr>
        <sz val="10"/>
        <rFont val="Arial"/>
        <family val="2"/>
      </rPr>
      <t xml:space="preserve"> </t>
    </r>
    <r>
      <rPr>
        <sz val="10"/>
        <rFont val="돋움"/>
        <family val="3"/>
        <charset val="129"/>
      </rPr>
      <t>최대출자자</t>
    </r>
    <r>
      <rPr>
        <sz val="10"/>
        <rFont val="Arial"/>
        <family val="2"/>
      </rPr>
      <t>(</t>
    </r>
    <r>
      <rPr>
        <sz val="10"/>
        <rFont val="돋움"/>
        <family val="3"/>
        <charset val="129"/>
      </rPr>
      <t>개인사업자의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대표자를</t>
    </r>
    <r>
      <rPr>
        <sz val="10"/>
        <rFont val="Arial"/>
        <family val="2"/>
      </rPr>
      <t xml:space="preserve"> </t>
    </r>
    <r>
      <rPr>
        <sz val="10"/>
        <rFont val="돋움"/>
        <family val="3"/>
        <charset val="129"/>
      </rPr>
      <t>말한다</t>
    </r>
    <r>
      <rPr>
        <sz val="10"/>
        <rFont val="Arial"/>
        <family val="2"/>
      </rPr>
      <t>)</t>
    </r>
    <r>
      <rPr>
        <sz val="10"/>
        <rFont val="돋움"/>
        <family val="3"/>
        <charset val="129"/>
      </rPr>
      <t>와</t>
    </r>
    <r>
      <rPr>
        <sz val="10"/>
        <rFont val="Arial"/>
        <family val="2"/>
      </rPr>
      <t xml:space="preserve"> </t>
    </r>
    <r>
      <rPr>
        <sz val="10"/>
        <rFont val="돋움"/>
        <family val="3"/>
        <charset val="129"/>
      </rPr>
      <t>그</t>
    </r>
    <r>
      <rPr>
        <sz val="10"/>
        <rFont val="Arial"/>
        <family val="2"/>
      </rPr>
      <t xml:space="preserve"> </t>
    </r>
    <r>
      <rPr>
        <sz val="10"/>
        <rFont val="돋움"/>
        <family val="3"/>
        <charset val="129"/>
      </rPr>
      <t>배우자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</si>
  <si>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5. </t>
    </r>
    <r>
      <rPr>
        <sz val="10"/>
        <rFont val="돋움"/>
        <family val="3"/>
        <charset val="129"/>
      </rPr>
      <t>제</t>
    </r>
    <r>
      <rPr>
        <sz val="10"/>
        <rFont val="Arial"/>
        <family val="2"/>
      </rPr>
      <t>4</t>
    </r>
    <r>
      <rPr>
        <sz val="10"/>
        <rFont val="돋움"/>
        <family val="3"/>
        <charset val="129"/>
      </rPr>
      <t>호에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자의</t>
    </r>
    <r>
      <rPr>
        <sz val="10"/>
        <rFont val="Arial"/>
        <family val="2"/>
      </rPr>
      <t xml:space="preserve"> </t>
    </r>
    <r>
      <rPr>
        <sz val="10"/>
        <rFont val="돋움"/>
        <family val="3"/>
        <charset val="129"/>
      </rPr>
      <t>직계존비속</t>
    </r>
    <r>
      <rPr>
        <sz val="10"/>
        <rFont val="Arial"/>
        <family val="2"/>
      </rPr>
      <t>(</t>
    </r>
    <r>
      <rPr>
        <sz val="10"/>
        <rFont val="돋움"/>
        <family val="3"/>
        <charset val="129"/>
      </rPr>
      <t>그</t>
    </r>
    <r>
      <rPr>
        <sz val="10"/>
        <rFont val="Arial"/>
        <family val="2"/>
      </rPr>
      <t xml:space="preserve"> </t>
    </r>
    <r>
      <rPr>
        <sz val="10"/>
        <rFont val="돋움"/>
        <family val="3"/>
        <charset val="129"/>
      </rPr>
      <t>배우자를</t>
    </r>
    <r>
      <rPr>
        <sz val="10"/>
        <rFont val="Arial"/>
        <family val="2"/>
      </rPr>
      <t xml:space="preserve"> </t>
    </r>
    <r>
      <rPr>
        <sz val="10"/>
        <rFont val="돋움"/>
        <family val="3"/>
        <charset val="129"/>
      </rPr>
      <t>포함한다</t>
    </r>
    <r>
      <rPr>
        <sz val="10"/>
        <rFont val="Arial"/>
        <family val="2"/>
      </rPr>
      <t xml:space="preserve">) </t>
    </r>
    <r>
      <rPr>
        <sz val="10"/>
        <rFont val="돋움"/>
        <family val="3"/>
        <charset val="129"/>
      </rPr>
      <t>및</t>
    </r>
    <r>
      <rPr>
        <sz val="10"/>
        <rFont val="Arial"/>
        <family val="2"/>
      </rPr>
      <t xml:space="preserve"> </t>
    </r>
    <r>
      <rPr>
        <sz val="10"/>
        <rFont val="돋움"/>
        <family val="3"/>
        <charset val="129"/>
      </rPr>
      <t>「국세기본법</t>
    </r>
    <r>
      <rPr>
        <sz val="10"/>
        <rFont val="Arial"/>
        <family val="2"/>
      </rPr>
      <t xml:space="preserve"> </t>
    </r>
    <r>
      <rPr>
        <sz val="10"/>
        <rFont val="돋움"/>
        <family val="3"/>
        <charset val="129"/>
      </rPr>
      <t>시행령」제</t>
    </r>
    <r>
      <rPr>
        <sz val="10"/>
        <rFont val="Arial"/>
        <family val="2"/>
      </rPr>
      <t>1</t>
    </r>
    <r>
      <rPr>
        <sz val="10"/>
        <rFont val="돋움"/>
        <family val="3"/>
        <charset val="129"/>
      </rPr>
      <t>조의</t>
    </r>
    <r>
      <rPr>
        <sz val="10"/>
        <rFont val="Arial"/>
        <family val="2"/>
      </rPr>
      <t xml:space="preserve">2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친족관계인</t>
    </r>
    <r>
      <rPr>
        <sz val="10"/>
        <rFont val="Arial"/>
        <family val="2"/>
      </rPr>
      <t xml:space="preserve"> </t>
    </r>
    <r>
      <rPr>
        <sz val="10"/>
        <rFont val="돋움"/>
        <family val="3"/>
        <charset val="129"/>
      </rPr>
      <t>사람</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</si>
  <si>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6. </t>
    </r>
    <r>
      <rPr>
        <sz val="10"/>
        <rFont val="돋움"/>
        <family val="3"/>
        <charset val="129"/>
      </rPr>
      <t>「소득세법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196</t>
    </r>
    <r>
      <rPr>
        <sz val="10"/>
        <rFont val="돋움"/>
        <family val="3"/>
        <charset val="129"/>
      </rPr>
      <t>조에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근로소득원천징수부에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근로소득세를</t>
    </r>
    <r>
      <rPr>
        <sz val="10"/>
        <rFont val="Arial"/>
        <family val="2"/>
      </rPr>
      <t xml:space="preserve"> </t>
    </r>
    <r>
      <rPr>
        <sz val="10"/>
        <rFont val="돋움"/>
        <family val="3"/>
        <charset val="129"/>
      </rPr>
      <t>원천징수한</t>
    </r>
    <r>
      <rPr>
        <sz val="10"/>
        <rFont val="Arial"/>
        <family val="2"/>
      </rPr>
      <t xml:space="preserve"> </t>
    </r>
    <r>
      <rPr>
        <sz val="10"/>
        <rFont val="돋움"/>
        <family val="3"/>
        <charset val="129"/>
      </rPr>
      <t>사실이</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아니하고</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금액의</t>
    </r>
    <r>
      <rPr>
        <sz val="10"/>
        <rFont val="Arial"/>
        <family val="2"/>
      </rPr>
      <t xml:space="preserve"> </t>
    </r>
    <r>
      <rPr>
        <sz val="10"/>
        <rFont val="돋움"/>
        <family val="3"/>
        <charset val="129"/>
      </rPr>
      <t>납부사실도</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아니하는</t>
    </r>
    <r>
      <rPr>
        <sz val="10"/>
        <rFont val="Arial"/>
        <family val="2"/>
      </rPr>
      <t xml:space="preserve"> </t>
    </r>
    <r>
      <rPr>
        <sz val="10"/>
        <rFont val="돋움"/>
        <family val="3"/>
        <charset val="129"/>
      </rPr>
      <t>자</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</si>
  <si>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⑪</t>
    </r>
    <r>
      <rPr>
        <sz val="10"/>
        <rFont val="Arial"/>
        <family val="2"/>
      </rPr>
      <t xml:space="preserve"> </t>
    </r>
    <r>
      <rPr>
        <sz val="10"/>
        <rFont val="돋움"/>
        <family val="3"/>
        <charset val="129"/>
      </rPr>
      <t>제</t>
    </r>
    <r>
      <rPr>
        <sz val="10"/>
        <rFont val="Arial"/>
        <family val="2"/>
      </rPr>
      <t>7</t>
    </r>
    <r>
      <rPr>
        <sz val="10"/>
        <rFont val="돋움"/>
        <family val="3"/>
        <charset val="129"/>
      </rPr>
      <t>항과</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제</t>
    </r>
    <r>
      <rPr>
        <sz val="10"/>
        <rFont val="Arial"/>
        <family val="2"/>
      </rPr>
      <t>1</t>
    </r>
    <r>
      <rPr>
        <sz val="10"/>
        <rFont val="돋움"/>
        <family val="3"/>
        <charset val="129"/>
      </rPr>
      <t>호의</t>
    </r>
    <r>
      <rPr>
        <sz val="10"/>
        <rFont val="Arial"/>
        <family val="2"/>
      </rPr>
      <t xml:space="preserve"> </t>
    </r>
    <r>
      <rPr>
        <sz val="10"/>
        <rFont val="돋움"/>
        <family val="3"/>
        <charset val="129"/>
      </rPr>
      <t>계산식에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이</t>
    </r>
    <r>
      <rPr>
        <sz val="10"/>
        <rFont val="Arial"/>
        <family val="2"/>
      </rPr>
      <t xml:space="preserve"> </t>
    </r>
    <r>
      <rPr>
        <sz val="10"/>
        <rFont val="돋움"/>
        <family val="3"/>
        <charset val="129"/>
      </rPr>
      <t>경우</t>
    </r>
    <r>
      <rPr>
        <sz val="10"/>
        <rFont val="Arial"/>
        <family val="2"/>
      </rPr>
      <t xml:space="preserve"> </t>
    </r>
    <r>
      <rPr>
        <sz val="10"/>
        <rFont val="돋움"/>
        <family val="3"/>
        <charset val="129"/>
      </rPr>
      <t>제</t>
    </r>
    <r>
      <rPr>
        <sz val="10"/>
        <rFont val="Arial"/>
        <family val="2"/>
      </rPr>
      <t>10</t>
    </r>
    <r>
      <rPr>
        <sz val="10"/>
        <rFont val="돋움"/>
        <family val="3"/>
        <charset val="129"/>
      </rPr>
      <t>항</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단서에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근로자</t>
    </r>
    <r>
      <rPr>
        <sz val="10"/>
        <rFont val="Arial"/>
        <family val="2"/>
      </rPr>
      <t xml:space="preserve"> 1</t>
    </r>
    <r>
      <rPr>
        <sz val="10"/>
        <rFont val="돋움"/>
        <family val="3"/>
        <charset val="129"/>
      </rPr>
      <t>명은</t>
    </r>
    <r>
      <rPr>
        <sz val="10"/>
        <rFont val="Arial"/>
        <family val="2"/>
      </rPr>
      <t xml:space="preserve"> 0.5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계산하되</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지원요건을</t>
    </r>
    <r>
      <rPr>
        <sz val="10"/>
        <rFont val="Arial"/>
        <family val="2"/>
      </rPr>
      <t xml:space="preserve"> </t>
    </r>
    <r>
      <rPr>
        <sz val="10"/>
        <rFont val="돋움"/>
        <family val="3"/>
        <charset val="129"/>
      </rPr>
      <t>모두</t>
    </r>
    <r>
      <rPr>
        <sz val="10"/>
        <rFont val="Arial"/>
        <family val="2"/>
      </rPr>
      <t xml:space="preserve"> </t>
    </r>
    <r>
      <rPr>
        <sz val="10"/>
        <rFont val="돋움"/>
        <family val="3"/>
        <charset val="129"/>
      </rPr>
      <t>충족하는</t>
    </r>
    <r>
      <rPr>
        <sz val="10"/>
        <rFont val="Arial"/>
        <family val="2"/>
      </rPr>
      <t xml:space="preserve"> </t>
    </r>
    <r>
      <rPr>
        <sz val="10"/>
        <rFont val="돋움"/>
        <family val="3"/>
        <charset val="129"/>
      </rPr>
      <t>경우에는</t>
    </r>
    <r>
      <rPr>
        <sz val="10"/>
        <rFont val="Arial"/>
        <family val="2"/>
      </rPr>
      <t xml:space="preserve"> 0.75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</si>
  <si>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계산식</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</si>
  <si>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매월</t>
    </r>
    <r>
      <rPr>
        <sz val="10"/>
        <rFont val="Arial"/>
        <family val="2"/>
      </rPr>
      <t xml:space="preserve"> </t>
    </r>
    <r>
      <rPr>
        <sz val="10"/>
        <rFont val="돋움"/>
        <family val="3"/>
        <charset val="129"/>
      </rPr>
      <t>말</t>
    </r>
    <r>
      <rPr>
        <sz val="10"/>
        <rFont val="Arial"/>
        <family val="2"/>
      </rPr>
      <t xml:space="preserve"> </t>
    </r>
    <r>
      <rPr>
        <sz val="10"/>
        <rFont val="돋움"/>
        <family val="3"/>
        <charset val="129"/>
      </rPr>
      <t>현재</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수의</t>
    </r>
    <r>
      <rPr>
        <sz val="10"/>
        <rFont val="Arial"/>
        <family val="2"/>
      </rPr>
      <t xml:space="preserve"> </t>
    </r>
    <r>
      <rPr>
        <sz val="10"/>
        <rFont val="돋움"/>
        <family val="3"/>
        <charset val="129"/>
      </rPr>
      <t>합</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개월</t>
    </r>
    <r>
      <rPr>
        <sz val="10"/>
        <rFont val="Arial"/>
        <family val="2"/>
      </rPr>
      <t xml:space="preserve"> </t>
    </r>
    <r>
      <rPr>
        <sz val="10"/>
        <rFont val="돋움"/>
        <family val="3"/>
        <charset val="129"/>
      </rPr>
      <t>수</t>
    </r>
    <r>
      <rPr>
        <sz val="10"/>
        <rFont val="Arial"/>
        <family val="2"/>
      </rPr>
      <t xml:space="preserve"> </t>
    </r>
    <phoneticPr fontId="2" type="noConversion"/>
  </si>
  <si>
    <r>
      <rPr>
        <sz val="10"/>
        <rFont val="돋움"/>
        <family val="3"/>
        <charset val="129"/>
      </rPr>
      <t>⑬</t>
    </r>
    <r>
      <rPr>
        <sz val="10"/>
        <rFont val="Arial"/>
        <family val="2"/>
      </rPr>
      <t xml:space="preserve"> </t>
    </r>
    <r>
      <rPr>
        <sz val="10"/>
        <rFont val="돋움"/>
        <family val="3"/>
        <charset val="129"/>
      </rPr>
      <t>제</t>
    </r>
    <r>
      <rPr>
        <sz val="10"/>
        <rFont val="Arial"/>
        <family val="2"/>
      </rPr>
      <t>7</t>
    </r>
    <r>
      <rPr>
        <sz val="10"/>
        <rFont val="돋움"/>
        <family val="3"/>
        <charset val="129"/>
      </rPr>
      <t>항</t>
    </r>
    <r>
      <rPr>
        <sz val="10"/>
        <rFont val="Arial"/>
        <family val="2"/>
      </rPr>
      <t xml:space="preserve"> </t>
    </r>
    <r>
      <rPr>
        <sz val="10"/>
        <rFont val="돋움"/>
        <family val="3"/>
        <charset val="129"/>
      </rPr>
      <t>및</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창업</t>
    </r>
    <r>
      <rPr>
        <sz val="10"/>
        <rFont val="Arial"/>
        <family val="2"/>
      </rPr>
      <t xml:space="preserve"> </t>
    </r>
    <r>
      <rPr>
        <sz val="10"/>
        <rFont val="돋움"/>
        <family val="3"/>
        <charset val="129"/>
      </rPr>
      <t>등을</t>
    </r>
    <r>
      <rPr>
        <sz val="10"/>
        <rFont val="Arial"/>
        <family val="2"/>
      </rPr>
      <t xml:space="preserve"> </t>
    </r>
    <r>
      <rPr>
        <sz val="10"/>
        <rFont val="돋움"/>
        <family val="3"/>
        <charset val="129"/>
      </rPr>
      <t>한</t>
    </r>
    <r>
      <rPr>
        <sz val="10"/>
        <rFont val="Arial"/>
        <family val="2"/>
      </rPr>
      <t xml:space="preserve"> </t>
    </r>
    <r>
      <rPr>
        <sz val="10"/>
        <rFont val="돋움"/>
        <family val="3"/>
        <charset val="129"/>
      </rPr>
      <t>내국인의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구분에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수를</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본다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</si>
  <si>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창업</t>
    </r>
    <r>
      <rPr>
        <sz val="10"/>
        <rFont val="Arial"/>
        <family val="2"/>
      </rPr>
      <t>(</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규정에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한</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0(2014.02.21 </t>
    </r>
    <r>
      <rPr>
        <sz val="10"/>
        <rFont val="돋움"/>
        <family val="3"/>
        <charset val="129"/>
      </rPr>
      <t>개정</t>
    </r>
    <r>
      <rPr>
        <sz val="10"/>
        <rFont val="Arial"/>
        <family val="2"/>
      </rPr>
      <t xml:space="preserve">) </t>
    </r>
    <phoneticPr fontId="2" type="noConversion"/>
  </si>
  <si>
    <r>
      <t xml:space="preserve">2. </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t>
    </r>
    <r>
      <rPr>
        <sz val="10"/>
        <rFont val="Arial"/>
        <family val="2"/>
      </rPr>
      <t>(</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등을</t>
    </r>
    <r>
      <rPr>
        <sz val="10"/>
        <rFont val="Arial"/>
        <family val="2"/>
      </rPr>
      <t xml:space="preserve"> </t>
    </r>
    <r>
      <rPr>
        <sz val="10"/>
        <rFont val="돋움"/>
        <family val="3"/>
        <charset val="129"/>
      </rPr>
      <t>통하여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사업을</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종전</t>
    </r>
    <r>
      <rPr>
        <sz val="10"/>
        <rFont val="Arial"/>
        <family val="2"/>
      </rPr>
      <t xml:space="preserve"> </t>
    </r>
    <r>
      <rPr>
        <sz val="10"/>
        <rFont val="돋움"/>
        <family val="3"/>
        <charset val="129"/>
      </rPr>
      <t>사업</t>
    </r>
    <r>
      <rPr>
        <sz val="10"/>
        <rFont val="Arial"/>
        <family val="2"/>
      </rPr>
      <t xml:space="preserve">, </t>
    </r>
    <r>
      <rPr>
        <sz val="10"/>
        <rFont val="돋움"/>
        <family val="3"/>
        <charset val="129"/>
      </rPr>
      <t>법인전환</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t>
    </r>
    <r>
      <rPr>
        <sz val="10"/>
        <rFont val="Arial"/>
        <family val="2"/>
      </rPr>
      <t xml:space="preserve"> </t>
    </r>
    <r>
      <rPr>
        <sz val="10"/>
        <rFont val="돋움"/>
        <family val="3"/>
        <charset val="129"/>
      </rPr>
      <t>또는</t>
    </r>
    <r>
      <rPr>
        <sz val="10"/>
        <rFont val="Arial"/>
        <family val="2"/>
      </rPr>
      <t xml:space="preserve"> </t>
    </r>
    <r>
      <rPr>
        <sz val="10"/>
        <rFont val="돋움"/>
        <family val="3"/>
        <charset val="129"/>
      </rPr>
      <t>폐업</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(2014.02.21 </t>
    </r>
    <r>
      <rPr>
        <sz val="10"/>
        <rFont val="돋움"/>
        <family val="3"/>
        <charset val="129"/>
      </rPr>
      <t>개정</t>
    </r>
    <r>
      <rPr>
        <sz val="10"/>
        <rFont val="Arial"/>
        <family val="2"/>
      </rPr>
      <t xml:space="preserve">) </t>
    </r>
    <phoneticPr fontId="2" type="noConversion"/>
  </si>
  <si>
    <r>
      <t xml:space="preserve">3.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뺀</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하고</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더한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개시일에</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승계시키거나</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보아</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</si>
  <si>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가</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사업부문에서</t>
    </r>
    <r>
      <rPr>
        <sz val="10"/>
        <rFont val="Arial"/>
        <family val="2"/>
      </rPr>
      <t xml:space="preserve"> </t>
    </r>
    <r>
      <rPr>
        <sz val="10"/>
        <rFont val="돋움"/>
        <family val="3"/>
        <charset val="129"/>
      </rPr>
      <t>종사하던</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</si>
  <si>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rPr>
        <sz val="10"/>
        <rFont val="돋움"/>
        <family val="3"/>
        <charset val="129"/>
      </rPr>
      <t>나</t>
    </r>
    <r>
      <rPr>
        <sz val="10"/>
        <rFont val="Arial"/>
        <family val="2"/>
      </rPr>
      <t xml:space="preserve">. </t>
    </r>
    <r>
      <rPr>
        <sz val="10"/>
        <rFont val="돋움"/>
        <family val="3"/>
        <charset val="129"/>
      </rPr>
      <t>제</t>
    </r>
    <r>
      <rPr>
        <sz val="10"/>
        <rFont val="Arial"/>
        <family val="2"/>
      </rPr>
      <t>11</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특수관계인으로부터</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</si>
  <si>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t xml:space="preserve">2.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8</t>
    </r>
    <r>
      <rPr>
        <sz val="10"/>
        <rFont val="돋움"/>
        <family val="3"/>
        <charset val="129"/>
      </rPr>
      <t>호에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단시간근로자</t>
    </r>
    <r>
      <rPr>
        <sz val="10"/>
        <rFont val="Arial"/>
        <family val="2"/>
      </rPr>
      <t xml:space="preserve">. </t>
    </r>
    <r>
      <rPr>
        <b/>
        <sz val="10"/>
        <color theme="5"/>
        <rFont val="돋움"/>
        <family val="3"/>
        <charset val="129"/>
      </rPr>
      <t>다만</t>
    </r>
    <r>
      <rPr>
        <b/>
        <sz val="10"/>
        <color theme="5"/>
        <rFont val="Arial"/>
        <family val="2"/>
      </rPr>
      <t>, 1</t>
    </r>
    <r>
      <rPr>
        <b/>
        <sz val="10"/>
        <color theme="5"/>
        <rFont val="돋움"/>
        <family val="3"/>
        <charset val="129"/>
      </rPr>
      <t>개월간의</t>
    </r>
    <r>
      <rPr>
        <b/>
        <sz val="10"/>
        <color theme="5"/>
        <rFont val="Arial"/>
        <family val="2"/>
      </rPr>
      <t xml:space="preserve"> </t>
    </r>
    <r>
      <rPr>
        <b/>
        <sz val="10"/>
        <color theme="5"/>
        <rFont val="돋움"/>
        <family val="3"/>
        <charset val="129"/>
      </rPr>
      <t>소정근로시간이</t>
    </r>
    <r>
      <rPr>
        <b/>
        <sz val="10"/>
        <color theme="5"/>
        <rFont val="Arial"/>
        <family val="2"/>
      </rPr>
      <t xml:space="preserve"> 60</t>
    </r>
    <r>
      <rPr>
        <b/>
        <sz val="10"/>
        <color theme="5"/>
        <rFont val="돋움"/>
        <family val="3"/>
        <charset val="129"/>
      </rPr>
      <t>시간</t>
    </r>
    <r>
      <rPr>
        <b/>
        <sz val="10"/>
        <color theme="5"/>
        <rFont val="Arial"/>
        <family val="2"/>
      </rPr>
      <t xml:space="preserve"> </t>
    </r>
    <r>
      <rPr>
        <b/>
        <sz val="10"/>
        <color theme="5"/>
        <rFont val="돋움"/>
        <family val="3"/>
        <charset val="129"/>
      </rPr>
      <t>이상인</t>
    </r>
    <r>
      <rPr>
        <b/>
        <sz val="10"/>
        <color theme="5"/>
        <rFont val="Arial"/>
        <family val="2"/>
      </rPr>
      <t xml:space="preserve"> </t>
    </r>
    <r>
      <rPr>
        <b/>
        <sz val="10"/>
        <color theme="5"/>
        <rFont val="돋움"/>
        <family val="3"/>
        <charset val="129"/>
      </rPr>
      <t>근로자는</t>
    </r>
    <r>
      <rPr>
        <b/>
        <sz val="10"/>
        <color theme="5"/>
        <rFont val="Arial"/>
        <family val="2"/>
      </rPr>
      <t xml:space="preserve"> </t>
    </r>
    <r>
      <rPr>
        <b/>
        <sz val="10"/>
        <color theme="5"/>
        <rFont val="돋움"/>
        <family val="3"/>
        <charset val="129"/>
      </rPr>
      <t>상시근로자로</t>
    </r>
    <r>
      <rPr>
        <b/>
        <sz val="10"/>
        <color theme="5"/>
        <rFont val="Arial"/>
        <family val="2"/>
      </rPr>
      <t xml:space="preserve"> </t>
    </r>
    <r>
      <rPr>
        <b/>
        <sz val="10"/>
        <color theme="5"/>
        <rFont val="돋움"/>
        <family val="3"/>
        <charset val="129"/>
      </rPr>
      <t>본다</t>
    </r>
    <r>
      <rPr>
        <b/>
        <sz val="10"/>
        <color theme="5"/>
        <rFont val="Arial"/>
        <family val="2"/>
      </rPr>
      <t>.</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</si>
  <si>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2. </t>
    </r>
    <r>
      <rPr>
        <b/>
        <sz val="10"/>
        <rFont val="돋움"/>
        <family val="3"/>
        <charset val="129"/>
      </rPr>
      <t>지원요건</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</si>
  <si>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해당</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가</t>
    </r>
    <r>
      <rPr>
        <b/>
        <sz val="10"/>
        <rFont val="Arial"/>
        <family val="2"/>
      </rPr>
      <t xml:space="preserve"> </t>
    </r>
    <r>
      <rPr>
        <b/>
        <sz val="10"/>
        <rFont val="돋움"/>
        <family val="3"/>
        <charset val="129"/>
      </rPr>
      <t>직전</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보다</t>
    </r>
    <r>
      <rPr>
        <b/>
        <sz val="10"/>
        <rFont val="Arial"/>
        <family val="2"/>
      </rPr>
      <t xml:space="preserve"> </t>
    </r>
    <r>
      <rPr>
        <b/>
        <sz val="10"/>
        <rFont val="돋움"/>
        <family val="3"/>
        <charset val="129"/>
      </rPr>
      <t>감소하지</t>
    </r>
    <r>
      <rPr>
        <b/>
        <sz val="10"/>
        <rFont val="Arial"/>
        <family val="2"/>
      </rPr>
      <t xml:space="preserve"> </t>
    </r>
    <r>
      <rPr>
        <b/>
        <sz val="10"/>
        <rFont val="돋움"/>
        <family val="3"/>
        <charset val="129"/>
      </rPr>
      <t>아니하였을</t>
    </r>
    <r>
      <rPr>
        <b/>
        <sz val="10"/>
        <rFont val="Arial"/>
        <family val="2"/>
      </rPr>
      <t xml:space="preserve"> </t>
    </r>
    <r>
      <rPr>
        <b/>
        <sz val="10"/>
        <rFont val="돋움"/>
        <family val="3"/>
        <charset val="129"/>
      </rPr>
      <t>것</t>
    </r>
    <r>
      <rPr>
        <b/>
        <sz val="10"/>
        <rFont val="Arial"/>
        <family val="2"/>
      </rPr>
      <t xml:space="preserve">(2015.02.03 </t>
    </r>
    <r>
      <rPr>
        <b/>
        <sz val="10"/>
        <rFont val="돋움"/>
        <family val="3"/>
        <charset val="129"/>
      </rPr>
      <t>개정</t>
    </r>
    <r>
      <rPr>
        <b/>
        <sz val="10"/>
        <rFont val="Arial"/>
        <family val="2"/>
      </rPr>
      <t xml:space="preserve">) </t>
    </r>
    <phoneticPr fontId="2" type="noConversion"/>
  </si>
  <si>
    <r>
      <rPr>
        <b/>
        <sz val="10"/>
        <rFont val="돋움"/>
        <family val="3"/>
        <charset val="129"/>
      </rPr>
      <t>나</t>
    </r>
    <r>
      <rPr>
        <b/>
        <sz val="10"/>
        <rFont val="Arial"/>
        <family val="2"/>
      </rPr>
      <t xml:space="preserve">. </t>
    </r>
    <r>
      <rPr>
        <b/>
        <sz val="10"/>
        <rFont val="돋움"/>
        <family val="3"/>
        <charset val="129"/>
      </rPr>
      <t>기간의</t>
    </r>
    <r>
      <rPr>
        <b/>
        <sz val="10"/>
        <rFont val="Arial"/>
        <family val="2"/>
      </rPr>
      <t xml:space="preserve"> </t>
    </r>
    <r>
      <rPr>
        <b/>
        <sz val="10"/>
        <rFont val="돋움"/>
        <family val="3"/>
        <charset val="129"/>
      </rPr>
      <t>정함이</t>
    </r>
    <r>
      <rPr>
        <b/>
        <sz val="10"/>
        <rFont val="Arial"/>
        <family val="2"/>
      </rPr>
      <t xml:space="preserve"> </t>
    </r>
    <r>
      <rPr>
        <b/>
        <sz val="10"/>
        <rFont val="돋움"/>
        <family val="3"/>
        <charset val="129"/>
      </rPr>
      <t>없는</t>
    </r>
    <r>
      <rPr>
        <b/>
        <sz val="10"/>
        <rFont val="Arial"/>
        <family val="2"/>
      </rPr>
      <t xml:space="preserve"> </t>
    </r>
    <r>
      <rPr>
        <b/>
        <sz val="10"/>
        <rFont val="돋움"/>
        <family val="3"/>
        <charset val="129"/>
      </rPr>
      <t>근로계약을</t>
    </r>
    <r>
      <rPr>
        <b/>
        <sz val="10"/>
        <rFont val="Arial"/>
        <family val="2"/>
      </rPr>
      <t xml:space="preserve"> </t>
    </r>
    <r>
      <rPr>
        <b/>
        <sz val="10"/>
        <rFont val="돋움"/>
        <family val="3"/>
        <charset val="129"/>
      </rPr>
      <t>체결하였을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</si>
  <si>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다</t>
    </r>
    <r>
      <rPr>
        <b/>
        <sz val="10"/>
        <rFont val="Arial"/>
        <family val="2"/>
      </rPr>
      <t xml:space="preserve">. </t>
    </r>
    <r>
      <rPr>
        <b/>
        <sz val="10"/>
        <rFont val="돋움"/>
        <family val="3"/>
        <charset val="129"/>
      </rPr>
      <t>상시근로자와</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t>
    </r>
    <r>
      <rPr>
        <b/>
        <sz val="10"/>
        <rFont val="Arial"/>
        <family val="2"/>
      </rPr>
      <t>(</t>
    </r>
    <r>
      <rPr>
        <b/>
        <sz val="10"/>
        <rFont val="돋움"/>
        <family val="3"/>
        <charset val="129"/>
      </rPr>
      <t>「근로기준법」</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5</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임금</t>
    </r>
    <r>
      <rPr>
        <b/>
        <sz val="10"/>
        <rFont val="Arial"/>
        <family val="2"/>
      </rPr>
      <t xml:space="preserve">, </t>
    </r>
    <r>
      <rPr>
        <b/>
        <sz val="10"/>
        <rFont val="돋움"/>
        <family val="3"/>
        <charset val="129"/>
      </rPr>
      <t>정기상여금</t>
    </r>
    <r>
      <rPr>
        <b/>
        <sz val="10"/>
        <rFont val="Arial"/>
        <family val="2"/>
      </rPr>
      <t>·</t>
    </r>
    <r>
      <rPr>
        <b/>
        <sz val="10"/>
        <rFont val="돋움"/>
        <family val="3"/>
        <charset val="129"/>
      </rPr>
      <t>명절상여금</t>
    </r>
    <r>
      <rPr>
        <b/>
        <sz val="10"/>
        <rFont val="Arial"/>
        <family val="2"/>
      </rPr>
      <t xml:space="preserve"> </t>
    </r>
    <r>
      <rPr>
        <b/>
        <sz val="10"/>
        <rFont val="돋움"/>
        <family val="3"/>
        <charset val="129"/>
      </rPr>
      <t>등</t>
    </r>
    <r>
      <rPr>
        <b/>
        <sz val="10"/>
        <rFont val="Arial"/>
        <family val="2"/>
      </rPr>
      <t xml:space="preserve"> </t>
    </r>
    <r>
      <rPr>
        <b/>
        <sz val="10"/>
        <rFont val="돋움"/>
        <family val="3"/>
        <charset val="129"/>
      </rPr>
      <t>정기적으로</t>
    </r>
    <r>
      <rPr>
        <b/>
        <sz val="10"/>
        <rFont val="Arial"/>
        <family val="2"/>
      </rPr>
      <t xml:space="preserve"> </t>
    </r>
    <r>
      <rPr>
        <b/>
        <sz val="10"/>
        <rFont val="돋움"/>
        <family val="3"/>
        <charset val="129"/>
      </rPr>
      <t>지급되는</t>
    </r>
    <r>
      <rPr>
        <b/>
        <sz val="10"/>
        <rFont val="Arial"/>
        <family val="2"/>
      </rPr>
      <t xml:space="preserve"> </t>
    </r>
    <r>
      <rPr>
        <b/>
        <sz val="10"/>
        <rFont val="돋움"/>
        <family val="3"/>
        <charset val="129"/>
      </rPr>
      <t>상여금과</t>
    </r>
    <r>
      <rPr>
        <b/>
        <sz val="10"/>
        <rFont val="Arial"/>
        <family val="2"/>
      </rPr>
      <t xml:space="preserve"> </t>
    </r>
    <r>
      <rPr>
        <b/>
        <sz val="10"/>
        <rFont val="돋움"/>
        <family val="3"/>
        <charset val="129"/>
      </rPr>
      <t>경영성과에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성과금을</t>
    </r>
    <r>
      <rPr>
        <b/>
        <sz val="10"/>
        <rFont val="Arial"/>
        <family val="2"/>
      </rPr>
      <t xml:space="preserve"> </t>
    </r>
    <r>
      <rPr>
        <b/>
        <sz val="10"/>
        <rFont val="돋움"/>
        <family val="3"/>
        <charset val="129"/>
      </rPr>
      <t>포함한다</t>
    </r>
    <r>
      <rPr>
        <b/>
        <sz val="10"/>
        <rFont val="Arial"/>
        <family val="2"/>
      </rPr>
      <t xml:space="preserve">), </t>
    </r>
    <r>
      <rPr>
        <b/>
        <sz val="10"/>
        <rFont val="돋움"/>
        <family val="3"/>
        <charset val="129"/>
      </rPr>
      <t>그</t>
    </r>
    <r>
      <rPr>
        <b/>
        <sz val="10"/>
        <rFont val="Arial"/>
        <family val="2"/>
      </rPr>
      <t xml:space="preserve"> </t>
    </r>
    <r>
      <rPr>
        <b/>
        <sz val="10"/>
        <rFont val="돋움"/>
        <family val="3"/>
        <charset val="129"/>
      </rPr>
      <t>밖에</t>
    </r>
    <r>
      <rPr>
        <b/>
        <sz val="10"/>
        <rFont val="Arial"/>
        <family val="2"/>
      </rPr>
      <t xml:space="preserve"> </t>
    </r>
    <r>
      <rPr>
        <b/>
        <sz val="10"/>
        <rFont val="돋움"/>
        <family val="3"/>
        <charset val="129"/>
      </rPr>
      <t>근로조건과</t>
    </r>
    <r>
      <rPr>
        <b/>
        <sz val="10"/>
        <rFont val="Arial"/>
        <family val="2"/>
      </rPr>
      <t xml:space="preserve"> </t>
    </r>
    <r>
      <rPr>
        <b/>
        <sz val="10"/>
        <rFont val="돋움"/>
        <family val="3"/>
        <charset val="129"/>
      </rPr>
      <t>복리후생</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사항에서</t>
    </r>
    <r>
      <rPr>
        <b/>
        <sz val="10"/>
        <rFont val="Arial"/>
        <family val="2"/>
      </rPr>
      <t xml:space="preserve"> </t>
    </r>
    <r>
      <rPr>
        <b/>
        <sz val="10"/>
        <rFont val="돋움"/>
        <family val="3"/>
        <charset val="129"/>
      </rPr>
      <t>「기간제</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단시간근로자</t>
    </r>
    <r>
      <rPr>
        <b/>
        <sz val="10"/>
        <rFont val="Arial"/>
        <family val="2"/>
      </rPr>
      <t xml:space="preserve"> </t>
    </r>
    <r>
      <rPr>
        <b/>
        <sz val="10"/>
        <rFont val="돋움"/>
        <family val="3"/>
        <charset val="129"/>
      </rPr>
      <t>보호</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법률」</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3</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차별적</t>
    </r>
    <r>
      <rPr>
        <b/>
        <sz val="10"/>
        <rFont val="Arial"/>
        <family val="2"/>
      </rPr>
      <t xml:space="preserve"> </t>
    </r>
    <r>
      <rPr>
        <b/>
        <sz val="10"/>
        <rFont val="돋움"/>
        <family val="3"/>
        <charset val="129"/>
      </rPr>
      <t>처우가</t>
    </r>
    <r>
      <rPr>
        <b/>
        <sz val="10"/>
        <rFont val="Arial"/>
        <family val="2"/>
      </rPr>
      <t xml:space="preserve"> </t>
    </r>
    <r>
      <rPr>
        <b/>
        <sz val="10"/>
        <rFont val="돋움"/>
        <family val="3"/>
        <charset val="129"/>
      </rPr>
      <t>없을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</si>
  <si>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라</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임금이</t>
    </r>
    <r>
      <rPr>
        <b/>
        <sz val="10"/>
        <rFont val="Arial"/>
        <family val="2"/>
      </rPr>
      <t xml:space="preserve"> </t>
    </r>
    <r>
      <rPr>
        <b/>
        <sz val="10"/>
        <rFont val="돋움"/>
        <family val="3"/>
        <charset val="129"/>
      </rPr>
      <t>「최저임금법」</t>
    </r>
    <r>
      <rPr>
        <b/>
        <sz val="10"/>
        <rFont val="Arial"/>
        <family val="2"/>
      </rPr>
      <t xml:space="preserve"> </t>
    </r>
    <r>
      <rPr>
        <b/>
        <sz val="10"/>
        <rFont val="돋움"/>
        <family val="3"/>
        <charset val="129"/>
      </rPr>
      <t>제</t>
    </r>
    <r>
      <rPr>
        <b/>
        <sz val="10"/>
        <rFont val="Arial"/>
        <family val="2"/>
      </rPr>
      <t>5</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최저임금액의</t>
    </r>
    <r>
      <rPr>
        <b/>
        <sz val="10"/>
        <rFont val="Arial"/>
        <family val="2"/>
      </rPr>
      <t xml:space="preserve"> 100</t>
    </r>
    <r>
      <rPr>
        <b/>
        <sz val="10"/>
        <rFont val="돋움"/>
        <family val="3"/>
        <charset val="129"/>
      </rPr>
      <t>분의</t>
    </r>
    <r>
      <rPr>
        <b/>
        <sz val="10"/>
        <rFont val="Arial"/>
        <family val="2"/>
      </rPr>
      <t xml:space="preserve"> 130(</t>
    </r>
    <r>
      <rPr>
        <b/>
        <sz val="10"/>
        <rFont val="돋움"/>
        <family val="3"/>
        <charset val="129"/>
      </rPr>
      <t>중소기업의</t>
    </r>
    <r>
      <rPr>
        <b/>
        <sz val="10"/>
        <rFont val="Arial"/>
        <family val="2"/>
      </rPr>
      <t xml:space="preserve"> </t>
    </r>
    <r>
      <rPr>
        <b/>
        <sz val="10"/>
        <rFont val="돋움"/>
        <family val="3"/>
        <charset val="129"/>
      </rPr>
      <t>경우에는</t>
    </r>
    <r>
      <rPr>
        <b/>
        <sz val="10"/>
        <rFont val="Arial"/>
        <family val="2"/>
      </rPr>
      <t xml:space="preserve"> 100</t>
    </r>
    <r>
      <rPr>
        <b/>
        <sz val="10"/>
        <rFont val="돋움"/>
        <family val="3"/>
        <charset val="129"/>
      </rPr>
      <t>분의</t>
    </r>
    <r>
      <rPr>
        <b/>
        <sz val="10"/>
        <rFont val="Arial"/>
        <family val="2"/>
      </rPr>
      <t xml:space="preserve"> 120) </t>
    </r>
    <r>
      <rPr>
        <b/>
        <sz val="10"/>
        <rFont val="돋움"/>
        <family val="3"/>
        <charset val="129"/>
      </rPr>
      <t>이상일</t>
    </r>
    <r>
      <rPr>
        <b/>
        <sz val="10"/>
        <rFont val="Arial"/>
        <family val="2"/>
      </rPr>
      <t xml:space="preserve"> </t>
    </r>
    <r>
      <rPr>
        <b/>
        <sz val="10"/>
        <rFont val="돋움"/>
        <family val="3"/>
        <charset val="129"/>
      </rPr>
      <t>것</t>
    </r>
    <r>
      <rPr>
        <b/>
        <sz val="10"/>
        <rFont val="Arial"/>
        <family val="2"/>
      </rPr>
      <t xml:space="preserve">(2016.02.05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</si>
  <si>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「국민연금법」</t>
    </r>
    <r>
      <rPr>
        <b/>
        <sz val="10"/>
        <rFont val="Arial"/>
        <family val="2"/>
      </rPr>
      <t xml:space="preserve"> </t>
    </r>
    <r>
      <rPr>
        <b/>
        <sz val="10"/>
        <rFont val="돋움"/>
        <family val="3"/>
        <charset val="129"/>
      </rPr>
      <t>제</t>
    </r>
    <r>
      <rPr>
        <b/>
        <sz val="10"/>
        <rFont val="Arial"/>
        <family val="2"/>
      </rPr>
      <t>3</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11</t>
    </r>
    <r>
      <rPr>
        <b/>
        <sz val="10"/>
        <rFont val="돋움"/>
        <family val="3"/>
        <charset val="129"/>
      </rPr>
      <t>호</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제</t>
    </r>
    <r>
      <rPr>
        <b/>
        <sz val="10"/>
        <rFont val="Arial"/>
        <family val="2"/>
      </rPr>
      <t>12</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부담금</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기여금</t>
    </r>
    <r>
      <rPr>
        <b/>
        <sz val="10"/>
        <rFont val="Arial"/>
        <family val="2"/>
      </rPr>
      <t xml:space="preserve">(2012.02.02 </t>
    </r>
    <r>
      <rPr>
        <b/>
        <sz val="10"/>
        <rFont val="돋움"/>
        <family val="3"/>
        <charset val="129"/>
      </rPr>
      <t>신설</t>
    </r>
    <r>
      <rPr>
        <b/>
        <sz val="10"/>
        <rFont val="Arial"/>
        <family val="2"/>
      </rPr>
      <t>)</t>
    </r>
    <phoneticPr fontId="2" type="noConversion"/>
  </si>
  <si>
    <r>
      <rPr>
        <b/>
        <sz val="10"/>
        <rFont val="돋움"/>
        <family val="3"/>
        <charset val="129"/>
      </rPr>
      <t>나</t>
    </r>
    <r>
      <rPr>
        <b/>
        <sz val="10"/>
        <rFont val="Arial"/>
        <family val="2"/>
      </rPr>
      <t xml:space="preserve">. </t>
    </r>
    <r>
      <rPr>
        <b/>
        <sz val="10"/>
        <rFont val="돋움"/>
        <family val="3"/>
        <charset val="129"/>
      </rPr>
      <t>「국민건강보험법」제</t>
    </r>
    <r>
      <rPr>
        <b/>
        <sz val="10"/>
        <rFont val="Arial"/>
        <family val="2"/>
      </rPr>
      <t>69</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직장가입자의</t>
    </r>
    <r>
      <rPr>
        <b/>
        <sz val="10"/>
        <rFont val="Arial"/>
        <family val="2"/>
      </rPr>
      <t xml:space="preserve"> </t>
    </r>
    <r>
      <rPr>
        <b/>
        <sz val="10"/>
        <rFont val="돋움"/>
        <family val="3"/>
        <charset val="129"/>
      </rPr>
      <t>보험료</t>
    </r>
    <r>
      <rPr>
        <b/>
        <sz val="10"/>
        <rFont val="Arial"/>
        <family val="2"/>
      </rPr>
      <t xml:space="preserve">(2012.08.31 </t>
    </r>
    <r>
      <rPr>
        <b/>
        <sz val="10"/>
        <rFont val="돋움"/>
        <family val="3"/>
        <charset val="129"/>
      </rPr>
      <t>개정</t>
    </r>
    <r>
      <rPr>
        <b/>
        <sz val="10"/>
        <rFont val="Arial"/>
        <family val="2"/>
      </rPr>
      <t xml:space="preserve">) </t>
    </r>
    <phoneticPr fontId="2" type="noConversion"/>
  </si>
  <si>
    <t>최대주주
주식취득일</t>
    <phoneticPr fontId="2" type="noConversion"/>
  </si>
  <si>
    <t>직급</t>
    <phoneticPr fontId="2" type="noConversion"/>
  </si>
  <si>
    <t>주민등록번호</t>
    <phoneticPr fontId="2" type="noConversion"/>
  </si>
  <si>
    <t>성별</t>
    <phoneticPr fontId="2" type="noConversion"/>
  </si>
  <si>
    <t>나이
입사일 현재</t>
    <phoneticPr fontId="2" type="noConversion"/>
  </si>
  <si>
    <t>오류체크</t>
    <phoneticPr fontId="2" type="noConversion"/>
  </si>
  <si>
    <t>끝자리</t>
    <phoneticPr fontId="2" type="noConversion"/>
  </si>
  <si>
    <t>상시근로자수</t>
    <phoneticPr fontId="2" type="noConversion"/>
  </si>
  <si>
    <t>병역기간
차감 후 연령</t>
    <phoneticPr fontId="2" type="noConversion"/>
  </si>
  <si>
    <t>복무기간 연령차감</t>
    <phoneticPr fontId="2" type="noConversion"/>
  </si>
  <si>
    <r>
      <t>2013.1.1.</t>
    </r>
    <r>
      <rPr>
        <b/>
        <sz val="10"/>
        <color rgb="FFFF0000"/>
        <rFont val="돋움"/>
        <family val="3"/>
        <charset val="129"/>
      </rPr>
      <t>이후</t>
    </r>
    <r>
      <rPr>
        <b/>
        <sz val="10"/>
        <color rgb="FFFF0000"/>
        <rFont val="Arial"/>
        <family val="2"/>
      </rPr>
      <t xml:space="preserve"> </t>
    </r>
    <r>
      <rPr>
        <b/>
        <sz val="10"/>
        <color rgb="FFFF0000"/>
        <rFont val="돋움"/>
        <family val="3"/>
        <charset val="129"/>
      </rPr>
      <t>차감</t>
    </r>
    <phoneticPr fontId="2" type="noConversion"/>
  </si>
  <si>
    <t>상호:</t>
    <phoneticPr fontId="2" type="noConversion"/>
  </si>
  <si>
    <r>
      <t xml:space="preserve">청년
</t>
    </r>
    <r>
      <rPr>
        <sz val="6.5"/>
        <color indexed="8"/>
        <rFont val="굴림"/>
        <family val="3"/>
        <charset val="129"/>
      </rPr>
      <t>(만15세~만29세)</t>
    </r>
    <phoneticPr fontId="2" type="noConversion"/>
  </si>
  <si>
    <r>
      <t>1</t>
    </r>
    <r>
      <rPr>
        <sz val="10"/>
        <rFont val="돋움"/>
        <family val="3"/>
        <charset val="129"/>
      </rPr>
      <t>월</t>
    </r>
    <phoneticPr fontId="2" type="noConversion"/>
  </si>
  <si>
    <r>
      <t>2월</t>
    </r>
    <r>
      <rPr>
        <sz val="10"/>
        <rFont val="돋움"/>
        <family val="3"/>
        <charset val="129"/>
      </rPr>
      <t/>
    </r>
  </si>
  <si>
    <t>2월</t>
    <phoneticPr fontId="8" type="noConversion"/>
  </si>
  <si>
    <r>
      <t>3월</t>
    </r>
    <r>
      <rPr>
        <sz val="10"/>
        <rFont val="돋움"/>
        <family val="3"/>
        <charset val="129"/>
      </rPr>
      <t/>
    </r>
    <phoneticPr fontId="8" type="noConversion"/>
  </si>
  <si>
    <r>
      <t>4월</t>
    </r>
    <r>
      <rPr>
        <sz val="10"/>
        <rFont val="돋움"/>
        <family val="3"/>
        <charset val="129"/>
      </rPr>
      <t/>
    </r>
    <phoneticPr fontId="8" type="noConversion"/>
  </si>
  <si>
    <r>
      <t>5월</t>
    </r>
    <r>
      <rPr>
        <sz val="10"/>
        <rFont val="돋움"/>
        <family val="3"/>
        <charset val="129"/>
      </rPr>
      <t/>
    </r>
    <phoneticPr fontId="8" type="noConversion"/>
  </si>
  <si>
    <r>
      <t>6월</t>
    </r>
    <r>
      <rPr>
        <sz val="10"/>
        <rFont val="돋움"/>
        <family val="3"/>
        <charset val="129"/>
      </rPr>
      <t/>
    </r>
    <phoneticPr fontId="8" type="noConversion"/>
  </si>
  <si>
    <r>
      <t>7월</t>
    </r>
    <r>
      <rPr>
        <sz val="10"/>
        <rFont val="돋움"/>
        <family val="3"/>
        <charset val="129"/>
      </rPr>
      <t/>
    </r>
    <phoneticPr fontId="8" type="noConversion"/>
  </si>
  <si>
    <r>
      <t>8월</t>
    </r>
    <r>
      <rPr>
        <sz val="10"/>
        <rFont val="돋움"/>
        <family val="3"/>
        <charset val="129"/>
      </rPr>
      <t/>
    </r>
    <phoneticPr fontId="8" type="noConversion"/>
  </si>
  <si>
    <r>
      <t>9월</t>
    </r>
    <r>
      <rPr>
        <sz val="10"/>
        <rFont val="돋움"/>
        <family val="3"/>
        <charset val="129"/>
      </rPr>
      <t/>
    </r>
    <phoneticPr fontId="8" type="noConversion"/>
  </si>
  <si>
    <r>
      <t>10월</t>
    </r>
    <r>
      <rPr>
        <sz val="10"/>
        <rFont val="돋움"/>
        <family val="3"/>
        <charset val="129"/>
      </rPr>
      <t/>
    </r>
    <phoneticPr fontId="8" type="noConversion"/>
  </si>
  <si>
    <r>
      <t>11월</t>
    </r>
    <r>
      <rPr>
        <sz val="10"/>
        <rFont val="돋움"/>
        <family val="3"/>
        <charset val="129"/>
      </rPr>
      <t/>
    </r>
    <phoneticPr fontId="8" type="noConversion"/>
  </si>
  <si>
    <r>
      <t>12월</t>
    </r>
    <r>
      <rPr>
        <sz val="10"/>
        <rFont val="돋움"/>
        <family val="3"/>
        <charset val="129"/>
      </rPr>
      <t/>
    </r>
    <phoneticPr fontId="8" type="noConversion"/>
  </si>
  <si>
    <r>
      <t xml:space="preserve">A1 </t>
    </r>
    <r>
      <rPr>
        <sz val="10"/>
        <rFont val="돋움"/>
        <family val="3"/>
        <charset val="129"/>
      </rPr>
      <t>자리에</t>
    </r>
    <r>
      <rPr>
        <sz val="10"/>
        <rFont val="Arial"/>
        <family val="2"/>
      </rPr>
      <t xml:space="preserve"> </t>
    </r>
    <r>
      <rPr>
        <sz val="10"/>
        <rFont val="돋움"/>
        <family val="3"/>
        <charset val="129"/>
      </rPr>
      <t>사업연도</t>
    </r>
    <r>
      <rPr>
        <sz val="10"/>
        <rFont val="Arial"/>
        <family val="2"/>
      </rPr>
      <t xml:space="preserve"> </t>
    </r>
    <r>
      <rPr>
        <sz val="10"/>
        <rFont val="돋움"/>
        <family val="3"/>
        <charset val="129"/>
      </rPr>
      <t>종료일</t>
    </r>
    <r>
      <rPr>
        <sz val="10"/>
        <rFont val="Arial"/>
        <family val="2"/>
      </rPr>
      <t xml:space="preserve"> </t>
    </r>
    <r>
      <rPr>
        <sz val="10"/>
        <rFont val="돋움"/>
        <family val="3"/>
        <charset val="129"/>
      </rPr>
      <t>기재</t>
    </r>
    <phoneticPr fontId="2" type="noConversion"/>
  </si>
  <si>
    <t>210mm×297mm[백상지 80g/㎡ 또는 중질지 80g/㎡]</t>
    <phoneticPr fontId="2" type="noConversion"/>
  </si>
  <si>
    <t>귀하</t>
    <phoneticPr fontId="2" type="noConversion"/>
  </si>
  <si>
    <t>세무서장</t>
    <phoneticPr fontId="2" type="noConversion"/>
  </si>
  <si>
    <t>(서명 또는 인)</t>
    <phoneticPr fontId="2" type="noConversion"/>
  </si>
  <si>
    <t>신청인</t>
    <phoneticPr fontId="2" type="noConversion"/>
  </si>
  <si>
    <t>출합니다.</t>
    <phoneticPr fontId="2" type="noConversion"/>
  </si>
  <si>
    <t xml:space="preserve"> 「조세특례제한법 시행령」 제26조의5제11항에 따라 청년고용 증대 기업에 대한 공제세액계산서를 제</t>
    <phoneticPr fontId="2" type="noConversion"/>
  </si>
  <si>
    <r>
      <rPr>
        <sz val="11"/>
        <color theme="1"/>
        <rFont val="맑은 고딕"/>
        <family val="3"/>
        <charset val="128"/>
        <scheme val="minor"/>
      </rPr>
      <t>⑰</t>
    </r>
    <r>
      <rPr>
        <sz val="11"/>
        <color theme="1"/>
        <rFont val="맑은 고딕"/>
        <family val="2"/>
        <charset val="129"/>
        <scheme val="minor"/>
      </rPr>
      <t xml:space="preserve"> 공제세액
(⑮×</t>
    </r>
    <r>
      <rPr>
        <sz val="11"/>
        <color theme="1"/>
        <rFont val="맑은 고딕"/>
        <family val="3"/>
        <charset val="128"/>
        <scheme val="minor"/>
      </rPr>
      <t>⑯</t>
    </r>
    <r>
      <rPr>
        <sz val="11"/>
        <color theme="1"/>
        <rFont val="맑은 고딕"/>
        <family val="2"/>
        <charset val="129"/>
        <scheme val="minor"/>
      </rPr>
      <t>)</t>
    </r>
    <phoneticPr fontId="2" type="noConversion"/>
  </si>
  <si>
    <r>
      <rPr>
        <sz val="11"/>
        <color theme="1"/>
        <rFont val="맑은 고딕"/>
        <family val="3"/>
        <charset val="128"/>
        <scheme val="minor"/>
      </rPr>
      <t>⑯</t>
    </r>
    <r>
      <rPr>
        <sz val="11"/>
        <color theme="1"/>
        <rFont val="맑은 고딕"/>
        <family val="2"/>
        <charset val="129"/>
        <scheme val="minor"/>
      </rPr>
      <t xml:space="preserve"> 1인당 공제금액</t>
    </r>
    <phoneticPr fontId="2" type="noConversion"/>
  </si>
  <si>
    <t>⑮ 공제대상 인원
[Min(⑧,⑪,⑭)]</t>
    <phoneticPr fontId="2" type="noConversion"/>
  </si>
  <si>
    <t xml:space="preserve"> 4. 공제세액 계산</t>
    <phoneticPr fontId="2" type="noConversion"/>
  </si>
  <si>
    <t>⑭ 상시근로자 증가 인원
(⑫-⑬)</t>
    <phoneticPr fontId="2" type="noConversion"/>
  </si>
  <si>
    <t>⑬ 직전 과세연도
상시근로자 수</t>
    <phoneticPr fontId="2" type="noConversion"/>
  </si>
  <si>
    <t>⑫ 해당 과세연도
상시근로자 수</t>
    <phoneticPr fontId="2" type="noConversion"/>
  </si>
  <si>
    <t xml:space="preserve"> 3. 상시근로자 증가 인원</t>
    <phoneticPr fontId="2" type="noConversion"/>
  </si>
  <si>
    <t>⑪ 전체 정규직 근로자 증가 인원
(⑨-⑩)</t>
    <phoneticPr fontId="2" type="noConversion"/>
  </si>
  <si>
    <t>⑩ 직전 과세연도
전체 정규직 근로자 수</t>
    <phoneticPr fontId="2" type="noConversion"/>
  </si>
  <si>
    <t>⑨ 해당 과세연도
전체 정규직 근로자 수</t>
    <phoneticPr fontId="2" type="noConversion"/>
  </si>
  <si>
    <t xml:space="preserve"> 2. 전체 정규직 근로자 증가 인원</t>
    <phoneticPr fontId="2" type="noConversion"/>
  </si>
  <si>
    <t>⑧ 청년 정규직 근로자 증가 인원
(⑥-⑦)</t>
    <phoneticPr fontId="2" type="noConversion"/>
  </si>
  <si>
    <t>⑦ 직전 과세연도
청년 정규직 근로자 수</t>
    <phoneticPr fontId="2" type="noConversion"/>
  </si>
  <si>
    <t>⑥ 해당 과세연도
청년 정규직 근로자 수</t>
    <phoneticPr fontId="2" type="noConversion"/>
  </si>
  <si>
    <t>1. 청년 정규직 근로자 증가 인원</t>
    <phoneticPr fontId="2" type="noConversion"/>
  </si>
  <si>
    <t>❸ 공제세액 계산내용</t>
    <phoneticPr fontId="2" type="noConversion"/>
  </si>
  <si>
    <t>부터</t>
    <phoneticPr fontId="2" type="noConversion"/>
  </si>
  <si>
    <t>❷ 과세연도</t>
    <phoneticPr fontId="2" type="noConversion"/>
  </si>
  <si>
    <t>)</t>
    <phoneticPr fontId="2" type="noConversion"/>
  </si>
  <si>
    <t>(전화번호:</t>
    <phoneticPr fontId="2" type="noConversion"/>
  </si>
  <si>
    <t>⑤ 주소 또는 본점소재지</t>
    <phoneticPr fontId="2" type="noConversion"/>
  </si>
  <si>
    <t>④ 생년월일</t>
    <phoneticPr fontId="2" type="noConversion"/>
  </si>
  <si>
    <t>③ 대표자 성명</t>
    <phoneticPr fontId="2" type="noConversion"/>
  </si>
  <si>
    <t>② 사업자등록번호</t>
    <phoneticPr fontId="2" type="noConversion"/>
  </si>
  <si>
    <t>① 상호 또는 법인명</t>
    <phoneticPr fontId="2" type="noConversion"/>
  </si>
  <si>
    <t>❶ 신청인</t>
    <phoneticPr fontId="2" type="noConversion"/>
  </si>
  <si>
    <t>(앞쪽)</t>
    <phoneticPr fontId="2" type="noConversion"/>
  </si>
  <si>
    <t>청년고용 증대 기업에 대한 공제세액계산서</t>
    <phoneticPr fontId="2" type="noConversion"/>
  </si>
  <si>
    <t>■ 조세특례제한법 시행규칙[별지 제10호의5서식] (2018.03.21 개정)</t>
    <phoneticPr fontId="2" type="noConversion"/>
  </si>
  <si>
    <t>천안</t>
    <phoneticPr fontId="2" type="noConversion"/>
  </si>
  <si>
    <t>농어촌특별세</t>
    <phoneticPr fontId="2" type="noConversion"/>
  </si>
  <si>
    <t>실 공제세액</t>
    <phoneticPr fontId="2" type="noConversion"/>
  </si>
  <si>
    <t>농어촌특별세 해당</t>
    <phoneticPr fontId="2" type="noConversion"/>
  </si>
  <si>
    <t>최저한세 해당</t>
    <phoneticPr fontId="2" type="noConversion"/>
  </si>
  <si>
    <t>이후 2년 이내 인원 감소에 대한 세액 추가납부가 있다</t>
    <phoneticPr fontId="2" type="noConversion"/>
  </si>
  <si>
    <t>- 세액감면과 중복적용되며, 세액공제에서는 고용창출투자세액공제와는 중복 적용되지 않으나 그외 다른 세액공제와는 중복적용된다. (예:중소기업투자세액공제, 사회보험료세액공제 등과 중복 적용된다)</t>
    <phoneticPr fontId="2" type="noConversion"/>
  </si>
  <si>
    <t>- 2018년사업연도부터는 고용증대세액공제와 통합되어 폐지되었다.</t>
    <phoneticPr fontId="2" type="noConversion"/>
  </si>
  <si>
    <t>041-567-6764</t>
  </si>
  <si>
    <t>총급여</t>
    <phoneticPr fontId="2" type="noConversion"/>
  </si>
  <si>
    <t>청년</t>
    <phoneticPr fontId="2" type="noConversion"/>
  </si>
  <si>
    <t>청년외</t>
    <phoneticPr fontId="2" type="noConversion"/>
  </si>
  <si>
    <t>선우치과의원 아산</t>
    <phoneticPr fontId="2" type="noConversion"/>
  </si>
  <si>
    <t>충청남도 천안시 서북구 오성로 103,6층(두정동,청풍프라자)</t>
    <phoneticPr fontId="2" type="noConversion"/>
  </si>
  <si>
    <t>고용 증대 기업에 대한 공제세액계산서</t>
    <phoneticPr fontId="2" type="noConversion"/>
  </si>
  <si>
    <t>(3쪽 중 제1쪽)</t>
    <phoneticPr fontId="2" type="noConversion"/>
  </si>
  <si>
    <t>가. 1차년도 세제지원 요건 : ⑧ &gt; 0</t>
    <phoneticPr fontId="2" type="noConversion"/>
  </si>
  <si>
    <t xml:space="preserve"> 1. 상시 근로자 증가 인원</t>
    <phoneticPr fontId="2" type="noConversion"/>
  </si>
  <si>
    <t>⑧ 상시 근로자 증가 인원
(⑥-⑦)</t>
    <phoneticPr fontId="2" type="noConversion"/>
  </si>
  <si>
    <t xml:space="preserve"> 2. 청년 등 상시 근로자 증가 인원</t>
    <phoneticPr fontId="2" type="noConversion"/>
  </si>
  <si>
    <r>
      <t xml:space="preserve">⑪ </t>
    </r>
    <r>
      <rPr>
        <sz val="10"/>
        <color theme="1"/>
        <rFont val="맑은 고딕"/>
        <family val="3"/>
        <charset val="129"/>
        <scheme val="minor"/>
      </rPr>
      <t>청년 등 상시 근로자 증가 인원</t>
    </r>
    <r>
      <rPr>
        <sz val="11"/>
        <color theme="1"/>
        <rFont val="맑은 고딕"/>
        <family val="2"/>
        <charset val="129"/>
        <scheme val="minor"/>
      </rPr>
      <t xml:space="preserve">
(⑨-⑩)</t>
    </r>
    <phoneticPr fontId="2" type="noConversion"/>
  </si>
  <si>
    <t>⑭ 청년 등 상시 근로자 외 상시 
근로자 증가 인원 (⑫-⑬)</t>
    <phoneticPr fontId="2" type="noConversion"/>
  </si>
  <si>
    <t xml:space="preserve"> 4. 1차년도 세액공제액 계산</t>
    <phoneticPr fontId="2" type="noConversion"/>
  </si>
  <si>
    <t>법인
구분</t>
    <phoneticPr fontId="2" type="noConversion"/>
  </si>
  <si>
    <t>청년 등 외</t>
    <phoneticPr fontId="2" type="noConversion"/>
  </si>
  <si>
    <t>1인당
공제금액</t>
    <phoneticPr fontId="2" type="noConversion"/>
  </si>
  <si>
    <t>⑮ 1차 년도 세액공제액</t>
    <phoneticPr fontId="2" type="noConversion"/>
  </si>
  <si>
    <t>구분</t>
    <phoneticPr fontId="2" type="noConversion"/>
  </si>
  <si>
    <t>직전년도 대비
상시근로자 증가인원</t>
    <phoneticPr fontId="2" type="noConversion"/>
  </si>
  <si>
    <t>청년 등</t>
    <phoneticPr fontId="2" type="noConversion"/>
  </si>
  <si>
    <t>수도권 밖</t>
    <phoneticPr fontId="2" type="noConversion"/>
  </si>
  <si>
    <t>수도권 내</t>
    <phoneticPr fontId="2" type="noConversion"/>
  </si>
  <si>
    <t>계</t>
    <phoneticPr fontId="2" type="noConversion"/>
  </si>
  <si>
    <t>중소
기업</t>
    <phoneticPr fontId="2" type="noConversion"/>
  </si>
  <si>
    <t>중견
기업</t>
    <phoneticPr fontId="2" type="noConversion"/>
  </si>
  <si>
    <t>일반
기업</t>
    <phoneticPr fontId="2" type="noConversion"/>
  </si>
  <si>
    <r>
      <rPr>
        <sz val="11"/>
        <color theme="1"/>
        <rFont val="맑은 고딕"/>
        <family val="3"/>
        <charset val="128"/>
        <scheme val="minor"/>
      </rPr>
      <t>⑯</t>
    </r>
    <r>
      <rPr>
        <sz val="11"/>
        <color theme="1"/>
        <rFont val="맑은 고딕"/>
        <family val="2"/>
        <charset val="129"/>
        <scheme val="minor"/>
      </rPr>
      <t xml:space="preserve"> 2차년도(해당년도)
상시 근로자 수</t>
    </r>
    <phoneticPr fontId="2" type="noConversion"/>
  </si>
  <si>
    <r>
      <rPr>
        <sz val="11"/>
        <color theme="1"/>
        <rFont val="맑은 고딕"/>
        <family val="3"/>
        <charset val="128"/>
        <scheme val="minor"/>
      </rPr>
      <t>⑰</t>
    </r>
    <r>
      <rPr>
        <sz val="11"/>
        <color theme="1"/>
        <rFont val="맑은 고딕"/>
        <family val="2"/>
        <charset val="129"/>
        <scheme val="minor"/>
      </rPr>
      <t xml:space="preserve"> 1차년도 (직전년도)
상시 근로자 수</t>
    </r>
    <phoneticPr fontId="2" type="noConversion"/>
  </si>
  <si>
    <r>
      <rPr>
        <sz val="11"/>
        <color theme="1"/>
        <rFont val="맑은 고딕"/>
        <family val="3"/>
        <charset val="128"/>
        <scheme val="minor"/>
      </rPr>
      <t>⑱</t>
    </r>
    <r>
      <rPr>
        <sz val="11"/>
        <color theme="1"/>
        <rFont val="맑은 고딕"/>
        <family val="2"/>
        <charset val="129"/>
        <scheme val="minor"/>
      </rPr>
      <t xml:space="preserve"> 상시 근로자 
증가 인원(</t>
    </r>
    <r>
      <rPr>
        <sz val="11"/>
        <color theme="1"/>
        <rFont val="맑은 고딕"/>
        <family val="3"/>
        <charset val="128"/>
        <scheme val="minor"/>
      </rPr>
      <t>⑯</t>
    </r>
    <r>
      <rPr>
        <sz val="11"/>
        <color theme="1"/>
        <rFont val="맑은 고딕"/>
        <family val="2"/>
        <charset val="129"/>
        <scheme val="minor"/>
      </rPr>
      <t>-</t>
    </r>
    <r>
      <rPr>
        <sz val="11"/>
        <color theme="1"/>
        <rFont val="맑은 고딕"/>
        <family val="3"/>
        <charset val="128"/>
        <scheme val="minor"/>
      </rPr>
      <t>⑰</t>
    </r>
    <r>
      <rPr>
        <sz val="11"/>
        <color theme="1"/>
        <rFont val="맑은 고딕"/>
        <family val="2"/>
        <charset val="129"/>
        <scheme val="minor"/>
      </rPr>
      <t>)</t>
    </r>
    <phoneticPr fontId="2" type="noConversion"/>
  </si>
  <si>
    <t>1차년도(직전년도) 대비
상시근로자 감소여부</t>
    <phoneticPr fontId="2" type="noConversion"/>
  </si>
  <si>
    <t>부</t>
    <phoneticPr fontId="2" type="noConversion"/>
  </si>
  <si>
    <t>여</t>
    <phoneticPr fontId="2" type="noConversion"/>
  </si>
  <si>
    <t xml:space="preserve"> 「조세특례제한법 시행령」 제26조의7제10항에 따라 위와 같이 공제세액계산서를 제출합니다. </t>
    <phoneticPr fontId="2" type="noConversion"/>
  </si>
  <si>
    <t>작 성 방 법</t>
    <phoneticPr fontId="2" type="noConversion"/>
  </si>
  <si>
    <t>- 청년고용 증대 기업에 대한 공제세액계산서는 2018년사업연도부터는 고용증대세액공제와 통합되어 폐지되었다.</t>
    <phoneticPr fontId="2" type="noConversion"/>
  </si>
  <si>
    <t xml:space="preserve"> 1. 근로자 수는 다음과 같이 계산하되, 100분의 1 미만의 부분은 없는 것으로 합니다.</t>
    <phoneticPr fontId="2" type="noConversion"/>
  </si>
  <si>
    <t xml:space="preserve">  가. 상시근로자 수: 매월 말 현재 상시근로자 수의 합 / 과세연도의 개월 수</t>
    <phoneticPr fontId="2" type="noConversion"/>
  </si>
  <si>
    <t xml:space="preserve">  나. 청년 등 상시 근로자 수: 매월 말 현재 청년 등 상시 근로자 수의 합 / 과세연도의 개월 수</t>
    <phoneticPr fontId="2" type="noConversion"/>
  </si>
  <si>
    <t xml:space="preserve">  다. 청년 등 상시 근로자 외 상시 근로자 수: 매월 말 현재 청년 등 상시 근로자 외 상시 근로자 수의 합 / 과세연도의 개월 수</t>
    <phoneticPr fontId="2" type="noConversion"/>
  </si>
  <si>
    <t xml:space="preserve"> 2. ⑥란부터 ⑧란까지의 상시근로자란 「근로기준법」에 따라 근로계약을 체결한 내국인 근로자로서 다음의 어느 하나에 해당하는 사람을 제외한 근로자를 말합니다.</t>
    <phoneticPr fontId="2" type="noConversion"/>
  </si>
  <si>
    <t xml:space="preserve">     가. 근로계약기간이 1년 미만인 근로자. 다만, 근로계약의 연속된 갱신으로 인하여 그 근로계약의 총 기간이 1년 이상인 근로자는 상시근로자로 봅니다.</t>
    <phoneticPr fontId="2" type="noConversion"/>
  </si>
  <si>
    <t xml:space="preserve">     나. 「근로기준법」 제2조제1항제8호에 따른 단시간근로자. 다만, 1개월간의 소정근로시간이 60시간 이상인 근로자는 상시근로자로 봅니다.</t>
    <phoneticPr fontId="2" type="noConversion"/>
  </si>
  <si>
    <t xml:space="preserve">     다. 「법인세법 시행령」 제42조제1항 각 호의 어느 하나에 해당하는 임원</t>
    <phoneticPr fontId="2" type="noConversion"/>
  </si>
  <si>
    <t xml:space="preserve">     라. 해당 기업의 최대주주 또는 최대출자자(개인사업자의 경우에는 대표자를 말한다)와 그 배우자</t>
    <phoneticPr fontId="2" type="noConversion"/>
  </si>
  <si>
    <t xml:space="preserve">     마. 라목에 해당하는 자의 직계존비속(그 배우자를 포함) 및 「국세기본법 시행령」 제1조의2제1항에 따른 친족관계인 사람</t>
    <phoneticPr fontId="2" type="noConversion"/>
  </si>
  <si>
    <t xml:space="preserve">     바. 「소득세법 시행령」 제196조에 따른 근로소득원천징수부에 의하여 근로소득세를 원천징수한 사실이 확인되지 아니하고, </t>
    <phoneticPr fontId="2" type="noConversion"/>
  </si>
  <si>
    <t xml:space="preserve"> 3. ⑨란부터 ⑪란까지의 청년 등 상시 근로자란 15세 이상 29세 이하인 근로자 중 다음 각 목의 어느 하나에 해당하는 사람</t>
    <phoneticPr fontId="2" type="noConversion"/>
  </si>
  <si>
    <t xml:space="preserve">    을 제외한 근로자(해당 근로자가 병역을 이행한 경우에는 그 기간(6년을 한도로 합니다)을 현재 연령에서 빼고 계산한 연령이</t>
    <phoneticPr fontId="2" type="noConversion"/>
  </si>
  <si>
    <t xml:space="preserve">      가. 「기간제 및 단시간근로자 보호 등에 관한 법률」에 따른 기간제근로자 및 단시간근로자</t>
    <phoneticPr fontId="2" type="noConversion"/>
  </si>
  <si>
    <t xml:space="preserve">      나. 「파견근로자보호 등에 관한 법률」에 따른 파견근로자</t>
    <phoneticPr fontId="2" type="noConversion"/>
  </si>
  <si>
    <t xml:space="preserve">      다. 「청소년 보호법」 제2조제5호 각 목에 따른 업소에 근무하는 같은 조 제1호에 따른 청소년</t>
    <phoneticPr fontId="2" type="noConversion"/>
  </si>
  <si>
    <t xml:space="preserve">4. 청년 등 상시 근로자 외 상시 근로자란 상시근로자 중 청년 등 상시근로자가 아닌 상시 근로자를 말합니다. </t>
    <phoneticPr fontId="2" type="noConversion"/>
  </si>
  <si>
    <t>210mm×297mm[백상지 80g/㎡]</t>
    <phoneticPr fontId="2" type="noConversion"/>
  </si>
  <si>
    <t>(3쪽 중 제2쪽)</t>
    <phoneticPr fontId="2" type="noConversion"/>
  </si>
  <si>
    <t>① 법 제29조의5 제1항에서 "소비성서비스업 등 대통령령으로 정하는 업종"이란 제29조 제3항에 따른 소비성서비스업을 말한다.(2016.02.05 신설)</t>
    <phoneticPr fontId="2" type="noConversion"/>
  </si>
  <si>
    <t>② 법 제29조의5 제1항에서 "대통령령으로 정하는 정규직 근로자"란 「근로기준법」에 따라 근로계약을 체결한 내국인 근로자 중 다음 각 호의 어느 하나에 해당하는 사람을 제외한 근로자(이하 이 조에서 "전체 정규직 근로자"라 한다)를 말한다.(2016.02.05 신설)</t>
    <phoneticPr fontId="2" type="noConversion"/>
  </si>
  <si>
    <t>1. 「기간제 및 단시간근로자 보호 등에 관한 법률」에 따른 기간제근로자 및 단시간근로자(2016.02.05 신설)</t>
    <phoneticPr fontId="2" type="noConversion"/>
  </si>
  <si>
    <t>2. 「파견근로자보호 등에 관한 법률」에 따른 파견근로자(2016.02.05 신설)</t>
    <phoneticPr fontId="2" type="noConversion"/>
  </si>
  <si>
    <t>3. 제23조 제10항 제3호부터 제6호까지의 근로자 중 어느 하나에 해당하는 근로자(2016.02.05 신설)</t>
    <phoneticPr fontId="2" type="noConversion"/>
  </si>
  <si>
    <t>4. 「청소년 보호법」 제2조 제5호 각 목에 따른 업소에 근무하는 같은 조 제1호에 따른 청소년(2016.02.05 신설)</t>
    <phoneticPr fontId="2" type="noConversion"/>
  </si>
  <si>
    <t>③ 법 제29조의5 제1항에서 "대통령령으로 정하는 청년 정규직 근로자"란 제2항에 따른 정규직 근로자로서 15세 이상 29세 이하인 자(이하 이 조에서 "청년 정규직 근로자"라 한다)를 말한다. 다만, 해당 근로자가 제27조 제1항 제1호 각 목의 어느 하나에 해당하는 병역을 이행한 경우에는 그 기간(6년을 한도로 한다)을 현재 연령에서 빼고 계산한 연령이 29세 이하인 사람을 포함한다.(2016.02.05 신설)</t>
    <phoneticPr fontId="2" type="noConversion"/>
  </si>
  <si>
    <t>④ 법 제29조의5 제1항에서 "대통령령으로 정하는 상시근로자"란 제23조 제10항에 따른 상시근로자(이하 이 조에서 "상시근로자"라 한다)를 말한다.(2016.02.05 신설)</t>
    <phoneticPr fontId="2" type="noConversion"/>
  </si>
  <si>
    <t xml:space="preserve">⑤ 법 제29조의5 제1항에서 "대통령령으로 정하는 중견기업"이란 제10조 제1항에 따른 중견기업(이하 이 조에서 "중견기업"이라 한다)을 말한다.(2016.02.05 신설)
</t>
    <phoneticPr fontId="2" type="noConversion"/>
  </si>
  <si>
    <t>⑥ 법 제29조의5 제2항에 따라 납부하여야 할 소득세액 또는 법인세액은 제1호의 금액(해당 과세연도의 직전 2년 이내의 과세연도에 법 제29조의5 제1항에 따라 공제받은 세액의 합계액을 한도로 한다)에서 제2호의 금액을 뺀 금액(해당 금액이 음수인 경우에는 영으로 본다)으로 하며, 이를 해당 과세연도의 과세표준을 신고할 때 소득세 또는 법인세로 납부하여야 한다.(2016.02.05 신설)</t>
    <phoneticPr fontId="2" type="noConversion"/>
  </si>
  <si>
    <t>1. 법 제29조의5 제1항에 따라 공제받은 과세연도(2개 과세연도 이상 연속으로 공제받은 경우에는 공제받은 마지막 과세연도로 하며, 이하 이 조에서 "공제받은 과세연도"라 한다) 대비 해당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금액(2017.05.08 개정)</t>
    <phoneticPr fontId="2" type="noConversion"/>
  </si>
  <si>
    <t xml:space="preserve">2. 공제받은 과세연도 대비 직전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금액(공제받은 과세연도가 직전 과세연도인 경우에는 영으로 본다)(2017.05.08 개정)
</t>
    <phoneticPr fontId="2" type="noConversion"/>
  </si>
  <si>
    <t>⑦ 제6항을 적용할 때 공제받은 과세연도의 종료일 현재 29세 이하인 자(제3항 단서에 해당하는 자를 포함한다)는 이후 과세연도에도 29세 이하인 것으로 본다.(2016.02.05 신설)</t>
    <phoneticPr fontId="2" type="noConversion"/>
  </si>
  <si>
    <t>⑧ 법 제29조의5 제1항 및 제2항을 적용할 때 청년 정규직 근로자 수, 전체 정규직 근로자 수 또는 상시근로자 수는 다음 각 호의 구분에 따른 계산식에 따라 계산한 수(100분의 1 미만의 부분은 없는 것으로 한다)로 한다.(2016.02.05 신설)</t>
    <phoneticPr fontId="2" type="noConversion"/>
  </si>
  <si>
    <t>1. 청년 정규직 근로자 수: (2016.02.05 신설)</t>
    <phoneticPr fontId="2" type="noConversion"/>
  </si>
  <si>
    <t>해당 과세연도의 매월 말 현재 청년 정규직</t>
    <phoneticPr fontId="2" type="noConversion"/>
  </si>
  <si>
    <t xml:space="preserve">근로자 수의 합 </t>
    <phoneticPr fontId="2" type="noConversion"/>
  </si>
  <si>
    <t xml:space="preserve">해당 과세연도의 개월 수 </t>
    <phoneticPr fontId="2" type="noConversion"/>
  </si>
  <si>
    <t>2. 전체 정규직 근로자 수: (2016.02.05 신설)</t>
    <phoneticPr fontId="2" type="noConversion"/>
  </si>
  <si>
    <t xml:space="preserve"> 해당 과세연도의 매월 말 현재 전체 정규직</t>
    <phoneticPr fontId="2" type="noConversion"/>
  </si>
  <si>
    <t>3. 상시근로자 수: (2016.02.05 신설)</t>
    <phoneticPr fontId="2" type="noConversion"/>
  </si>
  <si>
    <t>해당 과세연도의 매월 말</t>
    <phoneticPr fontId="2" type="noConversion"/>
  </si>
  <si>
    <t>현재 상시근로자 수의 합</t>
    <phoneticPr fontId="2" type="noConversion"/>
  </si>
  <si>
    <t>해당 과세연도의 개월 수</t>
    <phoneticPr fontId="2" type="noConversion"/>
  </si>
  <si>
    <t>⑨ 제8항 제3호에 따른 상시근로자 수의 계산에 관하여는 제23조 제11항 각 호 외의 부분 후단 및 같은 항 제2호를 준용한다.(2016.02.05 신설)</t>
    <phoneticPr fontId="2" type="noConversion"/>
  </si>
  <si>
    <t>⑩ 제8항을 적용할 때 해당 과세연도에 창업 등을 한 내국인의 경우에는 제23조 제13항을 준용한다. 이 경우 "상시근로자 수"는 "청년 정규직 근로자 수, 전체 정규직 근로자 수 또는 상시근로자 수"로, "상시근로자"는 "청년 정규직 근로자, 전체 정규직 근로자 또는 상시근로자"로 본다.(2016.02.05 신설)</t>
    <phoneticPr fontId="2" type="noConversion"/>
  </si>
  <si>
    <t>⑪ 법 제29조의5 제1항에 따라 세액공제를 받으려는 자는 과세표준 신고와 함께 기획재정부령으로 정하는 세액공제신청서 및 공제세액계산서를 납세지 관할 세무서장에게 제출하여야 한다.(2016.02.05 신설)</t>
    <phoneticPr fontId="2" type="noConversion"/>
  </si>
  <si>
    <t xml:space="preserve">① 내국인(소비성서비스업 등 대통령령으로 정하는 업종을 경영하는 내국인은 제외한다)의 2017년 12월 31일이 속하는 과세연도까지의 기간 중 해당 과세연도의 대통령령으로 정하는 청년 정규직 근로자의 수(이하 이 조에서 “청년 정규직 근로자 수”라 한다)가 직전 과세연도의 청년 정규직 근로자 수보다 증가한 경우에는 증가한 인원 수[대통령령으로 정하는 정규직 근로자(이하 이 조에서 “전체 정규직 근로자”라 한다)의 증가한 인원 수와 대통령령으로 정하는 상시근로자(이하 이 조에서 “상시근로자”라 한다)의 증가한 인원 수 중 작은 수를 한도로 한다]에 300만원(중소기업의 경우에는 1천만원, 대통령령으로 정하는 중견기업의 경우에는 700만원)을 곱한 금액을 해당 과세연도의 소득세(사업소득에 대한 소득세만 해당한다) 또는 법인세에서 공제한다.(2017.04.18 개정) </t>
    <phoneticPr fontId="2" type="noConversion"/>
  </si>
  <si>
    <t>③ 제1항을 적용받으려는 내국인은 대통령령으로 정하는 바에 따라 세액공제신청을 하여야 한다.(2015.12.15 신설)</t>
    <phoneticPr fontId="2" type="noConversion"/>
  </si>
  <si>
    <t xml:space="preserve">④ 제1항 및 제2항을 적용할 때 청년 정규직 근로자, 전체 정규직 근로자 및 상시근로자 수의 계산방법과 그 밖에 필요한 사항은 대통령령으로 정한다.(2015.12.15 신설) </t>
    <phoneticPr fontId="2" type="noConversion"/>
  </si>
  <si>
    <r>
      <t xml:space="preserve">② 제1항에 따라 소득세 또는 법인세를 공제받은 내국인이 </t>
    </r>
    <r>
      <rPr>
        <b/>
        <u/>
        <sz val="11"/>
        <color theme="5"/>
        <rFont val="맑은 고딕"/>
        <family val="3"/>
        <charset val="129"/>
        <scheme val="minor"/>
      </rPr>
      <t>공제를 받은 과세연도의 종료일부터 2년이 되는 날이 속하는 과세연도의 종료일까지</t>
    </r>
    <r>
      <rPr>
        <sz val="11"/>
        <color theme="1"/>
        <rFont val="맑은 고딕"/>
        <family val="2"/>
        <charset val="129"/>
        <scheme val="minor"/>
      </rPr>
      <t xml:space="preserve">의 기간 중 </t>
    </r>
    <phoneticPr fontId="2" type="noConversion"/>
  </si>
  <si>
    <r>
      <t xml:space="preserve">    각 과세연도의</t>
    </r>
    <r>
      <rPr>
        <b/>
        <u/>
        <sz val="11"/>
        <color theme="5"/>
        <rFont val="맑은 고딕"/>
        <family val="3"/>
        <charset val="129"/>
        <scheme val="minor"/>
      </rPr>
      <t xml:space="preserve"> 청년 정규직 근로자 수, 전체 정규직 근로자 수 또는 상시근로자 수가 공제를 받은 과세연도보다 감소한 경우</t>
    </r>
    <r>
      <rPr>
        <sz val="11"/>
        <color theme="1"/>
        <rFont val="맑은 고딕"/>
        <family val="2"/>
        <charset val="129"/>
        <scheme val="minor"/>
      </rPr>
      <t xml:space="preserve">에는 대통령령으로 정하는 바에 따라 공제받은 세액에 상당하는 금액을 </t>
    </r>
    <r>
      <rPr>
        <b/>
        <u/>
        <sz val="11"/>
        <color theme="5"/>
        <rFont val="맑은 고딕"/>
        <family val="3"/>
        <charset val="129"/>
        <scheme val="minor"/>
      </rPr>
      <t>소득세 또는 법인세로 납부하여야 한다.</t>
    </r>
    <r>
      <rPr>
        <sz val="11"/>
        <color theme="1"/>
        <rFont val="맑은 고딕"/>
        <family val="2"/>
        <charset val="129"/>
        <scheme val="minor"/>
      </rPr>
      <t xml:space="preserve">(2015.12.15 신설) </t>
    </r>
    <phoneticPr fontId="2" type="noConversion"/>
  </si>
  <si>
    <t>조세특례제한법시행령 제26조의 7 [ 고용을 증대시킨 기업에 대한 세액공제(2018.02.13 신설) ]</t>
    <phoneticPr fontId="2" type="noConversion"/>
  </si>
  <si>
    <t>① 법 제29조의7 제1항 각 호 외의 부분에서 “소비성서비스업 등 대통령령으로 정하는 업종”이란 제29조 제3항에 따른 소비성서비스업을 말한다.(2018.02.13 신설)</t>
    <phoneticPr fontId="2" type="noConversion"/>
  </si>
  <si>
    <t>② 법 제29조의7 제1항 각 호 외의 부분에서 “대통령령으로 정하는 상시근로자”란 제23조 제10항에 따른 상시근로자(이하 이 조에서 “상시근로자”라 한다)를 말한다.(2018.02.13 신설)</t>
    <phoneticPr fontId="2" type="noConversion"/>
  </si>
  <si>
    <t>③ 법 제29조의7 제1항 제1호 각 목 외의 부분에서 “청년 정규직 근로자와 장애인 근로자 등 대통령령으로 정하는 상시근로자”란 상시근로자 중 다음 각 호의 어느 하나에 해당하는 사람(이하 이 조에서 “청년등 상시근로자”라 한다)을 말한다.(2018.02.13 신설)</t>
    <phoneticPr fontId="2" type="noConversion"/>
  </si>
  <si>
    <t>가. 「기간제 및 단시간근로자 보호 등에 관한 법률」에 따른 기간제근로자 및 단시간근로자(2018.02.13 신설)</t>
    <phoneticPr fontId="2" type="noConversion"/>
  </si>
  <si>
    <t>나. 「파견근로자보호 등에 관한 법률」에 따른 파견근로자(2018.02.13 신설)</t>
    <phoneticPr fontId="2" type="noConversion"/>
  </si>
  <si>
    <t>다. 「청소년 보호법」 제2조 제5호 각 목에 따른 업소에 근무하는 같은 조 제1호에 따른 청소년(2018.02.13 신설)</t>
    <phoneticPr fontId="2" type="noConversion"/>
  </si>
  <si>
    <t>2. 「장애인복지법 」의 적용을 받는 장애인과 「국가유공자 등 예우 및 지원에 관한 법률」에 따른 상이자(2018.02.13 신설)</t>
    <phoneticPr fontId="2" type="noConversion"/>
  </si>
  <si>
    <t>④ 법 제29조의7 제1항 제1호 각 목 외의 부분에서 “대통령령으로 정하는 중견기업”이란 제10조 제1항에 따른 중견기업을 말한다.(2018.02.13 신설)</t>
    <phoneticPr fontId="2" type="noConversion"/>
  </si>
  <si>
    <t>2. 공제받은 과세연도 대비 직전 과세연도의 상시근로자 및 청년등 상시근로자 감소 인원에 법 제29조의7 제1항 각 호의 구분에 따른 금액을 곱한 금액(공제받은 과세연도가 직전 과세연도인 경우에는 영으로 본다)(2018.02.13 신설)</t>
    <phoneticPr fontId="2" type="noConversion"/>
  </si>
  <si>
    <t>⑥ 제5항을 적용할 때 공제받은 과세연도의 종료일 현재 29세 이하인 사람(제3항 제1호 각 목 외의 부분 단서에 해당하는 사람을 포함한다)은 이후 과세연도에도 29세 이하인 것으로 본다.(2018.02.13 신설)</t>
    <phoneticPr fontId="2" type="noConversion"/>
  </si>
  <si>
    <t>1. 상시근로자 수:(2018.02.13 신설)</t>
    <phoneticPr fontId="2" type="noConversion"/>
  </si>
  <si>
    <t>해당 과세연도의 매월 말 현재 상시근로자 수의 합</t>
    <phoneticPr fontId="2" type="noConversion"/>
  </si>
  <si>
    <t>해당 과세연도의 개월 수</t>
    <phoneticPr fontId="2" type="noConversion"/>
  </si>
  <si>
    <t>2. 청년등 상시근로자 수:(2018.02.13 신설)</t>
    <phoneticPr fontId="2" type="noConversion"/>
  </si>
  <si>
    <t>⑧ 제7항에 따른 상시근로자 수의 계산에 관하여는 제23조 제11항 각 호 외의 부분 후단 및 같은 항 제2호를 준용한다.(2018.02.13 신설)</t>
    <phoneticPr fontId="2" type="noConversion"/>
  </si>
  <si>
    <t>⑨ 제7항을 적용할 때 해당 과세연도에 창업 등을 한 내국인의 경우에는 제23조 제13항을 준용한다.(2018.02.13 신설)</t>
    <phoneticPr fontId="2" type="noConversion"/>
  </si>
  <si>
    <t>⑩ 법 제29조의7 제1항 및 제2항에 따라 세액공제를 받으려는 자는 과세표준 신고와 함께 기획재정부령으로 정하는 세액공제신청서 및 공제세액계산서를 납세지 관할 세무서장에게 제출하여야 한다.(2018.02.13 신설)</t>
    <phoneticPr fontId="2" type="noConversion"/>
  </si>
  <si>
    <t xml:space="preserve">조세특례제한법 제29조의7 [ 고용을 증대시킨 기업에 대한 세액공제(2017.12.19 신설) ] 
</t>
    <phoneticPr fontId="2" type="noConversion"/>
  </si>
  <si>
    <t>2. 청년등 상시근로자 외 상시근로자의 증가한 인원 수 × 0원(중견기업의 경우에는 450만원, 중소기업의 경우에는 다음 각 목에 따른 금액)(2017.12.19 신설)</t>
    <phoneticPr fontId="2" type="noConversion"/>
  </si>
  <si>
    <t>가. 수도권 내의 지역에서 증가한 경우: 700만원(2017.12.19 신설)</t>
    <phoneticPr fontId="2" type="noConversion"/>
  </si>
  <si>
    <t>나. 수도권 밖의 지역에서 증가한 경우: 770만원(2017.12.19 신설)</t>
    <phoneticPr fontId="2" type="noConversion"/>
  </si>
  <si>
    <t>③ 삭제(2018.12.24)</t>
    <phoneticPr fontId="2" type="noConversion"/>
  </si>
  <si>
    <t>④ 제1항을 적용받으려는 내국인은 대통령령으로 정하는 바에 따라 세액공제신청을 하여야 한다.(2018.12.24 개정)</t>
    <phoneticPr fontId="2" type="noConversion"/>
  </si>
  <si>
    <t xml:space="preserve">⑤ 제1항 및 제2항을 적용할 때 청년등 상시근로자 및 전체 상시근로자 수의 계산방법과 그 밖에 필요한 사항은 대통령령으로 정한다.(2017.12.19 신설)
</t>
    <phoneticPr fontId="2" type="noConversion"/>
  </si>
  <si>
    <t>조세특례제한법시행령 제26조의 5 [ 청년고용을 증대시킨 기업에 대한 세액공제(2016.02.05 신설) ]</t>
    <phoneticPr fontId="2" type="noConversion"/>
  </si>
  <si>
    <t xml:space="preserve">조세특례제한법 제29조의5 [ 청년고용을 증대시킨 기업에 대한 세액공제 ] 
</t>
    <phoneticPr fontId="2" type="noConversion"/>
  </si>
  <si>
    <t xml:space="preserve">① 내국인(소비성서비스업 등 대통령령으로 정하는 업종을 경영하는 내국인은 제외한다. 이하 이 조에서 같다)의 2021년 12월 31일이 속하는 과세연도까지의 기간 중 해당 과세연도의 대통령령으로 정하는 상시근로자(이하 이 조에서 "상시근로자"라 한다)의 수가 </t>
    <phoneticPr fontId="2" type="noConversion"/>
  </si>
  <si>
    <t xml:space="preserve">    직전 과세연도의 상시근로자의 수보다 증가한 경우에는 다음 각 호에 따른 금액을 더한 금액을 해당 과세연도와 해당 과세연도의 종료일부터 1년[중소기업 및 대통령령으로 정하는 중견기업(이하 이 조에서 “중견기업”이라 한다)의 경우에는 2년]이 </t>
    <phoneticPr fontId="2" type="noConversion"/>
  </si>
  <si>
    <t xml:space="preserve">    되는 날이 속하는 과세연도까지  의 소득세(사업소득에 대한 소득세만 해당한다) 또는 법인세에서 공제한다.(2018.12.24 개정)</t>
    <phoneticPr fontId="2" type="noConversion"/>
  </si>
  <si>
    <t>1. 청년 정규직 근로자와 장애인 근로자 등 대통령령으로 정하는 상시근로자(이하 이 조에서 “청년등 상시근로자”라 한다)의 증가한 인원 수에 400만원[중견기업의 경우에는 800만원, 중소기업의 경우에는 1,100만원</t>
    <phoneticPr fontId="2" type="noConversion"/>
  </si>
  <si>
    <t xml:space="preserve">    (중소기업으로서 수도권 밖의 지역에서 증가한 경우에는 1,200만원)]을 곱한 금액(2018.12.24 개정)</t>
    <phoneticPr fontId="2" type="noConversion"/>
  </si>
  <si>
    <t xml:space="preserve">
② 제1항에 따라 소득세 또는 법인세를 공제받은 내국인이 공제를 받은 과세연도의 종료일부터 2년이 되는 날이 속하는 과세연도의 종료일까지의 기간 중 전체 상시근로자의 수가 공제를 받은 직전 과세연도에 비하여 감소한 경우에는 </t>
    <phoneticPr fontId="2" type="noConversion"/>
  </si>
  <si>
    <t xml:space="preserve">    감소한 과세연도부터 제1항을 적용하지 아니하고, 청년등 상시근로자의 수가 공제를 받은 직전 과세연도에 비하여 감소한 경우에는 감소한 과세연도부터 제1항 제1호를 적용하지 아니한다. </t>
    <phoneticPr fontId="2" type="noConversion"/>
  </si>
  <si>
    <t xml:space="preserve">    이 경우 대통령령으로 정하는 바에 따라 공제받은 세액에 상당하는 금액을 소득세 또는 법인세로 납부하여야 한다.(2018.12.24 개정)</t>
    <phoneticPr fontId="2" type="noConversion"/>
  </si>
  <si>
    <r>
      <t xml:space="preserve">    29세 이하인 사람을 포함)와 </t>
    </r>
    <r>
      <rPr>
        <b/>
        <u/>
        <sz val="11"/>
        <color rgb="FFFF0000"/>
        <rFont val="맑은 고딕"/>
        <family val="3"/>
        <charset val="129"/>
        <scheme val="minor"/>
      </rPr>
      <t>근로계약 체결일 현재 「장애인복지법」의 적용을 받는 장애인과 「국가유공자 등 예우 및 지원에 관한 법률」에 따른 상이자</t>
    </r>
    <r>
      <rPr>
        <sz val="11"/>
        <color theme="1"/>
        <rFont val="맑은 고딕"/>
        <family val="2"/>
        <charset val="129"/>
        <scheme val="minor"/>
      </rPr>
      <t>를 말합니다.</t>
    </r>
    <phoneticPr fontId="2" type="noConversion"/>
  </si>
  <si>
    <t xml:space="preserve">1. 15세 이상 29세 이하인 사람 중 다음 각 목의 어느 하나에 해당하는 사람을 제외한 사람. </t>
    <phoneticPr fontId="2" type="noConversion"/>
  </si>
  <si>
    <t xml:space="preserve">    다만, 해당 근로자가 제27조 제1항 제1호 각 목의 어느 하나에 해당하는 병역을 이행한 경우에는 그 기간(6년을 한도로 한다)을 현재 연령에서 빼고 계산한 연령이 29세 이하인 사람을 포함한다.(2018.02.13 신설)</t>
    <phoneticPr fontId="2" type="noConversion"/>
  </si>
  <si>
    <t xml:space="preserve">⑤ 법 제29조의7 제3항에 따라 납부하여야 할 소득세액 또는 법인세액은 제1호의 금액(해당 과세연도의 직전 2년 이내의 과세연도에 법 제29조의7 제1항 및 제2항에 따라 공제받은 세액의 합계액을 한도로 한다)에서 </t>
    <phoneticPr fontId="2" type="noConversion"/>
  </si>
  <si>
    <t xml:space="preserve">   제2호의 금액을 뺀 금액(해당 금액이 음수인 경우에는 영으로 본다)으로 하며, 이를 해당 과세연도의 과세표준을 신고할 때 소득세 또는 법인세로 납부하여야 한다.(2018.02.13 신설)</t>
    <phoneticPr fontId="2" type="noConversion"/>
  </si>
  <si>
    <t xml:space="preserve">1. 법 제29조의7 제1항 및 제2항에 따라 공제받은 과세연도(2개 과세연도 이상 연속으로 공제받은 경우에는 공제받은 마지막 과세연도로 하며, 이하 이 조에서 “공제받은 과세연도”라 한다) 대비 </t>
    <phoneticPr fontId="2" type="noConversion"/>
  </si>
  <si>
    <t xml:space="preserve">    해당 과세연도의 상시근로자 및 청년등 상시근로자 감소 인원에 법 제29조의7 제1항 각 호의 구분에 따른 금액을 곱한 금액(2018.02.13 신설)</t>
    <phoneticPr fontId="2" type="noConversion"/>
  </si>
  <si>
    <t>2018.1.1.</t>
    <phoneticPr fontId="2" type="noConversion"/>
  </si>
  <si>
    <t>이후</t>
    <phoneticPr fontId="2" type="noConversion"/>
  </si>
  <si>
    <t>입사일
(날짜형식)</t>
    <phoneticPr fontId="2" type="noConversion"/>
  </si>
  <si>
    <t>퇴사일
(날짜형식)</t>
    <phoneticPr fontId="2" type="noConversion"/>
  </si>
  <si>
    <t>주민등록번호
(-없이입력)</t>
    <phoneticPr fontId="2" type="noConversion"/>
  </si>
  <si>
    <t>입대일
(날짜형식)</t>
    <phoneticPr fontId="2" type="noConversion"/>
  </si>
  <si>
    <t>제대일
(날짜형식)</t>
    <phoneticPr fontId="2" type="noConversion"/>
  </si>
  <si>
    <t>병역기간 연령
(6년한도)</t>
    <phoneticPr fontId="2" type="noConversion"/>
  </si>
  <si>
    <t>해당연도</t>
    <phoneticPr fontId="2" type="noConversion"/>
  </si>
  <si>
    <t xml:space="preserve">         「국민연금법」 제3조제1항제11호 및 제12호에 따른 부담금 및 기여금 또는 「국민건강보험법」 제69조에 따른 직장가입자의 보험료에 해당하는 금액의 </t>
    <phoneticPr fontId="2" type="noConversion"/>
  </si>
  <si>
    <t xml:space="preserve">
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</si>
  <si>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t>
    <phoneticPr fontId="2" type="noConversion"/>
  </si>
  <si>
    <t xml:space="preserve">    청년등 상시근로자의 수가 공제를 받은 직전 과세연도에 비하여 감소한 경우에는 감소한 과세연도부터 제1항 제1호를 적용하지 아니한다. </t>
    <phoneticPr fontId="2" type="noConversion"/>
  </si>
  <si>
    <t xml:space="preserve">           납부사실도 확인되지 아니하는 자</t>
    <phoneticPr fontId="2" type="noConversion"/>
  </si>
  <si>
    <r>
      <t>해당 과세연도의 매월 말 현재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</si>
  <si>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⑦ 법 제29조의7 제1항부터 제3항까지의 규정을 적용할 때 상시근로자 수, 청년</t>
    </r>
    <r>
      <rPr>
        <sz val="11"/>
        <color rgb="FFFF0000"/>
        <rFont val="맑은 고딕"/>
        <family val="3"/>
        <charset val="129"/>
        <scheme val="minor"/>
      </rPr>
      <t>등</t>
    </r>
    <r>
      <rPr>
        <sz val="11"/>
        <color theme="1"/>
        <rFont val="맑은 고딕"/>
        <family val="2"/>
        <charset val="129"/>
        <scheme val="minor"/>
      </rPr>
      <t xml:space="preserve"> 상시근로자 수는 다음 각 호의 구분에 따른 계산식에 따라 계산한 수(100분의 1 미만의 부분은 없는 것으로 한다)로 한다.(2018.02.13 신설)</t>
    </r>
    <phoneticPr fontId="2" type="noConversion"/>
  </si>
  <si>
    <t>★이후 2년 이내 인원 감소에 대한 세액 추가납부가 있다</t>
    <phoneticPr fontId="2" type="noConversion"/>
  </si>
  <si>
    <t>⑥ 해당 과세연도
     상시 근로자 수</t>
    <phoneticPr fontId="2" type="noConversion"/>
  </si>
  <si>
    <t>⑦ 직전 과세연도
     상시 근로자 수</t>
    <phoneticPr fontId="2" type="noConversion"/>
  </si>
  <si>
    <r>
      <t xml:space="preserve">⑨ 해당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</si>
  <si>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⑩ 직전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</si>
  <si>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⑫ 해당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</si>
  <si>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⑬ 직전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</si>
  <si>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1차년도(직전년도)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</si>
  <si>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⑲</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</si>
  <si>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8"/>
        <color theme="1"/>
        <rFont val="맑은 고딕"/>
        <family val="3"/>
        <charset val="129"/>
        <scheme val="minor"/>
      </rPr>
      <t>(21.)</t>
    </r>
    <r>
      <rPr>
        <sz val="10"/>
        <color theme="1"/>
        <rFont val="맑은 고딕"/>
        <family val="3"/>
        <charset val="129"/>
        <scheme val="minor"/>
      </rPr>
      <t xml:space="preserve"> 2차년도 
세액공제액</t>
    </r>
    <phoneticPr fontId="2" type="noConversion"/>
  </si>
  <si>
    <t>(*다른 제도 중복 여부) 사회보험료 세액공제,각종 투자세액공제 등과 중복적용 허용</t>
    <phoneticPr fontId="2" type="noConversion"/>
  </si>
  <si>
    <t>적용대상 법인</t>
    <phoneticPr fontId="2" type="noConversion"/>
  </si>
  <si>
    <t>내국법인(소비성서비스업 등 대통령령으로 정하는 업종을 경영하는 내국법인은 제외한다)이 2021.12.31.이 속하는 사업연도까지의 기간 중에 상시근로자 수를 증가시킨 경우에 세액공제 대상이 된다(조특법 29의7 ①).</t>
    <phoneticPr fontId="2" type="noConversion"/>
  </si>
  <si>
    <t xml:space="preserve">이 경우 "소비성서비스업 등 대통령령으로 정하는 업종"이란 각 호의 어느 하나에 해당하는 사업을 말한다(조특령 26의7 ①·29 ③). </t>
    <phoneticPr fontId="2" type="noConversion"/>
  </si>
  <si>
    <t>① 호텔업 및 여관업(관광진흥법에 따른 관광숙박업은 제외한다)</t>
    <phoneticPr fontId="2" type="noConversion"/>
  </si>
  <si>
    <t>② 주점업(일반유흥주점업, 무도유흥주점업 및 식품위생법 시행령 제21조에 따른 단란주점영업만 해당하되, 관광진흥법에 따른 외국인전용유흥음식점업 및 관광유흥음식점업은 제외한다)</t>
    <phoneticPr fontId="2" type="noConversion"/>
  </si>
  <si>
    <t>③ 그밖에 오락 · 유흥 등을 목적으로 하는 사업으로서 기획재정부령으로 정하는 사업</t>
    <phoneticPr fontId="2" type="noConversion"/>
  </si>
  <si>
    <t>최저한세 해당 (조세특례제한법 제132조 제1항의 규정에 의하여 최저한세 규정이 적용된다.)</t>
    <phoneticPr fontId="2" type="noConversion"/>
  </si>
  <si>
    <t>미공제세액의 이월공제(다음 사업연도의 개시일로부터 5년 이내) 조특법 144 ①</t>
    <phoneticPr fontId="2" type="noConversion"/>
  </si>
  <si>
    <t>세액공제받은 금액의 20%에 상당하는 농어촌특별세를 법인세 신고시 별도로 신고·납부해야 한다.</t>
    <phoneticPr fontId="2" type="noConversion"/>
  </si>
  <si>
    <t xml:space="preserve">⑩ 제7항부터 제9항까지의 규정을 적용할 때 상시근로자는 「근로기준법」에 따라 근로계약을 체결한 내국인 근로자로 한다. 다만, 다음 각 호의 어느 하나에 해당하는 사람은 제외한다.(2015.02.03 개정) </t>
    <phoneticPr fontId="2" type="noConversion"/>
  </si>
  <si>
    <t xml:space="preserve">1. 근로계약기간이 1년 미만인 근로자. 다만, 근로계약의 연속된 갱신으로 인하여 그 근로계약의 총 기간이 1년 이상인 근로자는 상시근로자로 본다.(2012.02.02 신설) </t>
    <phoneticPr fontId="2" type="noConversion"/>
  </si>
  <si>
    <t>2. 「근로기준법」 제2조 제1항 제8호에 따른 단시간근로자. 다만, 1개월간의 소정근로시간이 60시간 이상인 근로자는 상시근로자로 본다.(2012.02.02 신설)</t>
    <phoneticPr fontId="2" type="noConversion"/>
  </si>
  <si>
    <t>3. 「법인세법 시행령」 제42조 제1항 각 호의 어느 하나에 해당하는 임원(2018.02.13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</si>
  <si>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</si>
  <si>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</si>
  <si>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6. 「소득세법 시행령」 제196조에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</si>
  <si>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 xml:space="preserve">가. 「국민연금법」 제3조 제1항 제11호 및 제12호에 따른 부담금 및 기여금(2012.02.02 신설)
</t>
    <phoneticPr fontId="2" type="noConversion"/>
  </si>
  <si>
    <t xml:space="preserve">나. 「국민건강보험법」제69조에 따른 직장가입자의 보험료(2012.08.31 개정) </t>
    <phoneticPr fontId="2" type="noConversion"/>
  </si>
  <si>
    <t>조세특례제한법시행령 제23조 [ 고용창출투자세액공제(2010.12.30 제목개정) ]</t>
    <phoneticPr fontId="2" type="noConversion"/>
  </si>
  <si>
    <t>근로기준법
[시행 2018. 7. 1.] [법률 제15513호, 2018. 3. 20., 일부개정]</t>
    <phoneticPr fontId="2" type="noConversion"/>
  </si>
  <si>
    <t>제2조(정의) ① 이 법에서 사용하는 용어의 뜻은 다음과 같다.  &lt;개정 2018. 3. 20.&gt;</t>
    <phoneticPr fontId="2" type="noConversion"/>
  </si>
  <si>
    <t>8. "소정(所定)근로시간"이란 제50조, 제69조 본문 또는 「산업안전보건법」 제46조에 따른 근로시간의 범위에서 근로자와 사용자 사이에 정한 근로시간을 말한다.</t>
    <phoneticPr fontId="2" type="noConversion"/>
  </si>
  <si>
    <t>9. "단시간근로자"란 1주 동안의 소정근로시간이 그 사업장에서 같은 종류의 업무에 종사하는 통상 근로자의 1주 동안의 소정근로시간에 비하여 짧은 근로자를 말한다.</t>
    <phoneticPr fontId="2" type="noConversion"/>
  </si>
  <si>
    <t>2. 「근로기준법」 제2조 제1항 제9호에 따른 단시간근로자. 다만, 1개월간의 소정근로시간이 60시간 이상인 근로자는 상시근로자로 본다.(2012.02.02 신설)</t>
    <phoneticPr fontId="2" type="noConversion"/>
  </si>
  <si>
    <t>법인세법시행령 법인세법시행령 제42조 [ 접대비의 범위 ]</t>
    <phoneticPr fontId="2" type="noConversion"/>
  </si>
  <si>
    <t xml:space="preserve">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t>
    <phoneticPr fontId="2" type="noConversion"/>
  </si>
  <si>
    <t>1. 법인의 회장, 사장, 부사장, 이사장, 대표이사, 전무이사 및 상무이사 등 이사회의 구성원 전원과 청산인(2018.02.13 신설)</t>
    <phoneticPr fontId="2" type="noConversion"/>
  </si>
  <si>
    <t>2. 합명회사, 합자회사 및 유한회사의 업무집행사원 또는 이사(2018.02.13 신설)</t>
    <phoneticPr fontId="2" type="noConversion"/>
  </si>
  <si>
    <t>3. 유한책임회사의 업무집행자(2018.02.13 신설)</t>
    <phoneticPr fontId="2" type="noConversion"/>
  </si>
  <si>
    <t>4. 감사(2018.02.13 신설)</t>
    <phoneticPr fontId="2" type="noConversion"/>
  </si>
  <si>
    <t>5. 그 밖에 제1호부터 제4호까지의 규정에 준하는 직무에 종사하는 자(2018.02.13 신설)</t>
    <phoneticPr fontId="2" type="noConversion"/>
  </si>
  <si>
    <t>국세기본법시행령 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</si>
  <si>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</si>
  <si>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1. 6촌 이내의 혈족(2012.02.02 신설)</t>
    <phoneticPr fontId="2" type="noConversion"/>
  </si>
  <si>
    <t>2. 4촌 이내의 인척(2012.02.02 신설)</t>
    <phoneticPr fontId="2" type="noConversion"/>
  </si>
  <si>
    <t>3. 배우자(사실상의 혼인관계에 있는 자를 포함한다)(2012.02.02 신설)</t>
    <phoneticPr fontId="2" type="noConversion"/>
  </si>
  <si>
    <t>4. 친생자로서 다른 사람에게 친양자 입양된 자 및 그 배우자ㆍ직계비속(2012.02.02 신설)</t>
    <phoneticPr fontId="2" type="noConversion"/>
  </si>
  <si>
    <t>소득세법시행령 제196조 [ 근로소득세액 연말정산 ]</t>
    <phoneticPr fontId="2" type="noConversion"/>
  </si>
  <si>
    <t>① 법 제134조에 따라 매월분의 근로소득을 지급하는 원천징수의무자는 기획재정부령으로 정하는 근로소득원천징수부(이하 "근로소득원천징수부"라 한다)를 비치·기록하여야 한다. 이 경우 근로소득원천징수부를 전산처리된 테이프 또는 디스크 등으로 수록·보관하여 항시 출력이 가능한 상태에 둔 때에는 근로소득원천징수부를 비치·기록한 것으로 본다.(2010.02.18 개정)</t>
    <phoneticPr fontId="2" type="noConversion"/>
  </si>
  <si>
    <t>② 원천징수의무자는 근로소득원천징수부에 따라 해당 과세기간에 지급한 소득자별 근로소득의 합계액에서 법 및 「조세특례제한법」에 따른 소득공제를 한 금액을 과세표준으로 하여 기본세율을 적용하여 종합소득산출세액을 계산한다.(2010.02.18 개정)</t>
    <phoneticPr fontId="2" type="noConversion"/>
  </si>
  <si>
    <t>③ 원천징수의무자는 제2항의 종합소득산출세액에서 다음 각 호의 금액을 공제한 금액을 소득세로 징수한다. 다만, 다음 각 호의 금액의 합계액이 종합소득산출세액을 초과하는 경우에 그 초과하는 부분은 이를 환급하여야 한다.(2014.02.21 개정)</t>
    <phoneticPr fontId="2" type="noConversion"/>
  </si>
  <si>
    <t>1. 법 제134조 제1항의 규정에 의하여 원천징수하는 세액(가산세액을 제외한다)(1994.12.31 개정)</t>
    <phoneticPr fontId="2" type="noConversion"/>
  </si>
  <si>
    <t>2. 외국납부세액공제, 근로소득세액공제 및 특별세액공제에 따른 공제세액(2014.02.21 개정)</t>
    <phoneticPr fontId="2" type="noConversion"/>
  </si>
  <si>
    <t>④ 근로자가 원천징수의무자에 대한 근로의 제공으로 인하여 원천징수의무자 외의 자로부터 지급받는 소득(제38조 제1항 제16호에 따른 환급금을 포함한다)에 대하여는 해당 원천징수의무자가 해당 금액을 근로소득에 포함하여 연말정산하여야 한다.(2009.02.04 개정)</t>
    <phoneticPr fontId="2" type="noConversion"/>
  </si>
  <si>
    <t>제3조(정의 등) ① 이 법에서 사용하는 용어의 뜻은 다음과 같다.  &lt;개정 2011. 6. 7., 2015. 1. 28., 2016. 5. 29.&gt;</t>
    <phoneticPr fontId="2" type="noConversion"/>
  </si>
  <si>
    <t>11. "부담금"이란 사업장가입자의 사용자가 부담하는 금액을 말한다.</t>
    <phoneticPr fontId="2" type="noConversion"/>
  </si>
  <si>
    <t>12. "기여금"이란 사업장가입자가 부담하는 금액을 말한다.</t>
    <phoneticPr fontId="2" type="noConversion"/>
  </si>
  <si>
    <t>① 공단은 건강보험사업에 드는 비용에 충당하기 위하여 제77조에 따른 보험료의 납부의무자로부터 보험료를 징수한다.</t>
    <phoneticPr fontId="2" type="noConversion"/>
  </si>
  <si>
    <t>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t>
    <phoneticPr fontId="2" type="noConversion"/>
  </si>
  <si>
    <t>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t>
    <phoneticPr fontId="2" type="noConversion"/>
  </si>
  <si>
    <t>④ 직장가입자의 월별 보험료액은 다음 각 호에 따라 산정한 금액으로 한다.  &lt;개정 2017. 4. 18.&gt;</t>
    <phoneticPr fontId="2" type="noConversion"/>
  </si>
  <si>
    <t>1. 보수월액보험료: 제70조에 따라 산정한 보수월액에 제73조제1항 또는 제2항에 따른 보험료율을 곱하여 얻은 금액</t>
    <phoneticPr fontId="2" type="noConversion"/>
  </si>
  <si>
    <t>2. 소득월액보험료: 제71조에 따라 산정한 소득월액에 제73조제1항 또는 제2항에 따른 보험료율을 곱하여 얻은 금액</t>
    <phoneticPr fontId="2" type="noConversion"/>
  </si>
  <si>
    <t>⑤ 지역가입자의 월별 보험료액은 세대 단위로 산정하되, 지역가입자가 속한 세대의 월별 보험료액은 제72조에 따라 산정한 보험료부과점수에 제73조제3항에 따른 보험료부과점수당 금액을 곱한 금액으로 한다.</t>
    <phoneticPr fontId="2" type="noConversion"/>
  </si>
  <si>
    <t>⑥ 제4항 및 제5항에 따른 월별 보험료액은 가입자의 보험료 평균액의 일정비율에 해당하는 금액을 고려하여 대통령령으로 정하는 기준에 따라 상한 및 하한을 정한다.  &lt;신설 2017. 4. 18.&gt;</t>
    <phoneticPr fontId="2" type="noConversion"/>
  </si>
  <si>
    <t xml:space="preserve">국민연금법 [시행 2018. 9. 21.] [법률 제15522호, 2018. 3. 20., 타법개정] </t>
    <phoneticPr fontId="2" type="noConversion"/>
  </si>
  <si>
    <t>국민건강보험법   제6장 보험료 제69조(보험료)</t>
    <phoneticPr fontId="2" type="noConversion"/>
  </si>
  <si>
    <r>
      <t xml:space="preserve">청년 </t>
    </r>
    <r>
      <rPr>
        <b/>
        <sz val="10"/>
        <color rgb="FFC00000"/>
        <rFont val="굴림"/>
        <family val="3"/>
        <charset val="129"/>
      </rPr>
      <t>등</t>
    </r>
    <r>
      <rPr>
        <b/>
        <sz val="10"/>
        <color theme="3"/>
        <rFont val="굴림"/>
        <family val="3"/>
        <charset val="129"/>
      </rPr>
      <t xml:space="preserve">
근로자수</t>
    </r>
    <phoneticPr fontId="2" type="noConversion"/>
  </si>
  <si>
    <t>상      시
근로자수</t>
    <phoneticPr fontId="8" type="noConversion"/>
  </si>
  <si>
    <t>상시근로자 제외여부확인</t>
    <phoneticPr fontId="2" type="noConversion"/>
  </si>
  <si>
    <t>부</t>
    <phoneticPr fontId="2" type="noConversion"/>
  </si>
  <si>
    <r>
      <t xml:space="preserve">나. 2차년도 세제지원 요건 : </t>
    </r>
    <r>
      <rPr>
        <b/>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</si>
  <si>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 3. 청년 등 상시 근로자 </t>
    </r>
    <r>
      <rPr>
        <b/>
        <sz val="11"/>
        <color rgb="FFFF0000"/>
        <rFont val="맑은 고딕"/>
        <family val="3"/>
        <charset val="129"/>
        <scheme val="minor"/>
      </rPr>
      <t>외</t>
    </r>
    <r>
      <rPr>
        <b/>
        <sz val="11"/>
        <color rgb="FF0070C0"/>
        <rFont val="맑은 고딕"/>
        <family val="3"/>
        <charset val="129"/>
        <scheme val="minor"/>
      </rPr>
      <t xml:space="preserve"> 상시 근로자 증가 인원</t>
    </r>
    <phoneticPr fontId="2" type="noConversion"/>
  </si>
  <si>
    <r>
      <t xml:space="preserve">청년 등 </t>
    </r>
    <r>
      <rPr>
        <sz val="11"/>
        <color rgb="FFFF0000"/>
        <rFont val="맑은 고딕"/>
        <family val="3"/>
        <charset val="129"/>
        <scheme val="minor"/>
      </rPr>
      <t>외</t>
    </r>
    <phoneticPr fontId="2" type="noConversion"/>
  </si>
  <si>
    <r>
      <t>다. 3차년도 세제지원 요건(중소,중견기업만 해당) : (24)</t>
    </r>
    <r>
      <rPr>
        <b/>
        <sz val="11"/>
        <color rgb="FFC00000"/>
        <rFont val="맑은 고딕"/>
        <family val="3"/>
        <charset val="129"/>
        <scheme val="minor"/>
      </rPr>
      <t xml:space="preserve"> ≥ 0</t>
    </r>
    <phoneticPr fontId="2" type="noConversion"/>
  </si>
  <si>
    <t>(22) 3차년도(해당년도)
상시 근로자 수</t>
    <phoneticPr fontId="2" type="noConversion"/>
  </si>
  <si>
    <t>(23) 1차년도 (전전 과세연도)
상시 근로자 수</t>
    <phoneticPr fontId="2" type="noConversion"/>
  </si>
  <si>
    <t>(24) 상시 근로자 
증가 인원( (22) - (23) )</t>
    <phoneticPr fontId="2" type="noConversion"/>
  </si>
  <si>
    <t xml:space="preserve">  2. 3차년도 세액공제액 계산(상시 근로자 감소여부)</t>
    <phoneticPr fontId="2" type="noConversion"/>
  </si>
  <si>
    <t xml:space="preserve">  1. 상시 근로자 증가 인원</t>
    <phoneticPr fontId="2" type="noConversion"/>
  </si>
  <si>
    <t xml:space="preserve">  2. 2차년도 세액공제액 계산(상시 근로자 감소여부)</t>
    <phoneticPr fontId="2" type="noConversion"/>
  </si>
  <si>
    <t>1차년도(전전년도) 대비
상시근로자 감소여부</t>
    <phoneticPr fontId="2" type="noConversion"/>
  </si>
  <si>
    <r>
      <t xml:space="preserve">1차년도(전전과세연도)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</si>
  <si>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 xml:space="preserve">(25)1차년도
(전전과세연도)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</si>
  <si>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9"/>
        <color theme="1"/>
        <rFont val="맑은 고딕"/>
        <family val="3"/>
        <charset val="129"/>
        <scheme val="minor"/>
      </rPr>
      <t>(27)</t>
    </r>
    <r>
      <rPr>
        <sz val="10"/>
        <color theme="1"/>
        <rFont val="맑은 고딕"/>
        <family val="3"/>
        <charset val="129"/>
        <scheme val="minor"/>
      </rPr>
      <t xml:space="preserve"> 3차년도 
세액공제액</t>
    </r>
    <phoneticPr fontId="2" type="noConversion"/>
  </si>
  <si>
    <t xml:space="preserve">❹ 세액공제액 : 1차년도 세액공제액⑮ + 2차년도 세액공제액(21) + 3차년도 세액공제액(27) </t>
    <phoneticPr fontId="2" type="noConversion"/>
  </si>
  <si>
    <t>예제)</t>
    <phoneticPr fontId="2" type="noConversion"/>
  </si>
  <si>
    <t>고용증대기업에 대한 공제세액</t>
    <phoneticPr fontId="2" type="noConversion"/>
  </si>
  <si>
    <t>청년 상시근로자수</t>
    <phoneticPr fontId="2" type="noConversion"/>
  </si>
  <si>
    <t>2019사업연도</t>
    <phoneticPr fontId="2" type="noConversion"/>
  </si>
  <si>
    <t>2018사업연도</t>
    <phoneticPr fontId="2" type="noConversion"/>
  </si>
  <si>
    <t>2017사업연도</t>
    <phoneticPr fontId="2" type="noConversion"/>
  </si>
  <si>
    <t>상시근로자 수 등은 다음과 같이 계산하였다.</t>
    <phoneticPr fontId="2" type="noConversion"/>
  </si>
  <si>
    <t>① 상시근로자수</t>
    <phoneticPr fontId="2" type="noConversion"/>
  </si>
  <si>
    <t>해당 사업연도의 개월 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</si>
  <si>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상시근로자 수의 합</t>
    </r>
    <phoneticPr fontId="2" type="noConversion"/>
  </si>
  <si>
    <t>②</t>
    <phoneticPr fontId="2" type="noConversion"/>
  </si>
  <si>
    <t>청년 등 상시근로자수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</si>
  <si>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청년 등 상시근로자 수의 합</t>
    </r>
    <phoneticPr fontId="2" type="noConversion"/>
  </si>
  <si>
    <t>위 자료를 이용하여 2018사업연도와 2019사업연도의 고용증대기업에 대한 공제세액을</t>
    <phoneticPr fontId="2" type="noConversion"/>
  </si>
  <si>
    <t>계산하라</t>
    <phoneticPr fontId="2" type="noConversion"/>
  </si>
  <si>
    <t>해설</t>
    <phoneticPr fontId="2" type="noConversion"/>
  </si>
  <si>
    <t>1. 2018사업연도의 공제세액</t>
    <phoneticPr fontId="2" type="noConversion"/>
  </si>
  <si>
    <t>+ 기타 상시근로자 증가인원 x 700만원</t>
    <phoneticPr fontId="2" type="noConversion"/>
  </si>
  <si>
    <t>+ [(110.29-105.36)-(58.49-55.24)]x7,000,000원</t>
    <phoneticPr fontId="2" type="noConversion"/>
  </si>
  <si>
    <t xml:space="preserve">  =</t>
    <phoneticPr fontId="2" type="noConversion"/>
  </si>
  <si>
    <t>2. 2019사업연도의 공제세액</t>
    <phoneticPr fontId="2" type="noConversion"/>
  </si>
  <si>
    <t>고용증대기업에 대한 세액공제액 = 32,500,000원 + 11,760,000원 = 44,260,000원</t>
    <phoneticPr fontId="2" type="noConversion"/>
  </si>
  <si>
    <t>위 '1.'에 따라 법인세를 공제받은 중소기업 또는 중견기업이 공제를 받은 사업연도의 종료일부터</t>
    <phoneticPr fontId="2" type="noConversion"/>
  </si>
  <si>
    <t xml:space="preserve">1년이 되는 날이 속하는 사업연도의 종료일까지의 기간 중 전체 상시근로자 수가 공제를 받은 </t>
    <phoneticPr fontId="2" type="noConversion"/>
  </si>
  <si>
    <t>사업연도의 전체 상시근로자 수보다 감소하지 아니한 경우에는 위 '1.'의 구분에 따른 금액을</t>
    <phoneticPr fontId="2" type="noConversion"/>
  </si>
  <si>
    <t>공제받은 사업연도 종료일부터 1년이 되는 날이 속하는 사업연도의 법인세에서도 공제한다.</t>
    <phoneticPr fontId="2" type="noConversion"/>
  </si>
  <si>
    <t>(조특법 §29의 7 ②).</t>
    <phoneticPr fontId="2" type="noConversion"/>
  </si>
  <si>
    <t>조세특례제한법 제29조의 7 [ 고용을 증대시킨 기업에 대한 세액공제(2017.12.19 신설) ]</t>
    <phoneticPr fontId="2" type="noConversion"/>
  </si>
  <si>
    <t xml:space="preserve">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</si>
  <si>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 </t>
    <phoneticPr fontId="2" type="noConversion"/>
  </si>
  <si>
    <t>㈜선우</t>
    <phoneticPr fontId="2" type="noConversion"/>
  </si>
  <si>
    <t>제조업을 영위하며 중소기업인 ㈜선우의 상시근로자 등에 대한 자료는 다음과 같다.</t>
    <phoneticPr fontId="2" type="noConversion"/>
  </si>
  <si>
    <t>㈜선우은 12월말 결산법인이며 수도권에 본사가 소재하고 있다.</t>
    <phoneticPr fontId="2" type="noConversion"/>
  </si>
  <si>
    <t>제13조 【고용을 증대시킨 기업에 대한 세액공제에 관한 적용례】</t>
    <phoneticPr fontId="2" type="noConversion"/>
  </si>
  <si>
    <t>제29조의7의 개정규정은 이 법 시행 이후 과세표준을 신고하는 경우부터 적용한다.</t>
    <phoneticPr fontId="2" type="noConversion"/>
  </si>
  <si>
    <t>(2018.12.24 개정)</t>
    <phoneticPr fontId="2" type="noConversion"/>
  </si>
  <si>
    <r>
      <t xml:space="preserve">    (중소기업으로서 수도권 밖의 지역에서 증가한 경우에는 </t>
    </r>
    <r>
      <rPr>
        <b/>
        <sz val="11"/>
        <color rgb="FFC00000"/>
        <rFont val="맑은 고딕"/>
        <family val="3"/>
        <charset val="129"/>
        <scheme val="minor"/>
      </rPr>
      <t>1,200</t>
    </r>
    <r>
      <rPr>
        <sz val="11"/>
        <color theme="6" tint="-0.499984740745262"/>
        <rFont val="맑은 고딕"/>
        <family val="3"/>
        <charset val="129"/>
        <scheme val="minor"/>
      </rPr>
      <t>만원</t>
    </r>
    <r>
      <rPr>
        <sz val="11"/>
        <color theme="1"/>
        <rFont val="맑은 고딕"/>
        <family val="2"/>
        <charset val="129"/>
        <scheme val="minor"/>
      </rPr>
      <t>)]을 곱한 금액</t>
    </r>
    <r>
      <rPr>
        <b/>
        <sz val="11"/>
        <color rgb="FFFF0000"/>
        <rFont val="맑은 고딕"/>
        <family val="3"/>
        <charset val="129"/>
        <scheme val="minor"/>
      </rPr>
      <t>(2018.12.24 개정)</t>
    </r>
    <phoneticPr fontId="2" type="noConversion"/>
  </si>
  <si>
    <r>
      <t xml:space="preserve">1. 청년 정규직 근로자와 장애인 근로자 등 대통령령으로 정하는 상시근로자(이하 이 조에서 “청년등 상시근로자”라 한다)의 증가한 인원 수에 </t>
    </r>
    <r>
      <rPr>
        <b/>
        <sz val="11"/>
        <color rgb="FFC00000"/>
        <rFont val="맑은 고딕"/>
        <family val="3"/>
        <charset val="129"/>
        <scheme val="minor"/>
      </rPr>
      <t>400</t>
    </r>
    <r>
      <rPr>
        <sz val="11"/>
        <color theme="1"/>
        <rFont val="맑은 고딕"/>
        <family val="2"/>
        <charset val="129"/>
        <scheme val="minor"/>
      </rPr>
      <t xml:space="preserve">만원[중견기업의 경우에는 </t>
    </r>
    <r>
      <rPr>
        <b/>
        <sz val="11"/>
        <color rgb="FFC00000"/>
        <rFont val="맑은 고딕"/>
        <family val="3"/>
        <charset val="129"/>
        <scheme val="minor"/>
      </rPr>
      <t>800</t>
    </r>
    <r>
      <rPr>
        <sz val="11"/>
        <color theme="1"/>
        <rFont val="맑은 고딕"/>
        <family val="2"/>
        <charset val="129"/>
        <scheme val="minor"/>
      </rPr>
      <t xml:space="preserve">만원, 중소기업의 경우에는 </t>
    </r>
    <r>
      <rPr>
        <b/>
        <sz val="11"/>
        <color rgb="FFC00000"/>
        <rFont val="맑은 고딕"/>
        <family val="3"/>
        <charset val="129"/>
        <scheme val="minor"/>
      </rPr>
      <t>1,100</t>
    </r>
    <r>
      <rPr>
        <sz val="11"/>
        <color theme="1"/>
        <rFont val="맑은 고딕"/>
        <family val="2"/>
        <charset val="129"/>
        <scheme val="minor"/>
      </rPr>
      <t>만원</t>
    </r>
    <phoneticPr fontId="2" type="noConversion"/>
  </si>
  <si>
    <r>
      <t>■ 조세특례제한법 시행규칙[별지 제10호의8서식] (</t>
    </r>
    <r>
      <rPr>
        <sz val="10"/>
        <color rgb="FFC00000"/>
        <rFont val="맑은 고딕"/>
        <family val="3"/>
        <charset val="129"/>
        <scheme val="minor"/>
      </rPr>
      <t>2018.12.24 개정</t>
    </r>
    <r>
      <rPr>
        <sz val="10"/>
        <color theme="1"/>
        <rFont val="맑은 고딕"/>
        <family val="2"/>
        <charset val="129"/>
        <scheme val="minor"/>
      </rPr>
      <t>)</t>
    </r>
    <phoneticPr fontId="2" type="noConversion"/>
  </si>
  <si>
    <t xml:space="preserve">(2018.12.24 개정) </t>
    <phoneticPr fontId="2" type="noConversion"/>
  </si>
  <si>
    <t>35,750,000원+11,760,000원=47,510,000원</t>
    <phoneticPr fontId="2" type="noConversion"/>
  </si>
  <si>
    <r>
      <t xml:space="preserve">고용증대기업에 대한 공제세액 = 청년 상시근로자 증가인원 x </t>
    </r>
    <r>
      <rPr>
        <sz val="11"/>
        <color rgb="FFC00000"/>
        <rFont val="맑은 고딕"/>
        <family val="3"/>
        <charset val="129"/>
        <scheme val="minor"/>
      </rPr>
      <t>1,100만원</t>
    </r>
    <phoneticPr fontId="2" type="noConversion"/>
  </si>
  <si>
    <r>
      <t>3.25x</t>
    </r>
    <r>
      <rPr>
        <sz val="11"/>
        <color rgb="FFC00000"/>
        <rFont val="맑은 고딕"/>
        <family val="3"/>
        <charset val="129"/>
        <scheme val="minor"/>
      </rPr>
      <t>11,000,000원</t>
    </r>
    <r>
      <rPr>
        <sz val="11"/>
        <color theme="1"/>
        <rFont val="맑은 고딕"/>
        <family val="2"/>
        <charset val="129"/>
        <scheme val="minor"/>
      </rPr>
      <t>+(4.93-3.25)x7,000,000원</t>
    </r>
    <phoneticPr fontId="2" type="noConversion"/>
  </si>
  <si>
    <t xml:space="preserve">  2. 2차년도 세액공제액 계산(상시 근로자 감소여부) </t>
    <phoneticPr fontId="2" type="noConversion"/>
  </si>
  <si>
    <t>(2019)</t>
    <phoneticPr fontId="2" type="noConversion"/>
  </si>
  <si>
    <t>1차년도</t>
    <phoneticPr fontId="2" type="noConversion"/>
  </si>
  <si>
    <t>2차년도</t>
    <phoneticPr fontId="2" type="noConversion"/>
  </si>
  <si>
    <t>(2020)</t>
    <phoneticPr fontId="2" type="noConversion"/>
  </si>
  <si>
    <t>(2018.12.24 개정)</t>
    <phoneticPr fontId="2" type="noConversion"/>
  </si>
  <si>
    <t>조세특례제한법부칙 [ 법률 제16009호 ]   제13조 【고용을 증대시킨 기업에 대한 세액공제에 관한 적용례】</t>
    <phoneticPr fontId="2" type="noConversion"/>
  </si>
  <si>
    <t>제1조 【시행일】</t>
    <phoneticPr fontId="2" type="noConversion"/>
  </si>
  <si>
    <t xml:space="preserve"> 이 법은 2019년 1월 1일부터 시행한다.</t>
    <phoneticPr fontId="2" type="noConversion"/>
  </si>
  <si>
    <t>제29조의7의 개정규정은 이 법 시행 이후 과세표준을 신고하는 경우부터 적용한다.</t>
    <phoneticPr fontId="2" type="noConversion"/>
  </si>
  <si>
    <t>♣ 최저한세의 적용</t>
    <phoneticPr fontId="2" type="noConversion"/>
  </si>
  <si>
    <t>♣ 미공제세액의 이월공제 5년</t>
    <phoneticPr fontId="2" type="noConversion"/>
  </si>
  <si>
    <t>♣ 세액공제받은 금액의 농어촌특별세 20% 별도로 신고 · 납부</t>
    <phoneticPr fontId="2" type="noConversion"/>
  </si>
  <si>
    <t>(6) 중복적용 허용 및 창업중소기업 추가세액감면과 중복적용의 배제</t>
    <phoneticPr fontId="2" type="noConversion"/>
  </si>
  <si>
    <t>고용을 증대시킨 기업 대한 세액공제는 여타 다른 세액감면 · 면제와 각종 투자세액공제 및 사회보험료 세액공제와 중복적용이 허용된다. (조특법 §127 ④ 본분).</t>
    <phoneticPr fontId="2" type="noConversion"/>
  </si>
  <si>
    <t>다만, 다음의 조세특례제한법 제6조 제7항(창업중소기업 등의 추가세액감면)과는 동시에 적용하지 아니한다(조특법 §127 ④ 단서).</t>
    <phoneticPr fontId="2" type="noConversion"/>
  </si>
  <si>
    <r>
      <t>⑳</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</si>
  <si>
    <r>
      <t xml:space="preserve">(26) 1차년도
(직전과세연도)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phoneticPr fontId="2" type="noConversion"/>
  </si>
  <si>
    <r>
      <t xml:space="preserve">① 내국인(소비성서비스업 등 대통령령으로 정하는 업종을 경영하는 내국인은 제외한다. 이하 이 조에서 같다)의 </t>
    </r>
    <r>
      <rPr>
        <b/>
        <sz val="11"/>
        <color rgb="FF002060"/>
        <rFont val="맑은 고딕"/>
        <family val="3"/>
        <charset val="129"/>
        <scheme val="minor"/>
      </rPr>
      <t>2021년 12월 31일이 속하는 과세연도까지의 기간 중</t>
    </r>
    <r>
      <rPr>
        <sz val="11"/>
        <color theme="1"/>
        <rFont val="맑은 고딕"/>
        <family val="2"/>
        <charset val="129"/>
        <scheme val="minor"/>
      </rPr>
      <t xml:space="preserve"> 해당 과세연도의 대통령령으로 정하는 상시근로자(이하 이 조에서 "상시근로자"라 한다)의 수가 </t>
    </r>
    <phoneticPr fontId="2" type="noConversion"/>
  </si>
  <si>
    <r>
      <t xml:space="preserve">② 제1항에 따라 소득세 또는 법인세를 공제받은 내국인이 공제를 받은 </t>
    </r>
    <r>
      <rPr>
        <b/>
        <u/>
        <sz val="11"/>
        <color rgb="FF002060"/>
        <rFont val="맑은 고딕"/>
        <family val="3"/>
        <charset val="129"/>
        <scheme val="minor"/>
      </rPr>
      <t>과세연도의 종료일부터 2년이 되는 날이 속하는 과세연도의 종료일</t>
    </r>
    <r>
      <rPr>
        <sz val="11"/>
        <color rgb="FFC00000"/>
        <rFont val="맑은 고딕"/>
        <family val="2"/>
        <charset val="129"/>
        <scheme val="minor"/>
      </rPr>
      <t xml:space="preserve">까지의 기간 중 </t>
    </r>
    <r>
      <rPr>
        <b/>
        <u/>
        <sz val="11"/>
        <color rgb="FF002060"/>
        <rFont val="맑은 고딕"/>
        <family val="3"/>
        <charset val="129"/>
        <scheme val="minor"/>
      </rPr>
      <t>전체 상시근로자의 수가 공제를 받은 직전 과세연도에 비하여 감소한 경우</t>
    </r>
    <r>
      <rPr>
        <sz val="11"/>
        <color rgb="FFC00000"/>
        <rFont val="맑은 고딕"/>
        <family val="2"/>
        <charset val="129"/>
        <scheme val="minor"/>
      </rPr>
      <t xml:space="preserve">에는 </t>
    </r>
    <phoneticPr fontId="2" type="noConversion"/>
  </si>
  <si>
    <r>
      <t xml:space="preserve">    </t>
    </r>
    <r>
      <rPr>
        <b/>
        <u/>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b/>
        <u/>
        <sz val="11"/>
        <color rgb="FF002060"/>
        <rFont val="맑은 고딕"/>
        <family val="3"/>
        <charset val="129"/>
        <scheme val="minor"/>
      </rPr>
      <t>청년등 상시근로자의 수가 공제를 받은 직전 과세연도에 비하여 감소한 경우</t>
    </r>
    <r>
      <rPr>
        <sz val="11"/>
        <color rgb="FFC00000"/>
        <rFont val="맑은 고딕"/>
        <family val="3"/>
        <charset val="129"/>
        <scheme val="minor"/>
      </rPr>
      <t xml:space="preserve">에는 </t>
    </r>
    <r>
      <rPr>
        <b/>
        <u/>
        <sz val="11"/>
        <color rgb="FF002060"/>
        <rFont val="맑은 고딕"/>
        <family val="3"/>
        <charset val="129"/>
        <scheme val="minor"/>
      </rPr>
      <t xml:space="preserve">감소한 과세연도부터 제1항 제1호를 적용하지 아니한다. </t>
    </r>
    <phoneticPr fontId="2" type="noConversion"/>
  </si>
  <si>
    <r>
      <t xml:space="preserve">    </t>
    </r>
    <r>
      <rPr>
        <b/>
        <u/>
        <sz val="11"/>
        <color rgb="FFFF0000"/>
        <rFont val="맑은 고딕"/>
        <family val="3"/>
        <charset val="129"/>
        <scheme val="minor"/>
      </rPr>
      <t>이 경우 대통령령으로 정하는 바에 따라 공제받은 세액에 상당하는 금액을 소득세 또는 법인세로 납부</t>
    </r>
    <r>
      <rPr>
        <sz val="11"/>
        <color rgb="FFC00000"/>
        <rFont val="맑은 고딕"/>
        <family val="3"/>
        <charset val="129"/>
        <scheme val="minor"/>
      </rPr>
      <t>하여야 한다.(2018.12.24 개정)</t>
    </r>
    <phoneticPr fontId="2" type="noConversion"/>
  </si>
  <si>
    <r>
      <t xml:space="preserve">나. 수도권 밖의 지역에서 증가한 경우: </t>
    </r>
    <r>
      <rPr>
        <b/>
        <sz val="11"/>
        <color rgb="FFC00000"/>
        <rFont val="맑은 고딕"/>
        <family val="3"/>
        <charset val="129"/>
        <scheme val="minor"/>
      </rPr>
      <t>770</t>
    </r>
    <r>
      <rPr>
        <sz val="11"/>
        <color theme="1"/>
        <rFont val="맑은 고딕"/>
        <family val="2"/>
        <charset val="129"/>
        <scheme val="minor"/>
      </rPr>
      <t>만원(2017.12.19 신설)</t>
    </r>
    <phoneticPr fontId="2" type="noConversion"/>
  </si>
  <si>
    <r>
      <t xml:space="preserve">가. 수도권 내의 지역에서 증가한 경우: </t>
    </r>
    <r>
      <rPr>
        <b/>
        <sz val="11"/>
        <color rgb="FFC00000"/>
        <rFont val="맑은 고딕"/>
        <family val="3"/>
        <charset val="129"/>
        <scheme val="minor"/>
      </rPr>
      <t>700</t>
    </r>
    <r>
      <rPr>
        <sz val="11"/>
        <color theme="1"/>
        <rFont val="맑은 고딕"/>
        <family val="2"/>
        <charset val="129"/>
        <scheme val="minor"/>
      </rPr>
      <t>만원(2017.12.19 신설)</t>
    </r>
    <phoneticPr fontId="2" type="noConversion"/>
  </si>
  <si>
    <r>
      <t xml:space="preserve">    되는 날이 속하는 과세연도까지  의 </t>
    </r>
    <r>
      <rPr>
        <sz val="11"/>
        <color rgb="FFC00000"/>
        <rFont val="맑은 고딕"/>
        <family val="3"/>
        <charset val="129"/>
        <scheme val="minor"/>
      </rPr>
      <t>소득세</t>
    </r>
    <r>
      <rPr>
        <sz val="11"/>
        <color theme="1"/>
        <rFont val="맑은 고딕"/>
        <family val="2"/>
        <charset val="129"/>
        <scheme val="minor"/>
      </rPr>
      <t>(사업소득에 대한 소득세만 해당한다) 또는</t>
    </r>
    <r>
      <rPr>
        <sz val="11"/>
        <color rgb="FFC00000"/>
        <rFont val="맑은 고딕"/>
        <family val="3"/>
        <charset val="129"/>
        <scheme val="minor"/>
      </rPr>
      <t xml:space="preserve"> 법인세</t>
    </r>
    <r>
      <rPr>
        <sz val="11"/>
        <color theme="1"/>
        <rFont val="맑은 고딕"/>
        <family val="2"/>
        <charset val="129"/>
        <scheme val="minor"/>
      </rPr>
      <t xml:space="preserve">에서 </t>
    </r>
    <r>
      <rPr>
        <sz val="11"/>
        <color rgb="FFC00000"/>
        <rFont val="맑은 고딕"/>
        <family val="3"/>
        <charset val="129"/>
        <scheme val="minor"/>
      </rPr>
      <t>공제</t>
    </r>
    <r>
      <rPr>
        <sz val="11"/>
        <color theme="1"/>
        <rFont val="맑은 고딕"/>
        <family val="2"/>
        <charset val="129"/>
        <scheme val="minor"/>
      </rPr>
      <t>한다.(2018.12.24 개정)</t>
    </r>
    <phoneticPr fontId="2" type="noConversion"/>
  </si>
  <si>
    <r>
      <t xml:space="preserve">    </t>
    </r>
    <r>
      <rPr>
        <sz val="11"/>
        <color rgb="FFC00000"/>
        <rFont val="맑은 고딕"/>
        <family val="3"/>
        <charset val="129"/>
        <scheme val="minor"/>
      </rPr>
      <t>직전 과세연도</t>
    </r>
    <r>
      <rPr>
        <sz val="11"/>
        <color theme="1"/>
        <rFont val="맑은 고딕"/>
        <family val="2"/>
        <charset val="129"/>
        <scheme val="minor"/>
      </rPr>
      <t>의</t>
    </r>
    <r>
      <rPr>
        <sz val="11"/>
        <color rgb="FFC00000"/>
        <rFont val="맑은 고딕"/>
        <family val="3"/>
        <charset val="129"/>
        <scheme val="minor"/>
      </rPr>
      <t xml:space="preserve"> 상시근로자의 수보다</t>
    </r>
    <r>
      <rPr>
        <b/>
        <sz val="11"/>
        <color rgb="FFC00000"/>
        <rFont val="맑은 고딕"/>
        <family val="3"/>
        <charset val="129"/>
        <scheme val="minor"/>
      </rPr>
      <t xml:space="preserve"> 증가한 경우</t>
    </r>
    <r>
      <rPr>
        <sz val="11"/>
        <color theme="1"/>
        <rFont val="맑은 고딕"/>
        <family val="2"/>
        <charset val="129"/>
        <scheme val="minor"/>
      </rPr>
      <t>에는 다음 각 호에 따른 금액을 더한 금액을 해당 과세연도와 해당 과세연도의 종료일부터 1년[</t>
    </r>
    <r>
      <rPr>
        <b/>
        <sz val="11"/>
        <color rgb="FF002060"/>
        <rFont val="맑은 고딕"/>
        <family val="3"/>
        <charset val="129"/>
        <scheme val="minor"/>
      </rPr>
      <t>중소기업</t>
    </r>
    <r>
      <rPr>
        <sz val="11"/>
        <color theme="1"/>
        <rFont val="맑은 고딕"/>
        <family val="2"/>
        <charset val="129"/>
        <scheme val="minor"/>
      </rPr>
      <t xml:space="preserve"> 및 대통령령으로 정하는 </t>
    </r>
    <r>
      <rPr>
        <b/>
        <sz val="11"/>
        <color rgb="FF002060"/>
        <rFont val="맑은 고딕"/>
        <family val="3"/>
        <charset val="129"/>
        <scheme val="minor"/>
      </rPr>
      <t>중견기업</t>
    </r>
    <r>
      <rPr>
        <sz val="11"/>
        <color theme="1"/>
        <rFont val="맑은 고딕"/>
        <family val="2"/>
        <charset val="129"/>
        <scheme val="minor"/>
      </rPr>
      <t xml:space="preserve">(이하 이 조에서 “중견기업”이라 한다)의 경우에는 </t>
    </r>
    <r>
      <rPr>
        <b/>
        <u/>
        <sz val="11"/>
        <color rgb="FF002060"/>
        <rFont val="맑은 고딕"/>
        <family val="3"/>
        <charset val="129"/>
        <scheme val="minor"/>
      </rPr>
      <t>2년</t>
    </r>
    <r>
      <rPr>
        <sz val="11"/>
        <color theme="1"/>
        <rFont val="맑은 고딕"/>
        <family val="2"/>
        <charset val="129"/>
        <scheme val="minor"/>
      </rPr>
      <t xml:space="preserve">]이 </t>
    </r>
    <phoneticPr fontId="2" type="noConversion"/>
  </si>
  <si>
    <r>
      <t xml:space="preserve">2. 청년등 상시근로자 외 상시근로자의 증가한 인원 수 × 0원(중견기업의 경우에는 </t>
    </r>
    <r>
      <rPr>
        <b/>
        <sz val="11"/>
        <color rgb="FFC00000"/>
        <rFont val="맑은 고딕"/>
        <family val="3"/>
        <charset val="129"/>
        <scheme val="minor"/>
      </rPr>
      <t>450</t>
    </r>
    <r>
      <rPr>
        <sz val="11"/>
        <color theme="1"/>
        <rFont val="맑은 고딕"/>
        <family val="2"/>
        <charset val="129"/>
        <scheme val="minor"/>
      </rPr>
      <t>만원, 중소기업의 경우에는 다음 각 목에 따른 금액)(2017.12.19 신설)</t>
    </r>
    <phoneticPr fontId="2" type="noConversion"/>
  </si>
  <si>
    <r>
      <t xml:space="preserve">1. </t>
    </r>
    <r>
      <rPr>
        <b/>
        <u/>
        <sz val="11"/>
        <color rgb="FFC00000"/>
        <rFont val="맑은 고딕"/>
        <family val="3"/>
        <charset val="129"/>
        <scheme val="minor"/>
      </rPr>
      <t>15세 이상 29세 이하</t>
    </r>
    <r>
      <rPr>
        <sz val="11"/>
        <color theme="1"/>
        <rFont val="맑은 고딕"/>
        <family val="2"/>
        <charset val="129"/>
        <scheme val="minor"/>
      </rPr>
      <t xml:space="preserve">인 사람 중 </t>
    </r>
    <r>
      <rPr>
        <b/>
        <u/>
        <sz val="11"/>
        <color rgb="FF002060"/>
        <rFont val="맑은 고딕"/>
        <family val="3"/>
        <charset val="129"/>
        <scheme val="minor"/>
      </rPr>
      <t>다음 각 목의 어느 하나에 해당하는 사람을 제외</t>
    </r>
    <r>
      <rPr>
        <sz val="11"/>
        <color theme="1"/>
        <rFont val="맑은 고딕"/>
        <family val="2"/>
        <charset val="129"/>
        <scheme val="minor"/>
      </rPr>
      <t xml:space="preserve">한 사람. </t>
    </r>
    <phoneticPr fontId="2" type="noConversion"/>
  </si>
  <si>
    <r>
      <t xml:space="preserve">    다만, 해당 근로자가 제27조 제1항 제1호 각 목의 어느 하나에 해당하는 </t>
    </r>
    <r>
      <rPr>
        <sz val="11"/>
        <color rgb="FF002060"/>
        <rFont val="맑은 고딕"/>
        <family val="3"/>
        <charset val="129"/>
        <scheme val="minor"/>
      </rPr>
      <t>병역을 이행한 경우</t>
    </r>
    <r>
      <rPr>
        <sz val="11"/>
        <color theme="1"/>
        <rFont val="맑은 고딕"/>
        <family val="2"/>
        <charset val="129"/>
        <scheme val="minor"/>
      </rPr>
      <t>에는 그 기간(6년을 한도로 한다)을</t>
    </r>
    <r>
      <rPr>
        <sz val="11"/>
        <color rgb="FF002060"/>
        <rFont val="맑은 고딕"/>
        <family val="3"/>
        <charset val="129"/>
        <scheme val="minor"/>
      </rPr>
      <t xml:space="preserve"> 현재 연령에서 빼고 계산한 연령이 29세 이하인 사람을 포함</t>
    </r>
    <r>
      <rPr>
        <sz val="11"/>
        <color theme="1"/>
        <rFont val="맑은 고딕"/>
        <family val="2"/>
        <charset val="129"/>
        <scheme val="minor"/>
      </rPr>
      <t>한다.(2018.02.13 신설)</t>
    </r>
    <phoneticPr fontId="2" type="noConversion"/>
  </si>
  <si>
    <r>
      <t xml:space="preserve">⑤ 법 제29조의7 제3항에 따라 </t>
    </r>
    <r>
      <rPr>
        <b/>
        <u/>
        <sz val="11"/>
        <color rgb="FFFF0000"/>
        <rFont val="맑은 고딕"/>
        <family val="3"/>
        <charset val="129"/>
        <scheme val="minor"/>
      </rPr>
      <t>납부</t>
    </r>
    <r>
      <rPr>
        <sz val="11"/>
        <color theme="1"/>
        <rFont val="맑은 고딕"/>
        <family val="2"/>
        <charset val="129"/>
        <scheme val="minor"/>
      </rPr>
      <t xml:space="preserve">하여야 할 소득세액 또는 법인세액은 </t>
    </r>
    <r>
      <rPr>
        <b/>
        <u/>
        <sz val="11"/>
        <color rgb="FFFF0000"/>
        <rFont val="맑은 고딕"/>
        <family val="3"/>
        <charset val="129"/>
        <scheme val="minor"/>
      </rPr>
      <t>제1호의 금액(해당 과세연도의 직전 2년 이내의 과세연도에 법 제29조의7 제1항 및 제2항에 따라 공제받은 세액의 합계액을 한도로 한다)</t>
    </r>
    <r>
      <rPr>
        <sz val="11"/>
        <color theme="1"/>
        <rFont val="맑은 고딕"/>
        <family val="2"/>
        <charset val="129"/>
        <scheme val="minor"/>
      </rPr>
      <t xml:space="preserve">에서 </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</si>
  <si>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상시근로자 수의 합</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</si>
  <si>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</si>
  <si>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 xml:space="preserve">3. 「법인세법 시행령」 제42조 제1항 각 호의 어느 하나에 해당하는 </t>
    </r>
    <r>
      <rPr>
        <b/>
        <u/>
        <sz val="11"/>
        <color rgb="FFC00000"/>
        <rFont val="맑은 고딕"/>
        <family val="3"/>
        <charset val="129"/>
        <scheme val="minor"/>
      </rPr>
      <t>임원</t>
    </r>
    <r>
      <rPr>
        <sz val="11"/>
        <rFont val="맑은 고딕"/>
        <family val="3"/>
        <charset val="129"/>
        <scheme val="minor"/>
      </rPr>
      <t>(2018.02.13 개정)</t>
    </r>
    <phoneticPr fontId="2" type="noConversion"/>
  </si>
  <si>
    <r>
      <t xml:space="preserve">4. 해당 기업의 </t>
    </r>
    <r>
      <rPr>
        <b/>
        <u/>
        <sz val="11"/>
        <color rgb="FFC00000"/>
        <rFont val="맑은 고딕"/>
        <family val="3"/>
        <charset val="129"/>
        <scheme val="minor"/>
      </rPr>
      <t>최대주주</t>
    </r>
    <r>
      <rPr>
        <sz val="11"/>
        <rFont val="맑은 고딕"/>
        <family val="3"/>
        <charset val="129"/>
        <scheme val="minor"/>
      </rPr>
      <t xml:space="preserve"> 또는 </t>
    </r>
    <r>
      <rPr>
        <b/>
        <sz val="11"/>
        <color rgb="FFC00000"/>
        <rFont val="맑은 고딕"/>
        <family val="3"/>
        <charset val="129"/>
        <scheme val="minor"/>
      </rPr>
      <t>최대출자자</t>
    </r>
    <r>
      <rPr>
        <sz val="11"/>
        <rFont val="맑은 고딕"/>
        <family val="3"/>
        <charset val="129"/>
        <scheme val="minor"/>
      </rPr>
      <t>(</t>
    </r>
    <r>
      <rPr>
        <b/>
        <sz val="11"/>
        <color rgb="FFC00000"/>
        <rFont val="맑은 고딕"/>
        <family val="3"/>
        <charset val="129"/>
        <scheme val="minor"/>
      </rPr>
      <t>개인사업자의 경우에는 대표자</t>
    </r>
    <r>
      <rPr>
        <sz val="11"/>
        <rFont val="맑은 고딕"/>
        <family val="3"/>
        <charset val="129"/>
        <scheme val="minor"/>
      </rPr>
      <t>를 말한다)와</t>
    </r>
    <r>
      <rPr>
        <b/>
        <u/>
        <sz val="11"/>
        <color rgb="FFC00000"/>
        <rFont val="맑은 고딕"/>
        <family val="3"/>
        <charset val="129"/>
        <scheme val="minor"/>
      </rPr>
      <t xml:space="preserve"> 그 배우자</t>
    </r>
    <r>
      <rPr>
        <sz val="11"/>
        <rFont val="맑은 고딕"/>
        <family val="3"/>
        <charset val="129"/>
        <scheme val="minor"/>
      </rPr>
      <t>(2012.02.02 신설)</t>
    </r>
    <phoneticPr fontId="2" type="noConversion"/>
  </si>
  <si>
    <r>
      <t xml:space="preserve">5. </t>
    </r>
    <r>
      <rPr>
        <b/>
        <u/>
        <sz val="11"/>
        <color rgb="FFC00000"/>
        <rFont val="맑은 고딕"/>
        <family val="3"/>
        <charset val="129"/>
        <scheme val="minor"/>
      </rPr>
      <t>제4호에 해당하는 자</t>
    </r>
    <r>
      <rPr>
        <sz val="11"/>
        <rFont val="맑은 고딕"/>
        <family val="3"/>
        <charset val="129"/>
        <scheme val="minor"/>
      </rPr>
      <t xml:space="preserve">의 </t>
    </r>
    <r>
      <rPr>
        <b/>
        <u/>
        <sz val="11"/>
        <color rgb="FFC00000"/>
        <rFont val="맑은 고딕"/>
        <family val="3"/>
        <charset val="129"/>
        <scheme val="minor"/>
      </rPr>
      <t xml:space="preserve">직계존비속(그 배우자를 포함한다) </t>
    </r>
    <r>
      <rPr>
        <sz val="11"/>
        <rFont val="맑은 고딕"/>
        <family val="3"/>
        <charset val="129"/>
        <scheme val="minor"/>
      </rPr>
      <t xml:space="preserve">및 「국세기본법 시행령」제1조의2 제1항에 따른 </t>
    </r>
    <r>
      <rPr>
        <b/>
        <u/>
        <sz val="11"/>
        <color rgb="FFC00000"/>
        <rFont val="맑은 고딕"/>
        <family val="3"/>
        <charset val="129"/>
        <scheme val="minor"/>
      </rPr>
      <t>친족</t>
    </r>
    <r>
      <rPr>
        <sz val="11"/>
        <rFont val="맑은 고딕"/>
        <family val="3"/>
        <charset val="129"/>
        <scheme val="minor"/>
      </rPr>
      <t>관계인 사람(2012.02.02 신설)</t>
    </r>
    <phoneticPr fontId="2" type="noConversion"/>
  </si>
  <si>
    <r>
      <t>세액공제</t>
    </r>
    <r>
      <rPr>
        <sz val="11"/>
        <color rgb="FFC00000"/>
        <rFont val="맑은 고딕"/>
        <family val="3"/>
        <charset val="129"/>
        <scheme val="minor"/>
      </rPr>
      <t>받은</t>
    </r>
    <r>
      <rPr>
        <sz val="11"/>
        <color theme="3"/>
        <rFont val="맑은 고딕"/>
        <family val="3"/>
        <charset val="129"/>
        <scheme val="minor"/>
      </rPr>
      <t xml:space="preserve"> 금액의 20%에 상당하는 농어촌특별세를 법인세 신고시 별도로 신고·납부해야 한다.</t>
    </r>
    <phoneticPr fontId="2" type="noConversion"/>
  </si>
  <si>
    <t>3차년도</t>
    <phoneticPr fontId="2" type="noConversion"/>
  </si>
  <si>
    <t>2020사업연도</t>
    <phoneticPr fontId="2" type="noConversion"/>
  </si>
  <si>
    <r>
      <t>다. 3차년도 세제지원 요건(</t>
    </r>
    <r>
      <rPr>
        <b/>
        <sz val="11"/>
        <color rgb="FF002060"/>
        <rFont val="맑은 고딕"/>
        <family val="3"/>
        <charset val="129"/>
        <scheme val="minor"/>
      </rPr>
      <t>중소,중견기업만 해당</t>
    </r>
    <r>
      <rPr>
        <b/>
        <sz val="11"/>
        <color rgb="FFC00000"/>
        <rFont val="맑은 고딕"/>
        <family val="3"/>
        <scheme val="minor"/>
      </rPr>
      <t>) : (24)</t>
    </r>
    <r>
      <rPr>
        <b/>
        <sz val="11"/>
        <color rgb="FFC00000"/>
        <rFont val="맑은 고딕"/>
        <family val="3"/>
        <charset val="129"/>
        <scheme val="minor"/>
      </rPr>
      <t xml:space="preserve"> ≥ 0</t>
    </r>
    <phoneticPr fontId="2" type="noConversion"/>
  </si>
  <si>
    <t xml:space="preserve">2년이 되는 날이 속하는 사업연도의 종료일까지의 기간 중 전체 상시근로자 수가 공제를 받은 </t>
    <phoneticPr fontId="2" type="noConversion"/>
  </si>
  <si>
    <t>공제받은 사업연도 종료일부터 2년이 되는 날이 속하는 사업연도의 법인세에서도 공제한다.</t>
    <phoneticPr fontId="2" type="noConversion"/>
  </si>
  <si>
    <r>
      <t xml:space="preserve">② 제1항에 따라 소득세 또는 법인세를 공제받은 내국인이 공제를 받은 과세연도의 종료일부터 </t>
    </r>
    <r>
      <rPr>
        <sz val="11"/>
        <color rgb="FF002060"/>
        <rFont val="맑은 고딕"/>
        <family val="3"/>
        <charset val="129"/>
        <scheme val="minor"/>
      </rPr>
      <t>2년이 되는 날</t>
    </r>
    <r>
      <rPr>
        <sz val="11"/>
        <color rgb="FFC00000"/>
        <rFont val="맑은 고딕"/>
        <family val="2"/>
        <charset val="129"/>
        <scheme val="minor"/>
      </rPr>
      <t xml:space="preserve">이 속하는 과세연도의 종료일까지의 기간 중 전체 상시근로자의 수가 공제를 받은 직전 과세연도에 비하여 감소한 경우에는 </t>
    </r>
    <phoneticPr fontId="2" type="noConversion"/>
  </si>
  <si>
    <r>
      <t xml:space="preserve">    </t>
    </r>
    <r>
      <rPr>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sz val="11"/>
        <color rgb="FF002060"/>
        <rFont val="맑은 고딕"/>
        <family val="3"/>
        <charset val="129"/>
        <scheme val="minor"/>
      </rPr>
      <t xml:space="preserve">청년등 상시근로자의 수가 공제를 받은 직전 과세연도에 비하여 감소한 경우에는 감소한 과세연도부터 제1항 제1호를 적용하지 아니한다. </t>
    </r>
    <phoneticPr fontId="2" type="noConversion"/>
  </si>
  <si>
    <t>2017.12.19 신설</t>
    <phoneticPr fontId="2" type="noConversion"/>
  </si>
  <si>
    <t>2018.12.24 개정 삭제</t>
    <phoneticPr fontId="2" type="noConversion"/>
  </si>
  <si>
    <t>세법상은 2018.12.24.개정 되면서 증가한 경우 "="포함여부 check!!</t>
    <phoneticPr fontId="2" type="noConversion"/>
  </si>
  <si>
    <t>세법상은 2018.12.24.개정 되면서 ①항증가한 경우 "="포함여부 check!!</t>
    <phoneticPr fontId="2" type="noConversion"/>
  </si>
  <si>
    <t>세법상은 2018.12.24.개정 되면서①항 증가한 경우 "="포함여부 check!!</t>
    <phoneticPr fontId="2" type="noConversion"/>
  </si>
  <si>
    <t>상시근로자수</t>
    <phoneticPr fontId="2" type="noConversion"/>
  </si>
  <si>
    <t>청년등근로자수</t>
    <phoneticPr fontId="2" type="noConversion"/>
  </si>
  <si>
    <t>검증</t>
    <phoneticPr fontId="2" type="noConversion"/>
  </si>
  <si>
    <t>차액</t>
    <phoneticPr fontId="2" type="noConversion"/>
  </si>
  <si>
    <r>
      <t>12</t>
    </r>
    <r>
      <rPr>
        <sz val="10"/>
        <rFont val="돋움"/>
        <family val="3"/>
        <charset val="129"/>
      </rPr>
      <t>월</t>
    </r>
    <phoneticPr fontId="2" type="noConversion"/>
  </si>
  <si>
    <t>사업연도월수</t>
    <phoneticPr fontId="2" type="noConversion"/>
  </si>
  <si>
    <t>- 청년고용 증대 기업에 대한 공제세액계산서는 2018년사업연도부터는 고용증대세액공제와 통합되어 폐지되었다. 2년간 고용감소 CHECK!! 추징</t>
    <phoneticPr fontId="2" type="noConversion"/>
  </si>
  <si>
    <t>조세특례제한법시행령 제26조의 5 [ 청년고용을 증대시킨 기업에 대한 세액공제(2016.02.05 신설) ]</t>
    <phoneticPr fontId="2" type="noConversion"/>
  </si>
  <si>
    <t xml:space="preserve">⑥ 법 제29조의5 제2항에 따라 납부하여야 할 소득세액 또는 법인세액은 제1호의 금액(해당 과세연도의 직전 2년 이내의 과세연도에 </t>
    <phoneticPr fontId="2" type="noConversion"/>
  </si>
  <si>
    <t xml:space="preserve">1. 법 제29조의5 제1항에 따라 공제받은 과세연도(2개 과세연도 이상 연속으로 공제받은 경우에는 공제받은 마지막 과세연도로 하며, </t>
    <phoneticPr fontId="2" type="noConversion"/>
  </si>
  <si>
    <t>을 곱한 금액(2017.05.08 개정)</t>
    <phoneticPr fontId="2" type="noConversion"/>
  </si>
  <si>
    <t xml:space="preserve">2. 공제받은 과세연도 대비 직전 과세연도의 청년 정규직 근로자 감소 인원, 전체 정규직 근로자 감소 인원 또는 상시근로자 감소 인원 중 </t>
    <phoneticPr fontId="2" type="noConversion"/>
  </si>
  <si>
    <t xml:space="preserve">가장 큰 수에 300만원(공제받은 과세연도에 중소기업의 경우에는 1,000만원, 중견기업의 경우에는 700만원)을 곱한 금액(공제받은 과세연도가 </t>
    <phoneticPr fontId="2" type="noConversion"/>
  </si>
  <si>
    <t>직전 과세연도인 경우에는 영으로 본다)(2017.05.08 개정)</t>
    <phoneticPr fontId="2" type="noConversion"/>
  </si>
  <si>
    <t>⑦ 제6항을 적용할 때 공제받은 과세연도의 종료일 현재 29세 이하인 자(제3항 단서에 해당하는 자를 포함한다)는 이후 과세연도에도 29세 이하인 것으로 본다.</t>
    <phoneticPr fontId="2" type="noConversion"/>
  </si>
  <si>
    <t>(2016.02.05 신설)</t>
    <phoneticPr fontId="2" type="noConversion"/>
  </si>
  <si>
    <r>
      <t xml:space="preserve">법 제29조의5 제1항에 따라 </t>
    </r>
    <r>
      <rPr>
        <b/>
        <u/>
        <sz val="11"/>
        <color rgb="FF7030A0"/>
        <rFont val="맑은 고딕"/>
        <family val="3"/>
        <charset val="129"/>
        <scheme val="minor"/>
      </rPr>
      <t>공제받은 세액의 합계액을 한도</t>
    </r>
    <r>
      <rPr>
        <sz val="11"/>
        <color theme="1"/>
        <rFont val="맑은 고딕"/>
        <family val="2"/>
        <charset val="129"/>
        <scheme val="minor"/>
      </rPr>
      <t>로 한다)에서 제2호의 금액을 뺀 금액(해당 금액이 음수인 경우에는 영으로 본다)</t>
    </r>
    <phoneticPr fontId="2" type="noConversion"/>
  </si>
  <si>
    <r>
      <t xml:space="preserve">으로 하며, 이를 해당 과세연도의 과세표준을 신고할 때 </t>
    </r>
    <r>
      <rPr>
        <b/>
        <u/>
        <sz val="11"/>
        <color rgb="FF7030A0"/>
        <rFont val="맑은 고딕"/>
        <family val="3"/>
        <charset val="129"/>
        <scheme val="minor"/>
      </rPr>
      <t>소득세 또는 법인세로 납부</t>
    </r>
    <r>
      <rPr>
        <sz val="11"/>
        <color theme="1"/>
        <rFont val="맑은 고딕"/>
        <family val="2"/>
        <charset val="129"/>
        <scheme val="minor"/>
      </rPr>
      <t>하여야 한다.(2016.02.05 신설)</t>
    </r>
    <phoneticPr fontId="2" type="noConversion"/>
  </si>
  <si>
    <r>
      <t xml:space="preserve"> </t>
    </r>
    <r>
      <rPr>
        <b/>
        <sz val="11"/>
        <color rgb="FF7030A0"/>
        <rFont val="맑은 고딕"/>
        <family val="3"/>
        <charset val="129"/>
        <scheme val="minor"/>
      </rPr>
      <t>또는 상시근로자 감소 인원 중 가장 큰 수</t>
    </r>
    <r>
      <rPr>
        <sz val="11"/>
        <color theme="1"/>
        <rFont val="맑은 고딕"/>
        <family val="2"/>
        <charset val="129"/>
        <scheme val="minor"/>
      </rPr>
      <t xml:space="preserve">에 300만원(공제받은 과세연도에 </t>
    </r>
    <r>
      <rPr>
        <b/>
        <sz val="11"/>
        <color rgb="FF7030A0"/>
        <rFont val="맑은 고딕"/>
        <family val="3"/>
        <charset val="129"/>
        <scheme val="minor"/>
      </rPr>
      <t>중소기업의 경우에는 1,000만원</t>
    </r>
    <r>
      <rPr>
        <sz val="11"/>
        <color theme="1"/>
        <rFont val="맑은 고딕"/>
        <family val="2"/>
        <charset val="129"/>
        <scheme val="minor"/>
      </rPr>
      <t>, 중견기업의 경우에는 700만원)</t>
    </r>
    <phoneticPr fontId="2" type="noConversion"/>
  </si>
  <si>
    <r>
      <t xml:space="preserve">이하 이 조에서 "공제받은 과세연도"라 한다) 대비 </t>
    </r>
    <r>
      <rPr>
        <b/>
        <sz val="11"/>
        <color rgb="FF7030A0"/>
        <rFont val="맑은 고딕"/>
        <family val="3"/>
        <charset val="129"/>
        <scheme val="minor"/>
      </rPr>
      <t>해당 과세연도</t>
    </r>
    <r>
      <rPr>
        <sz val="11"/>
        <color theme="1"/>
        <rFont val="맑은 고딕"/>
        <family val="2"/>
        <charset val="129"/>
        <scheme val="minor"/>
      </rPr>
      <t xml:space="preserve">의 </t>
    </r>
    <r>
      <rPr>
        <b/>
        <sz val="11"/>
        <color rgb="FF7030A0"/>
        <rFont val="맑은 고딕"/>
        <family val="3"/>
        <charset val="129"/>
        <scheme val="minor"/>
      </rPr>
      <t>청년 정규직 근로자 감소 인원, 전체 정규직 근로자 감소 인원</t>
    </r>
    <phoneticPr fontId="2" type="noConversion"/>
  </si>
  <si>
    <r>
      <t>청년</t>
    </r>
    <r>
      <rPr>
        <b/>
        <sz val="8"/>
        <color rgb="FFC00000"/>
        <rFont val="굴림"/>
        <family val="3"/>
        <charset val="129"/>
      </rPr>
      <t>등</t>
    </r>
    <r>
      <rPr>
        <b/>
        <sz val="8"/>
        <color indexed="8"/>
        <rFont val="굴림"/>
        <family val="3"/>
        <charset val="129"/>
      </rPr>
      <t xml:space="preserve"> 이면 1
(단, 근무중일때)
</t>
    </r>
    <r>
      <rPr>
        <b/>
        <sz val="8"/>
        <color rgb="FF0070C0"/>
        <rFont val="굴림"/>
        <family val="3"/>
        <charset val="129"/>
      </rPr>
      <t>(15세~29세)</t>
    </r>
  </si>
  <si>
    <r>
      <t>⑯</t>
    </r>
    <r>
      <rPr>
        <sz val="11"/>
        <color theme="1"/>
        <rFont val="맑은 고딕"/>
        <family val="2"/>
        <charset val="129"/>
        <scheme val="minor"/>
      </rPr>
      <t xml:space="preserve"> 2차년도(해당과세연도)
상시 근로자 수</t>
    </r>
    <phoneticPr fontId="2" type="noConversion"/>
  </si>
  <si>
    <r>
      <t>⑰</t>
    </r>
    <r>
      <rPr>
        <sz val="11"/>
        <color theme="1"/>
        <rFont val="맑은 고딕"/>
        <family val="2"/>
        <charset val="129"/>
        <scheme val="minor"/>
      </rPr>
      <t xml:space="preserve"> 1차년도 (직전과세연도)
상시 근로자 수</t>
    </r>
    <phoneticPr fontId="2" type="noConversion"/>
  </si>
  <si>
    <r>
      <t>⑳</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</si>
  <si>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r>
      <t>⑲</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</si>
  <si>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t xml:space="preserve">1차년도(직전과세연도)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</si>
  <si>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t>1차년도(직전과세연도) 대비
상시근로자 감소여부</t>
    <phoneticPr fontId="2" type="noConversion"/>
  </si>
  <si>
    <t>(22) 3차년도(해당과세연도)
상시 근로자 수</t>
    <phoneticPr fontId="2" type="noConversion"/>
  </si>
  <si>
    <t>1차년도(전전과세연도) 대비
상시근로자 감소여부</t>
    <phoneticPr fontId="2" type="noConversion"/>
  </si>
  <si>
    <r>
      <t>■ 조세특례제한법 시행규칙[별지 제10호의8서식] (</t>
    </r>
    <r>
      <rPr>
        <sz val="10"/>
        <color rgb="FFC00000"/>
        <rFont val="맑은 고딕"/>
        <family val="3"/>
        <charset val="129"/>
        <scheme val="minor"/>
      </rPr>
      <t>2019.03.20 개정</t>
    </r>
    <r>
      <rPr>
        <sz val="10"/>
        <color theme="1"/>
        <rFont val="맑은 고딕"/>
        <family val="2"/>
        <charset val="129"/>
        <scheme val="minor"/>
      </rPr>
      <t>)</t>
    </r>
    <phoneticPr fontId="2" type="noConversion"/>
  </si>
  <si>
    <t>까지</t>
    <phoneticPr fontId="2" type="noConversion"/>
  </si>
  <si>
    <r>
      <t xml:space="preserve">나. 2차년도 세제지원 요건 : </t>
    </r>
    <r>
      <rPr>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</si>
  <si>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(26) 1차년도
(전전과세연도)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</si>
  <si>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t>농특세</t>
    <phoneticPr fontId="2" type="noConversion"/>
  </si>
  <si>
    <t>실 공제세액</t>
    <phoneticPr fontId="2" type="noConversion"/>
  </si>
  <si>
    <r>
      <t>2018</t>
    </r>
    <r>
      <rPr>
        <sz val="10"/>
        <rFont val="돋움"/>
        <family val="3"/>
        <charset val="129"/>
      </rPr>
      <t>년</t>
    </r>
    <r>
      <rPr>
        <sz val="10"/>
        <rFont val="Arial"/>
        <family val="2"/>
      </rPr>
      <t xml:space="preserve"> </t>
    </r>
    <r>
      <rPr>
        <sz val="10"/>
        <rFont val="돋움"/>
        <family val="3"/>
        <charset val="129"/>
      </rPr>
      <t>귀속</t>
    </r>
    <phoneticPr fontId="2" type="noConversion"/>
  </si>
  <si>
    <r>
      <t>2017</t>
    </r>
    <r>
      <rPr>
        <sz val="10"/>
        <rFont val="돋움"/>
        <family val="3"/>
        <charset val="129"/>
      </rPr>
      <t>년</t>
    </r>
    <r>
      <rPr>
        <sz val="10"/>
        <rFont val="Arial"/>
        <family val="2"/>
      </rPr>
      <t xml:space="preserve"> </t>
    </r>
    <r>
      <rPr>
        <sz val="10"/>
        <rFont val="돋움"/>
        <family val="3"/>
        <charset val="129"/>
      </rPr>
      <t>귀속</t>
    </r>
    <phoneticPr fontId="2" type="noConversion"/>
  </si>
  <si>
    <t>세액공제</t>
    <phoneticPr fontId="2" type="noConversion"/>
  </si>
  <si>
    <r>
      <t>2019</t>
    </r>
    <r>
      <rPr>
        <sz val="10"/>
        <rFont val="돋움"/>
        <family val="3"/>
        <charset val="129"/>
      </rPr>
      <t>년</t>
    </r>
    <r>
      <rPr>
        <sz val="10"/>
        <rFont val="Arial"/>
        <family val="2"/>
      </rPr>
      <t xml:space="preserve"> </t>
    </r>
    <r>
      <rPr>
        <sz val="10"/>
        <rFont val="돋움"/>
        <family val="3"/>
        <charset val="129"/>
      </rPr>
      <t>귀속</t>
    </r>
    <phoneticPr fontId="2" type="noConversion"/>
  </si>
  <si>
    <t>■ 조세특례제한법 시행규칙 [별지 제11호의5서식] (2018.03.21 개정)</t>
    <phoneticPr fontId="2" type="noConversion"/>
  </si>
  <si>
    <t xml:space="preserve"> 1. 상시근로자 수를 계산할 때 「근로기준법」 제2조제1항제8호에 따른 단시간근로자 중 1개월간의 소정근로시간이 60시간 이상인 </t>
    <phoneticPr fontId="2" type="noConversion"/>
  </si>
  <si>
    <t>중소기업 고용증가 인원에 대한 사회보험료 세액공제</t>
    <phoneticPr fontId="2" type="noConversion"/>
  </si>
  <si>
    <t>근로자 1명은 0.5명으로 계산하되, 「조세특례제한법 시행령」 제27조의4제5항제2호 각 목의 지원요건을 모두 충족하는 상시근로</t>
    <phoneticPr fontId="2" type="noConversion"/>
  </si>
  <si>
    <t>공제세액계산서</t>
    <phoneticPr fontId="2" type="noConversion"/>
  </si>
  <si>
    <r>
      <t xml:space="preserve">자는 </t>
    </r>
    <r>
      <rPr>
        <sz val="11"/>
        <color rgb="FF000000"/>
        <rFont val="돋움"/>
        <family val="3"/>
        <charset val="129"/>
      </rPr>
      <t>0.75</t>
    </r>
    <r>
      <rPr>
        <sz val="11"/>
        <color rgb="FF000000"/>
        <rFont val="맑은 고딕"/>
        <family val="3"/>
        <charset val="129"/>
        <scheme val="minor"/>
      </rPr>
      <t>명으로 하여 계산하며</t>
    </r>
    <r>
      <rPr>
        <sz val="11"/>
        <color rgb="FF000000"/>
        <rFont val="돋움"/>
        <family val="3"/>
        <charset val="129"/>
      </rPr>
      <t xml:space="preserve">, </t>
    </r>
    <r>
      <rPr>
        <sz val="11"/>
        <color rgb="FF000000"/>
        <rFont val="맑은 고딕"/>
        <family val="3"/>
        <charset val="129"/>
        <scheme val="minor"/>
      </rPr>
      <t xml:space="preserve">상시근로자 수 중 </t>
    </r>
    <r>
      <rPr>
        <sz val="11"/>
        <color rgb="FF000000"/>
        <rFont val="돋움"/>
        <family val="3"/>
        <charset val="129"/>
      </rPr>
      <t>100</t>
    </r>
    <r>
      <rPr>
        <sz val="11"/>
        <color rgb="FF000000"/>
        <rFont val="맑은 고딕"/>
        <family val="3"/>
        <charset val="129"/>
        <scheme val="minor"/>
      </rPr>
      <t xml:space="preserve">분의 </t>
    </r>
    <r>
      <rPr>
        <sz val="11"/>
        <color rgb="FF000000"/>
        <rFont val="돋움"/>
        <family val="3"/>
        <charset val="129"/>
      </rPr>
      <t xml:space="preserve">1 </t>
    </r>
    <r>
      <rPr>
        <sz val="11"/>
        <color rgb="FF000000"/>
        <rFont val="맑은 고딕"/>
        <family val="3"/>
        <charset val="129"/>
        <scheme val="minor"/>
      </rPr>
      <t>미만은 없는 것으로 합니다</t>
    </r>
    <r>
      <rPr>
        <sz val="11"/>
        <color rgb="FF000000"/>
        <rFont val="돋움"/>
        <family val="3"/>
        <charset val="129"/>
      </rPr>
      <t>.</t>
    </r>
    <phoneticPr fontId="2" type="noConversion"/>
  </si>
  <si>
    <t>❶ 신청인</t>
  </si>
  <si>
    <t>①</t>
    <phoneticPr fontId="2" type="noConversion"/>
  </si>
  <si>
    <t>상호 또는 법인명</t>
    <phoneticPr fontId="2" type="noConversion"/>
  </si>
  <si>
    <t>사업자등록번호</t>
    <phoneticPr fontId="2" type="noConversion"/>
  </si>
  <si>
    <t xml:space="preserve">  가. 상시근로자 수: 해당 과세연도의 매월 말 현재 상시근로자 수의 합 / 해당 과세연도의 개월 수</t>
    <phoneticPr fontId="2" type="noConversion"/>
  </si>
  <si>
    <t>③</t>
    <phoneticPr fontId="2" type="noConversion"/>
  </si>
  <si>
    <t>대표자 성명</t>
    <phoneticPr fontId="2" type="noConversion"/>
  </si>
  <si>
    <t>④</t>
    <phoneticPr fontId="2" type="noConversion"/>
  </si>
  <si>
    <t xml:space="preserve">  나. 청년 및 경력단절 여성 상시근로자 수: 해당 과세연도의 매월 말 현재 청년 및 경력단절 여성 상시근로자 수의 합 / 해당 과세연도의 개월 수</t>
    <phoneticPr fontId="2" type="noConversion"/>
  </si>
  <si>
    <t>⑤</t>
    <phoneticPr fontId="2" type="noConversion"/>
  </si>
  <si>
    <t>주소 또는 본점소재지</t>
    <phoneticPr fontId="2" type="noConversion"/>
  </si>
  <si>
    <t xml:space="preserve">  다. 청년 상시근로자의 의미: 15세 이상 29세 이하인 상시근로자[「조세특례제한법 시행령」 제27조제1항 단서에 따라 병역을 이행한 </t>
    <phoneticPr fontId="2" type="noConversion"/>
  </si>
  <si>
    <t xml:space="preserve">      경우에는 그 기간(6년을 한도로 합니다)을 근로계약 체결일 현재 연령에서 빼고 계산한 연령이 29세 이하인 경우를 포함하며, 최대 </t>
    <phoneticPr fontId="2" type="noConversion"/>
  </si>
  <si>
    <t xml:space="preserve">     35세까지 가능합니다]입니다. 다만, 직전 과세연도 중 청년 상시근로자인 경우 또는 해당 과세연도 근로계약체결일 현재 청년 상시</t>
    <phoneticPr fontId="2" type="noConversion"/>
  </si>
  <si>
    <t xml:space="preserve">     근로자인 경우에는 2013. 12. 31.이 속하는 과세연도까지 청년 상시근로자로 봅니다.</t>
    <phoneticPr fontId="2" type="noConversion"/>
  </si>
  <si>
    <t>⑥</t>
    <phoneticPr fontId="2" type="noConversion"/>
  </si>
  <si>
    <r>
      <t>해당년도 공제세액 합계(</t>
    </r>
    <r>
      <rPr>
        <sz val="11"/>
        <color rgb="FF0070C0"/>
        <rFont val="맑은 고딕"/>
        <family val="3"/>
        <charset val="129"/>
        <scheme val="minor"/>
      </rPr>
      <t>⑦+</t>
    </r>
    <r>
      <rPr>
        <sz val="9"/>
        <color rgb="FF0070C0"/>
        <rFont val="맑은 고딕"/>
        <family val="3"/>
        <charset val="129"/>
        <scheme val="minor"/>
      </rPr>
      <t>21.</t>
    </r>
    <r>
      <rPr>
        <sz val="11"/>
        <color theme="1"/>
        <rFont val="맑은 고딕"/>
        <family val="2"/>
        <charset val="129"/>
        <scheme val="minor"/>
      </rPr>
      <t>)</t>
    </r>
    <phoneticPr fontId="2" type="noConversion"/>
  </si>
  <si>
    <r>
      <t xml:space="preserve">1. </t>
    </r>
    <r>
      <rPr>
        <b/>
        <sz val="10"/>
        <color rgb="FFC00000"/>
        <rFont val="돋움"/>
        <family val="3"/>
        <charset val="129"/>
      </rPr>
      <t>청년 및 경력단절 여성</t>
    </r>
    <r>
      <rPr>
        <b/>
        <sz val="10"/>
        <color theme="1"/>
        <rFont val="돋움"/>
        <family val="3"/>
        <charset val="129"/>
      </rPr>
      <t xml:space="preserve"> 상시근로자 고용증가 인원의 사회보험료 부담증가 상당액에 대한 공제세액계산</t>
    </r>
    <phoneticPr fontId="2" type="noConversion"/>
  </si>
  <si>
    <t xml:space="preserve">  라. 경력단절 여성 상시근로자의 의미: 해당 중소기업에서 1년 이상 근무한 여성이 임신․출산․육아의 사유로 퇴직한 날부터 3년 이상 </t>
    <phoneticPr fontId="2" type="noConversion"/>
  </si>
  <si>
    <t>⑦</t>
    <phoneticPr fontId="2" type="noConversion"/>
  </si>
  <si>
    <t>공제세액(⑩×⑭)</t>
    <phoneticPr fontId="2" type="noConversion"/>
  </si>
  <si>
    <t xml:space="preserve">      10년 미만의 기간 내에 해당 중소기업에서 상시근로자로 재고용하는 것을 의미합니다(「조세특례제한법 」제29조의3 제1항 각</t>
    <phoneticPr fontId="2" type="noConversion"/>
  </si>
  <si>
    <t xml:space="preserve">  가. 고용증가 인원 계산</t>
    <phoneticPr fontId="2" type="noConversion"/>
  </si>
  <si>
    <t xml:space="preserve">     호의 규정에 해당되는 자를 의미하며, 해당 중소기업의 최대주주 또는 최대출자자 등의 경우에는 제외됨).</t>
    <phoneticPr fontId="2" type="noConversion"/>
  </si>
  <si>
    <t>⑧ 해당 과세연도
청년등 상시근로자 수</t>
    <phoneticPr fontId="2" type="noConversion"/>
  </si>
  <si>
    <t>⑨ 직전 과세연도
청년등 상시근로자 수</t>
    <phoneticPr fontId="2" type="noConversion"/>
  </si>
  <si>
    <r>
      <t xml:space="preserve">⑩ 증가한 청년등 상시근로자 수
[(⑧-⑨), ⑩ </t>
    </r>
    <r>
      <rPr>
        <sz val="10.5"/>
        <color theme="1"/>
        <rFont val="맑은 고딕"/>
        <family val="3"/>
        <charset val="128"/>
      </rPr>
      <t>≦</t>
    </r>
    <r>
      <rPr>
        <sz val="10.5"/>
        <color theme="1"/>
        <rFont val="돋움"/>
        <family val="3"/>
        <charset val="129"/>
      </rPr>
      <t xml:space="preserve"> </t>
    </r>
    <r>
      <rPr>
        <sz val="10"/>
        <color theme="1"/>
        <rFont val="돋움"/>
        <family val="3"/>
        <charset val="129"/>
      </rPr>
      <t>(24)</t>
    </r>
    <r>
      <rPr>
        <sz val="10.5"/>
        <color theme="1"/>
        <rFont val="돋움"/>
        <family val="3"/>
        <charset val="129"/>
      </rPr>
      <t xml:space="preserve"> ]</t>
    </r>
    <phoneticPr fontId="2" type="noConversion"/>
  </si>
  <si>
    <t xml:space="preserve"> 2. ⑩란의 "증가한 청년등 상시근로자 수"는 24.란의 "증가한 상시근로자 수"를 한도로 합니다.</t>
    <phoneticPr fontId="2" type="noConversion"/>
  </si>
  <si>
    <t xml:space="preserve"> 3. ⑩, 26.란의 수가 음수인 경우 영으로 합니다.</t>
    <phoneticPr fontId="2" type="noConversion"/>
  </si>
  <si>
    <t xml:space="preserve">  나. 고용증가 인원 1인당 사용자의 사회보험료 부담금액</t>
    <phoneticPr fontId="2" type="noConversion"/>
  </si>
  <si>
    <r>
      <t xml:space="preserve"> 4. ⑮란부터 </t>
    </r>
    <r>
      <rPr>
        <sz val="11"/>
        <color theme="1"/>
        <rFont val="맑은 고딕"/>
        <family val="3"/>
        <charset val="128"/>
        <scheme val="minor"/>
      </rPr>
      <t>⑲</t>
    </r>
    <r>
      <rPr>
        <sz val="11"/>
        <color theme="1"/>
        <rFont val="맑은 고딕"/>
        <family val="2"/>
        <charset val="129"/>
        <scheme val="minor"/>
      </rPr>
      <t>란까지의 사회보험료율은 해당 과세연도 종료일 현재 적용되는 보험료율을 말합니다.</t>
    </r>
    <phoneticPr fontId="2" type="noConversion"/>
  </si>
  <si>
    <t>⑪ 해당 과세연도에 청년등 상시근
로자에게 지급하는「소득세법」
제20조제1항에 따른 총급여액</t>
    <phoneticPr fontId="2" type="noConversion"/>
  </si>
  <si>
    <t>⑫ 해당 과세연도
청년등 상시근로자 수(=⑧)</t>
    <phoneticPr fontId="2" type="noConversion"/>
  </si>
  <si>
    <r>
      <t>⑬ 사회보험료율
(=</t>
    </r>
    <r>
      <rPr>
        <sz val="11"/>
        <color theme="1"/>
        <rFont val="맑은 고딕"/>
        <family val="3"/>
        <charset val="128"/>
        <scheme val="minor"/>
      </rPr>
      <t>⑳</t>
    </r>
    <r>
      <rPr>
        <sz val="11"/>
        <color theme="1"/>
        <rFont val="맑은 고딕"/>
        <family val="2"/>
        <charset val="129"/>
        <scheme val="minor"/>
      </rPr>
      <t>)</t>
    </r>
    <phoneticPr fontId="2" type="noConversion"/>
  </si>
  <si>
    <t>⑭ 사회보험료
부담금
(⑪/⑫×⑬)</t>
    <phoneticPr fontId="2" type="noConversion"/>
  </si>
  <si>
    <t xml:space="preserve">    ⑮ 국민건강보험 :「국민건강보험법 시행령」 제43조의2제1항에 따른 보험료율의 2분의 1</t>
    <phoneticPr fontId="2" type="noConversion"/>
  </si>
  <si>
    <t>%</t>
    <phoneticPr fontId="2" type="noConversion"/>
  </si>
  <si>
    <r>
      <t xml:space="preserve">    </t>
    </r>
    <r>
      <rPr>
        <sz val="11"/>
        <color theme="1"/>
        <rFont val="맑은 고딕"/>
        <family val="3"/>
        <charset val="128"/>
        <scheme val="minor"/>
      </rPr>
      <t>⑯</t>
    </r>
    <r>
      <rPr>
        <sz val="11"/>
        <color theme="1"/>
        <rFont val="맑은 고딕"/>
        <family val="2"/>
        <charset val="129"/>
        <scheme val="minor"/>
      </rPr>
      <t xml:space="preserve"> 장기요양보험: ⑮란의 보험료율에 「노인장기요양보험법 시행령」제4조에 따른 장기요양보험료율을 곱한 수</t>
    </r>
    <phoneticPr fontId="2" type="noConversion"/>
  </si>
  <si>
    <t xml:space="preserve">  다. 사회보험료율</t>
    <phoneticPr fontId="2" type="noConversion"/>
  </si>
  <si>
    <r>
      <t xml:space="preserve">    </t>
    </r>
    <r>
      <rPr>
        <sz val="11"/>
        <color theme="1"/>
        <rFont val="맑은 고딕"/>
        <family val="3"/>
        <charset val="128"/>
        <scheme val="minor"/>
      </rPr>
      <t>⑰</t>
    </r>
    <r>
      <rPr>
        <sz val="11"/>
        <color theme="1"/>
        <rFont val="맑은 고딕"/>
        <family val="2"/>
        <charset val="129"/>
        <scheme val="minor"/>
      </rPr>
      <t xml:space="preserve"> 국민연금: 「국민연금법」 제88조에 따른 보험료율</t>
    </r>
    <phoneticPr fontId="2" type="noConversion"/>
  </si>
  <si>
    <t>⑮국민건강보험</t>
    <phoneticPr fontId="2" type="noConversion"/>
  </si>
  <si>
    <r>
      <rPr>
        <sz val="11"/>
        <color theme="1"/>
        <rFont val="맑은 고딕"/>
        <family val="3"/>
        <charset val="128"/>
        <scheme val="minor"/>
      </rPr>
      <t>⑯</t>
    </r>
    <r>
      <rPr>
        <sz val="11"/>
        <color theme="1"/>
        <rFont val="맑은 고딕"/>
        <family val="2"/>
        <charset val="129"/>
        <scheme val="minor"/>
      </rPr>
      <t>장기요양보험</t>
    </r>
    <phoneticPr fontId="2" type="noConversion"/>
  </si>
  <si>
    <r>
      <rPr>
        <sz val="11"/>
        <color theme="1"/>
        <rFont val="맑은 고딕"/>
        <family val="3"/>
        <charset val="128"/>
        <scheme val="minor"/>
      </rPr>
      <t>⑰</t>
    </r>
    <r>
      <rPr>
        <sz val="11"/>
        <color theme="1"/>
        <rFont val="맑은 고딕"/>
        <family val="2"/>
        <charset val="129"/>
        <scheme val="minor"/>
      </rPr>
      <t xml:space="preserve"> 국민연금</t>
    </r>
    <phoneticPr fontId="2" type="noConversion"/>
  </si>
  <si>
    <r>
      <rPr>
        <sz val="11"/>
        <color theme="1"/>
        <rFont val="맑은 고딕"/>
        <family val="3"/>
        <charset val="128"/>
        <scheme val="minor"/>
      </rPr>
      <t>⑱</t>
    </r>
    <r>
      <rPr>
        <sz val="11"/>
        <color theme="1"/>
        <rFont val="맑은 고딕"/>
        <family val="2"/>
        <charset val="129"/>
        <scheme val="minor"/>
      </rPr>
      <t xml:space="preserve"> 고용보험</t>
    </r>
    <phoneticPr fontId="2" type="noConversion"/>
  </si>
  <si>
    <r>
      <t>⑲</t>
    </r>
    <r>
      <rPr>
        <sz val="11"/>
        <color theme="1"/>
        <rFont val="맑은 고딕"/>
        <family val="2"/>
        <charset val="129"/>
        <scheme val="minor"/>
      </rPr>
      <t xml:space="preserve"> 산업재해
    보상보험</t>
    </r>
    <phoneticPr fontId="2" type="noConversion"/>
  </si>
  <si>
    <r>
      <t>⑳</t>
    </r>
    <r>
      <rPr>
        <sz val="11"/>
        <color theme="1"/>
        <rFont val="맑은 고딕"/>
        <family val="2"/>
        <charset val="129"/>
        <scheme val="minor"/>
      </rPr>
      <t xml:space="preserve"> 계
</t>
    </r>
    <r>
      <rPr>
        <sz val="9"/>
        <color theme="1"/>
        <rFont val="맑은 고딕"/>
        <family val="3"/>
        <charset val="129"/>
        <scheme val="minor"/>
      </rPr>
      <t>(⑮+</t>
    </r>
    <r>
      <rPr>
        <sz val="9"/>
        <color theme="1"/>
        <rFont val="맑은 고딕"/>
        <family val="3"/>
        <charset val="128"/>
        <scheme val="minor"/>
      </rPr>
      <t>⑯</t>
    </r>
    <r>
      <rPr>
        <sz val="9"/>
        <color theme="1"/>
        <rFont val="맑은 고딕"/>
        <family val="3"/>
        <charset val="129"/>
        <scheme val="minor"/>
      </rPr>
      <t>+</t>
    </r>
    <r>
      <rPr>
        <sz val="9"/>
        <color theme="1"/>
        <rFont val="맑은 고딕"/>
        <family val="3"/>
        <charset val="128"/>
        <scheme val="minor"/>
      </rPr>
      <t>⑰</t>
    </r>
    <r>
      <rPr>
        <sz val="9"/>
        <color theme="1"/>
        <rFont val="맑은 고딕"/>
        <family val="3"/>
        <charset val="129"/>
        <scheme val="minor"/>
      </rPr>
      <t>+</t>
    </r>
    <r>
      <rPr>
        <sz val="9"/>
        <color theme="1"/>
        <rFont val="맑은 고딕"/>
        <family val="3"/>
        <charset val="128"/>
        <scheme val="minor"/>
      </rPr>
      <t>⑱</t>
    </r>
    <r>
      <rPr>
        <sz val="9"/>
        <color theme="1"/>
        <rFont val="맑은 고딕"/>
        <family val="3"/>
        <charset val="129"/>
        <scheme val="minor"/>
      </rPr>
      <t>+</t>
    </r>
    <r>
      <rPr>
        <sz val="9"/>
        <color theme="1"/>
        <rFont val="맑은 고딕"/>
        <family val="3"/>
        <charset val="128"/>
        <scheme val="minor"/>
      </rPr>
      <t>⑲</t>
    </r>
    <r>
      <rPr>
        <sz val="9"/>
        <color theme="1"/>
        <rFont val="맑은 고딕"/>
        <family val="3"/>
        <charset val="129"/>
        <scheme val="minor"/>
      </rPr>
      <t>)</t>
    </r>
    <phoneticPr fontId="2" type="noConversion"/>
  </si>
  <si>
    <r>
      <t xml:space="preserve">    </t>
    </r>
    <r>
      <rPr>
        <sz val="11"/>
        <color theme="1"/>
        <rFont val="맑은 고딕"/>
        <family val="3"/>
        <charset val="128"/>
        <scheme val="minor"/>
      </rPr>
      <t>⑱</t>
    </r>
    <r>
      <rPr>
        <sz val="11"/>
        <color theme="1"/>
        <rFont val="맑은 고딕"/>
        <family val="2"/>
        <charset val="129"/>
        <scheme val="minor"/>
      </rPr>
      <t xml:space="preserve"> 고용보험: 「고용보험 및 산업재해보상보험의 보험료 징수 등에 관한 법률」 제13조제4항 각 호에 따른 수를 합한 수</t>
    </r>
    <phoneticPr fontId="2" type="noConversion"/>
  </si>
  <si>
    <r>
      <rPr>
        <sz val="11"/>
        <color theme="1"/>
        <rFont val="맑은 고딕"/>
        <family val="2"/>
        <charset val="129"/>
        <scheme val="minor"/>
      </rPr>
      <t xml:space="preserve">    </t>
    </r>
    <r>
      <rPr>
        <sz val="11"/>
        <color theme="1"/>
        <rFont val="맑은 고딕"/>
        <family val="3"/>
        <charset val="128"/>
        <scheme val="minor"/>
      </rPr>
      <t>⑲</t>
    </r>
    <r>
      <rPr>
        <sz val="11"/>
        <color theme="1"/>
        <rFont val="맑은 고딕"/>
        <family val="2"/>
        <charset val="129"/>
        <scheme val="minor"/>
      </rPr>
      <t xml:space="preserve"> 산업재해보상보험: 「고용보험 및 산업재해보상보험의 보험료 징수 등에 관한 법률」 제14조제3항에 따른 산재보험료율</t>
    </r>
    <phoneticPr fontId="2" type="noConversion"/>
  </si>
  <si>
    <r>
      <t xml:space="preserve">2. 청년 및 경력단절 여성 </t>
    </r>
    <r>
      <rPr>
        <b/>
        <sz val="10"/>
        <color rgb="FFFF0000"/>
        <rFont val="돋움"/>
        <family val="3"/>
        <charset val="129"/>
      </rPr>
      <t>외</t>
    </r>
    <r>
      <rPr>
        <b/>
        <sz val="10"/>
        <color theme="1"/>
        <rFont val="돋움"/>
        <family val="3"/>
        <charset val="129"/>
      </rPr>
      <t xml:space="preserve"> 상시근로자 고용증가 인원의 사회보험료 부담증가 상당액에 대한 공제세액계산</t>
    </r>
    <phoneticPr fontId="2" type="noConversion"/>
  </si>
  <si>
    <r>
      <rPr>
        <b/>
        <sz val="9"/>
        <color rgb="FF0070C0"/>
        <rFont val="맑은 고딕"/>
        <family val="3"/>
        <charset val="129"/>
        <scheme val="minor"/>
      </rPr>
      <t xml:space="preserve"> (21.)</t>
    </r>
    <r>
      <rPr>
        <sz val="9"/>
        <color theme="1"/>
        <rFont val="맑은 고딕"/>
        <family val="3"/>
        <charset val="129"/>
        <scheme val="minor"/>
      </rPr>
      <t xml:space="preserve"> 공제세액( (26.)×(30.)×</t>
    </r>
    <r>
      <rPr>
        <b/>
        <sz val="9"/>
        <color rgb="FFFF0000"/>
        <rFont val="맑은 고딕"/>
        <family val="3"/>
        <charset val="129"/>
        <scheme val="minor"/>
      </rPr>
      <t>0.5</t>
    </r>
    <r>
      <rPr>
        <sz val="9"/>
        <color theme="1"/>
        <rFont val="맑은 고딕"/>
        <family val="3"/>
        <charset val="129"/>
        <scheme val="minor"/>
      </rPr>
      <t>, 단 신성장 서비스업을 영위하는 중소기업의 경우 26.×30.×</t>
    </r>
    <r>
      <rPr>
        <b/>
        <sz val="9"/>
        <color rgb="FFFF0000"/>
        <rFont val="맑은 고딕"/>
        <family val="3"/>
        <charset val="129"/>
        <scheme val="minor"/>
      </rPr>
      <t>0.75</t>
    </r>
    <r>
      <rPr>
        <sz val="9"/>
        <color theme="1"/>
        <rFont val="맑은 고딕"/>
        <family val="3"/>
        <charset val="129"/>
        <scheme val="minor"/>
      </rPr>
      <t>)</t>
    </r>
    <phoneticPr fontId="2" type="noConversion"/>
  </si>
  <si>
    <t>22. 해당 과세연도
상시근로자 수</t>
    <phoneticPr fontId="2" type="noConversion"/>
  </si>
  <si>
    <t>23.  직전 과세연도
상시근로자 수</t>
    <phoneticPr fontId="2" type="noConversion"/>
  </si>
  <si>
    <t>24. 증가한
상시근로자 수
(22.-23.)</t>
    <phoneticPr fontId="2" type="noConversion"/>
  </si>
  <si>
    <t>25. 증가한 청년 등 상시근로자 수
(=⑩)</t>
    <phoneticPr fontId="2" type="noConversion"/>
  </si>
  <si>
    <r>
      <t xml:space="preserve">26. 증가한 청년 등 </t>
    </r>
    <r>
      <rPr>
        <sz val="11"/>
        <color rgb="FFFF0000"/>
        <rFont val="맑은 고딕"/>
        <family val="3"/>
        <charset val="129"/>
        <scheme val="minor"/>
      </rPr>
      <t>외</t>
    </r>
    <r>
      <rPr>
        <sz val="11"/>
        <color theme="1"/>
        <rFont val="맑은 고딕"/>
        <family val="2"/>
        <charset val="129"/>
        <scheme val="minor"/>
      </rPr>
      <t xml:space="preserve"> 상시근로자 수
( 24. - 25.)</t>
    </r>
    <phoneticPr fontId="2" type="noConversion"/>
  </si>
  <si>
    <r>
      <t xml:space="preserve">  5. (21)란의 신성장 서비스업을 영위하는 중소기업이란 「조세특례제한법 시행령</t>
    </r>
    <r>
      <rPr>
        <sz val="11"/>
        <color theme="1"/>
        <rFont val="맑은 고딕"/>
        <family val="3"/>
        <charset val="128"/>
        <scheme val="minor"/>
      </rPr>
      <t>｣</t>
    </r>
    <r>
      <rPr>
        <sz val="11"/>
        <color theme="1"/>
        <rFont val="맑은 고딕"/>
        <family val="2"/>
        <charset val="129"/>
        <scheme val="minor"/>
      </rPr>
      <t xml:space="preserve"> 제27조의4제5항 각 호에 따른 업종을 주된 사업으</t>
    </r>
    <phoneticPr fontId="2" type="noConversion"/>
  </si>
  <si>
    <t xml:space="preserve">    로 영위하는 중소기업을 말합니다.</t>
    <phoneticPr fontId="2" type="noConversion"/>
  </si>
  <si>
    <t>소득세법 제20조 [ 근로소득 ]</t>
    <phoneticPr fontId="2" type="noConversion"/>
  </si>
  <si>
    <r>
      <t>27. 해당 과세연도에 청년등 외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</si>
  <si>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r>
      <t xml:space="preserve">28. </t>
    </r>
    <r>
      <rPr>
        <sz val="10"/>
        <color theme="1"/>
        <rFont val="굴림"/>
        <family val="3"/>
        <charset val="129"/>
      </rPr>
      <t xml:space="preserve">해당 과세연도 상시근로자 수 
</t>
    </r>
    <r>
      <rPr>
        <b/>
        <sz val="10"/>
        <color theme="1"/>
        <rFont val="굴림"/>
        <family val="3"/>
        <charset val="129"/>
      </rPr>
      <t>-</t>
    </r>
    <r>
      <rPr>
        <sz val="10"/>
        <color theme="1"/>
        <rFont val="굴림"/>
        <family val="3"/>
        <charset val="129"/>
      </rPr>
      <t xml:space="preserve"> 해당 과세연도 청년등 상시근로자 수</t>
    </r>
    <r>
      <rPr>
        <sz val="10"/>
        <color theme="1"/>
        <rFont val="맑은 고딕"/>
        <family val="3"/>
        <charset val="129"/>
        <scheme val="minor"/>
      </rPr>
      <t xml:space="preserve"> (22.-</t>
    </r>
    <r>
      <rPr>
        <sz val="12"/>
        <color theme="1"/>
        <rFont val="맑은 고딕"/>
        <family val="3"/>
        <charset val="129"/>
        <scheme val="minor"/>
      </rPr>
      <t>⑧</t>
    </r>
    <r>
      <rPr>
        <sz val="10"/>
        <color theme="1"/>
        <rFont val="맑은 고딕"/>
        <family val="3"/>
        <charset val="129"/>
        <scheme val="minor"/>
      </rPr>
      <t>)</t>
    </r>
    <phoneticPr fontId="2" type="noConversion"/>
  </si>
  <si>
    <r>
      <t>29. 사회보험료율
(=</t>
    </r>
    <r>
      <rPr>
        <sz val="11"/>
        <color theme="1"/>
        <rFont val="맑은 고딕"/>
        <family val="3"/>
        <charset val="128"/>
        <scheme val="minor"/>
      </rPr>
      <t>⑳</t>
    </r>
    <r>
      <rPr>
        <sz val="11"/>
        <color theme="1"/>
        <rFont val="맑은 고딕"/>
        <family val="2"/>
        <charset val="129"/>
        <scheme val="minor"/>
      </rPr>
      <t>)</t>
    </r>
    <phoneticPr fontId="2" type="noConversion"/>
  </si>
  <si>
    <t>30. 사회보험료
부담금
(27./28.×29.)</t>
    <phoneticPr fontId="2" type="noConversion"/>
  </si>
  <si>
    <t>① 근로소득은 해당 과세기간에 발생한 다음 각 호의 소득으로 한다.(2009.12.31 개정)</t>
    <phoneticPr fontId="2" type="noConversion"/>
  </si>
  <si>
    <t>1. 근로를 제공함으로써 받는 봉급ㆍ급료ㆍ보수ㆍ세비ㆍ임금ㆍ상여ㆍ수당과 이와 유사한 성질의 급여(2009.12.31 개정)</t>
    <phoneticPr fontId="2" type="noConversion"/>
  </si>
  <si>
    <t>2. 법인의 주주총회ㆍ사원총회 또는 이에 준하는 의결기관의 결의에 따라 상여로 받는 소득(2009.12.31 개정)</t>
    <phoneticPr fontId="2" type="noConversion"/>
  </si>
  <si>
    <r>
      <t xml:space="preserve">3. 2차년도 세제지원 요건 :  </t>
    </r>
    <r>
      <rPr>
        <b/>
        <sz val="11"/>
        <color rgb="FF0070C0"/>
        <rFont val="돋움"/>
        <family val="3"/>
        <charset val="129"/>
      </rPr>
      <t xml:space="preserve">33. </t>
    </r>
    <r>
      <rPr>
        <sz val="11"/>
        <color rgb="FF0070C0"/>
        <rFont val="맑은 고딕"/>
        <family val="3"/>
        <charset val="128"/>
        <scheme val="minor"/>
      </rPr>
      <t>≧</t>
    </r>
    <r>
      <rPr>
        <sz val="11"/>
        <color rgb="FF0070C0"/>
        <rFont val="맑은 고딕"/>
        <family val="2"/>
        <charset val="129"/>
        <scheme val="minor"/>
      </rPr>
      <t xml:space="preserve"> 0</t>
    </r>
    <phoneticPr fontId="2" type="noConversion"/>
  </si>
  <si>
    <t>3. 「법인세법」에 따라 상여로 처분된 금액(2009.12.31 신설)</t>
    <phoneticPr fontId="2" type="noConversion"/>
  </si>
  <si>
    <t xml:space="preserve">  가. 상시 근로자 증가 인원</t>
    <phoneticPr fontId="2" type="noConversion"/>
  </si>
  <si>
    <t>4. 퇴직함으로써 받는 소득으로서 퇴직소득에 속하지 아니하는 소득(2009.12.31 신설)</t>
    <phoneticPr fontId="2" type="noConversion"/>
  </si>
  <si>
    <r>
      <t>31. 2차년도(</t>
    </r>
    <r>
      <rPr>
        <b/>
        <sz val="10.5"/>
        <color theme="1"/>
        <rFont val="돋움"/>
        <family val="3"/>
        <charset val="129"/>
      </rPr>
      <t>해당년도</t>
    </r>
    <r>
      <rPr>
        <sz val="10.5"/>
        <color theme="1"/>
        <rFont val="돋움"/>
        <family val="3"/>
        <charset val="129"/>
      </rPr>
      <t>)
상시 근로자 수</t>
    </r>
    <phoneticPr fontId="2" type="noConversion"/>
  </si>
  <si>
    <r>
      <t>32. 1차년도 (</t>
    </r>
    <r>
      <rPr>
        <b/>
        <sz val="10.5"/>
        <color theme="1"/>
        <rFont val="돋움"/>
        <family val="3"/>
        <charset val="129"/>
      </rPr>
      <t>직전년도</t>
    </r>
    <r>
      <rPr>
        <sz val="10.5"/>
        <color theme="1"/>
        <rFont val="돋움"/>
        <family val="3"/>
        <charset val="129"/>
      </rPr>
      <t>)
상시 근로자 수</t>
    </r>
    <phoneticPr fontId="2" type="noConversion"/>
  </si>
  <si>
    <r>
      <t>33. 상시 근로자 
증가 인원(31.</t>
    </r>
    <r>
      <rPr>
        <sz val="10.5"/>
        <color theme="1"/>
        <rFont val="굴림"/>
        <family val="3"/>
        <charset val="129"/>
      </rPr>
      <t>-</t>
    </r>
    <r>
      <rPr>
        <sz val="10.5"/>
        <color theme="1"/>
        <rFont val="돋움"/>
        <family val="3"/>
        <charset val="129"/>
      </rPr>
      <t xml:space="preserve"> 32.)</t>
    </r>
    <phoneticPr fontId="2" type="noConversion"/>
  </si>
  <si>
    <t>5. 종업원등 또는 대학의 교직원이 지급받는 직무발명보상금(제21조 제1항 제22호의2에 따른 직무발명보상금은 제외한다)(2016.12.20 신설)</t>
    <phoneticPr fontId="2" type="noConversion"/>
  </si>
  <si>
    <t xml:space="preserve">  나. 2차년도 세액공제액 계산(상시 근로자 감소여부)</t>
    <phoneticPr fontId="2" type="noConversion"/>
  </si>
  <si>
    <t>② 근로소득금액은 제1항 각 호의 소득의 금액의 합계액(비과세소득의 금액은 제외하며, 이하 “총급여액”이라 한다)에서 제47조에 따른 근로소득공제를 적용한 금액으로 한다.(2009.12.31 개정)</t>
    <phoneticPr fontId="2" type="noConversion"/>
  </si>
  <si>
    <t>직전년도 대비
상시근로자 감소
여부</t>
    <phoneticPr fontId="2" type="noConversion"/>
  </si>
  <si>
    <t>직전년도 대비
청년 등 상시근로자수 감소여부</t>
    <phoneticPr fontId="2" type="noConversion"/>
  </si>
  <si>
    <t>ㄱ. 직전년도 
청년 등 상시근로자 증가에 대한 
사회보험료 
세액공제액</t>
    <phoneticPr fontId="2" type="noConversion"/>
  </si>
  <si>
    <r>
      <t xml:space="preserve">ㄴ. 직전년도 
청년 등 </t>
    </r>
    <r>
      <rPr>
        <sz val="11"/>
        <color rgb="FFC00000"/>
        <rFont val="맑은 고딕"/>
        <family val="3"/>
        <charset val="129"/>
        <scheme val="minor"/>
      </rPr>
      <t>외</t>
    </r>
    <r>
      <rPr>
        <sz val="11"/>
        <color theme="1"/>
        <rFont val="맑은 고딕"/>
        <family val="2"/>
        <charset val="129"/>
        <scheme val="minor"/>
      </rPr>
      <t xml:space="preserve"> 상시
근로자 증가에 대한 사회보험료
세액공제액</t>
    </r>
  </si>
  <si>
    <r>
      <t xml:space="preserve">34. 2차년도
세액공제액
(ㄱ. </t>
    </r>
    <r>
      <rPr>
        <sz val="11"/>
        <color theme="1"/>
        <rFont val="굴림"/>
        <family val="3"/>
        <charset val="129"/>
      </rPr>
      <t>+</t>
    </r>
    <r>
      <rPr>
        <sz val="11"/>
        <color theme="1"/>
        <rFont val="맑은 고딕"/>
        <family val="2"/>
        <charset val="129"/>
        <scheme val="minor"/>
      </rPr>
      <t xml:space="preserve"> ㄴ.)</t>
    </r>
    <phoneticPr fontId="2" type="noConversion"/>
  </si>
  <si>
    <t>③ 근로소득의 범위에 관하여 필요한 사항은 대통령령으로 정한다.(2009.12.31 항번개정)</t>
    <phoneticPr fontId="2" type="noConversion"/>
  </si>
  <si>
    <t>국세청 답변</t>
    <phoneticPr fontId="2" type="noConversion"/>
  </si>
  <si>
    <t>조세특례제한법 제30조의4 제7항의 총급여액은 소득세법 제20조 제1항에 따른 급여액이라고 규정하고 있는데</t>
    <phoneticPr fontId="2" type="noConversion"/>
  </si>
  <si>
    <r>
      <t xml:space="preserve">이때 </t>
    </r>
    <r>
      <rPr>
        <b/>
        <u/>
        <sz val="11"/>
        <color rgb="FFC00000"/>
        <rFont val="맑은 고딕"/>
        <family val="3"/>
        <charset val="129"/>
        <scheme val="minor"/>
      </rPr>
      <t xml:space="preserve">총급여액이라 함은 </t>
    </r>
    <r>
      <rPr>
        <b/>
        <u/>
        <sz val="11"/>
        <color rgb="FF002060"/>
        <rFont val="맑은 고딕"/>
        <family val="3"/>
        <charset val="129"/>
        <scheme val="minor"/>
      </rPr>
      <t>비과세소득을 제외</t>
    </r>
    <r>
      <rPr>
        <b/>
        <u/>
        <sz val="11"/>
        <color rgb="FFC00000"/>
        <rFont val="맑은 고딕"/>
        <family val="3"/>
        <charset val="129"/>
        <scheme val="minor"/>
      </rPr>
      <t>하도록 하고 있으므로 비과세 소득을 제외한 총급여액을 기준으로 계산함이 타당</t>
    </r>
    <r>
      <rPr>
        <b/>
        <sz val="11"/>
        <color rgb="FFC00000"/>
        <rFont val="맑은 고딕"/>
        <family val="3"/>
        <charset val="129"/>
        <scheme val="minor"/>
      </rPr>
      <t>한 것으로 판단됩니다.</t>
    </r>
    <phoneticPr fontId="2" type="noConversion"/>
  </si>
  <si>
    <t xml:space="preserve"> 35. 세액공제액 : 해당년도 세액공제액⑥ + 2차년도 세액공제액 (34.)</t>
    <phoneticPr fontId="2" type="noConversion"/>
  </si>
  <si>
    <t xml:space="preserve">     「조세특례제한법」 제30조의4제5항에 따라 공제세액계산서를 제출합니다.</t>
    <phoneticPr fontId="2" type="noConversion"/>
  </si>
  <si>
    <t>2018.1.1.이후 중소기업에 대한 특별세액감면(조특법 §7)과는 중복적용받을 수 있다.</t>
    <phoneticPr fontId="2" type="noConversion"/>
  </si>
  <si>
    <t>최저한세의 적용</t>
    <phoneticPr fontId="2" type="noConversion"/>
  </si>
  <si>
    <t>미공제세액의 이월공제 5년</t>
    <phoneticPr fontId="2" type="noConversion"/>
  </si>
  <si>
    <t>농어촌특별세의 비과세</t>
    <phoneticPr fontId="2" type="noConversion"/>
  </si>
  <si>
    <t>첨부서류</t>
    <phoneticPr fontId="2" type="noConversion"/>
  </si>
  <si>
    <t xml:space="preserve">  없음</t>
    <phoneticPr fontId="2" type="noConversion"/>
  </si>
  <si>
    <t>수수료 
없음</t>
    <phoneticPr fontId="2" type="noConversion"/>
  </si>
  <si>
    <t>2018.1.1. 이후 공제기간 2년 확대 : *고용인원이 유지되는 경우 고용이 증가한 다음 해도 세액공제 적용</t>
    <phoneticPr fontId="2" type="noConversion"/>
  </si>
  <si>
    <t>(5) 외국인 투자기업에 대한 법인세감면의 경우 세액공제 계산</t>
    <phoneticPr fontId="2" type="noConversion"/>
  </si>
  <si>
    <t xml:space="preserve">내국법인이 조세특례제한법 제121조의 2 또는 제121조의 4에 따라 외국인투자기업에 대한 법인세를 감면 받는 경우에는 </t>
    <phoneticPr fontId="2" type="noConversion"/>
  </si>
  <si>
    <t>중소기업 사회보헙료세액공제에 해당하는 금액 중 내국인 투자자의 소유주식 또는 지분의 비율을 곱하여 계산한 금액을 공제한다.</t>
    <phoneticPr fontId="2" type="noConversion"/>
  </si>
  <si>
    <t>(조특법 §127 ③)</t>
    <phoneticPr fontId="2" type="noConversion"/>
  </si>
  <si>
    <t>(6) 고용창출투자세액공제와 중소기업 사회보험료세액공제의 중복적용의 배제</t>
    <phoneticPr fontId="2" type="noConversion"/>
  </si>
  <si>
    <t>동일한 사업연도에 고용창출투자세액공제(조특법 §26)와 중소기업 사회보험료세액공제 (조특법 §30의 4)가 동시에 적용되는 경우에는</t>
    <phoneticPr fontId="2" type="noConversion"/>
  </si>
  <si>
    <t xml:space="preserve"> 각각 그 중 하나만을 선택하여 적용받을 수 있다. (조특법 §127 ②).</t>
    <phoneticPr fontId="2" type="noConversion"/>
  </si>
  <si>
    <t xml:space="preserve">따라서 조세특례제한법 제127조 제2항에 따라 동일한 사업연도에 고용창출투자세액공제와 중소기업 사회보험료 세액공제가 동시에 에 적용되는 경우에는 </t>
    <phoneticPr fontId="2" type="noConversion"/>
  </si>
  <si>
    <t>그 중 하나만을 선택하여 적용받을 수 있는 것이나</t>
    <phoneticPr fontId="2" type="noConversion"/>
  </si>
  <si>
    <t xml:space="preserve">이월된 고용창출투자세액공제와 당기의 중소기업 사회보험료세액공제가 있는 경우에는 중복 적용이 가능하며 이 경우에는 이월된 </t>
    <phoneticPr fontId="2" type="noConversion"/>
  </si>
  <si>
    <t>고용창출투자세액공제를 먼저 공제하여야 한다.</t>
    <phoneticPr fontId="2" type="noConversion"/>
  </si>
  <si>
    <r>
      <rPr>
        <b/>
        <sz val="11"/>
        <color rgb="FF7030A0"/>
        <rFont val="맑은 고딕"/>
        <family val="3"/>
        <charset val="129"/>
        <scheme val="minor"/>
      </rPr>
      <t xml:space="preserve">(7) 대부분의 세액감면시 중소기업 사회보험료세액공제의 </t>
    </r>
    <r>
      <rPr>
        <b/>
        <sz val="11"/>
        <color rgb="FF0070C0"/>
        <rFont val="맑은 고딕"/>
        <family val="3"/>
        <charset val="129"/>
        <scheme val="minor"/>
      </rPr>
      <t>적용배제</t>
    </r>
    <phoneticPr fontId="2" type="noConversion"/>
  </si>
  <si>
    <t>내국법인이 조세특례제한법상 다음의 법인세감면을 적용받은 경우와 중소기업 사회보험료 세액공제를 동시에 적용받을 수 있는</t>
    <phoneticPr fontId="2" type="noConversion"/>
  </si>
  <si>
    <t xml:space="preserve">경우에는 그 중 하나만을 선택하여 이를 적용받을 수 있다. </t>
    <phoneticPr fontId="2" type="noConversion"/>
  </si>
  <si>
    <r>
      <t xml:space="preserve">그러나 </t>
    </r>
    <r>
      <rPr>
        <b/>
        <sz val="11"/>
        <color rgb="FF002060"/>
        <rFont val="맑은 고딕"/>
        <family val="3"/>
        <charset val="129"/>
        <scheme val="minor"/>
      </rPr>
      <t>중소기업에 대한 특별세액감면(조특법 §7)과는 중복적용받을 수 있다.*</t>
    </r>
    <r>
      <rPr>
        <b/>
        <sz val="11"/>
        <color rgb="FFFF0000"/>
        <rFont val="맑은 고딕"/>
        <family val="3"/>
        <charset val="129"/>
        <scheme val="minor"/>
      </rPr>
      <t xml:space="preserve"> (조특법 §127 ④).</t>
    </r>
    <phoneticPr fontId="2" type="noConversion"/>
  </si>
  <si>
    <r>
      <t xml:space="preserve">* 본 개정규정은 </t>
    </r>
    <r>
      <rPr>
        <b/>
        <sz val="11"/>
        <color rgb="FF002060"/>
        <rFont val="맑은 고딕"/>
        <family val="3"/>
        <charset val="129"/>
        <scheme val="minor"/>
      </rPr>
      <t>2018.1.1. 이후 개시하는 사업연도분부터 적용</t>
    </r>
    <r>
      <rPr>
        <b/>
        <sz val="11"/>
        <color rgb="FFFF0000"/>
        <rFont val="맑은 고딕"/>
        <family val="3"/>
        <charset val="129"/>
        <scheme val="minor"/>
      </rPr>
      <t>한다. (법률 제15227호, 부칙 §2 ①. 2017.12.19.).</t>
    </r>
    <phoneticPr fontId="2" type="noConversion"/>
  </si>
  <si>
    <t>① 창업중소기업 등에 대한 세액감면 (조특법 §6)</t>
    <phoneticPr fontId="2" type="noConversion"/>
  </si>
  <si>
    <t>② 연구개발특구에 입주하는 첨단기술기업 등에 대한 세액감면(조특법 §12의 2)</t>
    <phoneticPr fontId="2" type="noConversion"/>
  </si>
  <si>
    <t>③ 창업중소기업간의 통합시 세액감면승계(조특법 §31 ④)</t>
    <phoneticPr fontId="2" type="noConversion"/>
  </si>
  <si>
    <t>④ 사업전환중소기업 · 수도권과밀억제권역 외의 지역으로 이전하는 중소기업 또는 농업 회사법인의 통합시 세액감면승계 (조특법 §31 ⑤)</t>
    <phoneticPr fontId="2" type="noConversion"/>
  </si>
  <si>
    <t>⑤ 법인전환시 세액감면승계 (조특법 §32 ④)</t>
    <phoneticPr fontId="2" type="noConversion"/>
  </si>
  <si>
    <t>⑥ 사업전환중소기업에 대한 세액감면 (조특법 §33의 2)</t>
    <phoneticPr fontId="2" type="noConversion"/>
  </si>
  <si>
    <t>⑦ 공공기관의 혁신도시로 이전하는 경우의 법인세 감면 (조특법 §62 ④)</t>
    <phoneticPr fontId="2" type="noConversion"/>
  </si>
  <si>
    <t>⑧ 수도권과밀억제권역 외 지역이전 중소기업에 대한 세액감면 (조특법 §63)</t>
    <phoneticPr fontId="2" type="noConversion"/>
  </si>
  <si>
    <t>⑨ 공장 및 본사의 수도권 외의 지역이전에 대한 임시특별세액감면(조특법 §63의 2 ②)</t>
    <phoneticPr fontId="2" type="noConversion"/>
  </si>
  <si>
    <t>⑩ 농공단지 입주기업 등에 대한 세액감면 (조특법 §64)</t>
    <phoneticPr fontId="2" type="noConversion"/>
  </si>
  <si>
    <t>⑪ 영농조합법인에 대한 세액면제(조특법 §66)</t>
    <phoneticPr fontId="2" type="noConversion"/>
  </si>
  <si>
    <t>⑫ 영어조합법인에 대한 세액면제(조특법 §67)</t>
    <phoneticPr fontId="2" type="noConversion"/>
  </si>
  <si>
    <t>⑬ 농업회사법인에 대한 세액감면(조특법 §68)</t>
    <phoneticPr fontId="2" type="noConversion"/>
  </si>
  <si>
    <t>⑭ 사회적기업에 대한 세액감면 (조특법 §85의 6 ① · ②)</t>
    <phoneticPr fontId="2" type="noConversion"/>
  </si>
  <si>
    <t>⑮ 해외진출기업의 국내복귀에 대한 세액감면 (조특법 §104의 24 ①)</t>
    <phoneticPr fontId="2" type="noConversion"/>
  </si>
  <si>
    <t>16. 제주첨단과학기술단지입주기업에 대한 세액감면 (조특법 §121의 8)</t>
    <phoneticPr fontId="2" type="noConversion"/>
  </si>
  <si>
    <t>17. 제주투자진흥지구 또는 제주자유무역지역입주기업에 대한 세액감면(조특법 §121의 9 ②)</t>
    <phoneticPr fontId="2" type="noConversion"/>
  </si>
  <si>
    <t>18. 기업도시개발구역입주기업 등에 대한 법인세감면(조특법 §121의 17 ②)</t>
    <phoneticPr fontId="2" type="noConversion"/>
  </si>
  <si>
    <t>19. 아시아문화중심도시 투자진흥기구 입주기업 등에 대한 법인세감면 (조특법 §121의 20 ②)</t>
    <phoneticPr fontId="2" type="noConversion"/>
  </si>
  <si>
    <t>20. 금융중심지 창업기업 등에 대한 법인세감면(조특법 §121의 21 ②)</t>
    <phoneticPr fontId="2" type="noConversion"/>
  </si>
  <si>
    <t>21. 첨단의료복합단지 입주기업에 대한 법인세의 감면 (조특법 §121의 22 ②)</t>
    <phoneticPr fontId="2" type="noConversion"/>
  </si>
  <si>
    <r>
      <t xml:space="preserve">3. 2차년도 세제지원 요건 :  </t>
    </r>
    <r>
      <rPr>
        <b/>
        <sz val="11"/>
        <color rgb="FFFF0000"/>
        <rFont val="돋움"/>
        <family val="3"/>
        <charset val="129"/>
      </rPr>
      <t xml:space="preserve">33. </t>
    </r>
    <r>
      <rPr>
        <sz val="11"/>
        <color rgb="FFFF0000"/>
        <rFont val="맑은 고딕"/>
        <family val="3"/>
        <charset val="128"/>
        <scheme val="minor"/>
      </rPr>
      <t>≧</t>
    </r>
    <r>
      <rPr>
        <sz val="11"/>
        <color rgb="FFFF0000"/>
        <rFont val="맑은 고딕"/>
        <family val="2"/>
        <charset val="129"/>
        <scheme val="minor"/>
      </rPr>
      <t xml:space="preserve"> 0</t>
    </r>
    <phoneticPr fontId="2" type="noConversion"/>
  </si>
  <si>
    <t>문채원</t>
  </si>
  <si>
    <t>전지현</t>
  </si>
  <si>
    <t>전현무</t>
  </si>
  <si>
    <t>전현무 이장원</t>
  </si>
  <si>
    <t>이장원</t>
  </si>
  <si>
    <t>선우치과의원</t>
  </si>
  <si>
    <t>충청남도 천안시 서북구  오성로 103,6층 (두정동,청풍프라자)</t>
  </si>
  <si>
    <t>타일러</t>
  </si>
  <si>
    <t>전현무 이장원</t>
    <phoneticPr fontId="2" type="noConversion"/>
  </si>
  <si>
    <r>
      <t xml:space="preserve">⑦ 제6항을 적용할 때 공제받은 과세연도의 종료일 현재 29세 이하인 자(제3항 단서에 해당하는 자를 포함한다)는 이후 과세연도에도 </t>
    </r>
    <r>
      <rPr>
        <b/>
        <sz val="11"/>
        <color theme="3"/>
        <rFont val="맑은 고딕"/>
        <family val="3"/>
        <charset val="129"/>
        <scheme val="minor"/>
      </rPr>
      <t>29세 이하인 것으로 본다.</t>
    </r>
    <phoneticPr fontId="2" type="noConversion"/>
  </si>
  <si>
    <r>
      <t>중소기업 고용증가 인원에 대한 사회보험료 세액공제</t>
    </r>
    <r>
      <rPr>
        <b/>
        <sz val="11"/>
        <color theme="3"/>
        <rFont val="맑은 고딕"/>
        <family val="3"/>
        <charset val="129"/>
        <scheme val="minor"/>
      </rPr>
      <t xml:space="preserve"> [조특법 제30조의 4,조특령 제27조의4,조특칙 제14조의4]</t>
    </r>
    <phoneticPr fontId="2" type="noConversion"/>
  </si>
  <si>
    <t>사회보험료 세액공제 해당 세액공제를 적용받고 추후 고용인원이  감소된 것으로 인한 세액추징은 없는 것입니다.</t>
    <phoneticPr fontId="2" type="noConversion"/>
  </si>
  <si>
    <r>
      <t xml:space="preserve">2018.1.1. 이후 공제기간 2년 확대 : *고용인원이 유지되는 경우 고용이 증가한 </t>
    </r>
    <r>
      <rPr>
        <b/>
        <u/>
        <sz val="11"/>
        <color rgb="FF0070C0"/>
        <rFont val="맑은 고딕"/>
        <family val="3"/>
        <charset val="129"/>
        <scheme val="minor"/>
      </rPr>
      <t>다음 해도 세액공제 적용</t>
    </r>
    <phoneticPr fontId="2" type="noConversion"/>
  </si>
  <si>
    <t>2017년 공제받은 인원수가 감소시 작성</t>
    <phoneticPr fontId="2" type="noConversion"/>
  </si>
  <si>
    <r>
      <rPr>
        <sz val="10"/>
        <rFont val="돋움"/>
        <family val="3"/>
        <charset val="129"/>
      </rPr>
      <t>연말정산</t>
    </r>
    <r>
      <rPr>
        <sz val="10"/>
        <rFont val="Arial"/>
        <family val="2"/>
      </rPr>
      <t xml:space="preserve"> </t>
    </r>
    <r>
      <rPr>
        <sz val="10"/>
        <rFont val="돋움"/>
        <family val="3"/>
        <charset val="129"/>
      </rPr>
      <t>근로소득원천징수영수증</t>
    </r>
    <r>
      <rPr>
        <sz val="10"/>
        <rFont val="Arial"/>
        <family val="2"/>
      </rPr>
      <t xml:space="preserve"> </t>
    </r>
    <r>
      <rPr>
        <sz val="10"/>
        <rFont val="돋움"/>
        <family val="3"/>
        <charset val="129"/>
      </rPr>
      <t>총괄로</t>
    </r>
    <r>
      <rPr>
        <sz val="10"/>
        <rFont val="Arial"/>
        <family val="2"/>
      </rPr>
      <t xml:space="preserve"> </t>
    </r>
    <r>
      <rPr>
        <sz val="10"/>
        <rFont val="돋움"/>
        <family val="3"/>
        <charset val="129"/>
      </rPr>
      <t>해서</t>
    </r>
    <r>
      <rPr>
        <sz val="10"/>
        <rFont val="Arial"/>
        <family val="2"/>
      </rPr>
      <t xml:space="preserve"> 21. </t>
    </r>
    <r>
      <rPr>
        <sz val="10"/>
        <rFont val="돋움"/>
        <family val="3"/>
        <charset val="129"/>
      </rPr>
      <t>총급여</t>
    </r>
    <r>
      <rPr>
        <sz val="10"/>
        <rFont val="Arial"/>
        <family val="2"/>
      </rPr>
      <t xml:space="preserve"> </t>
    </r>
    <r>
      <rPr>
        <sz val="10"/>
        <rFont val="돋움"/>
        <family val="3"/>
        <charset val="129"/>
      </rPr>
      <t>복사</t>
    </r>
    <r>
      <rPr>
        <sz val="10"/>
        <rFont val="Arial"/>
        <family val="2"/>
      </rPr>
      <t xml:space="preserve"> </t>
    </r>
    <r>
      <rPr>
        <sz val="10"/>
        <rFont val="돋움"/>
        <family val="3"/>
        <charset val="129"/>
      </rPr>
      <t>후</t>
    </r>
    <r>
      <rPr>
        <sz val="10"/>
        <rFont val="Arial"/>
        <family val="2"/>
      </rPr>
      <t xml:space="preserve"> </t>
    </r>
    <r>
      <rPr>
        <sz val="10"/>
        <rFont val="돋움"/>
        <family val="3"/>
        <charset val="129"/>
      </rPr>
      <t>붙이기</t>
    </r>
    <r>
      <rPr>
        <sz val="10"/>
        <rFont val="Arial"/>
        <family val="2"/>
      </rPr>
      <t xml:space="preserve"> (</t>
    </r>
    <r>
      <rPr>
        <sz val="10"/>
        <rFont val="돋움"/>
        <family val="3"/>
        <charset val="129"/>
      </rPr>
      <t>단</t>
    </r>
    <r>
      <rPr>
        <sz val="10"/>
        <rFont val="Arial"/>
        <family val="2"/>
      </rPr>
      <t xml:space="preserve">, </t>
    </r>
    <r>
      <rPr>
        <sz val="10"/>
        <rFont val="돋움"/>
        <family val="3"/>
        <charset val="129"/>
      </rPr>
      <t>중도입사자</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총급여는</t>
    </r>
    <r>
      <rPr>
        <sz val="10"/>
        <rFont val="Arial"/>
        <family val="2"/>
      </rPr>
      <t xml:space="preserve"> </t>
    </r>
    <r>
      <rPr>
        <sz val="10"/>
        <rFont val="돋움"/>
        <family val="3"/>
        <charset val="129"/>
      </rPr>
      <t>제외해야함</t>
    </r>
    <r>
      <rPr>
        <sz val="10"/>
        <rFont val="Arial"/>
        <family val="2"/>
      </rPr>
      <t>)</t>
    </r>
    <phoneticPr fontId="2" type="noConversion"/>
  </si>
  <si>
    <t>중도입사자</t>
    <phoneticPr fontId="2" type="noConversion"/>
  </si>
  <si>
    <r>
      <rPr>
        <sz val="10"/>
        <rFont val="돋움"/>
        <family val="3"/>
        <charset val="129"/>
      </rPr>
      <t>※</t>
    </r>
    <r>
      <rPr>
        <sz val="10"/>
        <rFont val="Arial"/>
        <family val="2"/>
      </rPr>
      <t xml:space="preserve"> </t>
    </r>
    <r>
      <rPr>
        <sz val="10"/>
        <rFont val="돋움"/>
        <family val="3"/>
        <charset val="129"/>
      </rPr>
      <t>주의</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제외</t>
    </r>
    <phoneticPr fontId="2" type="noConversion"/>
  </si>
  <si>
    <t>비율</t>
    <phoneticPr fontId="2" type="noConversion"/>
  </si>
  <si>
    <t>청년여부</t>
    <phoneticPr fontId="2" type="noConversion"/>
  </si>
  <si>
    <t>합계금액</t>
    <phoneticPr fontId="2" type="noConversion"/>
  </si>
  <si>
    <r>
      <rPr>
        <sz val="10"/>
        <rFont val="돋움"/>
        <family val="3"/>
        <charset val="129"/>
      </rPr>
      <t>중도에</t>
    </r>
    <r>
      <rPr>
        <sz val="10"/>
        <rFont val="Arial"/>
        <family val="2"/>
      </rPr>
      <t xml:space="preserve"> </t>
    </r>
    <r>
      <rPr>
        <sz val="10"/>
        <rFont val="돋움"/>
        <family val="3"/>
        <charset val="129"/>
      </rPr>
      <t>청년에서청년외로</t>
    </r>
    <r>
      <rPr>
        <sz val="10"/>
        <rFont val="Arial"/>
        <family val="2"/>
      </rPr>
      <t xml:space="preserve"> </t>
    </r>
    <r>
      <rPr>
        <sz val="10"/>
        <rFont val="돋움"/>
        <family val="3"/>
        <charset val="129"/>
      </rPr>
      <t>바뀌면</t>
    </r>
    <r>
      <rPr>
        <sz val="10"/>
        <rFont val="Arial"/>
        <family val="2"/>
      </rPr>
      <t xml:space="preserve"> </t>
    </r>
    <r>
      <rPr>
        <sz val="10"/>
        <rFont val="돋움"/>
        <family val="3"/>
        <charset val="129"/>
      </rPr>
      <t>직접기재해야</t>
    </r>
    <r>
      <rPr>
        <sz val="10"/>
        <rFont val="Arial"/>
        <family val="2"/>
      </rPr>
      <t xml:space="preserve"> </t>
    </r>
    <r>
      <rPr>
        <sz val="10"/>
        <rFont val="돋움"/>
        <family val="3"/>
        <charset val="129"/>
      </rPr>
      <t>합니다</t>
    </r>
    <r>
      <rPr>
        <sz val="10"/>
        <rFont val="Arial"/>
        <family val="2"/>
      </rPr>
      <t>.</t>
    </r>
    <phoneticPr fontId="2" type="noConversion"/>
  </si>
  <si>
    <t>사원명</t>
    <phoneticPr fontId="2" type="noConversion"/>
  </si>
  <si>
    <r>
      <rPr>
        <sz val="6"/>
        <rFont val="돋움"/>
        <family val="3"/>
        <charset val="129"/>
      </rPr>
      <t>하단</t>
    </r>
    <r>
      <rPr>
        <sz val="6"/>
        <rFont val="Arial"/>
        <family val="2"/>
      </rPr>
      <t xml:space="preserve"> 2018</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</si>
  <si>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6"/>
        <rFont val="돋움"/>
        <family val="3"/>
        <charset val="129"/>
      </rPr>
      <t>하단</t>
    </r>
    <r>
      <rPr>
        <sz val="6"/>
        <rFont val="Arial"/>
        <family val="2"/>
      </rPr>
      <t xml:space="preserve"> 2017</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</si>
  <si>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10"/>
        <rFont val="돋움"/>
        <family val="3"/>
        <charset val="129"/>
      </rPr>
      <t>바꾸기전</t>
    </r>
    <r>
      <rPr>
        <sz val="10"/>
        <rFont val="Arial"/>
        <family val="2"/>
      </rPr>
      <t xml:space="preserve"> </t>
    </r>
    <r>
      <rPr>
        <sz val="10"/>
        <rFont val="돋움"/>
        <family val="3"/>
        <charset val="129"/>
      </rPr>
      <t>주민등록번호는</t>
    </r>
    <r>
      <rPr>
        <sz val="10"/>
        <rFont val="Arial"/>
        <family val="2"/>
      </rPr>
      <t xml:space="preserve"> </t>
    </r>
    <r>
      <rPr>
        <sz val="10"/>
        <rFont val="돋움"/>
        <family val="3"/>
        <charset val="129"/>
      </rPr>
      <t>전부</t>
    </r>
    <r>
      <rPr>
        <sz val="10"/>
        <rFont val="Arial"/>
        <family val="2"/>
      </rPr>
      <t xml:space="preserve"> </t>
    </r>
    <r>
      <rPr>
        <sz val="10"/>
        <rFont val="돋움"/>
        <family val="3"/>
        <charset val="129"/>
      </rPr>
      <t>선택하고</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주민등록번호로</t>
    </r>
    <r>
      <rPr>
        <sz val="10"/>
        <rFont val="Arial"/>
        <family val="2"/>
      </rPr>
      <t xml:space="preserve"> </t>
    </r>
    <r>
      <rPr>
        <sz val="10"/>
        <rFont val="돋움"/>
        <family val="3"/>
        <charset val="129"/>
      </rPr>
      <t>한다음</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</si>
  <si>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rPr>
        <sz val="10"/>
        <rFont val="돋움"/>
        <family val="3"/>
        <charset val="129"/>
      </rPr>
      <t>입사일</t>
    </r>
    <r>
      <rPr>
        <sz val="10"/>
        <rFont val="Arial"/>
        <family val="2"/>
      </rPr>
      <t>,</t>
    </r>
    <r>
      <rPr>
        <sz val="10"/>
        <rFont val="돋움"/>
        <family val="3"/>
        <charset val="129"/>
      </rPr>
      <t>퇴사일은</t>
    </r>
    <r>
      <rPr>
        <sz val="10"/>
        <rFont val="Arial"/>
        <family val="2"/>
      </rPr>
      <t xml:space="preserve"> "/" ==&gt; "-"</t>
    </r>
    <r>
      <rPr>
        <sz val="10"/>
        <rFont val="돋움"/>
        <family val="3"/>
        <charset val="129"/>
      </rPr>
      <t>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전</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날짜로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</si>
  <si>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t xml:space="preserve">"-" =&gt; " " empty </t>
    </r>
    <r>
      <rPr>
        <sz val="10"/>
        <rFont val="돋움"/>
        <family val="3"/>
        <charset val="129"/>
      </rPr>
      <t>바꾸기</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영역지정하고</t>
    </r>
    <r>
      <rPr>
        <sz val="10"/>
        <rFont val="Arial"/>
        <family val="2"/>
      </rPr>
      <t xml:space="preserve"> </t>
    </r>
    <r>
      <rPr>
        <sz val="10"/>
        <rFont val="돋움"/>
        <family val="3"/>
        <charset val="129"/>
      </rPr>
      <t>범위를</t>
    </r>
    <r>
      <rPr>
        <sz val="10"/>
        <rFont val="Arial"/>
        <family val="2"/>
      </rPr>
      <t xml:space="preserve"> </t>
    </r>
    <r>
      <rPr>
        <sz val="10"/>
        <rFont val="돋움"/>
        <family val="3"/>
        <charset val="129"/>
      </rPr>
      <t>반드시</t>
    </r>
    <r>
      <rPr>
        <sz val="10"/>
        <rFont val="Arial"/>
        <family val="2"/>
      </rPr>
      <t xml:space="preserve"> </t>
    </r>
    <r>
      <rPr>
        <sz val="10"/>
        <rFont val="돋움"/>
        <family val="3"/>
        <charset val="129"/>
      </rPr>
      <t>시트로</t>
    </r>
    <r>
      <rPr>
        <sz val="10"/>
        <rFont val="Arial"/>
        <family val="2"/>
      </rPr>
      <t xml:space="preserve"> </t>
    </r>
    <r>
      <rPr>
        <sz val="10"/>
        <rFont val="돋움"/>
        <family val="3"/>
        <charset val="129"/>
      </rPr>
      <t>할것</t>
    </r>
    <r>
      <rPr>
        <sz val="10"/>
        <rFont val="Arial"/>
        <family val="2"/>
      </rPr>
      <t xml:space="preserve">. </t>
    </r>
    <r>
      <rPr>
        <sz val="10"/>
        <rFont val="돋움"/>
        <family val="3"/>
        <charset val="129"/>
      </rPr>
      <t>통합문서로</t>
    </r>
    <r>
      <rPr>
        <sz val="10"/>
        <rFont val="Arial"/>
        <family val="2"/>
      </rPr>
      <t xml:space="preserve"> </t>
    </r>
    <r>
      <rPr>
        <sz val="10"/>
        <rFont val="돋움"/>
        <family val="3"/>
        <charset val="129"/>
      </rPr>
      <t>하면</t>
    </r>
    <r>
      <rPr>
        <sz val="10"/>
        <rFont val="Arial"/>
        <family val="2"/>
      </rPr>
      <t xml:space="preserve"> </t>
    </r>
    <r>
      <rPr>
        <sz val="10"/>
        <rFont val="돋움"/>
        <family val="3"/>
        <charset val="129"/>
      </rPr>
      <t>전체</t>
    </r>
    <r>
      <rPr>
        <sz val="10"/>
        <rFont val="Arial"/>
        <family val="2"/>
      </rPr>
      <t xml:space="preserve"> </t>
    </r>
    <r>
      <rPr>
        <sz val="10"/>
        <rFont val="돋움"/>
        <family val="3"/>
        <charset val="129"/>
      </rPr>
      <t>통합문서가</t>
    </r>
    <r>
      <rPr>
        <sz val="10"/>
        <rFont val="Arial"/>
        <family val="2"/>
      </rPr>
      <t xml:space="preserve"> </t>
    </r>
    <r>
      <rPr>
        <sz val="10"/>
        <rFont val="돋움"/>
        <family val="3"/>
        <charset val="129"/>
      </rPr>
      <t>바뀌어짐</t>
    </r>
    <r>
      <rPr>
        <sz val="10"/>
        <rFont val="Arial"/>
        <family val="2"/>
      </rPr>
      <t>.</t>
    </r>
    <phoneticPr fontId="2" type="noConversion"/>
  </si>
  <si>
    <t>1월</t>
    <phoneticPr fontId="2" type="noConversion"/>
  </si>
  <si>
    <t>2월</t>
    <phoneticPr fontId="2" type="noConversion"/>
  </si>
  <si>
    <t>3월</t>
    <phoneticPr fontId="2" type="noConversion"/>
  </si>
  <si>
    <t>4월</t>
    <phoneticPr fontId="2" type="noConversion"/>
  </si>
  <si>
    <t>5월</t>
    <phoneticPr fontId="2" type="noConversion"/>
  </si>
  <si>
    <t>6월</t>
    <phoneticPr fontId="2" type="noConversion"/>
  </si>
  <si>
    <t>7월</t>
    <phoneticPr fontId="2" type="noConversion"/>
  </si>
  <si>
    <t>8월</t>
    <phoneticPr fontId="2" type="noConversion"/>
  </si>
  <si>
    <t>9월</t>
    <phoneticPr fontId="2" type="noConversion"/>
  </si>
  <si>
    <t>10월</t>
    <phoneticPr fontId="2" type="noConversion"/>
  </si>
  <si>
    <t>11월</t>
    <phoneticPr fontId="2" type="noConversion"/>
  </si>
  <si>
    <t>12월</t>
    <phoneticPr fontId="2" type="noConversion"/>
  </si>
  <si>
    <t>성
별</t>
    <phoneticPr fontId="2" type="noConversion"/>
  </si>
  <si>
    <t>나
이</t>
    <phoneticPr fontId="2" type="noConversion"/>
  </si>
  <si>
    <t>합계</t>
    <phoneticPr fontId="2" type="noConversion"/>
  </si>
  <si>
    <t>평균인원수</t>
    <phoneticPr fontId="2" type="noConversion"/>
  </si>
  <si>
    <t>상
시</t>
    <phoneticPr fontId="2" type="noConversion"/>
  </si>
  <si>
    <t>청
년
등</t>
    <phoneticPr fontId="2" type="noConversion"/>
  </si>
  <si>
    <t>상시
근로자수</t>
    <phoneticPr fontId="2" type="noConversion"/>
  </si>
  <si>
    <t>청년
등
근로자수</t>
    <phoneticPr fontId="2" type="noConversion"/>
  </si>
  <si>
    <t>N
O</t>
    <phoneticPr fontId="2" type="noConversion"/>
  </si>
  <si>
    <t>임원취임일
친인척여부</t>
    <phoneticPr fontId="2" type="noConversion"/>
  </si>
  <si>
    <t>총급여
ⓐ</t>
    <phoneticPr fontId="2" type="noConversion"/>
  </si>
  <si>
    <t>전근무지
총급여
ⓑ</t>
    <phoneticPr fontId="2" type="noConversion"/>
  </si>
  <si>
    <t>현재근무지
총급여
ⓒ=ⓐ-ⓑ</t>
    <phoneticPr fontId="2" type="noConversion"/>
  </si>
  <si>
    <r>
      <rPr>
        <sz val="6"/>
        <rFont val="돋움"/>
        <family val="3"/>
        <charset val="129"/>
      </rPr>
      <t>하단</t>
    </r>
    <r>
      <rPr>
        <sz val="6"/>
        <rFont val="Arial"/>
        <family val="2"/>
      </rPr>
      <t xml:space="preserve"> 2016</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</si>
  <si>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장애인
(여,부)</t>
    <phoneticPr fontId="2" type="noConversion"/>
  </si>
  <si>
    <t>상이자
(여,부)</t>
    <phoneticPr fontId="2" type="noConversion"/>
  </si>
  <si>
    <t>가.임원
(여,부)</t>
    <phoneticPr fontId="2" type="noConversion"/>
  </si>
  <si>
    <t>나.최대주주
or 그배우자
(여,부)</t>
    <phoneticPr fontId="2" type="noConversion"/>
  </si>
  <si>
    <t>다."나."의직계존비속
(그배우자포함)
(여,부)</t>
    <phoneticPr fontId="2" type="noConversion"/>
  </si>
  <si>
    <t>증가수</t>
    <phoneticPr fontId="2" type="noConversion"/>
  </si>
  <si>
    <r>
      <t>2016</t>
    </r>
    <r>
      <rPr>
        <sz val="10"/>
        <rFont val="돋움"/>
        <family val="3"/>
        <charset val="129"/>
      </rPr>
      <t>년</t>
    </r>
    <r>
      <rPr>
        <sz val="10"/>
        <rFont val="Arial"/>
        <family val="2"/>
      </rPr>
      <t xml:space="preserve"> </t>
    </r>
    <r>
      <rPr>
        <sz val="10"/>
        <rFont val="돋움"/>
        <family val="3"/>
        <charset val="129"/>
      </rPr>
      <t>귀속</t>
    </r>
    <phoneticPr fontId="2" type="noConversion"/>
  </si>
  <si>
    <t>2017년</t>
    <phoneticPr fontId="2" type="noConversion"/>
  </si>
  <si>
    <t>증가수</t>
    <phoneticPr fontId="2" type="noConversion"/>
  </si>
  <si>
    <t>2018년</t>
    <phoneticPr fontId="2" type="noConversion"/>
  </si>
  <si>
    <t>실 추징액(농특세환급)</t>
    <phoneticPr fontId="2" type="noConversion"/>
  </si>
  <si>
    <t>차액</t>
    <phoneticPr fontId="2" type="noConversion"/>
  </si>
  <si>
    <r>
      <t xml:space="preserve">⑪ 해당 과세연도에 </t>
    </r>
    <r>
      <rPr>
        <sz val="10.5"/>
        <color rgb="FFFF0000"/>
        <rFont val="돋움"/>
        <family val="3"/>
        <charset val="129"/>
      </rPr>
      <t>청년등</t>
    </r>
    <r>
      <rPr>
        <sz val="10.5"/>
        <color theme="1"/>
        <rFont val="돋움"/>
        <family val="3"/>
        <charset val="129"/>
      </rPr>
      <t xml:space="preserve"> 상시근
로자에게 지급하는「소득세법」
제20조제1항에 따른 총급여액</t>
    </r>
    <phoneticPr fontId="2" type="noConversion"/>
  </si>
  <si>
    <r>
      <t xml:space="preserve">27. 해당 과세연도에 </t>
    </r>
    <r>
      <rPr>
        <sz val="11"/>
        <color rgb="FFFF0000"/>
        <rFont val="맑은 고딕"/>
        <family val="3"/>
        <charset val="129"/>
        <scheme val="minor"/>
      </rPr>
      <t>청년등 외</t>
    </r>
    <r>
      <rPr>
        <sz val="11"/>
        <color theme="1"/>
        <rFont val="맑은 고딕"/>
        <family val="2"/>
        <charset val="129"/>
        <scheme val="minor"/>
      </rPr>
      <t xml:space="preserve">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</si>
  <si>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t>채지안</t>
  </si>
  <si>
    <t>김민정</t>
  </si>
  <si>
    <t>조하나</t>
  </si>
  <si>
    <t>조하나(육아휴직)</t>
  </si>
  <si>
    <t>문채원(육아휴직)</t>
  </si>
  <si>
    <t>김가영</t>
  </si>
  <si>
    <t>황미나</t>
  </si>
  <si>
    <t>류주현</t>
  </si>
  <si>
    <t>오현경</t>
  </si>
  <si>
    <t>오현경(출산휴가)</t>
  </si>
  <si>
    <t>신예지</t>
  </si>
  <si>
    <t>황보</t>
  </si>
  <si>
    <t>조보아</t>
  </si>
  <si>
    <t>손예진</t>
  </si>
  <si>
    <t>전효성</t>
  </si>
  <si>
    <t>손연재</t>
  </si>
  <si>
    <t>윤보미</t>
  </si>
  <si>
    <t>취임일반드시기재</t>
    <phoneticPr fontId="2" type="noConversion"/>
  </si>
  <si>
    <t>취득일 반드시기재</t>
    <phoneticPr fontId="2" type="noConversion"/>
  </si>
  <si>
    <t>입사일
(바꾸기
날짜형식
Ctrl + F
"-" → "-"</t>
    <phoneticPr fontId="2" type="noConversion"/>
  </si>
  <si>
    <t>산재보험
상실일
(바꾸기
Ctrl + F
"-" → "-"</t>
    <phoneticPr fontId="2" type="noConversion"/>
  </si>
  <si>
    <t>임원또는
특수관계
("여","부")</t>
    <phoneticPr fontId="2" type="noConversion"/>
  </si>
  <si>
    <t>임원(이사,감사)
취임일</t>
    <phoneticPr fontId="2" type="noConversion"/>
  </si>
  <si>
    <t>최대
주주 "여" "부"
(최대주주특수관계인포함)</t>
    <phoneticPr fontId="2" type="noConversion"/>
  </si>
  <si>
    <t>최대주식
취득일</t>
    <phoneticPr fontId="2" type="noConversion"/>
  </si>
  <si>
    <t>and 빠른날</t>
    <phoneticPr fontId="2" type="noConversion"/>
  </si>
  <si>
    <r>
      <t>12월</t>
    </r>
    <r>
      <rPr>
        <sz val="10"/>
        <rFont val="돋움"/>
        <family val="3"/>
        <charset val="129"/>
      </rPr>
      <t/>
    </r>
  </si>
  <si>
    <t>계</t>
    <phoneticPr fontId="8" type="noConversion"/>
  </si>
  <si>
    <t>입사일/상실일만 영역선택하고 바꾸기 "- " →  "-" 날짜형식 인식</t>
    <phoneticPr fontId="2" type="noConversion"/>
  </si>
  <si>
    <t>임원또는
특수관계</t>
    <phoneticPr fontId="2" type="noConversion"/>
  </si>
  <si>
    <t>최대
주주여부
(최대주주특수관계인포함)</t>
    <phoneticPr fontId="2" type="noConversion"/>
  </si>
  <si>
    <r>
      <rPr>
        <sz val="10"/>
        <rFont val="돋움"/>
        <family val="3"/>
        <charset val="129"/>
      </rPr>
      <t>사원등록을</t>
    </r>
    <r>
      <rPr>
        <sz val="10"/>
        <rFont val="Arial"/>
        <family val="2"/>
      </rPr>
      <t xml:space="preserve"> </t>
    </r>
    <r>
      <rPr>
        <sz val="10"/>
        <rFont val="돋움"/>
        <family val="3"/>
        <charset val="129"/>
      </rPr>
      <t>엑셀로</t>
    </r>
    <r>
      <rPr>
        <sz val="10"/>
        <rFont val="Arial"/>
        <family val="2"/>
      </rPr>
      <t xml:space="preserve"> </t>
    </r>
    <r>
      <rPr>
        <sz val="10"/>
        <rFont val="돋움"/>
        <family val="3"/>
        <charset val="129"/>
      </rPr>
      <t>저장해서</t>
    </r>
    <r>
      <rPr>
        <sz val="10"/>
        <rFont val="Arial"/>
        <family val="2"/>
      </rPr>
      <t xml:space="preserve"> </t>
    </r>
    <r>
      <rPr>
        <sz val="10"/>
        <rFont val="돋움"/>
        <family val="3"/>
        <charset val="129"/>
      </rPr>
      <t>작성</t>
    </r>
    <phoneticPr fontId="2" type="noConversion"/>
  </si>
  <si>
    <r>
      <rPr>
        <sz val="10"/>
        <rFont val="돋움"/>
        <family val="3"/>
        <charset val="129"/>
      </rPr>
      <t>날짜</t>
    </r>
    <r>
      <rPr>
        <sz val="10"/>
        <rFont val="Arial"/>
        <family val="2"/>
      </rPr>
      <t xml:space="preserve"> </t>
    </r>
    <r>
      <rPr>
        <sz val="10"/>
        <rFont val="돋움"/>
        <family val="3"/>
        <charset val="129"/>
      </rPr>
      <t>형식이</t>
    </r>
    <r>
      <rPr>
        <sz val="10"/>
        <rFont val="Arial"/>
        <family val="2"/>
      </rPr>
      <t xml:space="preserve"> "/"</t>
    </r>
    <r>
      <rPr>
        <sz val="10"/>
        <rFont val="돋움"/>
        <family val="3"/>
        <charset val="129"/>
      </rPr>
      <t>로</t>
    </r>
    <r>
      <rPr>
        <sz val="10"/>
        <rFont val="Arial"/>
        <family val="2"/>
      </rPr>
      <t xml:space="preserve"> </t>
    </r>
    <r>
      <rPr>
        <sz val="10"/>
        <rFont val="돋움"/>
        <family val="3"/>
        <charset val="129"/>
      </rPr>
      <t>구분되어</t>
    </r>
    <r>
      <rPr>
        <sz val="10"/>
        <rFont val="Arial"/>
        <family val="2"/>
      </rPr>
      <t xml:space="preserve"> </t>
    </r>
    <r>
      <rPr>
        <sz val="10"/>
        <rFont val="돋움"/>
        <family val="3"/>
        <charset val="129"/>
      </rPr>
      <t>있으면</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로해서</t>
    </r>
    <r>
      <rPr>
        <sz val="10"/>
        <rFont val="Arial"/>
        <family val="2"/>
      </rPr>
      <t xml:space="preserve"> </t>
    </r>
    <r>
      <rPr>
        <sz val="10"/>
        <rFont val="돋움"/>
        <family val="3"/>
        <charset val="129"/>
      </rPr>
      <t>날짜형식으로</t>
    </r>
    <phoneticPr fontId="2" type="noConversion"/>
  </si>
  <si>
    <r>
      <t>2</t>
    </r>
    <r>
      <rPr>
        <sz val="10"/>
        <rFont val="돋움"/>
        <family val="3"/>
        <charset val="129"/>
      </rPr>
      <t>월</t>
    </r>
    <phoneticPr fontId="2" type="noConversion"/>
  </si>
  <si>
    <r>
      <rPr>
        <sz val="10"/>
        <rFont val="돋움"/>
        <family val="3"/>
        <charset val="129"/>
      </rPr>
      <t>÷</t>
    </r>
    <r>
      <rPr>
        <sz val="10"/>
        <rFont val="Arial"/>
        <family val="2"/>
      </rPr>
      <t xml:space="preserve"> 12</t>
    </r>
    <phoneticPr fontId="2" type="noConversion"/>
  </si>
  <si>
    <t>한도</t>
    <phoneticPr fontId="2" type="noConversion"/>
  </si>
  <si>
    <r>
      <rPr>
        <sz val="10"/>
        <rFont val="돋움"/>
        <family val="3"/>
        <charset val="129"/>
      </rPr>
      <t>중소기업</t>
    </r>
    <r>
      <rPr>
        <sz val="10"/>
        <rFont val="Arial"/>
        <family val="2"/>
      </rPr>
      <t xml:space="preserve"> </t>
    </r>
    <r>
      <rPr>
        <sz val="10"/>
        <rFont val="돋움"/>
        <family val="3"/>
        <charset val="129"/>
      </rPr>
      <t>감면</t>
    </r>
    <r>
      <rPr>
        <sz val="10"/>
        <rFont val="Arial"/>
        <family val="2"/>
      </rPr>
      <t xml:space="preserve"> </t>
    </r>
    <r>
      <rPr>
        <sz val="10"/>
        <rFont val="돋움"/>
        <family val="3"/>
        <charset val="129"/>
      </rPr>
      <t>한도</t>
    </r>
    <phoneticPr fontId="2" type="noConversion"/>
  </si>
  <si>
    <t>사업연도</t>
    <phoneticPr fontId="2" type="noConversion"/>
  </si>
  <si>
    <t>중소기업에 대한특별세액감면
한도계산</t>
    <phoneticPr fontId="2" type="noConversion"/>
  </si>
  <si>
    <t>법인명</t>
    <phoneticPr fontId="2" type="noConversion"/>
  </si>
  <si>
    <t>~</t>
    <phoneticPr fontId="2" type="noConversion"/>
  </si>
  <si>
    <t>⑦ 법 제7조 제5항에 따른 상시근로자의 범위 및 상시근로자 수의 계산방법에 관하여는 제23조 제10항부터 제13항까지의 규정을 준용한다.(2018.02.13 신설)</t>
    <phoneticPr fontId="2" type="noConversion"/>
  </si>
  <si>
    <t>① 상시근로자</t>
    <phoneticPr fontId="2" type="noConversion"/>
  </si>
  <si>
    <t>구         분</t>
    <phoneticPr fontId="2" type="noConversion"/>
  </si>
  <si>
    <t>※ 상시근로자 제외 : 임원(이사급 이상 직무),대표자,최대주주와 그 배우자 와 직계존비속(그 배우자 포함) 및 친족</t>
    <phoneticPr fontId="2" type="noConversion"/>
  </si>
  <si>
    <t>상시</t>
    <phoneticPr fontId="2" type="noConversion"/>
  </si>
  <si>
    <t>단시간</t>
    <phoneticPr fontId="2" type="noConversion"/>
  </si>
  <si>
    <t>=</t>
    <phoneticPr fontId="2" type="noConversion"/>
  </si>
  <si>
    <t>÷</t>
    <phoneticPr fontId="2" type="noConversion"/>
  </si>
  <si>
    <t>2019년</t>
    <phoneticPr fontId="2" type="noConversion"/>
  </si>
  <si>
    <t>감면한도</t>
    <phoneticPr fontId="2" type="noConversion"/>
  </si>
  <si>
    <t>② 1개월 60시간이상 단시간근로자</t>
    <phoneticPr fontId="2" type="noConversion"/>
  </si>
  <si>
    <t>빨간색 안 직접 기재</t>
    <phoneticPr fontId="2" type="noConversion"/>
  </si>
  <si>
    <t>2019년 60시간이상</t>
    <phoneticPr fontId="2" type="noConversion"/>
  </si>
  <si>
    <t>2018년 60시간이상</t>
    <phoneticPr fontId="2" type="noConversion"/>
  </si>
  <si>
    <t>이 경우 제10항 제2호 단서에 따른 근로자 1명은 0.5명으로 하여 계산 제2호 각 목의 지원요건을 모두 충족하는 경우에는 0.75명으로 하여 계산한다.(2015.02.03 개정)</t>
    <phoneticPr fontId="2" type="noConversion"/>
  </si>
  <si>
    <t>근로자수</t>
    <phoneticPr fontId="2" type="noConversion"/>
  </si>
  <si>
    <t>÷1/2</t>
    <phoneticPr fontId="2" type="noConversion"/>
  </si>
  <si>
    <t>해당연도 개월수</t>
    <phoneticPr fontId="2" type="noConversion"/>
  </si>
  <si>
    <t xml:space="preserve">⑩ 제7항부터 제9항까지의 규정을 적용할 때 상시근로자는 「근로기준법」에 따라 근로계약을 체결한 내국인 근로자로 한다. </t>
    <phoneticPr fontId="2" type="noConversion"/>
  </si>
  <si>
    <t xml:space="preserve">    다만, 다음 각 호의 어느 하나에 해당하는 사람은 제외한다.(2015.02.03 개정) </t>
    <phoneticPr fontId="2" type="noConversion"/>
  </si>
  <si>
    <r>
      <t xml:space="preserve">2. 「근로기준법」 제2조 제1항 제9호에 따른 단시간근로자. </t>
    </r>
    <r>
      <rPr>
        <sz val="9"/>
        <color rgb="FFFF0000"/>
        <rFont val="맑은 고딕"/>
        <family val="3"/>
        <charset val="129"/>
        <scheme val="minor"/>
      </rPr>
      <t>다만, 1개월간의 소정근로시간이 60시간 이상인 근로자는 상시근로자로 본다</t>
    </r>
    <r>
      <rPr>
        <sz val="9"/>
        <color theme="1"/>
        <rFont val="맑은 고딕"/>
        <family val="3"/>
        <charset val="129"/>
        <scheme val="minor"/>
      </rPr>
      <t>.(2019.02.12 개정)</t>
    </r>
    <phoneticPr fontId="2" type="noConversion"/>
  </si>
  <si>
    <t>3. 「법인세법 시행령」 제40조 제1항 각 호의 어느 하나에 해당하는 임원(2019.02.12 개정)</t>
    <phoneticPr fontId="2" type="noConversion"/>
  </si>
  <si>
    <t xml:space="preserve">4. 해당 기업의 최대주주 또는 최대출자자(개인사업자의 경우에는 대표자를 말한다)와 그 배우자(2012.02.02 신설)
</t>
    <phoneticPr fontId="2" type="noConversion"/>
  </si>
  <si>
    <t xml:space="preserve">6. 「소득세법 시행령」 제196조에 따른 근로소득원천징수부에 의하여 근로소득세를 원천징수한 사실이 확인되지 아니하고, </t>
    <phoneticPr fontId="2" type="noConversion"/>
  </si>
  <si>
    <t xml:space="preserve">    다음 각 목의 어느 하나에 해당하는 금액의 납부사실도 확인되지 아니하는 자(2012.02.02 신설)</t>
    <phoneticPr fontId="2" type="noConversion"/>
  </si>
  <si>
    <t>가. 「국민연금법」 제3조 제1항 제11호 및 제12호에 따른 부담금 및 기여금(2012.02.02 신설)</t>
    <phoneticPr fontId="2" type="noConversion"/>
  </si>
  <si>
    <t>나. 「국민건강보험법」제69조에 따른 직장가입자의 보험료(2012.08.31 개정)</t>
    <phoneticPr fontId="2" type="noConversion"/>
  </si>
  <si>
    <t>조세특례제한법 제7조 [ 중소기업에 대한 특별세액감면(2000.12.29 제목개정) ]</t>
    <phoneticPr fontId="2" type="noConversion"/>
  </si>
  <si>
    <t xml:space="preserve">① 중소기업 중 다음 제1호의 감면 업종을 경영하는 기업에 대해서는 2020년 12월 31일 이전에 끝나는 과세연도까지 해당 사업장에서 발생한 소득에 대한 </t>
    <phoneticPr fontId="2" type="noConversion"/>
  </si>
  <si>
    <t xml:space="preserve">소득세 또는 법인세에 제2호의 감면 비율을 곱하여 계산한 세액상당액(제3호에 따라 계산한 금액을 한도로 한다)을 감면한다. </t>
    <phoneticPr fontId="2" type="noConversion"/>
  </si>
  <si>
    <t>다만, 내국법인의 본점 또는 주사무소가 수도권에 있는 경우에는 모든 사업장이 수도권에 있는 것으로 보고 제2호에 따른 감면 비율을 적용한다.(2017.12.19 개정)</t>
    <phoneticPr fontId="2" type="noConversion"/>
  </si>
  <si>
    <t>1. 감면업종(2008.12.26 개정)</t>
    <phoneticPr fontId="2" type="noConversion"/>
  </si>
  <si>
    <t>가. 작물재배업(2008.12.26 개정)</t>
    <phoneticPr fontId="2" type="noConversion"/>
  </si>
  <si>
    <t>나. 축산업(2008.12.26 개정)</t>
    <phoneticPr fontId="2" type="noConversion"/>
  </si>
  <si>
    <t>다. 어업(2008.12.26 개정)</t>
    <phoneticPr fontId="2" type="noConversion"/>
  </si>
  <si>
    <t>라. 광업(2008.12.26 개정)</t>
    <phoneticPr fontId="2" type="noConversion"/>
  </si>
  <si>
    <t>마. 제조업(2008.12.26 개정)</t>
    <phoneticPr fontId="2" type="noConversion"/>
  </si>
  <si>
    <t>바. 하수ㆍ폐기물 처리(재활용을 포함한다), 원료재생 및 환경복원업(2008.12.26 개정)</t>
    <phoneticPr fontId="2" type="noConversion"/>
  </si>
  <si>
    <t>사. 건설업(2008.12.26 개정)</t>
    <phoneticPr fontId="2" type="noConversion"/>
  </si>
  <si>
    <t>아. 도매 및 소매업(2008.12.26 개정)</t>
    <phoneticPr fontId="2" type="noConversion"/>
  </si>
  <si>
    <t>자. 운수업 중 여객운송업(2008.12.26 개정)</t>
    <phoneticPr fontId="2" type="noConversion"/>
  </si>
  <si>
    <t>차. 출판업(2008.12.26 개정)</t>
    <phoneticPr fontId="2" type="noConversion"/>
  </si>
  <si>
    <t>카. 영상ㆍ오디오 기록물 제작 및 배급업(비디오물 감상실 운영업은 제외한다)(2014.12.23 개정)</t>
    <phoneticPr fontId="2" type="noConversion"/>
  </si>
  <si>
    <t>타. 방송업(2008.12.26 개정)</t>
    <phoneticPr fontId="2" type="noConversion"/>
  </si>
  <si>
    <t>파. 전기통신업(2008.12.26 개정)</t>
    <phoneticPr fontId="2" type="noConversion"/>
  </si>
  <si>
    <t>하. 컴퓨터프로그래밍, 시스템 통합 및 관리업(2008.12.26 개정)</t>
    <phoneticPr fontId="2" type="noConversion"/>
  </si>
  <si>
    <t>거. 정보서비스업(블록체인 기반 암호화자산 매매 및 중개업은 제외한다)(2018.12.24 개정)</t>
    <phoneticPr fontId="2" type="noConversion"/>
  </si>
  <si>
    <t>너. 연구개발업(2008.12.26 개정)</t>
    <phoneticPr fontId="2" type="noConversion"/>
  </si>
  <si>
    <t>더. 광고업(2008.12.26 개정)</t>
    <phoneticPr fontId="2" type="noConversion"/>
  </si>
  <si>
    <t>러. 그 밖의 과학기술서비스업(2008.12.26 개정)</t>
    <phoneticPr fontId="2" type="noConversion"/>
  </si>
  <si>
    <t>머. 포장 및 충전업(2008.12.26 개정)</t>
    <phoneticPr fontId="2" type="noConversion"/>
  </si>
  <si>
    <t>버. 전문디자인업(2008.12.26 개정)</t>
    <phoneticPr fontId="2" type="noConversion"/>
  </si>
  <si>
    <t>서. 창작 및 예술관련 서비스업(자영예술가는 제외한다)(2008.12.26 개정)</t>
    <phoneticPr fontId="2" type="noConversion"/>
  </si>
  <si>
    <t>어. 대통령령으로 정하는 주문자상표부착방식에 따른 수탁생산업(受託生産業)(2010.01.01 개정)</t>
    <phoneticPr fontId="2" type="noConversion"/>
  </si>
  <si>
    <t>저. 엔지니어링사업(2008.12.26 신설)</t>
    <phoneticPr fontId="2" type="noConversion"/>
  </si>
  <si>
    <t>처. 물류산업(2008.12.26 개정)</t>
    <phoneticPr fontId="2" type="noConversion"/>
  </si>
  <si>
    <t xml:space="preserve">커. 「학원의 설립ㆍ운영 및 과외교습에 관한 법률」에 따른 직업기술분야를 교습하는 학원을 운영하는 사업 </t>
    <phoneticPr fontId="2" type="noConversion"/>
  </si>
  <si>
    <t>또는 「근로자직업능력 개발법」에 따른 직업능력개발훈련시설을 운영하는 사업(직업능력개발훈련을 주된 사업으로 하는 경우에 한한다)(2010.12.27 개정)</t>
    <phoneticPr fontId="2" type="noConversion"/>
  </si>
  <si>
    <t>터. 대통령령으로 정하는 자동차정비공장을 운영하는 사업 (2010.01.01 개정)</t>
    <phoneticPr fontId="2" type="noConversion"/>
  </si>
  <si>
    <t>퍼. 「해운법」에 따른 선박관리업(2008.12.26 개정))</t>
    <phoneticPr fontId="2" type="noConversion"/>
  </si>
  <si>
    <t>허. 「의료법」에 따른 의료기관을 운영하는 사업[의원·치과의원 및 한의원은 해당 과세연도의 수입금액(기업회계기준에 따라 계산한 매출액을 말한다)에서 「국민건강보험법」 제47조에 따라 지급받는 요양급여비용이 차지하는 비율이 100분의 80 이상으로서 해당 과세연도의 종합소득금액이 1억원 이하인 경우에 한정한다. 이하 이 조에서 “의료업”이라 한다](2016.12.20 개정)</t>
    <phoneticPr fontId="2" type="noConversion"/>
  </si>
  <si>
    <t>고. 「관광진흥법」에 따른 관광사업(카지노, 관광유흥음식점 및 외국인전용유흥음식점업은 제외한다)(2010.01.01 개정)</t>
    <phoneticPr fontId="2" type="noConversion"/>
  </si>
  <si>
    <t>노. 「노인복지법」에 따른 노인복지시설을 운영하는 사업(2008.12.26 개정)</t>
    <phoneticPr fontId="2" type="noConversion"/>
  </si>
  <si>
    <t>도. 「전시산업발전법」에 따른 전시산업(2008.12.26 개정)</t>
    <phoneticPr fontId="2" type="noConversion"/>
  </si>
  <si>
    <t>로. 인력공급 및 고용알선업(농업노동자 공급업을 포함한다) (2010.12.27 개정)</t>
    <phoneticPr fontId="2" type="noConversion"/>
  </si>
  <si>
    <t>모. 콜센터 및 텔레마케팅 서비스업 (2010.01.01 신설)</t>
    <phoneticPr fontId="2" type="noConversion"/>
  </si>
  <si>
    <t>보. 「에너지이용 합리화법」 제25조에 따른 에너지절약전문기업이 하는 사업 (2010.01.01 신설)</t>
    <phoneticPr fontId="2" type="noConversion"/>
  </si>
  <si>
    <r>
      <t>소. 「노인장기요양보험법」제31조에 따른 장기요양기관 중 재가급여를 제공하는 장기요양기관을 운영하는 사업</t>
    </r>
    <r>
      <rPr>
        <sz val="11"/>
        <rFont val="맑은 고딕"/>
        <family val="3"/>
        <charset val="129"/>
        <scheme val="minor"/>
      </rPr>
      <t>(2018.12.11 개정) &lt;노인장기요양보험법 부칙&gt; (2010.12.27 신설)</t>
    </r>
    <phoneticPr fontId="2" type="noConversion"/>
  </si>
  <si>
    <t>오. 건물 및 산업설비 청소업(2010.12.27 신설)</t>
    <phoneticPr fontId="2" type="noConversion"/>
  </si>
  <si>
    <t>조. 경비 및 경호 서비스업(2010.12.27 신설)</t>
    <phoneticPr fontId="2" type="noConversion"/>
  </si>
  <si>
    <t>초. 시장조사 및 여론조사업(2010.12.27 신설)</t>
    <phoneticPr fontId="2" type="noConversion"/>
  </si>
  <si>
    <t>코. 사회복지 서비스업(2013.01.01 신설)</t>
    <phoneticPr fontId="2" type="noConversion"/>
  </si>
  <si>
    <t>토. 무형재산권 임대업(「지식재산 기본법」 제3조 제1호에 따른 지식재산을 임대하는 경우로 한정한다)(2014.01.01 신설)</t>
    <phoneticPr fontId="2" type="noConversion"/>
  </si>
  <si>
    <t>포. 「국가과학기술 경쟁력 강화를 위한 이공계지원 특별법」 제2조 제4호 나목에 따른 연구개발지원업(2014.01.01 신설)</t>
    <phoneticPr fontId="2" type="noConversion"/>
  </si>
  <si>
    <t>호. 개인 간병 및 유사 서비스업, 사회교육시설, 직원훈련기관, 기타 기술 및 직업훈련 학원, 도서관ㆍ사적지 및 유사 여가 관련 서비스업(독서실 운영업은 제외한다)(2017.12.19 개정)</t>
    <phoneticPr fontId="2" type="noConversion"/>
  </si>
  <si>
    <t>구. 「민간임대주택에 관한 특별법」에 따른 주택임대관리업(2015.12.15 개정)</t>
    <phoneticPr fontId="2" type="noConversion"/>
  </si>
  <si>
    <t>누. 「신에너지 및 재생에너지 개발·이용·보급 촉진법」에 따른 신·재생에너지 발전사업(2014.12.23 신설)</t>
    <phoneticPr fontId="2" type="noConversion"/>
  </si>
  <si>
    <t>두. 보안시스템 서비스업(2015.12.15 신설)</t>
    <phoneticPr fontId="2" type="noConversion"/>
  </si>
  <si>
    <t>루. 임업(2016.12.20 신설)</t>
    <phoneticPr fontId="2" type="noConversion"/>
  </si>
  <si>
    <t>2. 감면비율(2004.12.31 개정)</t>
    <phoneticPr fontId="2" type="noConversion"/>
  </si>
  <si>
    <t>⑥ 법 제7조 제1항 제2호 마목에서 "대통령령으로 정하는 지식기반산업"이란 다음 각 호의 어느 하나에 해당하는 사업을 말한다.(2014.02.21 개정)</t>
    <phoneticPr fontId="2" type="noConversion"/>
  </si>
  <si>
    <t>가. 대통령령으로 정하는 소기업(이하 이 조에서 “소기업”이라 한다)이 도매 및 소매업, 의료업</t>
    <phoneticPr fontId="2" type="noConversion"/>
  </si>
  <si>
    <t>(이하 이 조에서 “도매업등”이라 한다)을 경영하는 사업장 : 100분의 10(2010.01.01 개정)</t>
    <phoneticPr fontId="2" type="noConversion"/>
  </si>
  <si>
    <t>1. 엔지니어링사업(2001.12.31 신설)</t>
    <phoneticPr fontId="2" type="noConversion"/>
  </si>
  <si>
    <t xml:space="preserve">2. 전기통신업(2010.02.18 개정) </t>
    <phoneticPr fontId="2" type="noConversion"/>
  </si>
  <si>
    <t xml:space="preserve">3. 연구개발업(2010.02.18 개정) </t>
    <phoneticPr fontId="2" type="noConversion"/>
  </si>
  <si>
    <t>4. 컴퓨터 프로그래밍, 시스템 통합 및 관리업(2010.02.18 개정)</t>
    <phoneticPr fontId="2" type="noConversion"/>
  </si>
  <si>
    <t>나. 소기업이 수도권에서 제1호에 따른 감면 업종 중 도매업등을 제외한 업종을 경영하는 사업장 : 100분의 20(2010.01.01 개정)</t>
    <phoneticPr fontId="2" type="noConversion"/>
  </si>
  <si>
    <t>5. 영화ㆍ비디오물 및 방송프로그램 제작업(2010.02.18 개정)</t>
    <phoneticPr fontId="2" type="noConversion"/>
  </si>
  <si>
    <t>6. 전문디자인업(2008.02.22 신설)</t>
    <phoneticPr fontId="2" type="noConversion"/>
  </si>
  <si>
    <t xml:space="preserve">7. 오디오물 출판 및 원판 녹음업(2010.02.18 개정) </t>
    <phoneticPr fontId="2" type="noConversion"/>
  </si>
  <si>
    <t>8. 광고업 중 광고물 문안, 도안 및 설계 등 작성업(2018.02.13 개정)</t>
    <phoneticPr fontId="2" type="noConversion"/>
  </si>
  <si>
    <t>다. 소기업이 수도권 외의 지역에서 제1호에 따른 감면 업종 중 도매업등을 제외한 업종을 경영하는 사업장 : 100분의 30(2010.01.01 개정)</t>
    <phoneticPr fontId="2" type="noConversion"/>
  </si>
  <si>
    <t xml:space="preserve">9. 소프트웨어 개발 및 공급업(2010.02.18 신설) </t>
    <phoneticPr fontId="2" type="noConversion"/>
  </si>
  <si>
    <t>10. 방송업(2010.02.18 신설)</t>
    <phoneticPr fontId="2" type="noConversion"/>
  </si>
  <si>
    <t>11. 정보서비스업(2010.02.18 신설)</t>
    <phoneticPr fontId="2" type="noConversion"/>
  </si>
  <si>
    <t>12. 서적, 잡지 및 기타 인쇄물출판업(2014.02.21 신설)</t>
    <phoneticPr fontId="2" type="noConversion"/>
  </si>
  <si>
    <t>라. 소기업을 제외한 중소기업(이하 이 조에서 “중기업”이라 한다)이 수도권 외의 지역에서 도매업등을 경영하는 사업장 : 100분의 5(2010.01.01 개정)</t>
    <phoneticPr fontId="2" type="noConversion"/>
  </si>
  <si>
    <t>13. 창작 및 예술관련 서비스업(자영예술가는 제외한다)(2014.02.21 신설)</t>
    <phoneticPr fontId="2" type="noConversion"/>
  </si>
  <si>
    <t>14. 보안시스템 서비스업(2016.02.05 신설)</t>
    <phoneticPr fontId="2" type="noConversion"/>
  </si>
  <si>
    <t>마. 중기업의 사업장으로서 수도권에서 대통령령으로 정하는 지식기반산업을 경영하는 사업장 : 100분의 10(2010.01.01 개정)</t>
    <phoneticPr fontId="2" type="noConversion"/>
  </si>
  <si>
    <t>바. 중기업이 수도권 외의 지역에서 제1호에 따른 감면 업종 중 도매업등을 제외한 업종을 경영하는 사업장 : 100분의 15(2010.01.01 개정)</t>
    <phoneticPr fontId="2" type="noConversion"/>
  </si>
  <si>
    <t>3. 감면한도: 다음 각 목의 구분에 따른 금액(2017.12.19 신설)</t>
    <phoneticPr fontId="2" type="noConversion"/>
  </si>
  <si>
    <t xml:space="preserve">가. 해당 과세연도의 상시근로자 수가 직전 과세연도의 상시근로자 수보다 감소한 경우: </t>
    <phoneticPr fontId="2" type="noConversion"/>
  </si>
  <si>
    <t>1억원에서 감소한 상시근로자 1명당 5백만원씩을 뺀 금액(해당 금액이 음수인 경우에는 영으로 한다)(2017.12.19 신설)</t>
    <phoneticPr fontId="2" type="noConversion"/>
  </si>
  <si>
    <t>나. 그 밖의 경우: 1억원(2017.12.19 신설)</t>
    <phoneticPr fontId="2" type="noConversion"/>
  </si>
  <si>
    <t xml:space="preserve">② 제1항을 적용할 때 다음 각 호의 요건을 모두 충족하는 중소기업의 경우에는 
</t>
    <phoneticPr fontId="2" type="noConversion"/>
  </si>
  <si>
    <t>제1항 제2호의 규정에도 불구하고 제1항 제2호에 따른 감면 비율에 100분의 110을 곱한 감면 비율을 적용한다.(2016.12.20 개정)</t>
    <phoneticPr fontId="2" type="noConversion"/>
  </si>
  <si>
    <t>1. 해당 과세연도 개시일 현재 10년 이상 계속하여 해당 업종을 경영한 기업일 것(2016.12.20 개정)</t>
    <phoneticPr fontId="2" type="noConversion"/>
  </si>
  <si>
    <t>2. 해당 과세연도의 종합소득금액이 1억원 이하일 것(2016.12.20 개정)</t>
    <phoneticPr fontId="2" type="noConversion"/>
  </si>
  <si>
    <t>3. 「소득세법」 제59조의4 제9항에 따른 성실사업자로서 제122조의3 제1항 제1호, 제2호 및 제4호의 요건을 모두 갖춘 자일 것(2016.12.20 개정)</t>
    <phoneticPr fontId="2" type="noConversion"/>
  </si>
  <si>
    <t xml:space="preserve">③ 중소기업이 「여객자동차 운수사업법」 제31조 제1항에 따른 자동차대여사업자로서 같은 법 제28조에 따라 등록한 자동차 중에서 </t>
    <phoneticPr fontId="2" type="noConversion"/>
  </si>
  <si>
    <t xml:space="preserve">다음 각 호의 어느 하나에 해당하는 자동차를 100분의 50 이상 보유한 경우에는 제1항에도 불구하고 </t>
    <phoneticPr fontId="2" type="noConversion"/>
  </si>
  <si>
    <t>2020년 12월 31일까지 해당 자동차대여사업에서 발생하는 소득에 대한 소득세 또는 법인세의 100분의 30에 상당하는 세액</t>
    <phoneticPr fontId="2" type="noConversion"/>
  </si>
  <si>
    <t>(제1항 제3호에 따라 계산한 금액을 한도로 한다)을 감면한다.(2018.12.24 개정)</t>
    <phoneticPr fontId="2" type="noConversion"/>
  </si>
  <si>
    <t>1. 「환경친화적 자동차의 개발 및 보급 촉진에 관한 법률」 제2조 제3호에 따른 전기자동차(2018.12.24 신설)</t>
    <phoneticPr fontId="2" type="noConversion"/>
  </si>
  <si>
    <t>2. 「환경친화적 자동차의 개발 및 보급 촉진에 관한 법률」 제2조 제6호에 따른 연료전지자동차(2018.12.24 신설)</t>
    <phoneticPr fontId="2" type="noConversion"/>
  </si>
  <si>
    <t>④ 제1항부터 제3항까지의 규정을 적용받으려는 내국인은 대통령령으로 정하는 바에 따라 감면신청을 하여야 한다.(2016.12.20 개정)</t>
    <phoneticPr fontId="2" type="noConversion"/>
  </si>
  <si>
    <t>⑤ 제1항 및 제3항을 적용할 때 상시근로자의 범위, 상시근로자 수의 계산방법과 그 밖에 필요한 사항은 대통령령으로 정한다.(2017.12.19 신설)</t>
    <phoneticPr fontId="2" type="noConversion"/>
  </si>
  <si>
    <t>조세특례제한법시행령 제6조 [ 중소기업에 대한 특별세액감면(2000.12.29 제목개정) ]</t>
    <phoneticPr fontId="2" type="noConversion"/>
  </si>
  <si>
    <t xml:space="preserve">① 법 제7조 제1항 제1호 어목에서 “대통령령으로 정하는 주문자상표부착방식에 따른 수탁생산업”이란 </t>
    <phoneticPr fontId="2" type="noConversion"/>
  </si>
  <si>
    <t>위탁자로부터 주문자상표부착방식에 따른 제품생산을 위탁받아 이를 재위탁하여 제품을 생산ㆍ공급하는 사업을 말한다.(2009.02.04 개정)</t>
    <phoneticPr fontId="2" type="noConversion"/>
  </si>
  <si>
    <t>② 법 제7조 제1항 제1호 터목에서 “대통령령으로 정하는 자동차정비공장”이란 제54조 제1항에 따른 자동차정비공장을 말한다.(2009.02.04 개정)</t>
    <phoneticPr fontId="2" type="noConversion"/>
  </si>
  <si>
    <t>조세특례제한법시행령 제54조 [ 공장의 범위 등(1999.10.30 제목개정) ]</t>
    <phoneticPr fontId="2" type="noConversion"/>
  </si>
  <si>
    <t>① 법 제60조·법 제63조 및 법 제63조의 2에서 "공장"이라 함은 제조장 또는 기획재정부령이 정하는 자동차정비공장으로서 제조 또는 사업단위로 독립된 것을 말한다.(2008.02.29 직제개정)</t>
    <phoneticPr fontId="2" type="noConversion"/>
  </si>
  <si>
    <t>조세특례제한법시행규칙 제22조 [ 자동차정비공장의 범위 ]</t>
    <phoneticPr fontId="2" type="noConversion"/>
  </si>
  <si>
    <t xml:space="preserve">영 제54조 제1항에서 "기획재정부령이 정하는 자동차정비공장"이라 함은 「자동차관리법 시행규칙」 제131조의 규정에 의한 </t>
    <phoneticPr fontId="2" type="noConversion"/>
  </si>
  <si>
    <t>자동차종합정비업 또는 소형자동차정비업의 사업장을 말한다.(2008.04.29 직제개정)</t>
    <phoneticPr fontId="2" type="noConversion"/>
  </si>
  <si>
    <t>자동차관리법 시행규칙 제131조(자동차정비업의 작업범위)</t>
    <phoneticPr fontId="2" type="noConversion"/>
  </si>
  <si>
    <t>1. 자동차종합정비업 : 모든 종류의 자동차에 대한 점검ㆍ정비 및 튜닝작업</t>
    <phoneticPr fontId="2" type="noConversion"/>
  </si>
  <si>
    <t>2. 소형자동차종합정비업 : 승용자동차ㆍ경형 및 소형의 승합ㆍ화물ㆍ특수자동차에 대한 점검ㆍ정비 및 튜닝작업</t>
    <phoneticPr fontId="2" type="noConversion"/>
  </si>
  <si>
    <t>3. 자동차전문정비업 : 별표 26에 따른 자동차전문정비업의 작업제한범위에 속하지 아니하는 구조ㆍ장치에 대한 점검ㆍ정비 및 튜닝</t>
    <phoneticPr fontId="2" type="noConversion"/>
  </si>
  <si>
    <t>4. 원동기전문정비업 : 자동차원동기의 재생정비 및 튜닝</t>
    <phoneticPr fontId="2" type="noConversion"/>
  </si>
  <si>
    <t>③ 삭제(2009.02.04)</t>
    <phoneticPr fontId="2" type="noConversion"/>
  </si>
  <si>
    <t>④ 삭제(2009.02.04)</t>
    <phoneticPr fontId="2" type="noConversion"/>
  </si>
  <si>
    <t xml:space="preserve">⑤ 법 제7조 제1항 제2호 가목에서 "대통령령으로 정하는 소기업"이란 중소기업 중 </t>
    <phoneticPr fontId="2" type="noConversion"/>
  </si>
  <si>
    <t xml:space="preserve">매출액이 업종별로 「중소기업기본법 시행령」 별표 3을 준용하여 산정한 규모 기준 이내인 기업을 말한다. </t>
    <phoneticPr fontId="2" type="noConversion"/>
  </si>
  <si>
    <t>이 경우 "평균매출액등"은 "매출액"으로 본다.(2016.02.05 개정)</t>
    <phoneticPr fontId="2" type="noConversion"/>
  </si>
  <si>
    <t xml:space="preserve">조세특례제한법시행규칙 제5조 [ 소기업의 매출액(2017.03.17 제목개정) ] </t>
    <phoneticPr fontId="2" type="noConversion"/>
  </si>
  <si>
    <t xml:space="preserve">영 제6조 제5항에 따른 매출액은 제2조 제4항에 따른 매출액으로 한다.(2017.03.17 개정)
</t>
    <phoneticPr fontId="2" type="noConversion"/>
  </si>
  <si>
    <t>조세특례제한법시행규칙 제2조 [ 중소기업의 범위 ]</t>
    <phoneticPr fontId="2" type="noConversion"/>
  </si>
  <si>
    <t xml:space="preserve">④「조세특례제한법 시행령」(이하 "영"이라 한다) 제2조 제1항 제1호에 따른 매출액은 기업회계기준에 따라 작성한 손익계산서상의 매출액으로 한다. </t>
    <phoneticPr fontId="2" type="noConversion"/>
  </si>
  <si>
    <t>다만, 창업·분할·합병의 경우 그 등기일의 다음 날(창업의 경우에는 창업일)이 속하는 과세연도의 매출액을 연간 매출액으로 환산한 금액을 말한다.(2017.03.17 개정)</t>
    <phoneticPr fontId="2" type="noConversion"/>
  </si>
  <si>
    <t>⑧ 법 제7조에 따라 소득세 또는 법인세를 감면받고자 하는 자는 과세표준신고와 함께 기획재정부령으로 정하는 세액감면신청서를 납세지 관할세무서장에게 제출하여야 한다.(2013.02.15 항번개정)</t>
    <phoneticPr fontId="2" type="noConversion"/>
  </si>
  <si>
    <t>근로기준법 제2조(정의)</t>
    <phoneticPr fontId="2" type="noConversion"/>
  </si>
  <si>
    <t>①이 법에서 사용하는 용어의 뜻은 다음과 같다. [개정 2018.3.20] [[시행일 2018.7.1]] [[시행일: 부칙참조(제15513호)]]</t>
    <phoneticPr fontId="2" type="noConversion"/>
  </si>
  <si>
    <r>
      <t>9.</t>
    </r>
    <r>
      <rPr>
        <b/>
        <u/>
        <sz val="11"/>
        <color rgb="FF7030A0"/>
        <rFont val="맑은 고딕"/>
        <family val="3"/>
        <charset val="129"/>
        <scheme val="minor"/>
      </rPr>
      <t xml:space="preserve"> “단시간근로자”란 1주 동안의 소정근로시간이 그 사업장에서 같은 종류의 업무에 종사하는 통상 근로자의 1주 동안의 소정근로시간에 비하여 짧은 근로자</t>
    </r>
    <r>
      <rPr>
        <b/>
        <sz val="11"/>
        <color rgb="FF7030A0"/>
        <rFont val="맑은 고딕"/>
        <family val="3"/>
        <charset val="129"/>
        <scheme val="minor"/>
      </rPr>
      <t>를 말한다.</t>
    </r>
    <phoneticPr fontId="2" type="noConversion"/>
  </si>
  <si>
    <t>법인세법시행령 제40조 [ 접대비의 범위(2019.02.12 조번개정) ]</t>
    <phoneticPr fontId="2" type="noConversion"/>
  </si>
  <si>
    <t xml:space="preserve">다만, 다음 각 호의 어느 하나에 해당하는 사람은 제외한다.(2015.02.03 개정) </t>
    <phoneticPr fontId="2"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</si>
  <si>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</si>
  <si>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r>
      <t xml:space="preserve">2. </t>
    </r>
    <r>
      <rPr>
        <sz val="11"/>
        <color rgb="FF7030A0"/>
        <rFont val="맑은 고딕"/>
        <family val="3"/>
        <charset val="129"/>
        <scheme val="minor"/>
      </rPr>
      <t xml:space="preserve">「근로기준법」 제2조 제1항 제9호에 따른 단시간근로자. </t>
    </r>
    <r>
      <rPr>
        <sz val="11"/>
        <color rgb="FFFF0000"/>
        <rFont val="맑은 고딕"/>
        <family val="3"/>
        <charset val="129"/>
        <scheme val="minor"/>
      </rPr>
      <t>다만, 1개월간의 소정근로시간이 60시간 이상인 근로자는 상시근로자로 본다</t>
    </r>
    <r>
      <rPr>
        <sz val="11"/>
        <color theme="1"/>
        <rFont val="맑은 고딕"/>
        <family val="2"/>
        <charset val="129"/>
        <scheme val="minor"/>
      </rPr>
      <t>.(2019.02.12 개정)</t>
    </r>
    <phoneticPr fontId="2" type="noConversion"/>
  </si>
  <si>
    <t xml:space="preserve">2. 합명회사, 합자회사 및 유한회사의 업무집행사원 또는 이사(2018.02.13 신설)
</t>
    <phoneticPr fontId="2" type="noConversion"/>
  </si>
  <si>
    <t>6. 「소득세법 시행령」 제196조에 따른 근로소득원천징수부에 의하여 근로소득세를 원천징수한 사실이 확인되지 아니하고, 다</t>
    <phoneticPr fontId="2" type="noConversion"/>
  </si>
  <si>
    <t>음 각 목의 어느 하나에 해당하는 금액의 납부사실도 확인되지 아니하는 자(2012.02.02 신설)</t>
    <phoneticPr fontId="2" type="noConversion"/>
  </si>
  <si>
    <t xml:space="preserve">2. 4촌 이내의 인척(2012.02.02 신설)
</t>
    <phoneticPr fontId="2" type="noConversion"/>
  </si>
  <si>
    <r>
      <t xml:space="preserve">⑪ 제7항과 제8항을 적용할 때 상시근로자 수는 제1호의 계산식에 따라 계산한 수로 한다. 이 경우 제10항 제2호 단서에 따른 </t>
    </r>
    <r>
      <rPr>
        <sz val="11"/>
        <color rgb="FFFF0000"/>
        <rFont val="맑은 고딕"/>
        <family val="3"/>
        <charset val="129"/>
        <scheme val="minor"/>
      </rPr>
      <t>근로자 1명은 0.5</t>
    </r>
    <r>
      <rPr>
        <sz val="11"/>
        <color theme="1"/>
        <rFont val="맑은 고딕"/>
        <family val="2"/>
        <charset val="129"/>
        <scheme val="minor"/>
      </rPr>
      <t xml:space="preserve">명으로 하여 계산하되, </t>
    </r>
    <phoneticPr fontId="2" type="noConversion"/>
  </si>
  <si>
    <r>
      <t xml:space="preserve">제2호 각 목의 </t>
    </r>
    <r>
      <rPr>
        <sz val="11"/>
        <color rgb="FF7030A0"/>
        <rFont val="맑은 고딕"/>
        <family val="3"/>
        <charset val="129"/>
        <scheme val="minor"/>
      </rPr>
      <t>지원요건</t>
    </r>
    <r>
      <rPr>
        <sz val="11"/>
        <color theme="1"/>
        <rFont val="맑은 고딕"/>
        <family val="2"/>
        <charset val="129"/>
        <scheme val="minor"/>
      </rPr>
      <t>을 모두 충족하는 경우에는</t>
    </r>
    <r>
      <rPr>
        <sz val="11"/>
        <color rgb="FFFF0000"/>
        <rFont val="맑은 고딕"/>
        <family val="3"/>
        <charset val="129"/>
        <scheme val="minor"/>
      </rPr>
      <t xml:space="preserve"> 0.75명</t>
    </r>
    <r>
      <rPr>
        <sz val="11"/>
        <color theme="1"/>
        <rFont val="맑은 고딕"/>
        <family val="2"/>
        <charset val="129"/>
        <scheme val="minor"/>
      </rPr>
      <t>으로 하여 계산한다.(2015.02.03 개정)</t>
    </r>
    <phoneticPr fontId="2" type="noConversion"/>
  </si>
  <si>
    <t xml:space="preserve">1. 계산식(2014.02.21 개정) </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</si>
  <si>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</si>
  <si>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</si>
  <si>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 xml:space="preserve">가. 해당 과세연도의 상시근로자 수(제10항 제2호 단서에 따른 근로자는 제외한다)가 직전 과세연도의 상시근로자 수(제10항 제2호 단서에 따른 근로자는 제외한다)보다 </t>
    <phoneticPr fontId="2" type="noConversion"/>
  </si>
  <si>
    <t>감소하지 아니하였을 것(2015.02.03 개정)</t>
    <phoneticPr fontId="2" type="noConversion"/>
  </si>
  <si>
    <t>나. 기간의 정함이 없는 근로계약을 체결하였을 것(2014.02.21 개정)</t>
    <phoneticPr fontId="2" type="noConversion"/>
  </si>
  <si>
    <t xml:space="preserve">다. 상시근로자와 시간당 임금(「근로기준법」 제2조 제1항 제5호에 따른 임금, 정기상여금·명절상여금 등 정기적으로 지급되는 상여금과 경영성과에 따른 성과금을 포함한다), </t>
    <phoneticPr fontId="2" type="noConversion"/>
  </si>
  <si>
    <t>그 밖에 근로조건과 복리후생 등에 관한 사항에서 「기간제 및 단시간근로자 보호 등에 관한 법률」 제2조 제3호에 따른 차별적 처우가 없을 것(2014.02.21 개정)</t>
    <phoneticPr fontId="2" type="noConversion"/>
  </si>
  <si>
    <t>라. 시간당 임금이 「최저임금법」 제5조에 따른 최저임금액의 100분의 130(중소기업의 경우에는 100분의 120) 이상일 것(2016.02.05 개정)</t>
    <phoneticPr fontId="2" type="noConversion"/>
  </si>
  <si>
    <t xml:space="preserve">⑫ 제11항에 따라 계산한 상시근로자 수 중 100분의 1 미만 부분은 없는 것으로 한다.(2015.02.03 개정) </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</si>
  <si>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</si>
  <si>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</si>
  <si>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 xml:space="preserve">2. 법 제6조 제10항 제1호(합병ㆍ분할ㆍ현물출자 또는 사업의 양수 등을 통하여 종전의 사업을 승계하는 경우는 제외한다)부터 제3호까지의 </t>
    <phoneticPr fontId="2" type="noConversion"/>
  </si>
  <si>
    <t>어느 하나에 해당하는 경우의 직전 과세연도의 상시근로자 수: 종전 사업, 법인전환 전의 사업 또는 폐업 전의 사업의 직전 과세연도 상시근로자 수(2019.02.12 개정)</t>
    <phoneticPr fontId="2" type="noConversion"/>
  </si>
  <si>
    <t xml:space="preserve">3. 다음 각 목의 어느 하나에 해당하는 경우의 직전 또는 해당 과세연도의 상시근로자 수: 직전 과세연도의 상시근로자 수는 승계시킨 기업의 경우에는 </t>
    <phoneticPr fontId="2" type="noConversion"/>
  </si>
  <si>
    <t xml:space="preserve">직전 과세연도 상시근로자 수에 승계시킨 상시근로자 수를 뺀 수로 하고, </t>
    <phoneticPr fontId="2" type="noConversion"/>
  </si>
  <si>
    <t xml:space="preserve">승계한 기업의 경우에는 직전 과세연도 상시근로자 수에 승계한 상시근로자 수를 더한 수로 하며, </t>
    <phoneticPr fontId="2" type="noConversion"/>
  </si>
  <si>
    <t>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</si>
  <si>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</si>
  <si>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나. 제11조 제1항에 따른 특수관계인으로부터 상시근로자를 승계하는 경우(2013.02.15 개정)</t>
    <phoneticPr fontId="2" type="noConversion"/>
  </si>
  <si>
    <t>세액조정계산서</t>
    <phoneticPr fontId="2" type="noConversion"/>
  </si>
  <si>
    <t>기타분이 ▲인 경우</t>
    <phoneticPr fontId="2" type="noConversion"/>
  </si>
  <si>
    <t xml:space="preserve"> 112.과세표준</t>
    <phoneticPr fontId="2" type="noConversion"/>
  </si>
  <si>
    <t>소득구분계산서</t>
    <phoneticPr fontId="2" type="noConversion"/>
  </si>
  <si>
    <t>113.과세표준</t>
    <phoneticPr fontId="2" type="noConversion"/>
  </si>
  <si>
    <t>제조업 ④</t>
    <phoneticPr fontId="2" type="noConversion"/>
  </si>
  <si>
    <t>도매업 ④</t>
    <phoneticPr fontId="2" type="noConversion"/>
  </si>
  <si>
    <t>기타분 ⑥</t>
    <phoneticPr fontId="2" type="noConversion"/>
  </si>
  <si>
    <t>계(12)과세표준</t>
    <phoneticPr fontId="2" type="noConversion"/>
  </si>
  <si>
    <t>안분</t>
    <phoneticPr fontId="2" type="noConversion"/>
  </si>
  <si>
    <t>단수조정</t>
    <phoneticPr fontId="2" type="noConversion"/>
  </si>
  <si>
    <t>조세특례제한법 제143조 【구분경리】</t>
    <phoneticPr fontId="2" type="noConversion"/>
  </si>
  <si>
    <t xml:space="preserve">① 내국인은 이 법에 따라 세액감면을 적용받는 사업(감면비율이 2개 이상인 경우 각각의 사업을 말하며, </t>
    <phoneticPr fontId="2" type="noConversion"/>
  </si>
  <si>
    <t xml:space="preserve">   이하 이 조에서 "감면대상사업"이라 한다)과 그 밖의 사업을 겸영하는 경우에는 대통령령으로 정하는 바에 따라 구분하여 경리하여야 한다.(2010.01.01 개정)</t>
    <phoneticPr fontId="2" type="noConversion"/>
  </si>
  <si>
    <t>② 소비성서비스업과 그 밖의 사업을 함께 하는 내국인은 대통령령으로 정하는 바에 따라 자산·부채 및 손익을 각각의 사업별로 구분하여 경리하여야 한다.(2010.01.01 개정)</t>
    <phoneticPr fontId="2" type="noConversion"/>
  </si>
  <si>
    <t>③ 감면대상사업의 소득금액을 계산할 때 제1항 및 제2항에 따라 구분하여 경리한 사업 중 결손금이 발생한 경우에는</t>
    <phoneticPr fontId="2" type="noConversion"/>
  </si>
  <si>
    <t xml:space="preserve">    해당 결손금의 합계액에서 소득금액이 발생한 사업의 소득금액에 비례하여 안분계산한 금액을 공제한 금액으로 한다.(2010.01.01 신설)</t>
    <phoneticPr fontId="2" type="noConversion"/>
  </si>
  <si>
    <t>기타분은 + 이고 감면분 중 한군데 도매업이  ▲인 경우</t>
    <phoneticPr fontId="2" type="noConversion"/>
  </si>
  <si>
    <t>기타분은 + 이고 감면분 중 한군데 제조업이  ▲인 경우</t>
    <phoneticPr fontId="2" type="noConversion"/>
  </si>
  <si>
    <t>이월</t>
    <phoneticPr fontId="2" type="noConversion"/>
  </si>
  <si>
    <t>이월결손금은 이월된 당해 결손금의 범위 내에서 이월결손금이 발생한 사업의 소득에서 공제하는 것임.</t>
  </si>
  <si>
    <r>
      <t>[별지 제48호 서식] (200</t>
    </r>
    <r>
      <rPr>
        <sz val="9"/>
        <color theme="1"/>
        <rFont val="굴림"/>
        <family val="3"/>
        <charset val="129"/>
      </rPr>
      <t>8</t>
    </r>
    <r>
      <rPr>
        <sz val="9"/>
        <rFont val="굴림"/>
        <family val="3"/>
        <charset val="129"/>
      </rPr>
      <t>.3.</t>
    </r>
    <r>
      <rPr>
        <sz val="9"/>
        <color theme="1"/>
        <rFont val="굴림"/>
        <family val="3"/>
        <charset val="129"/>
      </rPr>
      <t>31</t>
    </r>
    <r>
      <rPr>
        <sz val="9"/>
        <rFont val="굴림"/>
        <family val="3"/>
        <charset val="129"/>
      </rPr>
      <t>. 개정)</t>
    </r>
    <phoneticPr fontId="328" type="noConversion"/>
  </si>
  <si>
    <t>(앞   쪽)</t>
    <phoneticPr fontId="328" type="noConversion"/>
  </si>
  <si>
    <t>사업연도</t>
    <phoneticPr fontId="328" type="noConversion"/>
  </si>
  <si>
    <t>소득구분계산서</t>
    <phoneticPr fontId="328" type="noConversion"/>
  </si>
  <si>
    <t>법인명</t>
    <phoneticPr fontId="328" type="noConversion"/>
  </si>
  <si>
    <t>사업자등록번호</t>
    <phoneticPr fontId="328" type="noConversion"/>
  </si>
  <si>
    <t>①과목</t>
    <phoneticPr fontId="328" type="noConversion"/>
  </si>
  <si>
    <t>②
구분</t>
    <phoneticPr fontId="328" type="noConversion"/>
  </si>
  <si>
    <t>코드</t>
    <phoneticPr fontId="328" type="noConversion"/>
  </si>
  <si>
    <t>③합계</t>
    <phoneticPr fontId="328" type="noConversion"/>
  </si>
  <si>
    <t>감면분 또는 합병승계사업 해당분 등</t>
    <phoneticPr fontId="328" type="noConversion"/>
  </si>
  <si>
    <t>ⓓ 기타분</t>
    <phoneticPr fontId="328" type="noConversion"/>
  </si>
  <si>
    <t>비고</t>
    <phoneticPr fontId="328" type="noConversion"/>
  </si>
  <si>
    <r>
      <t xml:space="preserve">ⓐ 제조업 -
</t>
    </r>
    <r>
      <rPr>
        <sz val="8"/>
        <color rgb="FF7030A0"/>
        <rFont val="굴림"/>
        <family val="3"/>
        <charset val="129"/>
      </rPr>
      <t>중소기업특별세액감면</t>
    </r>
    <phoneticPr fontId="2" type="noConversion"/>
  </si>
  <si>
    <r>
      <t xml:space="preserve">ⓑ도 · 소매업 -
</t>
    </r>
    <r>
      <rPr>
        <sz val="8"/>
        <color rgb="FF7030A0"/>
        <rFont val="굴림"/>
        <family val="3"/>
        <charset val="129"/>
      </rPr>
      <t>중소기업특별세액감면</t>
    </r>
    <phoneticPr fontId="2" type="noConversion"/>
  </si>
  <si>
    <t>ⓒ</t>
    <phoneticPr fontId="2" type="noConversion"/>
  </si>
  <si>
    <t>공통분 배분시 실제로는 세무조정이후의 매출액및 개별손금 비율로 수정됨.</t>
    <phoneticPr fontId="2" type="noConversion"/>
  </si>
  <si>
    <t>④금액</t>
    <phoneticPr fontId="328" type="noConversion"/>
  </si>
  <si>
    <t>⑤
비율</t>
    <phoneticPr fontId="328" type="noConversion"/>
  </si>
  <si>
    <t>⑥
금액</t>
    <phoneticPr fontId="328" type="noConversion"/>
  </si>
  <si>
    <t>⑦
비율</t>
    <phoneticPr fontId="328" type="noConversion"/>
  </si>
  <si>
    <t xml:space="preserve">  (1)매출액</t>
    <phoneticPr fontId="328" type="noConversion"/>
  </si>
  <si>
    <t>01</t>
    <phoneticPr fontId="328" type="noConversion"/>
  </si>
  <si>
    <t xml:space="preserve">  (2)매출원가</t>
    <phoneticPr fontId="328" type="noConversion"/>
  </si>
  <si>
    <t>02</t>
    <phoneticPr fontId="328" type="noConversion"/>
  </si>
  <si>
    <r>
      <t xml:space="preserve">  (3)매출총손익
     [</t>
    </r>
    <r>
      <rPr>
        <sz val="11"/>
        <color theme="1"/>
        <rFont val="맑은 고딕"/>
        <family val="2"/>
        <charset val="129"/>
        <scheme val="minor"/>
      </rPr>
      <t>(</t>
    </r>
    <r>
      <rPr>
        <sz val="9"/>
        <rFont val="굴림"/>
        <family val="3"/>
        <charset val="129"/>
      </rPr>
      <t>1</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2</t>
    </r>
    <r>
      <rPr>
        <sz val="11"/>
        <color theme="1"/>
        <rFont val="맑은 고딕"/>
        <family val="2"/>
        <charset val="129"/>
        <scheme val="minor"/>
      </rPr>
      <t>)</t>
    </r>
    <r>
      <rPr>
        <sz val="9"/>
        <rFont val="굴림"/>
        <family val="3"/>
        <charset val="129"/>
      </rPr>
      <t>]</t>
    </r>
    <phoneticPr fontId="328" type="noConversion"/>
  </si>
  <si>
    <t>03</t>
  </si>
  <si>
    <t xml:space="preserve">  (4)판매비와
      관리비</t>
    <phoneticPr fontId="328" type="noConversion"/>
  </si>
  <si>
    <t>개별분</t>
    <phoneticPr fontId="328" type="noConversion"/>
  </si>
  <si>
    <t>04</t>
  </si>
  <si>
    <t>공통분</t>
    <phoneticPr fontId="328" type="noConversion"/>
  </si>
  <si>
    <t>05</t>
  </si>
  <si>
    <r>
      <t xml:space="preserve">개별손금비례
</t>
    </r>
    <r>
      <rPr>
        <sz val="8"/>
        <color rgb="FF7030A0"/>
        <rFont val="굴림"/>
        <family val="3"/>
        <charset val="129"/>
      </rPr>
      <t>(세무조정반영후)</t>
    </r>
    <phoneticPr fontId="2" type="noConversion"/>
  </si>
  <si>
    <t>계</t>
    <phoneticPr fontId="328" type="noConversion"/>
  </si>
  <si>
    <t>06</t>
  </si>
  <si>
    <t>공통</t>
    <phoneticPr fontId="2" type="noConversion"/>
  </si>
  <si>
    <t>개별분</t>
    <phoneticPr fontId="2" type="noConversion"/>
  </si>
  <si>
    <r>
      <t xml:space="preserve">  (5)영업손익
     [</t>
    </r>
    <r>
      <rPr>
        <sz val="11"/>
        <color theme="1"/>
        <rFont val="맑은 고딕"/>
        <family val="2"/>
        <charset val="129"/>
        <scheme val="minor"/>
      </rPr>
      <t>(</t>
    </r>
    <r>
      <rPr>
        <sz val="9"/>
        <rFont val="굴림"/>
        <family val="3"/>
        <charset val="129"/>
      </rPr>
      <t>3</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4</t>
    </r>
    <r>
      <rPr>
        <sz val="11"/>
        <color theme="1"/>
        <rFont val="맑은 고딕"/>
        <family val="2"/>
        <charset val="129"/>
        <scheme val="minor"/>
      </rPr>
      <t>)</t>
    </r>
    <r>
      <rPr>
        <sz val="9"/>
        <rFont val="굴림"/>
        <family val="3"/>
        <charset val="129"/>
      </rPr>
      <t>]</t>
    </r>
    <phoneticPr fontId="328" type="noConversion"/>
  </si>
  <si>
    <t>07</t>
  </si>
  <si>
    <t>엉업외수익</t>
    <phoneticPr fontId="2" type="noConversion"/>
  </si>
  <si>
    <t>ⓐ
제조업
(감면(분) 사업)</t>
    <phoneticPr fontId="2" type="noConversion"/>
  </si>
  <si>
    <t>ⓑ
도소매
(감면(분) 사업)</t>
    <phoneticPr fontId="2" type="noConversion"/>
  </si>
  <si>
    <t>ⓒ
(감면(분) 사업)</t>
    <phoneticPr fontId="2" type="noConversion"/>
  </si>
  <si>
    <t>ⓓ
기타분
(기타의사업)</t>
    <phoneticPr fontId="2" type="noConversion"/>
  </si>
  <si>
    <t xml:space="preserve">  (6)영업외수익</t>
    <phoneticPr fontId="328" type="noConversion"/>
  </si>
  <si>
    <t>08</t>
  </si>
  <si>
    <t>이자수익</t>
    <phoneticPr fontId="2" type="noConversion"/>
  </si>
  <si>
    <t>외환차익</t>
    <phoneticPr fontId="2" type="noConversion"/>
  </si>
  <si>
    <t>외화환산이익</t>
    <phoneticPr fontId="2" type="noConversion"/>
  </si>
  <si>
    <t>09</t>
  </si>
  <si>
    <t>매출액비례
(세무조정
반영후)</t>
    <phoneticPr fontId="2" type="noConversion"/>
  </si>
  <si>
    <t>전기오류수정이익</t>
    <phoneticPr fontId="2" type="noConversion"/>
  </si>
  <si>
    <t>유형자산처분이익</t>
    <phoneticPr fontId="2" type="noConversion"/>
  </si>
  <si>
    <t>단기매매증권처분이익</t>
    <phoneticPr fontId="2" type="noConversion"/>
  </si>
  <si>
    <t>10</t>
  </si>
  <si>
    <t>잡이익</t>
    <phoneticPr fontId="2" type="noConversion"/>
  </si>
  <si>
    <t>배당금수익</t>
    <phoneticPr fontId="2" type="noConversion"/>
  </si>
  <si>
    <t xml:space="preserve">  (7)영업외비용</t>
    <phoneticPr fontId="328" type="noConversion"/>
  </si>
  <si>
    <t>11</t>
  </si>
  <si>
    <t>엉업외비용</t>
    <phoneticPr fontId="2" type="noConversion"/>
  </si>
  <si>
    <t>ⓐ</t>
    <phoneticPr fontId="2" type="noConversion"/>
  </si>
  <si>
    <t>ⓑ</t>
    <phoneticPr fontId="2" type="noConversion"/>
  </si>
  <si>
    <t>ⓓ</t>
    <phoneticPr fontId="2" type="noConversion"/>
  </si>
  <si>
    <t>이자비용</t>
    <phoneticPr fontId="2" type="noConversion"/>
  </si>
  <si>
    <t>외환차손</t>
    <phoneticPr fontId="2" type="noConversion"/>
  </si>
  <si>
    <t>12</t>
  </si>
  <si>
    <t>기부금</t>
    <phoneticPr fontId="2" type="noConversion"/>
  </si>
  <si>
    <t>기타의대손상각비</t>
    <phoneticPr fontId="2" type="noConversion"/>
  </si>
  <si>
    <t>외화환산손실</t>
    <phoneticPr fontId="2" type="noConversion"/>
  </si>
  <si>
    <t>13</t>
  </si>
  <si>
    <t>재고자산감모손실</t>
    <phoneticPr fontId="2" type="noConversion"/>
  </si>
  <si>
    <t>유형자산폐기손실</t>
    <phoneticPr fontId="2" type="noConversion"/>
  </si>
  <si>
    <t>구매대행손실</t>
    <phoneticPr fontId="2" type="noConversion"/>
  </si>
  <si>
    <r>
      <t xml:space="preserve">  (8)각</t>
    </r>
    <r>
      <rPr>
        <sz val="11"/>
        <color theme="1"/>
        <rFont val="맑은 고딕"/>
        <family val="2"/>
        <charset val="129"/>
        <scheme val="minor"/>
      </rPr>
      <t xml:space="preserve"> 사업연도
      소득 또는
      설정전 소득</t>
    </r>
    <r>
      <rPr>
        <sz val="9"/>
        <rFont val="굴림"/>
        <family val="3"/>
        <charset val="129"/>
      </rPr>
      <t xml:space="preserve">
     [</t>
    </r>
    <r>
      <rPr>
        <sz val="11"/>
        <color theme="1"/>
        <rFont val="맑은 고딕"/>
        <family val="2"/>
        <charset val="129"/>
        <scheme val="minor"/>
      </rPr>
      <t>(</t>
    </r>
    <r>
      <rPr>
        <sz val="9"/>
        <rFont val="굴림"/>
        <family val="3"/>
        <charset val="129"/>
      </rPr>
      <t>5</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6</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7</t>
    </r>
    <r>
      <rPr>
        <sz val="11"/>
        <color theme="1"/>
        <rFont val="맑은 고딕"/>
        <family val="2"/>
        <charset val="129"/>
        <scheme val="minor"/>
      </rPr>
      <t>)</t>
    </r>
    <r>
      <rPr>
        <sz val="9"/>
        <rFont val="굴림"/>
        <family val="3"/>
        <charset val="129"/>
      </rPr>
      <t>]</t>
    </r>
    <phoneticPr fontId="328" type="noConversion"/>
  </si>
  <si>
    <t>잡손실</t>
    <phoneticPr fontId="2" type="noConversion"/>
  </si>
  <si>
    <r>
      <t xml:space="preserve">  (</t>
    </r>
    <r>
      <rPr>
        <sz val="11"/>
        <color theme="1"/>
        <rFont val="맑은 고딕"/>
        <family val="2"/>
        <charset val="129"/>
        <scheme val="minor"/>
      </rPr>
      <t>9</t>
    </r>
    <r>
      <rPr>
        <sz val="9"/>
        <rFont val="굴림"/>
        <family val="3"/>
        <charset val="129"/>
      </rPr>
      <t>)이월결손금</t>
    </r>
    <phoneticPr fontId="328" type="noConversion"/>
  </si>
  <si>
    <t>22</t>
  </si>
  <si>
    <r>
      <t xml:space="preserve">  (</t>
    </r>
    <r>
      <rPr>
        <sz val="11"/>
        <color theme="1"/>
        <rFont val="맑은 고딕"/>
        <family val="2"/>
        <charset val="129"/>
        <scheme val="minor"/>
      </rPr>
      <t>10</t>
    </r>
    <r>
      <rPr>
        <sz val="9"/>
        <rFont val="굴림"/>
        <family val="3"/>
        <charset val="129"/>
      </rPr>
      <t>)비과세소득</t>
    </r>
    <phoneticPr fontId="328" type="noConversion"/>
  </si>
  <si>
    <t>23</t>
  </si>
  <si>
    <r>
      <t xml:space="preserve">  (1</t>
    </r>
    <r>
      <rPr>
        <sz val="11"/>
        <color theme="1"/>
        <rFont val="맑은 고딕"/>
        <family val="2"/>
        <charset val="129"/>
        <scheme val="minor"/>
      </rPr>
      <t>1</t>
    </r>
    <r>
      <rPr>
        <sz val="9"/>
        <rFont val="굴림"/>
        <family val="3"/>
        <charset val="129"/>
      </rPr>
      <t>)소득공제액</t>
    </r>
    <phoneticPr fontId="328" type="noConversion"/>
  </si>
  <si>
    <t>24</t>
  </si>
  <si>
    <r>
      <t xml:space="preserve">  (1</t>
    </r>
    <r>
      <rPr>
        <sz val="11"/>
        <color theme="1"/>
        <rFont val="맑은 고딕"/>
        <family val="2"/>
        <charset val="129"/>
        <scheme val="minor"/>
      </rPr>
      <t>2</t>
    </r>
    <r>
      <rPr>
        <sz val="9"/>
        <rFont val="굴림"/>
        <family val="3"/>
        <charset val="129"/>
      </rPr>
      <t>)과세표준
  [</t>
    </r>
    <r>
      <rPr>
        <sz val="11"/>
        <color theme="1"/>
        <rFont val="맑은 고딕"/>
        <family val="2"/>
        <charset val="129"/>
        <scheme val="minor"/>
      </rPr>
      <t>(8)</t>
    </r>
    <r>
      <rPr>
        <sz val="9"/>
        <rFont val="굴림"/>
        <family val="3"/>
        <charset val="129"/>
      </rPr>
      <t>-</t>
    </r>
    <r>
      <rPr>
        <sz val="11"/>
        <color theme="1"/>
        <rFont val="맑은 고딕"/>
        <family val="2"/>
        <charset val="129"/>
        <scheme val="minor"/>
      </rPr>
      <t>(9)-(10)</t>
    </r>
    <r>
      <rPr>
        <sz val="9"/>
        <rFont val="굴림"/>
        <family val="3"/>
        <charset val="129"/>
      </rPr>
      <t xml:space="preserve">-
    </t>
    </r>
    <r>
      <rPr>
        <sz val="11"/>
        <color theme="1"/>
        <rFont val="맑은 고딕"/>
        <family val="2"/>
        <charset val="129"/>
        <scheme val="minor"/>
      </rPr>
      <t>(11)</t>
    </r>
    <r>
      <rPr>
        <sz val="9"/>
        <rFont val="굴림"/>
        <family val="3"/>
        <charset val="129"/>
      </rPr>
      <t>]</t>
    </r>
    <phoneticPr fontId="328" type="noConversion"/>
  </si>
  <si>
    <t>25</t>
  </si>
  <si>
    <t>210㎜×297㎜(신문용지 54g/㎡(재활용품))</t>
    <phoneticPr fontId="328" type="noConversion"/>
  </si>
  <si>
    <t>퇴사일
(직접기재)
or 상실일 
▲1</t>
    <phoneticPr fontId="2" type="noConversion"/>
  </si>
  <si>
    <t>조세특례제한법시행령 
제23조 [ 고용창출투자세액공제(2010.12.30 제목개정) ]</t>
    <phoneticPr fontId="2" type="noConversion"/>
  </si>
  <si>
    <t>⑩ 제7항부터 제9항까지의 규정을 적용할 때 상시근로자는 「근로기준법」에 따라 근로계약을 체결한 내국인 근로자로 한다. 다만, 다음 각 호의 어느 하나에 해당하는 사람은 제외한다.(2015.02.03 개정)</t>
    <phoneticPr fontId="2" type="noConversion"/>
  </si>
  <si>
    <t>1. 근로계약기간이 1년 미만인 근로자(근로계약의 연속된 갱신으로 인하여 그 근로계약의 총 기간이 1년 이상인 근로자는 제외한다)(2020.02.11 개정)</t>
    <phoneticPr fontId="2" type="noConversion"/>
  </si>
  <si>
    <t>2. 「근로기준법」 제2조 제1항 제9호에 따른 단시간근로자로서 1개월간의 소정근로시간이 60시간 미만인 근로자(2020.02.11 개정)</t>
    <phoneticPr fontId="2" type="noConversion"/>
  </si>
  <si>
    <t>3. 「법인세법 시행령」 제40조 제1항 각 호의 어느 하나에 해당하는 임원(2019.02.12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</si>
  <si>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</si>
  <si>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</si>
  <si>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가. 「국민연금법」 제3조 제1항 제11호 및 제12호에 따른 부담금 및 기여금(2012.02.02 신설)</t>
    <phoneticPr fontId="2" type="noConversion"/>
  </si>
  <si>
    <r>
      <t>나. </t>
    </r>
    <r>
      <rPr>
        <sz val="10"/>
        <color rgb="FF1090BF"/>
        <rFont val="나눔고딕"/>
        <family val="3"/>
        <charset val="129"/>
      </rPr>
      <t>「국민건강보험법」제69조</t>
    </r>
    <r>
      <rPr>
        <sz val="10"/>
        <color rgb="FF333333"/>
        <rFont val="나눔고딕"/>
        <family val="3"/>
        <charset val="129"/>
      </rPr>
      <t>에 따른 직장가입자의 보험료(</t>
    </r>
    <r>
      <rPr>
        <sz val="10"/>
        <color rgb="FF1090BF"/>
        <rFont val="나눔고딕"/>
        <family val="3"/>
        <charset val="129"/>
      </rPr>
      <t>2012.08.31 개정</t>
    </r>
    <r>
      <rPr>
        <sz val="10"/>
        <color rgb="FF333333"/>
        <rFont val="나눔고딕"/>
        <family val="3"/>
        <charset val="129"/>
      </rPr>
      <t>)</t>
    </r>
    <phoneticPr fontId="2" type="noConversion"/>
  </si>
  <si>
    <t>1. 계산식(2014.02.21 개정)</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</si>
  <si>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</si>
  <si>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</si>
  <si>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가. 해당 과세연도의 상시근로자 수(제10항 제2호 단서에 따른 근로자는 제외한다)가 직전 과세연도의 상시근로자 수(제10항 제2호 단서에 따른 근로자는 제외한다)보다 감소하지 아니하였을 것(2015.02.03 개정)</t>
    <phoneticPr fontId="2" type="noConversion"/>
  </si>
  <si>
    <t>나. 기간의 정함이 없는 근로계약을 체결하였을 것(2014.02.21 개정)</t>
    <phoneticPr fontId="2" type="noConversion"/>
  </si>
  <si>
    <r>
      <t>다. 상시근로자와 시간당 임금(</t>
    </r>
    <r>
      <rPr>
        <sz val="10"/>
        <color rgb="FF1090BF"/>
        <rFont val="나눔고딕"/>
        <family val="3"/>
        <charset val="129"/>
      </rPr>
      <t>「근로기준법」 제2조 제1항 제5호</t>
    </r>
    <r>
      <rPr>
        <sz val="10"/>
        <color rgb="FF333333"/>
        <rFont val="나눔고딕"/>
        <family val="3"/>
        <charset val="129"/>
      </rPr>
      <t>에 따른 임금, 정기상여금·명절상여금 등 정기적으로 지급되는 상여금과 경영성과에 따른 성과금을 포함한다), 그 밖에 근로조건과 복리후생 등에 관한 사항에서 </t>
    </r>
    <r>
      <rPr>
        <sz val="10"/>
        <color rgb="FF1090BF"/>
        <rFont val="나눔고딕"/>
        <family val="3"/>
        <charset val="129"/>
      </rPr>
      <t>「기간제 및 단시간근로자 보호 등에 관한 법률」 제2조 제3호</t>
    </r>
    <r>
      <rPr>
        <sz val="10"/>
        <color rgb="FF333333"/>
        <rFont val="나눔고딕"/>
        <family val="3"/>
        <charset val="129"/>
      </rPr>
      <t>에 따른 차별적 처우가 없을 것(</t>
    </r>
    <r>
      <rPr>
        <sz val="10"/>
        <color rgb="FF1090BF"/>
        <rFont val="나눔고딕"/>
        <family val="3"/>
        <charset val="129"/>
      </rPr>
      <t>2014.02.21 개정</t>
    </r>
    <r>
      <rPr>
        <sz val="10"/>
        <color rgb="FF333333"/>
        <rFont val="나눔고딕"/>
        <family val="3"/>
        <charset val="129"/>
      </rPr>
      <t>)</t>
    </r>
    <phoneticPr fontId="2" type="noConversion"/>
  </si>
  <si>
    <t>라. 시간당 임금이 「최저임금법」 제5조에 따른 최저임금액의 100분의 130(중소기업의 경우에는 100분의 120) 이상일 것(2016.02.05 개정)</t>
    <phoneticPr fontId="2" type="noConversion"/>
  </si>
  <si>
    <t>⑫ 제11항에 따라 계산한 상시근로자 수 중 100분의 1 미만 부분은 없는 것으로 한다.(2015.02.03 개정)</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</si>
  <si>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</si>
  <si>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</si>
  <si>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2. 법 제6조 제10항 제1호(합병ㆍ분할ㆍ현물출자 또는 사업의 양수 등을 통하여 종전의 사업을 승계하는 경우는 제외한다)부터 제3호까지의 어느 하나에 해당하는 경우의 직전 과세연도의 상시근로자 수: 종전 사업, 법인전환 전의 사업 또는 폐업 전의 사업의 직전 과세연도 상시근로자 수(2019.02.12 개정)</t>
    <phoneticPr fontId="2" type="noConversion"/>
  </si>
  <si>
    <t>3. 다음 각 목의 어느 하나에 해당하는 경우의 직전 또는 해당 과세연도의 상시근로자 수: 직전 과세연도의 상시근로자 수는 승계시킨 기업의 경우에는 직전 과세연도 상시근로자 수에 승계시킨 상시근로자 수를 뺀 수로 하고, 승계한 기업의 경우에는 직전 과세연도 상시근로자 수에 승계한 상시근로자 수를 더한 수로 하며, 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</si>
  <si>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</si>
  <si>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 xml:space="preserve">나. 제11조[ 기술비법의 범위 등(2000.12.29 제목개정) ] 제1항에 따른 특수관계인으로부터 상시근로자를 승계하는 경우(2013.02.15 개정) </t>
    <phoneticPr fontId="2" type="noConversion"/>
  </si>
  <si>
    <t xml:space="preserve">        ① 법 제12조 제1항, 같은 조 제2항 전단 및 같은 조 제3항에서 "대통령령으로 정하는 특수관계인"이란 「법인세법 시행령」 제2조 제5항 및 「소득세법 시행령」 제98조 제1항에 따른 특수관계인을 말한다. </t>
    <phoneticPr fontId="2" type="noConversion"/>
  </si>
  <si>
    <t xml:space="preserve">      이 경우 「법인세법 시행령」 제2조 제5항 제2호의 소액주주등을 판정할 때 「법인세법 시행령」 제50조 제2항 중 "100분의 1"은 "100분의 30"으로 본다.(2019.02.12 개정)   </t>
    <phoneticPr fontId="2" type="noConversion"/>
  </si>
  <si>
    <t xml:space="preserve">⑪ 제7항과 제8항을 적용할 때 상시근로자 수는 제1호의 계산식에 따라 계산한 수로 한다. </t>
    <phoneticPr fontId="2" type="noConversion"/>
  </si>
  <si>
    <t xml:space="preserve">    다만, 다음 각 호의 어느 하나에 해당하는 사람은 제외한다.(2015.02.03 개정)</t>
    <phoneticPr fontId="2" type="noConversion"/>
  </si>
  <si>
    <t xml:space="preserve">    제40조 [ 접대비의 범위(2019.02.12 조번개정) ]</t>
    <phoneticPr fontId="2" type="noConversion"/>
  </si>
  <si>
    <t xml:space="preserve">   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</si>
  <si>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t xml:space="preserve">      1. 법인의 회장, 사장, 부사장, 이사장, 대표이사, 전무이사 및 상무이사 등 이사회의 구성원 전원과 청산인(2018.02.13 신설)</t>
    <phoneticPr fontId="2" type="noConversion"/>
  </si>
  <si>
    <t xml:space="preserve">      2. 합명회사, 합자회사 및 유한회사의 업무집행사원 또는 이사(2018.02.13 신설)</t>
    <phoneticPr fontId="2" type="noConversion"/>
  </si>
  <si>
    <t xml:space="preserve">      3. 유한책임회사의 업무집행자(2018.02.13 신설)</t>
    <phoneticPr fontId="2" type="noConversion"/>
  </si>
  <si>
    <t xml:space="preserve">      4. 감사(2018.02.13 신설)</t>
    <phoneticPr fontId="2" type="noConversion"/>
  </si>
  <si>
    <t xml:space="preserve">      5. 그 밖에 제1호부터 제4호까지의 규정에 준하는 직무에 종사하는 자(2018.02.13 신설)</t>
    <phoneticPr fontId="2" type="noConversion"/>
  </si>
  <si>
    <t>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</si>
  <si>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</si>
  <si>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 xml:space="preserve">    1. 6촌 이내의 혈족(2012.02.02 신설)</t>
    <phoneticPr fontId="2" type="noConversion"/>
  </si>
  <si>
    <t xml:space="preserve">    2. 4촌 이내의 인척(2012.02.02 신설)</t>
    <phoneticPr fontId="2" type="noConversion"/>
  </si>
  <si>
    <t xml:space="preserve">    3. 배우자(사실상의 혼인관계에 있는 자를 포함한다)(2012.02.02 신설)</t>
    <phoneticPr fontId="2" type="noConversion"/>
  </si>
  <si>
    <t xml:space="preserve">    4. 친생자로서 다른 사람에게 친양자 입양된 자 및 그 배우자ㆍ직계비속(2012.02.02 신설)</t>
    <phoneticPr fontId="2" type="noConversion"/>
  </si>
  <si>
    <t>6. 「소득세법 시행령」 제196조 [ 근로소득세액 연말정산 ]에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</si>
  <si>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근로기준법 제2조(정의) ① 이 법에서 사용하는 용어의 뜻은 다음과 같다.</t>
    <phoneticPr fontId="2" type="noConversion"/>
  </si>
  <si>
    <t xml:space="preserve">        9. "단시간근로자"란 1주 동안의 소정근로시간이 그 사업장에서 같은 종류의 업무에 종사하는 통상 근로자의 1주 동안의 소정근로시간에 비하여 짧은 근로자를 말한다.</t>
    <phoneticPr fontId="2" type="noConversion"/>
  </si>
  <si>
    <r>
      <t xml:space="preserve">    이 경우</t>
    </r>
    <r>
      <rPr>
        <b/>
        <u/>
        <sz val="11"/>
        <color rgb="FFC00000"/>
        <rFont val="맑은 고딕"/>
        <family val="3"/>
        <charset val="129"/>
        <scheme val="minor"/>
      </rPr>
      <t xml:space="preserve"> 제10항 제2호 단서에 따른 근로자 1명은 0.5명으로 하여 계산</t>
    </r>
    <r>
      <rPr>
        <sz val="11"/>
        <color theme="1"/>
        <rFont val="맑은 고딕"/>
        <family val="2"/>
        <charset val="129"/>
        <scheme val="minor"/>
      </rPr>
      <t xml:space="preserve">하되, </t>
    </r>
    <r>
      <rPr>
        <b/>
        <u/>
        <sz val="11"/>
        <color rgb="FF0070C0"/>
        <rFont val="맑은 고딕"/>
        <family val="3"/>
        <charset val="129"/>
        <scheme val="minor"/>
      </rPr>
      <t>제2호 각 목의 지원요건을 모두 충족하는 경우에는 0.75명으로 하여 계산</t>
    </r>
    <r>
      <rPr>
        <sz val="11"/>
        <color theme="1"/>
        <rFont val="맑은 고딕"/>
        <family val="2"/>
        <charset val="129"/>
        <scheme val="minor"/>
      </rPr>
      <t>한다.(2015.02.03 개정)</t>
    </r>
    <phoneticPr fontId="2" type="noConversion"/>
  </si>
  <si>
    <t xml:space="preserve">2. 「근로기준법」 제2조 제1항 제9호에 따른 단시간근로자. </t>
    <phoneticPr fontId="2" type="noConversion"/>
  </si>
  <si>
    <t xml:space="preserve">                 2020.1.1.이후 단서 삭제됨. (2020.02.11.개정)</t>
    <phoneticPr fontId="2" type="noConversion"/>
  </si>
  <si>
    <t>(1개월간의 소정근로시간이 60시간 이상인 단시간 근로자는 상시근로자(0.5명)로 본다.)</t>
    <phoneticPr fontId="2" type="noConversion"/>
  </si>
  <si>
    <r>
      <t xml:space="preserve">⑩ 제7항부터 제9항까지의 규정을 적용할 때 </t>
    </r>
    <r>
      <rPr>
        <b/>
        <u/>
        <sz val="11"/>
        <color rgb="FFC00000"/>
        <rFont val="맑은 고딕"/>
        <family val="3"/>
        <charset val="129"/>
        <scheme val="minor"/>
      </rPr>
      <t>상시근로자</t>
    </r>
    <r>
      <rPr>
        <sz val="11"/>
        <color theme="1"/>
        <rFont val="맑은 고딕"/>
        <family val="2"/>
        <charset val="129"/>
        <scheme val="minor"/>
      </rPr>
      <t>는 「근로기준법」에 따라 근로계약을 체결한 내국인 근로자로 한다.</t>
    </r>
    <phoneticPr fontId="2" type="noConversion"/>
  </si>
  <si>
    <r>
      <rPr>
        <b/>
        <sz val="11"/>
        <color rgb="FF0070C0"/>
        <rFont val="맑은 고딕"/>
        <family val="3"/>
        <charset val="129"/>
        <scheme val="minor"/>
      </rPr>
      <t>다만,</t>
    </r>
    <r>
      <rPr>
        <sz val="11"/>
        <color theme="1"/>
        <rFont val="맑은 고딕"/>
        <family val="2"/>
        <charset val="129"/>
        <scheme val="minor"/>
      </rPr>
      <t xml:space="preserve"> </t>
    </r>
    <r>
      <rPr>
        <b/>
        <u/>
        <sz val="11"/>
        <color rgb="FFC00000"/>
        <rFont val="맑은 고딕"/>
        <family val="3"/>
        <charset val="129"/>
        <scheme val="minor"/>
      </rPr>
      <t>1개월간의 소정근로시간이 60시간 이상</t>
    </r>
    <r>
      <rPr>
        <sz val="11"/>
        <color theme="1"/>
        <rFont val="맑은 고딕"/>
        <family val="2"/>
        <charset val="129"/>
        <scheme val="minor"/>
      </rPr>
      <t>인 근로자는 상시근로자로 본다.(2019.02.12 개정)</t>
    </r>
    <phoneticPr fontId="2" type="noConversion"/>
  </si>
  <si>
    <t>.</t>
    <phoneticPr fontId="2" type="noConversion"/>
  </si>
  <si>
    <t>「조세특례제한법 시행령」부칙(2016.2.5. 대통령령 제26959호로 개정된 것) 제22조에 따라 2019.1.1.이 속하는 과세연도까지 소기업으로 보는지 여부</t>
    <phoneticPr fontId="2" type="noConversion"/>
  </si>
  <si>
    <t>* 서면-2018-법령해석법인-1463, 2018.5.24.</t>
    <phoneticPr fontId="2" type="noConversion"/>
  </si>
  <si>
    <t>법률 제13560호 조세특례제한법 일부개정법률(이하 ‘일부개정법률’) 시행일이 속하는 직전 과세연도에 「조세특례제한법 시행령(2016.2.5. 대통령령 제26959호로 개정되기 전의 것, 이하 ‘종전규정’)」</t>
    <phoneticPr fontId="2" type="noConversion"/>
  </si>
  <si>
    <t>제6조제5항에 따른 소기업에 해당하는 법인이 일부개정법률 시행일이 속하는 과세연도 이후에 같은 법 시행령(2016.2.5. 대통령령 제26959호로 개정된 것,</t>
    <phoneticPr fontId="2" type="noConversion"/>
  </si>
  <si>
    <t>이하 ‘개정 규정’)제6조제5항에 따른 소기업에 해당하지 않고, 종전규정에 따르더라도 소기업에 해당하지 않는 경우 개정 규정 부칙 제22조(소기업의 범위에 관한 경과조치)의 적용대상에 해당하지 않는 것임</t>
    <phoneticPr fontId="2" type="noConversion"/>
  </si>
  <si>
    <t>http://cafe.daum.net/transtax/Qbps/184</t>
    <phoneticPr fontId="2" type="noConversion"/>
  </si>
  <si>
    <t>제목 : 개정규정 시행일 이후 개정규정에 따라 소기업에 해당하지 않고 종전규정에 따르더라도 소기업에 해당하지 않는 경우 소기업 유예기간 적용안됨</t>
    <phoneticPr fontId="2" type="noConversion"/>
  </si>
  <si>
    <t>서면법령 법인 -1464, 2018.05.30.</t>
    <phoneticPr fontId="2" type="noConversion"/>
  </si>
  <si>
    <r>
      <t xml:space="preserve">2015 과세연도에는 종전규정에 따라 소기업에 해당하는 법인이 2016 과세연도에 </t>
    </r>
    <r>
      <rPr>
        <sz val="11"/>
        <color rgb="FFFF0000"/>
        <rFont val="맑은 고딕"/>
        <family val="3"/>
        <charset val="129"/>
        <scheme val="minor"/>
      </rPr>
      <t>종전</t>
    </r>
    <r>
      <rPr>
        <sz val="11"/>
        <color theme="1"/>
        <rFont val="맑은 고딕"/>
        <family val="2"/>
        <charset val="129"/>
        <scheme val="minor"/>
      </rPr>
      <t xml:space="preserve">규정 및 </t>
    </r>
    <r>
      <rPr>
        <sz val="11"/>
        <color rgb="FFFF0000"/>
        <rFont val="맑은 고딕"/>
        <family val="3"/>
        <charset val="129"/>
        <scheme val="minor"/>
      </rPr>
      <t>개정</t>
    </r>
    <r>
      <rPr>
        <sz val="11"/>
        <color theme="1"/>
        <rFont val="맑은 고딕"/>
        <family val="2"/>
        <charset val="129"/>
        <scheme val="minor"/>
      </rPr>
      <t xml:space="preserve">규정에 따라 </t>
    </r>
    <r>
      <rPr>
        <sz val="11"/>
        <color rgb="FFFF0000"/>
        <rFont val="맑은 고딕"/>
        <family val="3"/>
        <charset val="129"/>
        <scheme val="minor"/>
      </rPr>
      <t>소기업에 해당하지 않게된 경우</t>
    </r>
    <phoneticPr fontId="2" type="noConversion"/>
  </si>
  <si>
    <t xml:space="preserve">■ 법인세법 시행규칙 [별지 제8호서식 부표 6](2013.02.23 개정) </t>
    <phoneticPr fontId="2" type="noConversion"/>
  </si>
  <si>
    <t>사 업
연 도</t>
    <phoneticPr fontId="2" type="noConversion"/>
  </si>
  <si>
    <t>추가납부세액계산서(6)</t>
    <phoneticPr fontId="2" type="noConversion"/>
  </si>
  <si>
    <t xml:space="preserve"> 1. 준비금환입에 대한 법인세 추가납부액</t>
    <phoneticPr fontId="2" type="noConversion"/>
  </si>
  <si>
    <t>①
구분</t>
    <phoneticPr fontId="2" type="noConversion"/>
  </si>
  <si>
    <t>②
손금산입연도</t>
    <phoneticPr fontId="2" type="noConversion"/>
  </si>
  <si>
    <t>③
추가납부대상준비금환입액</t>
    <phoneticPr fontId="2" type="noConversion"/>
  </si>
  <si>
    <t>④
공제액</t>
    <phoneticPr fontId="2" type="noConversion"/>
  </si>
  <si>
    <t>⑤
차감계
(③-④)</t>
    <phoneticPr fontId="2" type="noConversion"/>
  </si>
  <si>
    <t>⑥
법인세상당액</t>
    <phoneticPr fontId="2" type="noConversion"/>
  </si>
  <si>
    <t>⑦
이율
(일변)</t>
    <phoneticPr fontId="2" type="noConversion"/>
  </si>
  <si>
    <t>⑧
기간</t>
    <phoneticPr fontId="2" type="noConversion"/>
  </si>
  <si>
    <t>⑨법인세추가납부액
(⑥×⑦×⑧)</t>
    <phoneticPr fontId="2" type="noConversion"/>
  </si>
  <si>
    <t xml:space="preserve"> 2. 소득공제액에 대한 법인세 추가납부액</t>
    <phoneticPr fontId="2" type="noConversion"/>
  </si>
  <si>
    <t>⑩
구  분</t>
    <phoneticPr fontId="2" type="noConversion"/>
  </si>
  <si>
    <t>⑪
소득공제연도</t>
    <phoneticPr fontId="2" type="noConversion"/>
  </si>
  <si>
    <t>⑫
추가납부사유</t>
    <phoneticPr fontId="2" type="noConversion"/>
  </si>
  <si>
    <t>⑬
공제받은소득금액</t>
    <phoneticPr fontId="2" type="noConversion"/>
  </si>
  <si>
    <t>⑭
법인세상당액</t>
    <phoneticPr fontId="2" type="noConversion"/>
  </si>
  <si>
    <t>가산액</t>
    <phoneticPr fontId="2" type="noConversion"/>
  </si>
  <si>
    <t xml:space="preserve"> 법 인 세
  추가납부액
(⑭+   )</t>
    <phoneticPr fontId="2" type="noConversion"/>
  </si>
  <si>
    <t>⑮이율
(일변)</t>
    <phoneticPr fontId="2" type="noConversion"/>
  </si>
  <si>
    <t xml:space="preserve">  기간</t>
    <phoneticPr fontId="2" type="noConversion"/>
  </si>
  <si>
    <t>금액
(⑭×⑮×  )</t>
    <phoneticPr fontId="2" type="noConversion"/>
  </si>
  <si>
    <t xml:space="preserve"> 3. 공제감면세액에 대한 법인세 추가납부액</t>
    <phoneticPr fontId="2" type="noConversion"/>
  </si>
  <si>
    <t xml:space="preserve">
구  분</t>
    <phoneticPr fontId="2" type="noConversion"/>
  </si>
  <si>
    <t xml:space="preserve">
공제감면받은연도</t>
    <phoneticPr fontId="2" type="noConversion"/>
  </si>
  <si>
    <t xml:space="preserve">
추가납부
사  유</t>
    <phoneticPr fontId="2" type="noConversion"/>
  </si>
  <si>
    <t xml:space="preserve">
공제감면
세액</t>
    <phoneticPr fontId="2" type="noConversion"/>
  </si>
  <si>
    <t xml:space="preserve">   법 인 세
  추가납부액
(  +  )</t>
    <phoneticPr fontId="2" type="noConversion"/>
  </si>
  <si>
    <t xml:space="preserve">  이율
(일변)</t>
    <phoneticPr fontId="2" type="noConversion"/>
  </si>
  <si>
    <t>금액
(  ×  ×  )</t>
    <phoneticPr fontId="2" type="noConversion"/>
  </si>
  <si>
    <t>고용증대기업에대한공제세액</t>
    <phoneticPr fontId="2" type="noConversion"/>
  </si>
  <si>
    <t>고용인원 감소</t>
    <phoneticPr fontId="2" type="noConversion"/>
  </si>
  <si>
    <t xml:space="preserve"> 4. 법인세 추가납부세액 합계    (⑨ +   +   )</t>
    <phoneticPr fontId="2" type="noConversion"/>
  </si>
  <si>
    <t>안녕하십니까? 항상 국세행정에 대한 관심과 협조에 감사드립니다.</t>
    <phoneticPr fontId="2" type="noConversion"/>
  </si>
  <si>
    <t xml:space="preserve">조세특례제한법 제146조 감면세액의 추징 규정에 따라 고용창출투자세액 감면세액을 추징하는 경우 농어촌특별세는 환급받을 수 있는 것입니다.
</t>
    <phoneticPr fontId="2" type="noConversion"/>
  </si>
  <si>
    <t>농어촌특별세 환급방법은 본세의 환급의 예에 의하는 것으로</t>
    <phoneticPr fontId="2" type="noConversion"/>
  </si>
  <si>
    <t xml:space="preserve">법인세법 별지 제2호 서식 [농어촌특별세 과세표준 및 세액신고서] , 별지 제12호 서식 [농어촌특별세과세표준 및 세액조정계산서]를 작성하여 제출하면 될 것으로 보이며, </t>
    <phoneticPr fontId="2" type="noConversion"/>
  </si>
  <si>
    <t>구비서류에 대한 별도 규정은 없으며 법인세 감면세액 추징 관련 근거자료를 첨부하면 될 것으로 사료됩니다</t>
    <phoneticPr fontId="2" type="noConversion"/>
  </si>
  <si>
    <t>농어촌특별세법 제12조 【환 급】</t>
    <phoneticPr fontId="2" type="noConversion"/>
  </si>
  <si>
    <t>농어촌특별세의 과오납금등(감면을 받은 세액을 추징함에 따라 발생하는 환급금을 포함한다)에 대한 환급은 본세의 환급의 예에 의한다.</t>
    <phoneticPr fontId="2" type="noConversion"/>
  </si>
  <si>
    <t>2018년도</t>
    <phoneticPr fontId="2" type="noConversion"/>
  </si>
  <si>
    <t>상시근로자로 1.67명</t>
    <phoneticPr fontId="2" type="noConversion"/>
  </si>
  <si>
    <t>세액공제액</t>
    <phoneticPr fontId="2" type="noConversion"/>
  </si>
  <si>
    <t>실제 공제세액</t>
    <phoneticPr fontId="2" type="noConversion"/>
  </si>
  <si>
    <t>이월액</t>
    <phoneticPr fontId="2" type="noConversion"/>
  </si>
  <si>
    <t>농특세(20%) 환급 - 법인의 경우 ▲로 전자신고가 안되므로 전자신고 한 후 ▲로 입력 수기로 농어촌특별세 별도로 환급신고,개인사업자는 ▲ 입력 가능</t>
    <phoneticPr fontId="2" type="noConversion"/>
  </si>
  <si>
    <t>주민등록번호
("-"없이입력)
엑셀 주민등록번호 서식형식</t>
    <phoneticPr fontId="2" type="noConversion"/>
  </si>
  <si>
    <t>증가</t>
    <phoneticPr fontId="2" type="noConversion"/>
  </si>
  <si>
    <r>
      <rPr>
        <sz val="6"/>
        <rFont val="돋움"/>
        <family val="3"/>
        <charset val="129"/>
      </rPr>
      <t>하단</t>
    </r>
    <r>
      <rPr>
        <sz val="6"/>
        <rFont val="Arial"/>
        <family val="2"/>
      </rPr>
      <t xml:space="preserve"> 2020</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</si>
  <si>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https://cafe.daum.net/transtax/75S2/682</t>
    <phoneticPr fontId="2" type="noConversion"/>
  </si>
  <si>
    <r>
      <rPr>
        <sz val="10"/>
        <rFont val="돋움"/>
        <family val="3"/>
        <charset val="129"/>
      </rPr>
      <t>중소기업</t>
    </r>
    <r>
      <rPr>
        <sz val="10"/>
        <rFont val="Arial"/>
        <family val="2"/>
      </rPr>
      <t xml:space="preserve"> </t>
    </r>
    <r>
      <rPr>
        <sz val="10"/>
        <rFont val="돋움"/>
        <family val="3"/>
        <charset val="129"/>
      </rPr>
      <t>사회보험료세액</t>
    </r>
    <r>
      <rPr>
        <sz val="10"/>
        <rFont val="돋움"/>
        <family val="3"/>
        <charset val="129"/>
      </rPr>
      <t>공제</t>
    </r>
    <r>
      <rPr>
        <sz val="10"/>
        <rFont val="Arial"/>
        <family val="2"/>
      </rPr>
      <t xml:space="preserve"> </t>
    </r>
    <r>
      <rPr>
        <sz val="10"/>
        <rFont val="돋움"/>
        <family val="3"/>
        <charset val="129"/>
      </rPr>
      <t>청년및</t>
    </r>
    <r>
      <rPr>
        <sz val="10"/>
        <rFont val="Arial"/>
        <family val="2"/>
      </rPr>
      <t xml:space="preserve"> </t>
    </r>
    <r>
      <rPr>
        <sz val="10"/>
        <rFont val="돋움"/>
        <family val="3"/>
        <charset val="129"/>
      </rPr>
      <t>경력단절</t>
    </r>
    <r>
      <rPr>
        <sz val="10"/>
        <rFont val="Arial"/>
        <family val="2"/>
      </rPr>
      <t xml:space="preserve"> </t>
    </r>
    <r>
      <rPr>
        <sz val="10"/>
        <rFont val="돋움"/>
        <family val="3"/>
        <charset val="129"/>
      </rPr>
      <t>여성만</t>
    </r>
    <r>
      <rPr>
        <sz val="10"/>
        <rFont val="Arial"/>
        <family val="2"/>
      </rPr>
      <t xml:space="preserve"> </t>
    </r>
    <r>
      <rPr>
        <sz val="10"/>
        <rFont val="돋움"/>
        <family val="3"/>
        <charset val="129"/>
      </rPr>
      <t>청년</t>
    </r>
    <r>
      <rPr>
        <sz val="10"/>
        <rFont val="Arial"/>
        <family val="2"/>
      </rPr>
      <t>/</t>
    </r>
    <r>
      <rPr>
        <sz val="10"/>
        <rFont val="돋움"/>
        <family val="3"/>
        <charset val="129"/>
      </rPr>
      <t>임원제외</t>
    </r>
    <phoneticPr fontId="2" type="noConversion"/>
  </si>
  <si>
    <t>주민등록번호
(-없이입력)
주민등록형식</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</si>
</sst>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
    <numFmt numFmtId="177" formatCode="0.00_ "/>
    <numFmt numFmtId="178" formatCode="000000\-0000000"/>
    <numFmt numFmtId="179" formatCode="_-* #,##0&quot;세&quot;;\-* #,##0.0_-;_-* &quot;-&quot;_-;_-@_-"/>
    <numFmt numFmtId="180" formatCode="yyyy\.mm\.dd\.;@"/>
    <numFmt numFmtId="181" formatCode="_-[$€-2]* #,##0.00_-;\-[$€-2]* #,##0.00_-;_-[$€-2]* &quot;-&quot;??_-"/>
    <numFmt numFmtId="182" formatCode="0_ "/>
    <numFmt numFmtId="183" formatCode="&quot;113-&quot;@"/>
    <numFmt numFmtId="184" formatCode="_ &quot;₩&quot;* #,##0_ ;_ &quot;₩&quot;* \-#,##0_ ;_ &quot;₩&quot;* &quot;-&quot;_ ;_ @_ "/>
    <numFmt numFmtId="185" formatCode="_-* #,##0_-;&quot;₩&quot;\!\-* #,##0_-;_-* &quot;-&quot;_-;_-@_-"/>
    <numFmt numFmtId="186" formatCode="###.#####"/>
    <numFmt numFmtId="187" formatCode="&quot;$&quot;#,##0.00_);[Red]\(&quot;$&quot;#,##0.00\)"/>
    <numFmt numFmtId="188" formatCode="_(&quot;$&quot;* #,##0_);_(&quot;$&quot;* \(#,##0\);_(&quot;$&quot;* &quot;-&quot;_);_(@_)"/>
    <numFmt numFmtId="189" formatCode="_ * #,##0_ ;_ * \-#,##0_ ;_ * &quot;-&quot;_ ;_ @_ "/>
    <numFmt numFmtId="190" formatCode="#,##0\ &quot;.&quot;;[Red]\-#,##0\ &quot;.&quot;"/>
    <numFmt numFmtId="191" formatCode="&quot;₩&quot;#,##0.00;[Red]&quot;₩&quot;&quot;₩&quot;\-#,##0.00"/>
    <numFmt numFmtId="192" formatCode="\U\$#,##0;&quot;-U$]&quot;#,##0"/>
    <numFmt numFmtId="193" formatCode="yy\-m\-d"/>
    <numFmt numFmtId="194" formatCode="_ * #,##0.00000_ ;_ * \-#,##0.00000_ ;_ * &quot;-&quot;_ ;_ @_ "/>
    <numFmt numFmtId="195" formatCode="_ &quot;₩&quot;* #,##0.00_ ;_ &quot;₩&quot;* \-#,##0.00_ ;_ &quot;₩&quot;* &quot;-&quot;??_ ;_ @_ "/>
    <numFmt numFmtId="196" formatCode="_-&quot;$&quot;* #,##0.00_-;\-&quot;$&quot;* #,##0.00_-;_-&quot;$&quot;* &quot;-&quot;??_-;_-@_-"/>
    <numFmt numFmtId="197" formatCode="_(&quot;$&quot;* #,##0.00_);_(&quot;$&quot;* \(#,##0.00\);_(&quot;$&quot;* &quot;-&quot;??_);_(@_)"/>
    <numFmt numFmtId="198" formatCode="_-* #,##0.00\ _F_-;\-* #,##0.00\ _F_-;_-* &quot;-&quot;??\ _F_-;_-@_-"/>
    <numFmt numFmtId="199" formatCode="_-* #,##0.00\ &quot;F&quot;_-;\-* #,##0.00\ &quot;F&quot;_-;_-* &quot;-&quot;??\ &quot;F&quot;_-;_-@_-"/>
    <numFmt numFmtId="200" formatCode="_(&quot;$&quot;* #,##0.00_);_(&quot;$&quot;* &quot;₩&quot;&quot;₩&quot;&quot;₩&quot;&quot;₩&quot;\(#,##0.00&quot;₩&quot;&quot;₩&quot;&quot;₩&quot;&quot;₩&quot;\);_(&quot;$&quot;* &quot;-&quot;??_);_(@_)"/>
    <numFmt numFmtId="201" formatCode="\$#,##0.00;\(\$#,##0.00\)"/>
    <numFmt numFmtId="202" formatCode="#,##0\ &quot;.&quot;;\-#,##0\ &quot;.&quot;"/>
    <numFmt numFmtId="203" formatCode="\$#,##0.0_);\(\$#,##0.0\)"/>
    <numFmt numFmtId="204" formatCode="&quot;HF-CM-&quot;0####"/>
    <numFmt numFmtId="205" formatCode="0E+00"/>
    <numFmt numFmtId="206" formatCode="\ \ @"/>
    <numFmt numFmtId="207" formatCode="_ * #,##0.00_ ;_ * \-#,##0.00_ ;_ * &quot;-&quot;??_ ;_ @_ "/>
    <numFmt numFmtId="208" formatCode="_(* #,##0.00_);_(* \(#,##0.00\);_(* &quot;-&quot;??_);_(@_)"/>
    <numFmt numFmtId="209" formatCode="_-* #,##0.000\ _F_-;\-* #,##0.000\ _F_-;_-* &quot;-&quot;??\ _F_-;_-@_-"/>
    <numFmt numFmtId="210" formatCode="General_)"/>
    <numFmt numFmtId="211" formatCode="#,##0;\-#,##0;&quot;-&quot;"/>
    <numFmt numFmtId="212" formatCode="#,##0.0_);\(#,##0.0\)"/>
    <numFmt numFmtId="213" formatCode="_(* #,##0.0000_);_(* \(#,##0.0000\);_(* &quot;-&quot;??_);_(@_)"/>
    <numFmt numFmtId="214" formatCode="#,##0.00&quot;￡&quot;_);[Red]\(#,##0.00&quot;￡&quot;\)"/>
    <numFmt numFmtId="215" formatCode="_ * #,##0_)&quot;￡&quot;_ ;_ * \(#,##0\)&quot;￡&quot;_ ;_ * &quot;-&quot;_)&quot;￡&quot;_ ;_ @_ "/>
    <numFmt numFmtId="216" formatCode="0.0%;\(0.0%\)"/>
    <numFmt numFmtId="217" formatCode="_-* #,##0.00_-;&quot;₩&quot;&quot;₩&quot;&quot;₩&quot;&quot;₩&quot;\-* #,##0.00_-;_-* &quot;-&quot;??_-;_-@_-"/>
    <numFmt numFmtId="218" formatCode="_ * #,##0.0_ ;_ * \-#,##0.0_ ;_ * &quot;-&quot;_ ;_ @_ "/>
    <numFmt numFmtId="219" formatCode="#,##0&quot;?_);\(#,##0&quot;&quot;?&quot;\)"/>
    <numFmt numFmtId="220" formatCode="&quot;₩&quot;&quot;₩&quot;&quot;₩&quot;&quot;₩&quot;&quot;₩&quot;&quot;₩&quot;\$#,##0_);[Red]&quot;₩&quot;&quot;₩&quot;&quot;₩&quot;&quot;₩&quot;&quot;₩&quot;&quot;₩&quot;\(&quot;₩&quot;&quot;₩&quot;&quot;₩&quot;&quot;₩&quot;&quot;₩&quot;&quot;₩&quot;\$#,##0&quot;₩&quot;&quot;₩&quot;&quot;₩&quot;&quot;₩&quot;&quot;₩&quot;&quot;₩&quot;\)"/>
    <numFmt numFmtId="221" formatCode="_ &quot;S/&quot;* #,##0_ ;_ &quot;S/&quot;* \-#,##0_ ;_ &quot;S/&quot;* &quot;-&quot;_ ;_ @_ "/>
    <numFmt numFmtId="222" formatCode="_ &quot;S/&quot;* #,##0.00_ ;_ &quot;S/&quot;* \-#,##0.00_ ;_ &quot;S/&quot;* &quot;-&quot;??_ ;_ @_ "/>
    <numFmt numFmtId="223" formatCode="\(#0.0\)"/>
    <numFmt numFmtId="224" formatCode="0%_);\(0%\)"/>
    <numFmt numFmtId="225" formatCode="0%_);[Red]\(0%\)"/>
    <numFmt numFmtId="226" formatCode="_ * #,##0.00_)&quot;￡&quot;_ ;_ * \(#,##0.00\)&quot;￡&quot;_ ;_ * &quot;-&quot;??_)&quot;￡&quot;_ ;_ @_ "/>
    <numFmt numFmtId="227" formatCode="_-* #,##0_-;[Red]&quot;△&quot;#,##0_-;;"/>
    <numFmt numFmtId="228" formatCode="&quot;₩&quot;#,##0.00;[Red]&quot;₩&quot;\-#,##0.00"/>
    <numFmt numFmtId="229" formatCode="&quot;₩&quot;#,##0;[Red]&quot;₩&quot;\-#,##0"/>
    <numFmt numFmtId="230" formatCode="_ &quot;₩&quot;* #,##0.00_ ;_ &quot;₩&quot;* &quot;₩&quot;\-#,##0.00_ ;_ &quot;₩&quot;* &quot;-&quot;??_ ;_ @_ "/>
    <numFmt numFmtId="231" formatCode="_-* #,##0.00_-;&quot;₩&quot;\-* #,##0.00_-;_-* &quot;-&quot;??_-;_-@_-"/>
    <numFmt numFmtId="232" formatCode="_ &quot;SFr.&quot;* #,##0_ ;_ &quot;SFr.&quot;* \-#,##0_ ;_ &quot;SFr.&quot;* &quot;-&quot;_ ;_ @_ "/>
    <numFmt numFmtId="233" formatCode="&quot;PG1130&quot;@&quot;01&quot;"/>
    <numFmt numFmtId="234" formatCode="&quot;₩&quot;#,##0;[Red]&quot;₩&quot;\!\-&quot;₩&quot;#,##0"/>
    <numFmt numFmtId="235" formatCode="#,##0;\(#,##0\);\-"/>
    <numFmt numFmtId="236" formatCode="#,##0_);\(#,##0\);\-_);@_)"/>
    <numFmt numFmtId="237" formatCode="&quot;₩&quot;#,##0;[Red]&quot;₩&quot;&quot;₩&quot;\-#,##0"/>
    <numFmt numFmtId="238" formatCode="&quot;₩&quot;#,##0.00;&quot;₩&quot;&quot;₩&quot;\-#,##0.00"/>
    <numFmt numFmtId="239" formatCode="#,##0_ "/>
    <numFmt numFmtId="240" formatCode="_ * #,##0.00_ \ ;_ * \-#,##0.00_ \ ;_ * &quot;-&quot;??_ ;\ _ @_ "/>
    <numFmt numFmtId="241" formatCode="&quot;₩&quot;#,##0;&quot;₩&quot;\-#,##0"/>
    <numFmt numFmtId="242" formatCode="yyyy&quot;년&quot;\ m&quot;월&quot;\ d&quot;일&quot;;@"/>
    <numFmt numFmtId="243" formatCode="_-* #,##0.00_-;\-* #,##0.00_-;_-* &quot;-&quot;_-;_-@_-"/>
    <numFmt numFmtId="244" formatCode="###\-##\-#####"/>
    <numFmt numFmtId="245" formatCode="_-* #,##0.00_-;\▲\ #,##0.00_-;_-* &quot;-&quot;_-;_-@_-"/>
    <numFmt numFmtId="246" formatCode="_-* #,##0.00_-;[Red]\▲\ #,##0.00_-;_-* &quot;-&quot;??_-;_-@_-"/>
    <numFmt numFmtId="247" formatCode="0.0000_ "/>
    <numFmt numFmtId="248" formatCode="0.000000"/>
    <numFmt numFmtId="249" formatCode="yyyy&quot;년&quot;\ mm&quot;월&quot;\ dd&quot;일&quot;;@"/>
    <numFmt numFmtId="250" formatCode="0.0000000_ "/>
    <numFmt numFmtId="251" formatCode="0.000_ "/>
    <numFmt numFmtId="252" formatCode="_-* #,##0.00000_-;\-* #,##0.00000_-;_-* &quot;-&quot;_-;_-@_-"/>
    <numFmt numFmtId="253" formatCode="yyyy\.mm\.dd"/>
    <numFmt numFmtId="254" formatCode="0.0000"/>
    <numFmt numFmtId="255" formatCode="_-* #,##0.00_-;[Red]\▲#,##0.00_-;_-* &quot;-&quot;_-;_-@_-"/>
    <numFmt numFmtId="256" formatCode="_-* #,##0_-;[Red]\▲#,##0_-;_-* &quot;-&quot;_-;_-@_-"/>
    <numFmt numFmtId="257" formatCode="_-* #,##0.000000_-;\-* #,##0.000000_-;_-* &quot;-&quot;_-;_-@_-"/>
    <numFmt numFmtId="258" formatCode="0.000%"/>
    <numFmt numFmtId="259" formatCode="&quot;÷&quot;#,##0_-;\-* #,##0_-;_-* &quot;-&quot;_-;_-@_-"/>
    <numFmt numFmtId="260" formatCode="#,##0&quot;개월&quot;;\-* #,##0_-;_-* &quot;-&quot;_-;_-@_-"/>
    <numFmt numFmtId="261" formatCode="_-* #,##0.0000_-;\-* #,##0.0000_-;_-* &quot;-&quot;_-;_-@_-"/>
    <numFmt numFmtId="262" formatCode="#,##0.0"/>
  </numFmts>
  <fonts count="347">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9"/>
      <color indexed="81"/>
      <name val="Tahoma"/>
      <family val="2"/>
    </font>
    <font>
      <b/>
      <sz val="9"/>
      <color indexed="81"/>
      <name val="돋움"/>
      <family val="3"/>
      <charset val="129"/>
    </font>
    <font>
      <sz val="10"/>
      <name val="Arial"/>
      <family val="2"/>
    </font>
    <font>
      <b/>
      <sz val="10"/>
      <name val="굴림"/>
      <family val="3"/>
      <charset val="129"/>
    </font>
    <font>
      <sz val="10"/>
      <name val="굴림"/>
      <family val="3"/>
      <charset val="129"/>
    </font>
    <font>
      <sz val="8"/>
      <name val="돋움"/>
      <family val="3"/>
      <charset val="129"/>
    </font>
    <font>
      <sz val="9"/>
      <color indexed="8"/>
      <name val="굴림"/>
      <family val="3"/>
      <charset val="129"/>
    </font>
    <font>
      <sz val="10"/>
      <name val="돋움"/>
      <family val="3"/>
      <charset val="129"/>
    </font>
    <font>
      <b/>
      <sz val="8"/>
      <color indexed="8"/>
      <name val="돋움체"/>
      <family val="3"/>
      <charset val="129"/>
    </font>
    <font>
      <sz val="16"/>
      <color indexed="8"/>
      <name val="굴림"/>
      <family val="3"/>
      <charset val="129"/>
    </font>
    <font>
      <b/>
      <sz val="16"/>
      <color rgb="FF7030A0"/>
      <name val="굴림"/>
      <family val="3"/>
      <charset val="129"/>
    </font>
    <font>
      <b/>
      <sz val="10"/>
      <color theme="3"/>
      <name val="굴림"/>
      <family val="3"/>
      <charset val="129"/>
    </font>
    <font>
      <b/>
      <sz val="9"/>
      <color indexed="8"/>
      <name val="굴림"/>
      <family val="3"/>
      <charset val="129"/>
    </font>
    <font>
      <b/>
      <sz val="10"/>
      <color rgb="FFFF0000"/>
      <name val="Arial"/>
      <family val="2"/>
    </font>
    <font>
      <b/>
      <sz val="11"/>
      <color theme="1"/>
      <name val="굴림"/>
      <family val="3"/>
      <charset val="129"/>
    </font>
    <font>
      <sz val="11"/>
      <color theme="1"/>
      <name val="맑은 고딕"/>
      <family val="3"/>
      <charset val="129"/>
      <scheme val="minor"/>
    </font>
    <font>
      <sz val="9"/>
      <color indexed="81"/>
      <name val="돋움"/>
      <family val="3"/>
      <charset val="129"/>
    </font>
    <font>
      <sz val="11"/>
      <color indexed="8"/>
      <name val="굴림"/>
      <family val="3"/>
      <charset val="129"/>
    </font>
    <font>
      <b/>
      <sz val="7"/>
      <color indexed="8"/>
      <name val="굴림"/>
      <family val="3"/>
      <charset val="129"/>
    </font>
    <font>
      <b/>
      <sz val="10"/>
      <color theme="5"/>
      <name val="돋움"/>
      <family val="3"/>
      <charset val="129"/>
    </font>
    <font>
      <b/>
      <sz val="10"/>
      <color theme="5"/>
      <name val="Arial"/>
      <family val="2"/>
    </font>
    <font>
      <b/>
      <sz val="10"/>
      <name val="Arial"/>
      <family val="2"/>
    </font>
    <font>
      <b/>
      <sz val="10"/>
      <name val="돋움"/>
      <family val="3"/>
      <charset val="129"/>
    </font>
    <font>
      <sz val="9"/>
      <color rgb="FF7030A0"/>
      <name val="굴림"/>
      <family val="3"/>
      <charset val="129"/>
    </font>
    <font>
      <b/>
      <sz val="8"/>
      <color indexed="8"/>
      <name val="굴림"/>
      <family val="3"/>
      <charset val="129"/>
    </font>
    <font>
      <sz val="9"/>
      <color theme="3"/>
      <name val="굴림"/>
      <family val="3"/>
      <charset val="129"/>
    </font>
    <font>
      <sz val="9"/>
      <color theme="7" tint="-0.249977111117893"/>
      <name val="굴림"/>
      <family val="3"/>
      <charset val="129"/>
    </font>
    <font>
      <b/>
      <sz val="9"/>
      <color rgb="FF7030A0"/>
      <name val="굴림"/>
      <family val="3"/>
      <charset val="129"/>
    </font>
    <font>
      <b/>
      <sz val="10"/>
      <color rgb="FFFF0000"/>
      <name val="돋움"/>
      <family val="3"/>
      <charset val="129"/>
    </font>
    <font>
      <sz val="6.5"/>
      <color indexed="8"/>
      <name val="굴림"/>
      <family val="3"/>
      <charset val="129"/>
    </font>
    <font>
      <sz val="9"/>
      <color indexed="8"/>
      <name val="바탕체"/>
      <family val="1"/>
      <charset val="129"/>
    </font>
    <font>
      <sz val="11"/>
      <color theme="1"/>
      <name val="굴림"/>
      <family val="3"/>
      <charset val="129"/>
    </font>
    <font>
      <sz val="11"/>
      <name val="돋움"/>
      <family val="3"/>
      <charset val="129"/>
    </font>
    <font>
      <sz val="12"/>
      <name val="바탕체"/>
      <family val="1"/>
    </font>
    <font>
      <sz val="10"/>
      <name val="MS Sans Serif"/>
      <family val="2"/>
    </font>
    <font>
      <sz val="11"/>
      <name val="돋움"/>
      <family val="3"/>
    </font>
    <font>
      <sz val="12"/>
      <name val="바탕체"/>
      <family val="1"/>
      <charset val="129"/>
    </font>
    <font>
      <sz val="14"/>
      <name val="??"/>
      <family val="1"/>
    </font>
    <font>
      <u/>
      <sz val="8.4"/>
      <color indexed="12"/>
      <name val="Arial"/>
      <family val="2"/>
    </font>
    <font>
      <sz val="10"/>
      <name val="Helv"/>
      <family val="2"/>
    </font>
    <font>
      <sz val="12"/>
      <name val="Arial"/>
      <family val="2"/>
    </font>
    <font>
      <sz val="12"/>
      <name val="Times New Roman"/>
      <family val="1"/>
    </font>
    <font>
      <sz val="12"/>
      <name val="돋움체"/>
      <family val="3"/>
    </font>
    <font>
      <sz val="14"/>
      <name val="¾©"/>
      <family val="3"/>
    </font>
    <font>
      <sz val="12"/>
      <name val="¾©"/>
      <family val="3"/>
    </font>
    <font>
      <sz val="10"/>
      <name val="바탕체"/>
      <family val="1"/>
    </font>
    <font>
      <sz val="11"/>
      <color indexed="8"/>
      <name val="Calibri"/>
      <family val="2"/>
    </font>
    <font>
      <sz val="11"/>
      <color indexed="8"/>
      <name val="맑은 고딕"/>
      <family val="2"/>
    </font>
    <font>
      <sz val="11"/>
      <color indexed="9"/>
      <name val="Calibri"/>
      <family val="2"/>
    </font>
    <font>
      <sz val="11"/>
      <color indexed="9"/>
      <name val="맑은 고딕"/>
      <family val="2"/>
    </font>
    <font>
      <sz val="11"/>
      <color theme="0"/>
      <name val="굴림"/>
      <family val="3"/>
      <charset val="129"/>
    </font>
    <font>
      <sz val="12"/>
      <name val="¹ÙÅÁÃ¼"/>
      <family val="1"/>
    </font>
    <font>
      <sz val="12"/>
      <name val="¨IoUAAA¡§u"/>
      <family val="1"/>
    </font>
    <font>
      <sz val="11"/>
      <name val="ⓒoUAAA¨u"/>
      <family val="1"/>
    </font>
    <font>
      <sz val="12"/>
      <name val="굴림체"/>
      <family val="3"/>
    </font>
    <font>
      <sz val="12"/>
      <name val="¹UAAA¼"/>
      <family val="1"/>
    </font>
    <font>
      <sz val="11"/>
      <name val="µ¸¿ò"/>
      <family val="3"/>
    </font>
    <font>
      <sz val="10"/>
      <name val="¹UAAA¼"/>
      <family val="1"/>
      <charset val="129"/>
    </font>
    <font>
      <sz val="11"/>
      <name val="¹ÙÅÁÃ¼"/>
      <family val="1"/>
    </font>
    <font>
      <sz val="11"/>
      <name val="¹UAAA¼"/>
      <family val="1"/>
    </font>
    <font>
      <sz val="11"/>
      <name val="μ¸¿o"/>
      <family val="3"/>
    </font>
    <font>
      <sz val="12"/>
      <name val="μ¸¿oA¼"/>
      <family val="3"/>
    </font>
    <font>
      <sz val="11"/>
      <name val="￥i￠￢￠?o"/>
      <family val="3"/>
    </font>
    <font>
      <sz val="12"/>
      <name val="µ¸¿òÃ¼"/>
      <family val="1"/>
    </font>
    <font>
      <sz val="13"/>
      <name val="±¼¸²A¼"/>
      <family val="3"/>
    </font>
    <font>
      <sz val="12"/>
      <name val="¹UAAA¼"/>
      <family val="1"/>
      <charset val="129"/>
    </font>
    <font>
      <sz val="14"/>
      <name val="μ¸¿o"/>
      <family val="3"/>
    </font>
    <font>
      <sz val="12"/>
      <name val="¹UAAA "/>
      <family val="1"/>
    </font>
    <font>
      <sz val="11"/>
      <name val="µ¸¿o"/>
      <family val="3"/>
    </font>
    <font>
      <sz val="9"/>
      <name val="Arial"/>
      <family val="2"/>
    </font>
    <font>
      <sz val="10"/>
      <name val="±¼¸²A¼"/>
      <family val="3"/>
    </font>
    <font>
      <sz val="11"/>
      <color indexed="20"/>
      <name val="Calibri"/>
      <family val="2"/>
    </font>
    <font>
      <sz val="12"/>
      <name val="Tms Rmn"/>
      <family val="1"/>
    </font>
    <font>
      <sz val="8"/>
      <color indexed="20"/>
      <name val="Tahoma"/>
      <family val="2"/>
    </font>
    <font>
      <sz val="10"/>
      <name val="Tms Rmn"/>
      <family val="1"/>
    </font>
    <font>
      <sz val="10"/>
      <name val="µ¸¿o"/>
      <family val="3"/>
    </font>
    <font>
      <sz val="12"/>
      <name val="µ¸¿oA "/>
      <family val="3"/>
    </font>
    <font>
      <sz val="12"/>
      <name val="ⓒoUAAA¨u"/>
      <family val="1"/>
    </font>
    <font>
      <sz val="12"/>
      <name val="©öUAAA¨ù"/>
      <family val="1"/>
    </font>
    <font>
      <sz val="12"/>
      <name val="￥i￠￢￠?oA¨u"/>
      <family val="3"/>
    </font>
    <font>
      <sz val="11"/>
      <name val="¡Ii¡E¡þ¡E?o"/>
      <family val="3"/>
    </font>
    <font>
      <sz val="12"/>
      <name val="±¼¸²A¼"/>
      <family val="3"/>
    </font>
    <font>
      <sz val="10"/>
      <name val="±¼¸²Ã¼"/>
      <family val="3"/>
    </font>
    <font>
      <sz val="10"/>
      <name val="±¼¸²Ã¼"/>
      <family val="3"/>
      <charset val="129"/>
    </font>
    <font>
      <sz val="10"/>
      <name val="¹ÙÅÁÃ¼"/>
      <family val="1"/>
      <charset val="129"/>
    </font>
    <font>
      <sz val="14"/>
      <name val="±¼¸²A¼"/>
      <family val="3"/>
    </font>
    <font>
      <sz val="14"/>
      <name val="±¼¸²Ã¼"/>
      <family val="3"/>
    </font>
    <font>
      <sz val="12"/>
      <name val="System"/>
      <family val="2"/>
      <charset val="129"/>
    </font>
    <font>
      <sz val="12"/>
      <name val="System"/>
      <family val="2"/>
    </font>
    <font>
      <sz val="10"/>
      <name val="¹ÙÅÁÃ¼"/>
      <family val="1"/>
    </font>
    <font>
      <sz val="10"/>
      <name val="¹UAAA¼"/>
      <family val="1"/>
    </font>
    <font>
      <sz val="12"/>
      <name val="μ¸¿o"/>
      <family val="3"/>
    </font>
    <font>
      <sz val="9"/>
      <name val="±¼¸²Ã¼"/>
      <family val="3"/>
    </font>
    <font>
      <sz val="12"/>
      <name val="±¼¸²Ã¼"/>
      <family val="3"/>
    </font>
    <font>
      <sz val="8"/>
      <name val="¹UAAA¼"/>
      <family val="1"/>
    </font>
    <font>
      <sz val="12"/>
      <name val="¹Ù"/>
      <family val="3"/>
    </font>
    <font>
      <sz val="10"/>
      <color indexed="8"/>
      <name val="Arial"/>
      <family val="2"/>
    </font>
    <font>
      <b/>
      <sz val="11"/>
      <color indexed="52"/>
      <name val="Calibri"/>
      <family val="2"/>
    </font>
    <font>
      <b/>
      <sz val="10"/>
      <name val="Helv"/>
      <family val="2"/>
    </font>
    <font>
      <b/>
      <sz val="11"/>
      <color indexed="9"/>
      <name val="Calibri"/>
      <family val="2"/>
    </font>
    <font>
      <b/>
      <sz val="8"/>
      <name val="Arial"/>
      <family val="2"/>
    </font>
    <font>
      <i/>
      <sz val="8"/>
      <color indexed="10"/>
      <name val="Tahoma"/>
      <family val="2"/>
    </font>
    <font>
      <sz val="10"/>
      <name val="Geneva"/>
      <family val="2"/>
    </font>
    <font>
      <sz val="10"/>
      <name val="Times New Roman"/>
      <family val="1"/>
    </font>
    <font>
      <sz val="10"/>
      <name val="BERNHARD"/>
      <family val="2"/>
    </font>
    <font>
      <sz val="10"/>
      <name val="MS Serif"/>
      <family val="1"/>
    </font>
    <font>
      <sz val="12"/>
      <name val="돋움체"/>
      <family val="3"/>
      <charset val="129"/>
    </font>
    <font>
      <sz val="11"/>
      <name val="??"/>
      <family val="1"/>
    </font>
    <font>
      <sz val="1"/>
      <color indexed="8"/>
      <name val="Courier"/>
      <family val="3"/>
    </font>
    <font>
      <sz val="8"/>
      <color indexed="19"/>
      <name val="Tahoma"/>
      <family val="2"/>
    </font>
    <font>
      <b/>
      <sz val="1"/>
      <color indexed="8"/>
      <name val="Courier"/>
      <family val="3"/>
    </font>
    <font>
      <sz val="10"/>
      <color indexed="16"/>
      <name val="MS Serif"/>
      <family val="1"/>
    </font>
    <font>
      <i/>
      <sz val="8"/>
      <color indexed="11"/>
      <name val="Tahoma"/>
      <family val="2"/>
    </font>
    <font>
      <i/>
      <sz val="11"/>
      <color indexed="23"/>
      <name val="Calibri"/>
      <family val="2"/>
    </font>
    <font>
      <i/>
      <sz val="8"/>
      <color indexed="12"/>
      <name val="Tahoma"/>
      <family val="2"/>
    </font>
    <font>
      <sz val="11"/>
      <color indexed="17"/>
      <name val="Calibri"/>
      <family val="2"/>
    </font>
    <font>
      <sz val="8"/>
      <name val="Arial"/>
      <family val="2"/>
    </font>
    <font>
      <b/>
      <sz val="12"/>
      <name val="Helv"/>
      <family val="2"/>
    </font>
    <font>
      <b/>
      <sz val="12"/>
      <name val="Arial"/>
      <family val="2"/>
    </font>
    <font>
      <b/>
      <sz val="15"/>
      <color indexed="56"/>
      <name val="Calibri"/>
      <family val="2"/>
    </font>
    <font>
      <b/>
      <sz val="13"/>
      <color indexed="56"/>
      <name val="Calibri"/>
      <family val="2"/>
    </font>
    <font>
      <b/>
      <sz val="11"/>
      <color indexed="56"/>
      <name val="Calibri"/>
      <family val="2"/>
    </font>
    <font>
      <b/>
      <sz val="18"/>
      <name val="Arial"/>
      <family val="2"/>
    </font>
    <font>
      <sz val="10"/>
      <color indexed="12"/>
      <name val="Arial"/>
      <family val="2"/>
    </font>
    <font>
      <sz val="11"/>
      <color indexed="62"/>
      <name val="Calibri"/>
      <family val="2"/>
    </font>
    <font>
      <sz val="8"/>
      <color indexed="8"/>
      <name val="Tahoma"/>
      <family val="2"/>
    </font>
    <font>
      <sz val="10"/>
      <name val="ＭＳ ゴシック"/>
      <family val="3"/>
      <charset val="129"/>
    </font>
    <font>
      <sz val="11"/>
      <color indexed="52"/>
      <name val="Calibri"/>
      <family val="2"/>
    </font>
    <font>
      <b/>
      <sz val="11"/>
      <name val="Helv"/>
      <family val="2"/>
    </font>
    <font>
      <sz val="11"/>
      <color indexed="60"/>
      <name val="Calibri"/>
      <family val="2"/>
    </font>
    <font>
      <sz val="7"/>
      <name val="Small Fonts"/>
      <family val="2"/>
    </font>
    <font>
      <sz val="12"/>
      <name val="Helv"/>
      <family val="2"/>
    </font>
    <font>
      <u/>
      <sz val="18"/>
      <name val="Times New Roman"/>
      <family val="1"/>
    </font>
    <font>
      <sz val="12"/>
      <name val="굴림"/>
      <family val="3"/>
      <charset val="129"/>
    </font>
    <font>
      <sz val="14"/>
      <name val="뼻뮝"/>
      <family val="1"/>
    </font>
    <font>
      <sz val="14"/>
      <name val="–¾’©"/>
      <family val="3"/>
    </font>
    <font>
      <b/>
      <sz val="11"/>
      <color indexed="63"/>
      <name val="Calibri"/>
      <family val="2"/>
    </font>
    <font>
      <i/>
      <sz val="8"/>
      <color indexed="23"/>
      <name val="Tahoma"/>
      <family val="2"/>
    </font>
    <font>
      <sz val="8"/>
      <name val="Tahoma"/>
      <family val="2"/>
    </font>
    <font>
      <sz val="8"/>
      <name val="Helv"/>
      <family val="2"/>
    </font>
    <font>
      <sz val="12"/>
      <name val="굴림체"/>
      <family val="3"/>
      <charset val="129"/>
    </font>
    <font>
      <b/>
      <sz val="8"/>
      <color indexed="8"/>
      <name val="Helv"/>
      <family val="2"/>
    </font>
    <font>
      <b/>
      <sz val="10"/>
      <color indexed="10"/>
      <name val="Arial"/>
      <family val="2"/>
    </font>
    <font>
      <b/>
      <sz val="18"/>
      <color indexed="56"/>
      <name val="Cambria"/>
      <family val="1"/>
    </font>
    <font>
      <sz val="8"/>
      <color indexed="12"/>
      <name val="Arial"/>
      <family val="2"/>
    </font>
    <font>
      <sz val="8"/>
      <color indexed="18"/>
      <name val="Tahoma"/>
      <family val="2"/>
    </font>
    <font>
      <i/>
      <sz val="8"/>
      <color indexed="8"/>
      <name val="Tahoma"/>
      <family val="2"/>
    </font>
    <font>
      <sz val="11"/>
      <color indexed="10"/>
      <name val="Calibri"/>
      <family val="2"/>
    </font>
    <font>
      <sz val="11"/>
      <color indexed="10"/>
      <name val="맑은 고딕"/>
      <family val="2"/>
    </font>
    <font>
      <sz val="11"/>
      <color rgb="FFFF0000"/>
      <name val="굴림"/>
      <family val="3"/>
      <charset val="129"/>
    </font>
    <font>
      <b/>
      <sz val="11"/>
      <color indexed="52"/>
      <name val="맑은 고딕"/>
      <family val="3"/>
    </font>
    <font>
      <b/>
      <sz val="11"/>
      <color rgb="FFFA7D00"/>
      <name val="굴림"/>
      <family val="3"/>
      <charset val="129"/>
    </font>
    <font>
      <sz val="12"/>
      <color indexed="24"/>
      <name val="바탕체"/>
      <family val="1"/>
    </font>
    <font>
      <sz val="18"/>
      <color indexed="24"/>
      <name val="바탕체"/>
      <family val="1"/>
    </font>
    <font>
      <sz val="8"/>
      <color indexed="24"/>
      <name val="바탕체"/>
      <family val="1"/>
    </font>
    <font>
      <sz val="12"/>
      <name val="Courier"/>
      <family val="3"/>
    </font>
    <font>
      <sz val="10"/>
      <name val="PragmaticaCTT"/>
      <family val="1"/>
      <charset val="2"/>
    </font>
    <font>
      <sz val="10"/>
      <name val="PragmaticaCTT"/>
      <family val="1"/>
    </font>
    <font>
      <sz val="11"/>
      <name val="굴림"/>
      <family val="3"/>
      <charset val="129"/>
    </font>
    <font>
      <sz val="11"/>
      <color indexed="20"/>
      <name val="맑은 고딕"/>
      <family val="3"/>
    </font>
    <font>
      <sz val="11"/>
      <color rgb="FF9C0006"/>
      <name val="맑은 고딕"/>
      <family val="3"/>
      <charset val="129"/>
      <scheme val="minor"/>
    </font>
    <font>
      <sz val="11"/>
      <color rgb="FF9C0006"/>
      <name val="굴림"/>
      <family val="3"/>
      <charset val="129"/>
    </font>
    <font>
      <sz val="10"/>
      <name val="돋움체"/>
      <family val="3"/>
    </font>
    <font>
      <u/>
      <sz val="11"/>
      <color indexed="36"/>
      <name val="돋움"/>
      <family val="3"/>
    </font>
    <font>
      <u/>
      <sz val="11"/>
      <color indexed="20"/>
      <name val="돋움"/>
      <family val="3"/>
      <charset val="129"/>
    </font>
    <font>
      <sz val="14"/>
      <name val="뼥?ⓒ"/>
      <family val="3"/>
    </font>
    <font>
      <sz val="14"/>
      <name val="ＭＳ 明朝"/>
      <family val="3"/>
      <charset val="255"/>
    </font>
    <font>
      <sz val="10"/>
      <name val="궁서"/>
      <family val="1"/>
    </font>
    <font>
      <sz val="11"/>
      <name val="굴림체"/>
      <family val="3"/>
      <charset val="129"/>
    </font>
    <font>
      <sz val="9"/>
      <name val="굴림"/>
      <family val="3"/>
      <charset val="129"/>
    </font>
    <font>
      <sz val="11"/>
      <color indexed="60"/>
      <name val="맑은 고딕"/>
      <family val="2"/>
    </font>
    <font>
      <sz val="11"/>
      <color rgb="FF9C6500"/>
      <name val="굴림"/>
      <family val="3"/>
      <charset val="129"/>
    </font>
    <font>
      <sz val="12"/>
      <name val="뼻뮝"/>
      <family val="1"/>
    </font>
    <font>
      <sz val="12"/>
      <name val="뼻뮝"/>
      <family val="3"/>
      <charset val="129"/>
    </font>
    <font>
      <sz val="12"/>
      <name val="宋体"/>
      <family val="3"/>
      <charset val="129"/>
    </font>
    <font>
      <i/>
      <sz val="11"/>
      <color indexed="23"/>
      <name val="맑은 고딕"/>
      <family val="2"/>
    </font>
    <font>
      <i/>
      <sz val="11"/>
      <color rgb="FF7F7F7F"/>
      <name val="굴림"/>
      <family val="3"/>
      <charset val="129"/>
    </font>
    <font>
      <b/>
      <sz val="11"/>
      <color indexed="9"/>
      <name val="맑은 고딕"/>
      <family val="2"/>
    </font>
    <font>
      <b/>
      <sz val="11"/>
      <color theme="0"/>
      <name val="굴림"/>
      <family val="3"/>
      <charset val="129"/>
    </font>
    <font>
      <sz val="11"/>
      <color indexed="8"/>
      <name val="맑은 고딕"/>
      <family val="3"/>
      <charset val="129"/>
    </font>
    <font>
      <sz val="11"/>
      <color indexed="52"/>
      <name val="맑은 고딕"/>
      <family val="3"/>
    </font>
    <font>
      <sz val="11"/>
      <color rgb="FFFA7D00"/>
      <name val="굴림"/>
      <family val="3"/>
      <charset val="129"/>
    </font>
    <font>
      <b/>
      <sz val="11"/>
      <color indexed="8"/>
      <name val="맑은 고딕"/>
      <family val="2"/>
    </font>
    <font>
      <sz val="11"/>
      <color indexed="62"/>
      <name val="맑은 고딕"/>
      <family val="2"/>
    </font>
    <font>
      <sz val="11"/>
      <color rgb="FF3F3F76"/>
      <name val="굴림"/>
      <family val="3"/>
      <charset val="129"/>
    </font>
    <font>
      <sz val="10"/>
      <color indexed="24"/>
      <name val="MS Sans Serif"/>
      <family val="2"/>
    </font>
    <font>
      <b/>
      <sz val="15"/>
      <color indexed="56"/>
      <name val="맑은 고딕"/>
      <family val="2"/>
    </font>
    <font>
      <b/>
      <sz val="15"/>
      <color theme="3"/>
      <name val="굴림"/>
      <family val="3"/>
      <charset val="129"/>
    </font>
    <font>
      <b/>
      <sz val="18"/>
      <color indexed="56"/>
      <name val="맑은 고딕"/>
      <family val="2"/>
    </font>
    <font>
      <b/>
      <sz val="13"/>
      <color indexed="56"/>
      <name val="맑은 고딕"/>
      <family val="2"/>
    </font>
    <font>
      <b/>
      <sz val="13"/>
      <color theme="3"/>
      <name val="굴림"/>
      <family val="3"/>
      <charset val="129"/>
    </font>
    <font>
      <b/>
      <sz val="11"/>
      <color indexed="56"/>
      <name val="맑은 고딕"/>
      <family val="2"/>
    </font>
    <font>
      <b/>
      <sz val="11"/>
      <color theme="3"/>
      <name val="굴림"/>
      <family val="3"/>
      <charset val="129"/>
    </font>
    <font>
      <b/>
      <sz val="18"/>
      <color theme="3"/>
      <name val="맑은 고딕"/>
      <family val="3"/>
      <charset val="129"/>
      <scheme val="major"/>
    </font>
    <font>
      <sz val="11"/>
      <color indexed="17"/>
      <name val="맑은 고딕"/>
      <family val="2"/>
    </font>
    <font>
      <sz val="11"/>
      <color rgb="FF006100"/>
      <name val="맑은 고딕"/>
      <family val="3"/>
      <charset val="129"/>
      <scheme val="minor"/>
    </font>
    <font>
      <sz val="11"/>
      <color rgb="FF006100"/>
      <name val="굴림"/>
      <family val="3"/>
      <charset val="129"/>
    </font>
    <font>
      <i/>
      <u/>
      <sz val="10"/>
      <color indexed="10"/>
      <name val="Arial"/>
      <family val="2"/>
    </font>
    <font>
      <b/>
      <sz val="11"/>
      <color indexed="63"/>
      <name val="맑은 고딕"/>
      <family val="2"/>
    </font>
    <font>
      <b/>
      <sz val="11"/>
      <color rgb="FF3F3F3F"/>
      <name val="굴림"/>
      <family val="3"/>
      <charset val="129"/>
    </font>
    <font>
      <b/>
      <sz val="18"/>
      <name val="바탕체"/>
      <family val="1"/>
    </font>
    <font>
      <sz val="11"/>
      <name val="바탕"/>
      <family val="1"/>
      <charset val="129"/>
    </font>
    <font>
      <sz val="11"/>
      <name val="ＭＳ 明朝"/>
      <family val="1"/>
      <charset val="129"/>
    </font>
    <font>
      <sz val="11"/>
      <name val="바탕체"/>
      <family val="1"/>
    </font>
    <font>
      <sz val="12"/>
      <name val="Osaka"/>
      <family val="3"/>
      <charset val="255"/>
    </font>
    <font>
      <sz val="9"/>
      <color indexed="12"/>
      <name val="굴림"/>
      <family val="3"/>
      <charset val="129"/>
    </font>
    <font>
      <u/>
      <sz val="11"/>
      <color theme="10"/>
      <name val="맑은 고딕"/>
      <family val="3"/>
      <charset val="129"/>
    </font>
    <font>
      <u/>
      <sz val="11"/>
      <color theme="10"/>
      <name val="굴림"/>
      <family val="3"/>
      <charset val="129"/>
    </font>
    <font>
      <sz val="9"/>
      <color indexed="8"/>
      <name val="ＭＳ Ｐゴシック"/>
      <family val="3"/>
      <charset val="129"/>
    </font>
    <font>
      <sz val="11"/>
      <color rgb="FFFF0000"/>
      <name val="맑은 고딕"/>
      <family val="2"/>
      <charset val="129"/>
      <scheme val="minor"/>
    </font>
    <font>
      <sz val="8"/>
      <color theme="1"/>
      <name val="맑은 고딕"/>
      <family val="2"/>
      <charset val="129"/>
      <scheme val="minor"/>
    </font>
    <font>
      <sz val="10"/>
      <color theme="1"/>
      <name val="맑은 고딕"/>
      <family val="2"/>
      <charset val="129"/>
      <scheme val="minor"/>
    </font>
    <font>
      <b/>
      <sz val="13"/>
      <color theme="1"/>
      <name val="맑은 고딕"/>
      <family val="3"/>
      <charset val="129"/>
      <scheme val="minor"/>
    </font>
    <font>
      <sz val="11"/>
      <color theme="0" tint="-0.499984740745262"/>
      <name val="맑은 고딕"/>
      <family val="2"/>
      <charset val="129"/>
      <scheme val="minor"/>
    </font>
    <font>
      <b/>
      <sz val="11"/>
      <color rgb="FF7030A0"/>
      <name val="맑은 고딕"/>
      <family val="3"/>
      <charset val="129"/>
      <scheme val="minor"/>
    </font>
    <font>
      <sz val="10"/>
      <color theme="1"/>
      <name val="돋움체"/>
      <family val="3"/>
      <charset val="129"/>
    </font>
    <font>
      <b/>
      <sz val="11"/>
      <color rgb="FF002060"/>
      <name val="맑은 고딕"/>
      <family val="3"/>
      <charset val="129"/>
      <scheme val="minor"/>
    </font>
    <font>
      <sz val="11"/>
      <color rgb="FF7030A0"/>
      <name val="맑은 고딕"/>
      <family val="2"/>
      <charset val="129"/>
      <scheme val="minor"/>
    </font>
    <font>
      <sz val="11"/>
      <color theme="1"/>
      <name val="맑은 고딕"/>
      <family val="3"/>
      <charset val="128"/>
      <scheme val="minor"/>
    </font>
    <font>
      <b/>
      <sz val="11"/>
      <color theme="1"/>
      <name val="맑은 고딕"/>
      <family val="3"/>
      <charset val="129"/>
      <scheme val="minor"/>
    </font>
    <font>
      <sz val="11"/>
      <color rgb="FF7030A0"/>
      <name val="맑은 고딕"/>
      <family val="3"/>
      <charset val="129"/>
      <scheme val="minor"/>
    </font>
    <font>
      <b/>
      <sz val="16"/>
      <color theme="1"/>
      <name val="견고딕"/>
      <family val="3"/>
      <charset val="129"/>
    </font>
    <font>
      <b/>
      <sz val="11"/>
      <color rgb="FFFF0000"/>
      <name val="맑은 고딕"/>
      <family val="3"/>
      <charset val="129"/>
      <scheme val="minor"/>
    </font>
    <font>
      <b/>
      <sz val="11"/>
      <color rgb="FF0070C0"/>
      <name val="맑은 고딕"/>
      <family val="3"/>
      <charset val="129"/>
      <scheme val="minor"/>
    </font>
    <font>
      <sz val="11"/>
      <color rgb="FF002060"/>
      <name val="맑은 고딕"/>
      <family val="2"/>
      <charset val="129"/>
      <scheme val="minor"/>
    </font>
    <font>
      <sz val="10"/>
      <color theme="1"/>
      <name val="맑은 고딕"/>
      <family val="3"/>
      <charset val="129"/>
      <scheme val="minor"/>
    </font>
    <font>
      <b/>
      <sz val="10"/>
      <color theme="1"/>
      <name val="맑은 고딕"/>
      <family val="3"/>
      <charset val="129"/>
      <scheme val="minor"/>
    </font>
    <font>
      <sz val="10"/>
      <color theme="1"/>
      <name val="맑은 고딕"/>
      <family val="3"/>
      <charset val="128"/>
      <scheme val="minor"/>
    </font>
    <font>
      <sz val="9"/>
      <color theme="1"/>
      <name val="맑은 고딕"/>
      <family val="3"/>
      <charset val="129"/>
      <scheme val="minor"/>
    </font>
    <font>
      <b/>
      <u/>
      <sz val="11"/>
      <color theme="5"/>
      <name val="맑은 고딕"/>
      <family val="3"/>
      <charset val="129"/>
      <scheme val="minor"/>
    </font>
    <font>
      <b/>
      <sz val="14"/>
      <color rgb="FF00B050"/>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sz val="11"/>
      <color rgb="FFFF0000"/>
      <name val="맑은 고딕"/>
      <family val="3"/>
      <charset val="129"/>
      <scheme val="minor"/>
    </font>
    <font>
      <b/>
      <u/>
      <sz val="11"/>
      <color rgb="FFFF0000"/>
      <name val="맑은 고딕"/>
      <family val="3"/>
      <charset val="129"/>
      <scheme val="minor"/>
    </font>
    <font>
      <b/>
      <u/>
      <sz val="11"/>
      <color rgb="FF0070C0"/>
      <name val="맑은 고딕"/>
      <family val="3"/>
      <charset val="129"/>
      <scheme val="minor"/>
    </font>
    <font>
      <sz val="11"/>
      <name val="맑은 고딕"/>
      <family val="3"/>
      <charset val="129"/>
      <scheme val="minor"/>
    </font>
    <font>
      <sz val="11"/>
      <color theme="3"/>
      <name val="맑은 고딕"/>
      <family val="3"/>
      <charset val="129"/>
      <scheme val="minor"/>
    </font>
    <font>
      <b/>
      <sz val="11"/>
      <color theme="3"/>
      <name val="맑은 고딕"/>
      <family val="3"/>
      <charset val="129"/>
      <scheme val="minor"/>
    </font>
    <font>
      <b/>
      <sz val="11"/>
      <color rgb="FFC00000"/>
      <name val="맑은 고딕"/>
      <family val="3"/>
      <charset val="129"/>
      <scheme val="minor"/>
    </font>
    <font>
      <b/>
      <sz val="10"/>
      <color theme="3"/>
      <name val="맑은 고딕"/>
      <family val="3"/>
      <charset val="129"/>
      <scheme val="minor"/>
    </font>
    <font>
      <b/>
      <sz val="9"/>
      <color theme="3"/>
      <name val="맑은 고딕"/>
      <family val="3"/>
      <charset val="129"/>
      <scheme val="minor"/>
    </font>
    <font>
      <sz val="8"/>
      <color theme="1"/>
      <name val="맑은 고딕"/>
      <family val="3"/>
      <charset val="129"/>
      <scheme val="minor"/>
    </font>
    <font>
      <b/>
      <sz val="12"/>
      <color theme="1"/>
      <name val="견고딕"/>
      <family val="3"/>
      <charset val="129"/>
    </font>
    <font>
      <b/>
      <sz val="9"/>
      <color indexed="81"/>
      <name val="맑은 고딕"/>
      <family val="2"/>
      <charset val="129"/>
    </font>
    <font>
      <b/>
      <sz val="10"/>
      <color rgb="FFC00000"/>
      <name val="굴림"/>
      <family val="3"/>
      <charset val="129"/>
    </font>
    <font>
      <b/>
      <sz val="8"/>
      <color rgb="FFC00000"/>
      <name val="굴림"/>
      <family val="3"/>
      <charset val="129"/>
    </font>
    <font>
      <b/>
      <sz val="11"/>
      <color rgb="FFC00000"/>
      <name val="맑은 고딕"/>
      <family val="3"/>
      <scheme val="minor"/>
    </font>
    <font>
      <b/>
      <sz val="11"/>
      <color rgb="FFC00000"/>
      <name val="맑은 고딕"/>
      <family val="3"/>
      <charset val="128"/>
      <scheme val="minor"/>
    </font>
    <font>
      <b/>
      <sz val="14"/>
      <color rgb="FF0070C0"/>
      <name val="맑은 고딕"/>
      <family val="3"/>
      <charset val="129"/>
      <scheme val="minor"/>
    </font>
    <font>
      <sz val="14"/>
      <color rgb="FFFF0000"/>
      <name val="맑은 고딕"/>
      <family val="2"/>
      <charset val="129"/>
      <scheme val="minor"/>
    </font>
    <font>
      <sz val="11"/>
      <color theme="6" tint="-0.499984740745262"/>
      <name val="맑은 고딕"/>
      <family val="3"/>
      <charset val="129"/>
      <scheme val="minor"/>
    </font>
    <font>
      <sz val="10"/>
      <color rgb="FFC00000"/>
      <name val="맑은 고딕"/>
      <family val="3"/>
      <charset val="129"/>
      <scheme val="minor"/>
    </font>
    <font>
      <sz val="11"/>
      <color rgb="FF0070C0"/>
      <name val="맑은 고딕"/>
      <family val="2"/>
      <charset val="129"/>
      <scheme val="minor"/>
    </font>
    <font>
      <b/>
      <sz val="12"/>
      <color rgb="FF002060"/>
      <name val="견고딕"/>
      <family val="3"/>
      <charset val="129"/>
    </font>
    <font>
      <b/>
      <sz val="9"/>
      <color rgb="FFFF0000"/>
      <name val="맑은 고딕"/>
      <family val="3"/>
      <charset val="129"/>
      <scheme val="minor"/>
    </font>
    <font>
      <sz val="11"/>
      <color rgb="FF002060"/>
      <name val="맑은 고딕"/>
      <family val="3"/>
      <charset val="129"/>
      <scheme val="minor"/>
    </font>
    <font>
      <b/>
      <u/>
      <sz val="11"/>
      <color rgb="FF002060"/>
      <name val="맑은 고딕"/>
      <family val="3"/>
      <charset val="129"/>
      <scheme val="minor"/>
    </font>
    <font>
      <b/>
      <u/>
      <sz val="11"/>
      <color rgb="FFC00000"/>
      <name val="맑은 고딕"/>
      <family val="3"/>
      <charset val="129"/>
      <scheme val="minor"/>
    </font>
    <font>
      <b/>
      <sz val="14"/>
      <color rgb="FF7030A0"/>
      <name val="맑은 고딕"/>
      <family val="3"/>
      <charset val="129"/>
      <scheme val="minor"/>
    </font>
    <font>
      <b/>
      <sz val="10"/>
      <color rgb="FF7030A0"/>
      <name val="Arial"/>
      <family val="2"/>
    </font>
    <font>
      <sz val="9"/>
      <color rgb="FF7030A0"/>
      <name val="바탕체"/>
      <family val="1"/>
      <charset val="129"/>
    </font>
    <font>
      <b/>
      <u/>
      <sz val="11"/>
      <color rgb="FF7030A0"/>
      <name val="맑은 고딕"/>
      <family val="3"/>
      <charset val="129"/>
      <scheme val="minor"/>
    </font>
    <font>
      <b/>
      <sz val="8"/>
      <color rgb="FF0070C0"/>
      <name val="굴림"/>
      <family val="3"/>
      <charset val="129"/>
    </font>
    <font>
      <b/>
      <sz val="18"/>
      <color rgb="FF002060"/>
      <name val="견고딕"/>
      <family val="3"/>
      <charset val="129"/>
    </font>
    <font>
      <sz val="11"/>
      <color rgb="FFC00000"/>
      <name val="맑은 고딕"/>
      <family val="3"/>
      <charset val="128"/>
      <scheme val="minor"/>
    </font>
    <font>
      <b/>
      <sz val="16"/>
      <color rgb="FF0070C0"/>
      <name val="견고딕"/>
      <family val="3"/>
      <charset val="129"/>
    </font>
    <font>
      <sz val="11"/>
      <color rgb="FF000000"/>
      <name val="돋움"/>
      <family val="3"/>
      <charset val="129"/>
    </font>
    <font>
      <sz val="11"/>
      <color rgb="FF000000"/>
      <name val="맑은 고딕"/>
      <family val="3"/>
      <charset val="129"/>
      <scheme val="minor"/>
    </font>
    <font>
      <b/>
      <sz val="10"/>
      <color rgb="FF000000"/>
      <name val="맑은 고딕"/>
      <family val="3"/>
      <charset val="129"/>
      <scheme val="minor"/>
    </font>
    <font>
      <sz val="11"/>
      <color rgb="FF0070C0"/>
      <name val="맑은 고딕"/>
      <family val="3"/>
      <charset val="129"/>
      <scheme val="minor"/>
    </font>
    <font>
      <sz val="9"/>
      <color rgb="FF0070C0"/>
      <name val="맑은 고딕"/>
      <family val="3"/>
      <charset val="129"/>
      <scheme val="minor"/>
    </font>
    <font>
      <b/>
      <sz val="10"/>
      <color theme="1"/>
      <name val="돋움"/>
      <family val="3"/>
      <charset val="129"/>
    </font>
    <font>
      <b/>
      <sz val="10"/>
      <color rgb="FFC00000"/>
      <name val="돋움"/>
      <family val="3"/>
      <charset val="129"/>
    </font>
    <font>
      <sz val="10.5"/>
      <color theme="1"/>
      <name val="돋움"/>
      <family val="3"/>
      <charset val="129"/>
    </font>
    <font>
      <sz val="10.5"/>
      <color theme="1"/>
      <name val="맑은 고딕"/>
      <family val="3"/>
      <charset val="128"/>
    </font>
    <font>
      <sz val="10"/>
      <color theme="1"/>
      <name val="돋움"/>
      <family val="3"/>
      <charset val="129"/>
    </font>
    <font>
      <sz val="9"/>
      <color theme="1"/>
      <name val="맑은 고딕"/>
      <family val="3"/>
      <charset val="128"/>
      <scheme val="minor"/>
    </font>
    <font>
      <b/>
      <sz val="9"/>
      <color rgb="FF0070C0"/>
      <name val="맑은 고딕"/>
      <family val="3"/>
      <charset val="129"/>
      <scheme val="minor"/>
    </font>
    <font>
      <sz val="8"/>
      <color theme="1"/>
      <name val="돋움체"/>
      <family val="3"/>
      <charset val="129"/>
    </font>
    <font>
      <sz val="10"/>
      <color theme="1"/>
      <name val="굴림"/>
      <family val="3"/>
      <charset val="129"/>
    </font>
    <font>
      <b/>
      <sz val="10"/>
      <color theme="1"/>
      <name val="굴림"/>
      <family val="3"/>
      <charset val="129"/>
    </font>
    <font>
      <sz val="12"/>
      <color theme="1"/>
      <name val="맑은 고딕"/>
      <family val="3"/>
      <charset val="129"/>
      <scheme val="minor"/>
    </font>
    <font>
      <b/>
      <sz val="11"/>
      <color theme="1"/>
      <name val="돋움"/>
      <family val="3"/>
      <charset val="129"/>
    </font>
    <font>
      <b/>
      <sz val="11"/>
      <color rgb="FF0070C0"/>
      <name val="돋움"/>
      <family val="3"/>
      <charset val="129"/>
    </font>
    <font>
      <sz val="11"/>
      <color rgb="FF0070C0"/>
      <name val="맑은 고딕"/>
      <family val="3"/>
      <charset val="128"/>
      <scheme val="minor"/>
    </font>
    <font>
      <b/>
      <sz val="10.5"/>
      <color theme="1"/>
      <name val="돋움"/>
      <family val="3"/>
      <charset val="129"/>
    </font>
    <font>
      <sz val="10.5"/>
      <color theme="1"/>
      <name val="굴림"/>
      <family val="3"/>
      <charset val="129"/>
    </font>
    <font>
      <b/>
      <sz val="11"/>
      <color theme="0" tint="-0.499984740745262"/>
      <name val="맑은 고딕"/>
      <family val="3"/>
      <charset val="129"/>
      <scheme val="minor"/>
    </font>
    <font>
      <sz val="14"/>
      <color rgb="FF7030A0"/>
      <name val="맑은 고딕"/>
      <family val="2"/>
      <charset val="129"/>
      <scheme val="minor"/>
    </font>
    <font>
      <i/>
      <sz val="11"/>
      <color rgb="FFFF0000"/>
      <name val="맑은 고딕"/>
      <family val="3"/>
      <charset val="129"/>
      <scheme val="minor"/>
    </font>
    <font>
      <b/>
      <sz val="11"/>
      <color rgb="FFFF0000"/>
      <name val="돋움"/>
      <family val="3"/>
      <charset val="129"/>
    </font>
    <font>
      <sz val="11"/>
      <color rgb="FFFF0000"/>
      <name val="맑은 고딕"/>
      <family val="3"/>
      <charset val="128"/>
      <scheme val="minor"/>
    </font>
    <font>
      <b/>
      <sz val="14"/>
      <color theme="3"/>
      <name val="맑은 고딕"/>
      <family val="3"/>
      <charset val="129"/>
      <scheme val="minor"/>
    </font>
    <font>
      <sz val="16"/>
      <color rgb="FFFF0000"/>
      <name val="맑은 고딕"/>
      <family val="2"/>
      <charset val="129"/>
      <scheme val="minor"/>
    </font>
    <font>
      <sz val="10"/>
      <name val="Arial"/>
      <family val="3"/>
      <charset val="129"/>
    </font>
    <font>
      <sz val="6"/>
      <name val="Arial"/>
      <family val="3"/>
      <charset val="129"/>
    </font>
    <font>
      <sz val="6"/>
      <name val="돋움"/>
      <family val="3"/>
      <charset val="129"/>
    </font>
    <font>
      <sz val="6"/>
      <name val="Arial"/>
      <family val="2"/>
    </font>
    <font>
      <sz val="7"/>
      <color theme="1"/>
      <name val="굴림"/>
      <family val="3"/>
      <charset val="129"/>
    </font>
    <font>
      <sz val="7"/>
      <color indexed="8"/>
      <name val="굴림"/>
      <family val="3"/>
      <charset val="129"/>
    </font>
    <font>
      <sz val="7"/>
      <color rgb="FF7030A0"/>
      <name val="굴림"/>
      <family val="3"/>
      <charset val="129"/>
    </font>
    <font>
      <sz val="7"/>
      <color theme="7" tint="-0.249977111117893"/>
      <name val="굴림"/>
      <family val="3"/>
      <charset val="129"/>
    </font>
    <font>
      <b/>
      <sz val="7"/>
      <name val="굴림"/>
      <family val="3"/>
      <charset val="129"/>
    </font>
    <font>
      <b/>
      <sz val="7"/>
      <color theme="1"/>
      <name val="굴림"/>
      <family val="3"/>
      <charset val="129"/>
    </font>
    <font>
      <b/>
      <sz val="15"/>
      <color theme="1"/>
      <name val="굴림"/>
      <family val="3"/>
      <charset val="129"/>
    </font>
    <font>
      <sz val="8"/>
      <color rgb="FFC00000"/>
      <name val="굴림"/>
      <family val="3"/>
      <charset val="129"/>
    </font>
    <font>
      <sz val="6"/>
      <color rgb="FFC00000"/>
      <name val="굴림"/>
      <family val="3"/>
      <charset val="129"/>
    </font>
    <font>
      <b/>
      <sz val="9"/>
      <color rgb="FFC00000"/>
      <name val="굴림"/>
      <family val="3"/>
      <charset val="129"/>
    </font>
    <font>
      <sz val="7.5"/>
      <color rgb="FFC00000"/>
      <name val="굴림"/>
      <family val="3"/>
      <charset val="129"/>
    </font>
    <font>
      <sz val="11"/>
      <name val="맑은 고딕"/>
      <family val="2"/>
      <charset val="129"/>
      <scheme val="minor"/>
    </font>
    <font>
      <sz val="10.5"/>
      <color rgb="FFFF0000"/>
      <name val="돋움"/>
      <family val="3"/>
      <charset val="129"/>
    </font>
    <font>
      <b/>
      <sz val="12"/>
      <color rgb="FF7030A0"/>
      <name val="Arial"/>
      <family val="2"/>
    </font>
    <font>
      <sz val="9"/>
      <color indexed="8"/>
      <name val="굴림체"/>
      <family val="3"/>
      <charset val="129"/>
    </font>
    <font>
      <i/>
      <sz val="9"/>
      <color indexed="8"/>
      <name val="굴림체"/>
      <family val="3"/>
      <charset val="129"/>
    </font>
    <font>
      <b/>
      <sz val="10"/>
      <color rgb="FF002060"/>
      <name val="Arial"/>
      <family val="2"/>
    </font>
    <font>
      <sz val="16"/>
      <color theme="1"/>
      <name val="맑은 고딕"/>
      <family val="2"/>
      <charset val="129"/>
      <scheme val="minor"/>
    </font>
    <font>
      <sz val="9"/>
      <color theme="1"/>
      <name val="맑은 고딕"/>
      <family val="2"/>
      <charset val="129"/>
      <scheme val="minor"/>
    </font>
    <font>
      <sz val="9"/>
      <color rgb="FFFF0000"/>
      <name val="맑은 고딕"/>
      <family val="3"/>
      <charset val="129"/>
      <scheme val="minor"/>
    </font>
    <font>
      <b/>
      <sz val="14"/>
      <color rgb="FF002060"/>
      <name val="맑은 고딕"/>
      <family val="3"/>
      <charset val="129"/>
      <scheme val="minor"/>
    </font>
    <font>
      <sz val="16"/>
      <name val="맑은 고딕"/>
      <family val="2"/>
      <charset val="129"/>
      <scheme val="minor"/>
    </font>
    <font>
      <sz val="16"/>
      <color rgb="FF002060"/>
      <name val="맑은 고딕"/>
      <family val="2"/>
      <charset val="129"/>
      <scheme val="minor"/>
    </font>
    <font>
      <b/>
      <sz val="12"/>
      <color rgb="FF002060"/>
      <name val="맑은 고딕"/>
      <family val="3"/>
      <charset val="129"/>
      <scheme val="minor"/>
    </font>
    <font>
      <b/>
      <sz val="11"/>
      <color theme="0"/>
      <name val="맑은 고딕"/>
      <family val="3"/>
      <charset val="129"/>
      <scheme val="minor"/>
    </font>
    <font>
      <sz val="9"/>
      <color theme="1"/>
      <name val="굴림"/>
      <family val="3"/>
      <charset val="129"/>
    </font>
    <font>
      <sz val="8"/>
      <name val="굴림"/>
      <family val="3"/>
      <charset val="129"/>
    </font>
    <font>
      <b/>
      <sz val="11"/>
      <name val="굴림"/>
      <family val="3"/>
      <charset val="129"/>
    </font>
    <font>
      <sz val="8"/>
      <color rgb="FF7030A0"/>
      <name val="굴림"/>
      <family val="3"/>
      <charset val="129"/>
    </font>
    <font>
      <sz val="9"/>
      <color rgb="FF002060"/>
      <name val="굴림"/>
      <family val="3"/>
      <charset val="129"/>
    </font>
    <font>
      <sz val="9"/>
      <color rgb="FF0070C0"/>
      <name val="굴림"/>
      <family val="3"/>
      <charset val="129"/>
    </font>
    <font>
      <sz val="9"/>
      <color rgb="FFC00000"/>
      <name val="굴림"/>
      <family val="3"/>
      <charset val="129"/>
    </font>
    <font>
      <sz val="9"/>
      <color indexed="81"/>
      <name val="굴림"/>
      <family val="3"/>
      <charset val="129"/>
    </font>
    <font>
      <sz val="10"/>
      <color rgb="FF333333"/>
      <name val="나눔고딕"/>
      <family val="3"/>
      <charset val="129"/>
    </font>
    <font>
      <sz val="10"/>
      <color rgb="FF1090BF"/>
      <name val="나눔고딕"/>
      <family val="3"/>
      <charset val="129"/>
    </font>
    <font>
      <sz val="7"/>
      <name val="Arial"/>
      <family val="2"/>
    </font>
    <font>
      <u/>
      <sz val="11"/>
      <color theme="10"/>
      <name val="맑은 고딕"/>
      <family val="2"/>
      <charset val="129"/>
      <scheme val="minor"/>
    </font>
    <font>
      <sz val="8"/>
      <color theme="1"/>
      <name val="굴림"/>
      <family val="3"/>
      <charset val="129"/>
    </font>
    <font>
      <sz val="11"/>
      <color rgb="FF7030A0"/>
      <name val="굴림"/>
      <family val="3"/>
      <charset val="129"/>
    </font>
    <font>
      <b/>
      <sz val="16"/>
      <color theme="1"/>
      <name val="굴림"/>
      <family val="3"/>
      <charset val="129"/>
    </font>
    <font>
      <b/>
      <sz val="11"/>
      <color rgb="FF002060"/>
      <name val="굴림"/>
      <family val="3"/>
      <charset val="129"/>
    </font>
    <font>
      <sz val="10"/>
      <color rgb="FF7030A0"/>
      <name val="굴림"/>
      <family val="3"/>
      <charset val="129"/>
    </font>
    <font>
      <sz val="8.5"/>
      <color rgb="FF7030A0"/>
      <name val="굴림"/>
      <family val="3"/>
      <charset val="129"/>
    </font>
    <font>
      <sz val="8.5"/>
      <color theme="1"/>
      <name val="굴림"/>
      <family val="3"/>
      <charset val="129"/>
    </font>
    <font>
      <sz val="9"/>
      <color indexed="81"/>
      <name val="Tahoma"/>
      <family val="2"/>
    </font>
  </fonts>
  <fills count="8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25"/>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3"/>
        <bgColor indexed="64"/>
      </patternFill>
    </fill>
  </fills>
  <borders count="374">
    <border>
      <left/>
      <right/>
      <top/>
      <bottom/>
      <diagonal/>
    </border>
    <border>
      <left style="hair">
        <color auto="1"/>
      </left>
      <right style="hair">
        <color auto="1"/>
      </right>
      <top style="hair">
        <color auto="1"/>
      </top>
      <bottom style="hair">
        <color auto="1"/>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thin">
        <color indexed="64"/>
      </left>
      <right style="hair">
        <color indexed="8"/>
      </right>
      <top style="thin">
        <color indexed="64"/>
      </top>
      <bottom style="hair">
        <color indexed="8"/>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thin">
        <color indexed="64"/>
      </top>
      <bottom style="hair">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23"/>
      </left>
      <right style="hair">
        <color indexed="23"/>
      </right>
      <top style="hair">
        <color indexed="23"/>
      </top>
      <bottom style="hair">
        <color indexed="23"/>
      </bottom>
      <diagonal/>
    </border>
    <border>
      <left style="thin">
        <color indexed="8"/>
      </left>
      <right/>
      <top style="thin">
        <color indexed="8"/>
      </top>
      <bottom/>
      <diagonal/>
    </border>
    <border>
      <left/>
      <right/>
      <top style="thin">
        <color indexed="62"/>
      </top>
      <bottom style="double">
        <color indexed="62"/>
      </bottom>
      <diagonal/>
    </border>
    <border>
      <left style="medium">
        <color indexed="64"/>
      </left>
      <right style="medium">
        <color indexed="64"/>
      </right>
      <top/>
      <bottom/>
      <diagonal/>
    </border>
    <border>
      <left style="hair">
        <color indexed="8"/>
      </left>
      <right/>
      <top style="thin">
        <color indexed="64"/>
      </top>
      <bottom/>
      <diagonal/>
    </border>
    <border>
      <left style="medium">
        <color rgb="FFFF0000"/>
      </left>
      <right style="medium">
        <color rgb="FFFF0000"/>
      </right>
      <top style="hair">
        <color indexed="8"/>
      </top>
      <bottom style="hair">
        <color indexed="8"/>
      </bottom>
      <diagonal/>
    </border>
    <border>
      <left style="thick">
        <color auto="1"/>
      </left>
      <right style="thick">
        <color auto="1"/>
      </right>
      <top style="thick">
        <color auto="1"/>
      </top>
      <bottom style="thick">
        <color auto="1"/>
      </bottom>
      <diagonal/>
    </border>
    <border>
      <left style="hair">
        <color indexed="8"/>
      </left>
      <right style="hair">
        <color indexed="8"/>
      </right>
      <top/>
      <bottom style="hair">
        <color indexed="8"/>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hair">
        <color indexed="8"/>
      </right>
      <top/>
      <bottom style="hair">
        <color indexed="8"/>
      </bottom>
      <diagonal/>
    </border>
    <border>
      <left style="thick">
        <color rgb="FF002060"/>
      </left>
      <right style="hair">
        <color indexed="8"/>
      </right>
      <top style="hair">
        <color indexed="8"/>
      </top>
      <bottom style="hair">
        <color indexed="8"/>
      </bottom>
      <diagonal/>
    </border>
    <border>
      <left style="thick">
        <color rgb="FF002060"/>
      </left>
      <right style="hair">
        <color indexed="8"/>
      </right>
      <top/>
      <bottom style="thick">
        <color rgb="FF002060"/>
      </bottom>
      <diagonal/>
    </border>
    <border>
      <left style="hair">
        <color indexed="8"/>
      </left>
      <right style="hair">
        <color indexed="8"/>
      </right>
      <top/>
      <bottom style="thick">
        <color rgb="FF002060"/>
      </bottom>
      <diagonal/>
    </border>
    <border>
      <left style="hair">
        <color indexed="8"/>
      </left>
      <right style="thick">
        <color rgb="FF002060"/>
      </right>
      <top/>
      <bottom style="thick">
        <color rgb="FF002060"/>
      </bottom>
      <diagonal/>
    </border>
    <border>
      <left style="hair">
        <color indexed="8"/>
      </left>
      <right style="thick">
        <color rgb="FF002060"/>
      </right>
      <top/>
      <bottom/>
      <diagonal/>
    </border>
    <border>
      <left style="thick">
        <color rgb="FFFF0000"/>
      </left>
      <right style="thick">
        <color rgb="FFFF0000"/>
      </right>
      <top style="hair">
        <color indexed="8"/>
      </top>
      <bottom style="hair">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rgb="FFFF0000"/>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8"/>
      </top>
      <bottom style="hair">
        <color indexed="64"/>
      </bottom>
      <diagonal/>
    </border>
    <border>
      <left style="hair">
        <color indexed="8"/>
      </left>
      <right style="hair">
        <color indexed="8"/>
      </right>
      <top style="thin">
        <color indexed="64"/>
      </top>
      <bottom/>
      <diagonal/>
    </border>
    <border>
      <left style="medium">
        <color rgb="FFFF0000"/>
      </left>
      <right style="thin">
        <color indexed="8"/>
      </right>
      <top style="medium">
        <color rgb="FFFF0000"/>
      </top>
      <bottom style="thin">
        <color indexed="8"/>
      </bottom>
      <diagonal/>
    </border>
    <border>
      <left style="thin">
        <color indexed="64"/>
      </left>
      <right style="medium">
        <color rgb="FFFF0000"/>
      </right>
      <top style="medium">
        <color rgb="FFFF0000"/>
      </top>
      <bottom style="thin">
        <color indexed="64"/>
      </bottom>
      <diagonal/>
    </border>
    <border>
      <left style="medium">
        <color rgb="FFFF0000"/>
      </left>
      <right style="thin">
        <color indexed="8"/>
      </right>
      <top style="thin">
        <color indexed="8"/>
      </top>
      <bottom style="thin">
        <color indexed="8"/>
      </bottom>
      <diagonal/>
    </border>
    <border>
      <left style="thin">
        <color indexed="64"/>
      </left>
      <right style="medium">
        <color rgb="FFFF0000"/>
      </right>
      <top style="thin">
        <color indexed="64"/>
      </top>
      <bottom style="thin">
        <color indexed="64"/>
      </bottom>
      <diagonal/>
    </border>
    <border>
      <left style="medium">
        <color rgb="FFFF0000"/>
      </left>
      <right style="thin">
        <color indexed="8"/>
      </right>
      <top style="thin">
        <color indexed="8"/>
      </top>
      <bottom/>
      <diagonal/>
    </border>
    <border>
      <left style="medium">
        <color rgb="FFFF0000"/>
      </left>
      <right style="thin">
        <color indexed="8"/>
      </right>
      <top style="thin">
        <color indexed="8"/>
      </top>
      <bottom style="medium">
        <color rgb="FFFF0000"/>
      </bottom>
      <diagonal/>
    </border>
    <border>
      <left style="thin">
        <color indexed="64"/>
      </left>
      <right style="medium">
        <color rgb="FFFF0000"/>
      </right>
      <top style="thin">
        <color indexed="64"/>
      </top>
      <bottom style="medium">
        <color rgb="FFFF0000"/>
      </bottom>
      <diagonal/>
    </border>
    <border>
      <left style="thin">
        <color indexed="8"/>
      </left>
      <right style="medium">
        <color rgb="FFFF0000"/>
      </right>
      <top style="medium">
        <color rgb="FFFF0000"/>
      </top>
      <bottom style="thin">
        <color indexed="8"/>
      </bottom>
      <diagonal/>
    </border>
    <border>
      <left style="thin">
        <color indexed="8"/>
      </left>
      <right style="medium">
        <color rgb="FFFF0000"/>
      </right>
      <top style="thin">
        <color indexed="8"/>
      </top>
      <bottom style="thin">
        <color indexed="8"/>
      </bottom>
      <diagonal/>
    </border>
    <border>
      <left style="thin">
        <color indexed="8"/>
      </left>
      <right style="medium">
        <color rgb="FFFF0000"/>
      </right>
      <top style="thin">
        <color indexed="8"/>
      </top>
      <bottom/>
      <diagonal/>
    </border>
    <border>
      <left style="thin">
        <color indexed="8"/>
      </left>
      <right style="medium">
        <color rgb="FFFF0000"/>
      </right>
      <top style="thin">
        <color indexed="8"/>
      </top>
      <bottom style="medium">
        <color rgb="FFFF0000"/>
      </bottom>
      <diagonal/>
    </border>
    <border>
      <left style="hair">
        <color indexed="8"/>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hair">
        <color indexed="8"/>
      </right>
      <top style="thin">
        <color indexed="64"/>
      </top>
      <bottom/>
      <diagonal/>
    </border>
    <border>
      <left style="hair">
        <color indexed="8"/>
      </left>
      <right style="medium">
        <color indexed="64"/>
      </right>
      <top style="thin">
        <color indexed="64"/>
      </top>
      <bottom/>
      <diagonal/>
    </border>
    <border>
      <left style="medium">
        <color rgb="FFC00000"/>
      </left>
      <right style="hair">
        <color indexed="8"/>
      </right>
      <top style="medium">
        <color rgb="FFC00000"/>
      </top>
      <bottom style="hair">
        <color indexed="8"/>
      </bottom>
      <diagonal/>
    </border>
    <border>
      <left style="hair">
        <color indexed="8"/>
      </left>
      <right style="medium">
        <color rgb="FFC00000"/>
      </right>
      <top style="medium">
        <color rgb="FFC00000"/>
      </top>
      <bottom style="hair">
        <color indexed="8"/>
      </bottom>
      <diagonal/>
    </border>
    <border>
      <left style="medium">
        <color rgb="FFC00000"/>
      </left>
      <right style="hair">
        <color indexed="8"/>
      </right>
      <top style="hair">
        <color indexed="8"/>
      </top>
      <bottom style="hair">
        <color indexed="8"/>
      </bottom>
      <diagonal/>
    </border>
    <border>
      <left style="hair">
        <color indexed="8"/>
      </left>
      <right style="medium">
        <color rgb="FFC00000"/>
      </right>
      <top style="hair">
        <color indexed="8"/>
      </top>
      <bottom style="hair">
        <color indexed="8"/>
      </bottom>
      <diagonal/>
    </border>
    <border>
      <left style="medium">
        <color rgb="FFC00000"/>
      </left>
      <right style="hair">
        <color indexed="8"/>
      </right>
      <top style="hair">
        <color indexed="8"/>
      </top>
      <bottom style="medium">
        <color indexed="64"/>
      </bottom>
      <diagonal/>
    </border>
    <border>
      <left style="hair">
        <color indexed="8"/>
      </left>
      <right style="medium">
        <color rgb="FFC00000"/>
      </right>
      <top style="hair">
        <color indexed="8"/>
      </top>
      <bottom style="medium">
        <color indexed="64"/>
      </bottom>
      <diagonal/>
    </border>
    <border>
      <left style="medium">
        <color rgb="FFC00000"/>
      </left>
      <right style="hair">
        <color indexed="8"/>
      </right>
      <top style="hair">
        <color indexed="8"/>
      </top>
      <bottom style="medium">
        <color rgb="FFC00000"/>
      </bottom>
      <diagonal/>
    </border>
    <border>
      <left style="hair">
        <color indexed="8"/>
      </left>
      <right style="medium">
        <color rgb="FFC00000"/>
      </right>
      <top style="hair">
        <color indexed="8"/>
      </top>
      <bottom style="medium">
        <color rgb="FFC00000"/>
      </bottom>
      <diagonal/>
    </border>
    <border>
      <left/>
      <right style="hair">
        <color indexed="8"/>
      </right>
      <top style="hair">
        <color indexed="8"/>
      </top>
      <bottom/>
      <diagonal/>
    </border>
    <border>
      <left style="hair">
        <color indexed="8"/>
      </left>
      <right/>
      <top style="hair">
        <color indexed="8"/>
      </top>
      <bottom/>
      <diagonal/>
    </border>
    <border>
      <left style="medium">
        <color indexed="64"/>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medium">
        <color rgb="FFC00000"/>
      </top>
      <bottom style="hair">
        <color indexed="8"/>
      </bottom>
      <diagonal/>
    </border>
    <border>
      <left style="medium">
        <color indexed="64"/>
      </left>
      <right style="hair">
        <color indexed="8"/>
      </right>
      <top style="medium">
        <color rgb="FFC00000"/>
      </top>
      <bottom style="hair">
        <color indexed="8"/>
      </bottom>
      <diagonal/>
    </border>
    <border>
      <left style="hair">
        <color indexed="8"/>
      </left>
      <right style="hair">
        <color indexed="8"/>
      </right>
      <top style="medium">
        <color rgb="FFC00000"/>
      </top>
      <bottom style="hair">
        <color indexed="8"/>
      </bottom>
      <diagonal/>
    </border>
    <border>
      <left style="hair">
        <color indexed="8"/>
      </left>
      <right/>
      <top style="hair">
        <color indexed="8"/>
      </top>
      <bottom style="medium">
        <color rgb="FFC00000"/>
      </bottom>
      <diagonal/>
    </border>
    <border>
      <left style="medium">
        <color indexed="64"/>
      </left>
      <right style="hair">
        <color indexed="8"/>
      </right>
      <top style="hair">
        <color indexed="8"/>
      </top>
      <bottom style="medium">
        <color rgb="FFC00000"/>
      </bottom>
      <diagonal/>
    </border>
    <border>
      <left style="hair">
        <color indexed="8"/>
      </left>
      <right style="hair">
        <color indexed="8"/>
      </right>
      <top style="hair">
        <color indexed="8"/>
      </top>
      <bottom style="medium">
        <color rgb="FFC00000"/>
      </bottom>
      <diagonal/>
    </border>
    <border>
      <left/>
      <right style="hair">
        <color indexed="8"/>
      </right>
      <top/>
      <bottom style="hair">
        <color indexed="8"/>
      </bottom>
      <diagonal/>
    </border>
    <border>
      <left style="hair">
        <color indexed="8"/>
      </left>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hair">
        <color indexed="8"/>
      </right>
      <top style="thin">
        <color indexed="64"/>
      </top>
      <bottom style="medium">
        <color rgb="FFC00000"/>
      </bottom>
      <diagonal/>
    </border>
    <border>
      <left style="hair">
        <color indexed="8"/>
      </left>
      <right/>
      <top style="thin">
        <color indexed="64"/>
      </top>
      <bottom style="medium">
        <color rgb="FFC00000"/>
      </bottom>
      <diagonal/>
    </border>
    <border>
      <left style="hair">
        <color indexed="8"/>
      </left>
      <right style="hair">
        <color indexed="8"/>
      </right>
      <top style="thin">
        <color indexed="64"/>
      </top>
      <bottom style="medium">
        <color rgb="FFC00000"/>
      </bottom>
      <diagonal/>
    </border>
    <border>
      <left style="hair">
        <color indexed="8"/>
      </left>
      <right style="thick">
        <color rgb="FF002060"/>
      </right>
      <top style="thin">
        <color indexed="64"/>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indexed="64"/>
      </left>
      <right/>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right style="medium">
        <color indexed="64"/>
      </right>
      <top style="medium">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hair">
        <color indexed="64"/>
      </left>
      <right style="hair">
        <color indexed="64"/>
      </right>
      <top/>
      <bottom style="hair">
        <color indexed="64"/>
      </bottom>
      <diagonal/>
    </border>
    <border>
      <left style="medium">
        <color indexed="64"/>
      </left>
      <right style="hair">
        <color indexed="8"/>
      </right>
      <top/>
      <bottom style="hair">
        <color indexed="8"/>
      </bottom>
      <diagonal/>
    </border>
    <border>
      <left style="thick">
        <color rgb="FF002060"/>
      </left>
      <right style="hair">
        <color indexed="8"/>
      </right>
      <top/>
      <bottom style="hair">
        <color indexed="8"/>
      </bottom>
      <diagonal/>
    </border>
    <border>
      <left/>
      <right/>
      <top/>
      <bottom style="hair">
        <color indexed="8"/>
      </bottom>
      <diagonal/>
    </border>
    <border>
      <left style="thick">
        <color rgb="FFFF0000"/>
      </left>
      <right style="thick">
        <color rgb="FFFF0000"/>
      </right>
      <top/>
      <bottom style="hair">
        <color indexed="8"/>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8"/>
      </top>
      <bottom style="double">
        <color indexed="64"/>
      </bottom>
      <diagonal/>
    </border>
    <border>
      <left style="hair">
        <color indexed="64"/>
      </left>
      <right/>
      <top style="hair">
        <color indexed="64"/>
      </top>
      <bottom style="double">
        <color indexed="64"/>
      </bottom>
      <diagonal/>
    </border>
    <border>
      <left style="medium">
        <color rgb="FFFF0000"/>
      </left>
      <right style="medium">
        <color rgb="FFFF0000"/>
      </right>
      <top style="hair">
        <color indexed="8"/>
      </top>
      <bottom style="double">
        <color indexed="64"/>
      </bottom>
      <diagonal/>
    </border>
    <border>
      <left/>
      <right style="hair">
        <color indexed="8"/>
      </right>
      <top style="hair">
        <color indexed="8"/>
      </top>
      <bottom style="double">
        <color indexed="64"/>
      </bottom>
      <diagonal/>
    </border>
    <border>
      <left style="hair">
        <color indexed="8"/>
      </left>
      <right style="medium">
        <color indexed="64"/>
      </right>
      <top style="hair">
        <color indexed="8"/>
      </top>
      <bottom style="double">
        <color indexed="64"/>
      </bottom>
      <diagonal/>
    </border>
    <border>
      <left style="hair">
        <color indexed="8"/>
      </left>
      <right/>
      <top style="hair">
        <color indexed="8"/>
      </top>
      <bottom style="double">
        <color indexed="64"/>
      </bottom>
      <diagonal/>
    </border>
    <border>
      <left style="medium">
        <color indexed="64"/>
      </left>
      <right style="hair">
        <color indexed="8"/>
      </right>
      <top style="hair">
        <color indexed="8"/>
      </top>
      <bottom style="double">
        <color indexed="64"/>
      </bottom>
      <diagonal/>
    </border>
    <border>
      <left style="hair">
        <color indexed="8"/>
      </left>
      <right style="hair">
        <color indexed="8"/>
      </right>
      <top style="hair">
        <color indexed="8"/>
      </top>
      <bottom style="double">
        <color indexed="64"/>
      </bottom>
      <diagonal/>
    </border>
    <border>
      <left style="thick">
        <color rgb="FF002060"/>
      </left>
      <right style="hair">
        <color indexed="8"/>
      </right>
      <top style="hair">
        <color indexed="8"/>
      </top>
      <bottom style="double">
        <color indexed="64"/>
      </bottom>
      <diagonal/>
    </border>
    <border>
      <left/>
      <right/>
      <top style="hair">
        <color indexed="8"/>
      </top>
      <bottom style="double">
        <color indexed="64"/>
      </bottom>
      <diagonal/>
    </border>
    <border>
      <left style="thick">
        <color rgb="FFFF0000"/>
      </left>
      <right style="thick">
        <color rgb="FFFF0000"/>
      </right>
      <top style="hair">
        <color indexed="8"/>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diagonal/>
    </border>
    <border>
      <left/>
      <right/>
      <top style="thin">
        <color indexed="64"/>
      </top>
      <bottom style="medium">
        <color rgb="FFFF0000"/>
      </bottom>
      <diagonal/>
    </border>
    <border>
      <left style="thin">
        <color indexed="8"/>
      </left>
      <right style="thin">
        <color indexed="8"/>
      </right>
      <top style="thin">
        <color indexed="8"/>
      </top>
      <bottom/>
      <diagonal/>
    </border>
    <border>
      <left style="medium">
        <color indexed="64"/>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top style="thin">
        <color indexed="64"/>
      </top>
      <bottom style="hair">
        <color indexed="8"/>
      </bottom>
      <diagonal/>
    </border>
    <border>
      <left style="medium">
        <color indexed="64"/>
      </left>
      <right style="thin">
        <color indexed="64"/>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style="double">
        <color indexed="64"/>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thin">
        <color indexed="8"/>
      </left>
      <right style="thin">
        <color indexed="8"/>
      </right>
      <top/>
      <bottom style="double">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00B050"/>
      </left>
      <right style="hair">
        <color indexed="64"/>
      </right>
      <top style="thin">
        <color indexed="64"/>
      </top>
      <bottom style="hair">
        <color indexed="64"/>
      </bottom>
      <diagonal/>
    </border>
    <border>
      <left style="hair">
        <color indexed="64"/>
      </left>
      <right style="medium">
        <color rgb="FF00B050"/>
      </right>
      <top style="thin">
        <color indexed="64"/>
      </top>
      <bottom style="hair">
        <color indexed="64"/>
      </bottom>
      <diagonal/>
    </border>
    <border>
      <left/>
      <right style="hair">
        <color indexed="64"/>
      </right>
      <top style="thin">
        <color indexed="64"/>
      </top>
      <bottom style="hair">
        <color indexed="64"/>
      </bottom>
      <diagonal/>
    </border>
    <border>
      <left style="medium">
        <color rgb="FF00B050"/>
      </left>
      <right style="hair">
        <color indexed="64"/>
      </right>
      <top style="hair">
        <color indexed="64"/>
      </top>
      <bottom style="hair">
        <color indexed="64"/>
      </bottom>
      <diagonal/>
    </border>
    <border>
      <left style="thin">
        <color theme="6" tint="-0.499984740745262"/>
      </left>
      <right style="hair">
        <color indexed="64"/>
      </right>
      <top style="hair">
        <color indexed="64"/>
      </top>
      <bottom style="hair">
        <color indexed="64"/>
      </bottom>
      <diagonal/>
    </border>
    <border>
      <left style="hair">
        <color indexed="64"/>
      </left>
      <right style="thin">
        <color theme="6" tint="-0.499984740745262"/>
      </right>
      <top style="hair">
        <color indexed="64"/>
      </top>
      <bottom style="hair">
        <color indexed="64"/>
      </bottom>
      <diagonal/>
    </border>
    <border>
      <left style="hair">
        <color indexed="64"/>
      </left>
      <right style="medium">
        <color rgb="FF00B050"/>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style="hair">
        <color indexed="64"/>
      </right>
      <top style="hair">
        <color indexed="64"/>
      </top>
      <bottom style="medium">
        <color indexed="64"/>
      </bottom>
      <diagonal/>
    </border>
    <border>
      <left style="thin">
        <color theme="6" tint="-0.499984740745262"/>
      </left>
      <right style="hair">
        <color indexed="64"/>
      </right>
      <top style="hair">
        <color indexed="64"/>
      </top>
      <bottom style="medium">
        <color indexed="64"/>
      </bottom>
      <diagonal/>
    </border>
    <border>
      <left style="hair">
        <color indexed="64"/>
      </left>
      <right style="thin">
        <color theme="6" tint="-0.499984740745262"/>
      </right>
      <top style="hair">
        <color indexed="64"/>
      </top>
      <bottom style="medium">
        <color indexed="64"/>
      </bottom>
      <diagonal/>
    </border>
    <border>
      <left style="hair">
        <color indexed="64"/>
      </left>
      <right style="medium">
        <color rgb="FF00B050"/>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rgb="FF00B050"/>
      </left>
      <right style="hair">
        <color indexed="64"/>
      </right>
      <top/>
      <bottom style="hair">
        <color indexed="64"/>
      </bottom>
      <diagonal/>
    </border>
    <border>
      <left style="thin">
        <color theme="6" tint="-0.499984740745262"/>
      </left>
      <right style="hair">
        <color indexed="64"/>
      </right>
      <top/>
      <bottom style="hair">
        <color indexed="64"/>
      </bottom>
      <diagonal/>
    </border>
    <border>
      <left style="hair">
        <color indexed="64"/>
      </left>
      <right style="thin">
        <color theme="6" tint="-0.499984740745262"/>
      </right>
      <top/>
      <bottom style="hair">
        <color indexed="64"/>
      </bottom>
      <diagonal/>
    </border>
    <border>
      <left/>
      <right style="hair">
        <color indexed="64"/>
      </right>
      <top/>
      <bottom style="hair">
        <color indexed="64"/>
      </bottom>
      <diagonal/>
    </border>
    <border>
      <left style="hair">
        <color indexed="64"/>
      </left>
      <right style="medium">
        <color rgb="FF00B050"/>
      </right>
      <top/>
      <bottom style="hair">
        <color indexed="64"/>
      </bottom>
      <diagonal/>
    </border>
    <border>
      <left style="medium">
        <color rgb="FF990033"/>
      </left>
      <right/>
      <top style="medium">
        <color rgb="FF990033"/>
      </top>
      <bottom/>
      <diagonal/>
    </border>
    <border>
      <left/>
      <right/>
      <top style="medium">
        <color rgb="FF990033"/>
      </top>
      <bottom/>
      <diagonal/>
    </border>
    <border>
      <left style="medium">
        <color theme="7"/>
      </left>
      <right style="medium">
        <color theme="7"/>
      </right>
      <top style="medium">
        <color theme="7"/>
      </top>
      <bottom/>
      <diagonal/>
    </border>
    <border>
      <left/>
      <right style="thin">
        <color indexed="64"/>
      </right>
      <top style="medium">
        <color rgb="FF990033"/>
      </top>
      <bottom style="thin">
        <color indexed="64"/>
      </bottom>
      <diagonal/>
    </border>
    <border>
      <left style="thin">
        <color indexed="64"/>
      </left>
      <right style="thin">
        <color indexed="64"/>
      </right>
      <top style="medium">
        <color rgb="FF990033"/>
      </top>
      <bottom style="thin">
        <color indexed="64"/>
      </bottom>
      <diagonal/>
    </border>
    <border>
      <left style="thin">
        <color indexed="64"/>
      </left>
      <right style="medium">
        <color rgb="FF990033"/>
      </right>
      <top style="medium">
        <color rgb="FF990033"/>
      </top>
      <bottom style="thin">
        <color indexed="64"/>
      </bottom>
      <diagonal/>
    </border>
    <border>
      <left style="medium">
        <color rgb="FF990033"/>
      </left>
      <right/>
      <top/>
      <bottom/>
      <diagonal/>
    </border>
    <border>
      <left style="medium">
        <color theme="7"/>
      </left>
      <right style="medium">
        <color theme="7"/>
      </right>
      <top/>
      <bottom style="thin">
        <color indexed="64"/>
      </bottom>
      <diagonal/>
    </border>
    <border>
      <left style="thin">
        <color indexed="64"/>
      </left>
      <right style="medium">
        <color rgb="FF990033"/>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medium">
        <color rgb="FF00B050"/>
      </left>
      <right/>
      <top style="hair">
        <color indexed="64"/>
      </top>
      <bottom/>
      <diagonal/>
    </border>
    <border>
      <left style="thin">
        <color theme="6" tint="-0.499984740745262"/>
      </left>
      <right/>
      <top style="hair">
        <color indexed="64"/>
      </top>
      <bottom/>
      <diagonal/>
    </border>
    <border>
      <left/>
      <right style="thin">
        <color theme="6" tint="-0.499984740745262"/>
      </right>
      <top style="hair">
        <color indexed="64"/>
      </top>
      <bottom/>
      <diagonal/>
    </border>
    <border>
      <left/>
      <right style="medium">
        <color rgb="FF00B050"/>
      </right>
      <top style="hair">
        <color indexed="64"/>
      </top>
      <bottom/>
      <diagonal/>
    </border>
    <border>
      <left/>
      <right style="thin">
        <color indexed="64"/>
      </right>
      <top style="hair">
        <color indexed="64"/>
      </top>
      <bottom/>
      <diagonal/>
    </border>
    <border>
      <left style="medium">
        <color rgb="FF990033"/>
      </left>
      <right style="thin">
        <color indexed="64"/>
      </right>
      <top style="thin">
        <color indexed="64"/>
      </top>
      <bottom style="hair">
        <color theme="3"/>
      </bottom>
      <diagonal/>
    </border>
    <border>
      <left style="thin">
        <color indexed="64"/>
      </left>
      <right/>
      <top style="thin">
        <color indexed="64"/>
      </top>
      <bottom style="hair">
        <color theme="3"/>
      </bottom>
      <diagonal/>
    </border>
    <border>
      <left style="medium">
        <color theme="7"/>
      </left>
      <right style="medium">
        <color theme="7"/>
      </right>
      <top style="thin">
        <color indexed="64"/>
      </top>
      <bottom style="hair">
        <color theme="3"/>
      </bottom>
      <diagonal/>
    </border>
    <border>
      <left/>
      <right style="thin">
        <color indexed="64"/>
      </right>
      <top style="thin">
        <color indexed="64"/>
      </top>
      <bottom style="hair">
        <color theme="3"/>
      </bottom>
      <diagonal/>
    </border>
    <border>
      <left style="thin">
        <color indexed="64"/>
      </left>
      <right style="thin">
        <color indexed="64"/>
      </right>
      <top style="thin">
        <color indexed="64"/>
      </top>
      <bottom style="hair">
        <color theme="3"/>
      </bottom>
      <diagonal/>
    </border>
    <border>
      <left style="thin">
        <color indexed="64"/>
      </left>
      <right style="medium">
        <color rgb="FF990033"/>
      </right>
      <top style="thin">
        <color indexed="64"/>
      </top>
      <bottom style="hair">
        <color theme="3"/>
      </bottom>
      <diagonal/>
    </border>
    <border>
      <left style="hair">
        <color indexed="64"/>
      </left>
      <right style="hair">
        <color indexed="64"/>
      </right>
      <top/>
      <bottom/>
      <diagonal/>
    </border>
    <border>
      <left style="medium">
        <color rgb="FF00B050"/>
      </left>
      <right/>
      <top/>
      <bottom/>
      <diagonal/>
    </border>
    <border>
      <left style="thin">
        <color theme="6" tint="-0.499984740745262"/>
      </left>
      <right/>
      <top/>
      <bottom/>
      <diagonal/>
    </border>
    <border>
      <left/>
      <right style="thin">
        <color theme="6" tint="-0.499984740745262"/>
      </right>
      <top/>
      <bottom/>
      <diagonal/>
    </border>
    <border>
      <left/>
      <right style="medium">
        <color rgb="FF00B050"/>
      </right>
      <top/>
      <bottom/>
      <diagonal/>
    </border>
    <border>
      <left style="medium">
        <color rgb="FF990033"/>
      </left>
      <right style="thin">
        <color indexed="64"/>
      </right>
      <top style="hair">
        <color theme="3"/>
      </top>
      <bottom style="hair">
        <color theme="3"/>
      </bottom>
      <diagonal/>
    </border>
    <border>
      <left style="thin">
        <color indexed="64"/>
      </left>
      <right/>
      <top style="hair">
        <color theme="3"/>
      </top>
      <bottom style="hair">
        <color theme="3"/>
      </bottom>
      <diagonal/>
    </border>
    <border>
      <left style="medium">
        <color theme="7"/>
      </left>
      <right style="medium">
        <color theme="7"/>
      </right>
      <top style="hair">
        <color theme="3"/>
      </top>
      <bottom style="hair">
        <color theme="3"/>
      </bottom>
      <diagonal/>
    </border>
    <border>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style="medium">
        <color rgb="FF990033"/>
      </right>
      <top style="hair">
        <color theme="3"/>
      </top>
      <bottom style="hair">
        <color theme="3"/>
      </bottom>
      <diagonal/>
    </border>
    <border>
      <left style="hair">
        <color auto="1"/>
      </left>
      <right/>
      <top/>
      <bottom style="hair">
        <color auto="1"/>
      </bottom>
      <diagonal/>
    </border>
    <border>
      <left style="medium">
        <color rgb="FF00B050"/>
      </left>
      <right/>
      <top/>
      <bottom style="hair">
        <color indexed="64"/>
      </bottom>
      <diagonal/>
    </border>
    <border>
      <left style="thin">
        <color theme="6" tint="-0.499984740745262"/>
      </left>
      <right/>
      <top/>
      <bottom style="hair">
        <color indexed="64"/>
      </bottom>
      <diagonal/>
    </border>
    <border>
      <left/>
      <right style="thin">
        <color theme="6" tint="-0.499984740745262"/>
      </right>
      <top/>
      <bottom style="hair">
        <color indexed="64"/>
      </bottom>
      <diagonal/>
    </border>
    <border>
      <left/>
      <right style="medium">
        <color rgb="FF00B050"/>
      </right>
      <top/>
      <bottom style="hair">
        <color indexed="64"/>
      </bottom>
      <diagonal/>
    </border>
    <border>
      <left/>
      <right style="thin">
        <color indexed="64"/>
      </right>
      <top/>
      <bottom style="hair">
        <color indexed="64"/>
      </bottom>
      <diagonal/>
    </border>
    <border>
      <left style="medium">
        <color rgb="FF990033"/>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medium">
        <color theme="7"/>
      </left>
      <right style="medium">
        <color theme="7"/>
      </right>
      <top style="hair">
        <color theme="3"/>
      </top>
      <bottom style="thin">
        <color indexed="64"/>
      </bottom>
      <diagonal/>
    </border>
    <border>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style="medium">
        <color rgb="FF990033"/>
      </right>
      <top style="hair">
        <color theme="3"/>
      </top>
      <bottom style="thin">
        <color indexed="64"/>
      </bottom>
      <diagonal/>
    </border>
    <border>
      <left style="thin">
        <color indexed="64"/>
      </left>
      <right/>
      <top/>
      <bottom style="hair">
        <color indexed="64"/>
      </bottom>
      <diagonal/>
    </border>
    <border>
      <left style="medium">
        <color rgb="FF990033"/>
      </left>
      <right/>
      <top style="thin">
        <color indexed="64"/>
      </top>
      <bottom style="medium">
        <color rgb="FF990033"/>
      </bottom>
      <diagonal/>
    </border>
    <border>
      <left/>
      <right/>
      <top style="thin">
        <color indexed="64"/>
      </top>
      <bottom style="medium">
        <color rgb="FF990033"/>
      </bottom>
      <diagonal/>
    </border>
    <border>
      <left style="medium">
        <color theme="7"/>
      </left>
      <right style="medium">
        <color theme="7"/>
      </right>
      <top style="thin">
        <color indexed="64"/>
      </top>
      <bottom style="medium">
        <color rgb="FF990033"/>
      </bottom>
      <diagonal/>
    </border>
    <border>
      <left/>
      <right style="thin">
        <color indexed="64"/>
      </right>
      <top style="thin">
        <color indexed="64"/>
      </top>
      <bottom style="medium">
        <color rgb="FF990033"/>
      </bottom>
      <diagonal/>
    </border>
    <border>
      <left style="thin">
        <color indexed="64"/>
      </left>
      <right style="thin">
        <color indexed="64"/>
      </right>
      <top style="thin">
        <color indexed="64"/>
      </top>
      <bottom style="medium">
        <color rgb="FF990033"/>
      </bottom>
      <diagonal/>
    </border>
    <border>
      <left style="thin">
        <color indexed="64"/>
      </left>
      <right style="medium">
        <color rgb="FF990033"/>
      </right>
      <top style="thin">
        <color indexed="64"/>
      </top>
      <bottom style="medium">
        <color rgb="FF990033"/>
      </bottom>
      <diagonal/>
    </border>
    <border>
      <left style="thin">
        <color indexed="64"/>
      </left>
      <right style="medium">
        <color rgb="FF990033"/>
      </right>
      <top/>
      <bottom style="thin">
        <color indexed="64"/>
      </bottom>
      <diagonal/>
    </border>
    <border>
      <left style="medium">
        <color rgb="FF990033"/>
      </left>
      <right/>
      <top style="thin">
        <color indexed="64"/>
      </top>
      <bottom style="thin">
        <color indexed="64"/>
      </bottom>
      <diagonal/>
    </border>
    <border>
      <left style="medium">
        <color theme="7"/>
      </left>
      <right style="medium">
        <color theme="7"/>
      </right>
      <top style="thin">
        <color indexed="64"/>
      </top>
      <bottom style="medium">
        <color theme="7"/>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hair">
        <color indexed="64"/>
      </left>
      <right/>
      <top style="hair">
        <color indexed="64"/>
      </top>
      <bottom style="thin">
        <color indexed="64"/>
      </bottom>
      <diagonal/>
    </border>
    <border>
      <left style="medium">
        <color rgb="FF00B050"/>
      </left>
      <right style="hair">
        <color indexed="64"/>
      </right>
      <top style="hair">
        <color indexed="64"/>
      </top>
      <bottom style="thin">
        <color indexed="64"/>
      </bottom>
      <diagonal/>
    </border>
    <border>
      <left style="thin">
        <color theme="6" tint="-0.499984740745262"/>
      </left>
      <right style="hair">
        <color indexed="64"/>
      </right>
      <top style="hair">
        <color indexed="64"/>
      </top>
      <bottom style="thin">
        <color indexed="64"/>
      </bottom>
      <diagonal/>
    </border>
    <border>
      <left style="hair">
        <color indexed="64"/>
      </left>
      <right style="thin">
        <color theme="6" tint="-0.499984740745262"/>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rgb="FF00B050"/>
      </right>
      <top style="hair">
        <color indexed="64"/>
      </top>
      <bottom style="thin">
        <color indexed="64"/>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medium">
        <color indexed="64"/>
      </left>
      <right style="hair">
        <color indexed="8"/>
      </right>
      <top style="medium">
        <color indexed="64"/>
      </top>
      <bottom/>
      <diagonal/>
    </border>
    <border>
      <left style="hair">
        <color indexed="8"/>
      </left>
      <right style="hair">
        <color indexed="8"/>
      </right>
      <top style="medium">
        <color indexed="64"/>
      </top>
      <bottom/>
      <diagonal/>
    </border>
    <border>
      <left style="thin">
        <color indexed="8"/>
      </left>
      <right style="thin">
        <color indexed="8"/>
      </right>
      <top style="thick">
        <color rgb="FFC00000"/>
      </top>
      <bottom style="thin">
        <color indexed="8"/>
      </bottom>
      <diagonal/>
    </border>
    <border>
      <left style="medium">
        <color indexed="64"/>
      </left>
      <right style="thin">
        <color indexed="64"/>
      </right>
      <top style="thick">
        <color rgb="FFC00000"/>
      </top>
      <bottom style="thin">
        <color indexed="64"/>
      </bottom>
      <diagonal/>
    </border>
    <border>
      <left style="thin">
        <color indexed="8"/>
      </left>
      <right style="thick">
        <color rgb="FFC00000"/>
      </right>
      <top style="thick">
        <color rgb="FFC00000"/>
      </top>
      <bottom style="thin">
        <color indexed="8"/>
      </bottom>
      <diagonal/>
    </border>
    <border>
      <left style="thin">
        <color indexed="8"/>
      </left>
      <right style="thick">
        <color rgb="FFC00000"/>
      </right>
      <top style="thin">
        <color indexed="8"/>
      </top>
      <bottom style="thin">
        <color indexed="8"/>
      </bottom>
      <diagonal/>
    </border>
    <border>
      <left style="medium">
        <color indexed="64"/>
      </left>
      <right style="thin">
        <color indexed="64"/>
      </right>
      <top style="thin">
        <color indexed="64"/>
      </top>
      <bottom style="thick">
        <color rgb="FFC00000"/>
      </bottom>
      <diagonal/>
    </border>
    <border>
      <left style="thin">
        <color indexed="8"/>
      </left>
      <right style="thin">
        <color indexed="8"/>
      </right>
      <top style="thin">
        <color indexed="8"/>
      </top>
      <bottom style="thick">
        <color rgb="FFC00000"/>
      </bottom>
      <diagonal/>
    </border>
    <border>
      <left style="thin">
        <color indexed="8"/>
      </left>
      <right style="thick">
        <color rgb="FFC00000"/>
      </right>
      <top style="thin">
        <color indexed="8"/>
      </top>
      <bottom style="thick">
        <color rgb="FFC00000"/>
      </bottom>
      <diagonal/>
    </border>
    <border>
      <left style="thick">
        <color rgb="FFC00000"/>
      </left>
      <right style="thin">
        <color theme="1"/>
      </right>
      <top style="thick">
        <color rgb="FFC00000"/>
      </top>
      <bottom style="thin">
        <color theme="1"/>
      </bottom>
      <diagonal/>
    </border>
    <border>
      <left style="thin">
        <color theme="1"/>
      </left>
      <right style="thin">
        <color theme="1"/>
      </right>
      <top style="thick">
        <color rgb="FFC00000"/>
      </top>
      <bottom style="thin">
        <color theme="1"/>
      </bottom>
      <diagonal/>
    </border>
    <border>
      <left style="thin">
        <color theme="1"/>
      </left>
      <right style="medium">
        <color indexed="64"/>
      </right>
      <top style="thick">
        <color rgb="FFC00000"/>
      </top>
      <bottom style="thin">
        <color theme="1"/>
      </bottom>
      <diagonal/>
    </border>
    <border>
      <left style="thick">
        <color rgb="FFC0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rgb="FFC00000"/>
      </left>
      <right style="thin">
        <color theme="1"/>
      </right>
      <top style="thin">
        <color theme="1"/>
      </top>
      <bottom style="thick">
        <color rgb="FFC00000"/>
      </bottom>
      <diagonal/>
    </border>
    <border>
      <left style="thin">
        <color theme="1"/>
      </left>
      <right style="thin">
        <color theme="1"/>
      </right>
      <top style="thin">
        <color theme="1"/>
      </top>
      <bottom style="thick">
        <color rgb="FFC00000"/>
      </bottom>
      <diagonal/>
    </border>
    <border>
      <left style="thin">
        <color theme="1"/>
      </left>
      <right style="medium">
        <color indexed="64"/>
      </right>
      <top style="thin">
        <color theme="1"/>
      </top>
      <bottom style="thick">
        <color rgb="FFC00000"/>
      </bottom>
      <diagonal/>
    </border>
    <border>
      <left style="medium">
        <color indexed="64"/>
      </left>
      <right style="thin">
        <color indexed="8"/>
      </right>
      <top style="thin">
        <color indexed="64"/>
      </top>
      <bottom style="thin">
        <color indexed="64"/>
      </bottom>
      <diagonal/>
    </border>
    <border>
      <left style="thin">
        <color indexed="22"/>
      </left>
      <right style="thin">
        <color indexed="22"/>
      </right>
      <top style="thin">
        <color indexed="22"/>
      </top>
      <bottom style="double">
        <color indexed="64"/>
      </bottom>
      <diagonal/>
    </border>
    <border>
      <left style="thin">
        <color indexed="8"/>
      </left>
      <right style="thick">
        <color rgb="FFC00000"/>
      </right>
      <top style="thin">
        <color indexed="8"/>
      </top>
      <bottom style="double">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783">
    <xf numFmtId="0" fontId="0" fillId="0" borderId="0">
      <alignment vertical="center"/>
    </xf>
    <xf numFmtId="41" fontId="1" fillId="0" borderId="0" applyFont="0" applyFill="0" applyBorder="0" applyAlignment="0" applyProtection="0">
      <alignment vertical="center"/>
    </xf>
    <xf numFmtId="0" fontId="5" fillId="0" borderId="0"/>
    <xf numFmtId="0" fontId="1" fillId="0" borderId="0">
      <alignment vertical="center"/>
    </xf>
    <xf numFmtId="41" fontId="1" fillId="0" borderId="0" applyFont="0" applyFill="0" applyBorder="0" applyAlignment="0" applyProtection="0">
      <alignment vertical="center"/>
    </xf>
    <xf numFmtId="41" fontId="35" fillId="0" borderId="0"/>
    <xf numFmtId="0" fontId="5" fillId="0" borderId="0"/>
    <xf numFmtId="181" fontId="36" fillId="0" borderId="0"/>
    <xf numFmtId="181" fontId="36" fillId="0" borderId="0"/>
    <xf numFmtId="41" fontId="35" fillId="0" borderId="0"/>
    <xf numFmtId="24" fontId="37" fillId="0" borderId="0" applyFont="0" applyFill="0" applyBorder="0" applyAlignment="0" applyProtection="0"/>
    <xf numFmtId="182" fontId="35" fillId="0" borderId="0" applyNumberFormat="0" applyFont="0" applyFill="0" applyBorder="0" applyAlignment="0" applyProtection="0"/>
    <xf numFmtId="182" fontId="35" fillId="0" borderId="0" applyNumberFormat="0" applyFont="0" applyFill="0" applyBorder="0" applyAlignment="0" applyProtection="0"/>
    <xf numFmtId="183" fontId="35" fillId="0" borderId="0" applyNumberFormat="0" applyFont="0" applyFill="0" applyBorder="0" applyAlignment="0" applyProtection="0"/>
    <xf numFmtId="5" fontId="38" fillId="0" borderId="0" applyFont="0" applyFill="0" applyBorder="0" applyAlignment="0" applyProtection="0"/>
    <xf numFmtId="181" fontId="36" fillId="0" borderId="0"/>
    <xf numFmtId="181" fontId="36" fillId="0" borderId="0"/>
    <xf numFmtId="41" fontId="5" fillId="0" borderId="0" applyFont="0" applyFill="0" applyBorder="0" applyAlignment="0" applyProtection="0"/>
    <xf numFmtId="0" fontId="39" fillId="0" borderId="0"/>
    <xf numFmtId="181" fontId="36" fillId="0" borderId="0"/>
    <xf numFmtId="0" fontId="39" fillId="0" borderId="0"/>
    <xf numFmtId="181" fontId="36" fillId="0" borderId="0"/>
    <xf numFmtId="40" fontId="40" fillId="0" borderId="0" applyFont="0" applyFill="0" applyBorder="0" applyAlignment="0" applyProtection="0"/>
    <xf numFmtId="181" fontId="41" fillId="0" borderId="0" applyNumberFormat="0" applyFill="0" applyBorder="0" applyAlignment="0" applyProtection="0">
      <alignment vertical="top"/>
      <protection locked="0"/>
    </xf>
    <xf numFmtId="181" fontId="5" fillId="0" borderId="0" applyFont="0" applyFill="0" applyBorder="0" applyAlignment="0" applyProtection="0"/>
    <xf numFmtId="43" fontId="5" fillId="0" borderId="0" applyFont="0" applyFill="0" applyBorder="0" applyAlignment="0" applyProtection="0"/>
    <xf numFmtId="181" fontId="42" fillId="0" borderId="0"/>
    <xf numFmtId="181" fontId="42" fillId="0" borderId="0"/>
    <xf numFmtId="181" fontId="43" fillId="0" borderId="0"/>
    <xf numFmtId="181" fontId="43" fillId="0" borderId="0"/>
    <xf numFmtId="181" fontId="43" fillId="0" borderId="0"/>
    <xf numFmtId="181" fontId="43" fillId="0" borderId="0"/>
    <xf numFmtId="181" fontId="43" fillId="0" borderId="0"/>
    <xf numFmtId="181" fontId="43" fillId="0" borderId="0"/>
    <xf numFmtId="181" fontId="36" fillId="0" borderId="0" applyFont="0" applyFill="0" applyBorder="0" applyAlignment="0" applyProtection="0"/>
    <xf numFmtId="181" fontId="36" fillId="0" borderId="0" applyFont="0" applyFill="0" applyBorder="0" applyAlignment="0" applyProtection="0"/>
    <xf numFmtId="181" fontId="43" fillId="0" borderId="0"/>
    <xf numFmtId="181" fontId="43" fillId="0" borderId="0"/>
    <xf numFmtId="0" fontId="5" fillId="0" borderId="0"/>
    <xf numFmtId="181" fontId="36" fillId="0" borderId="0" applyFont="0" applyFill="0" applyBorder="0" applyAlignment="0" applyProtection="0"/>
    <xf numFmtId="181" fontId="36" fillId="0" borderId="0" applyFont="0" applyFill="0" applyBorder="0" applyAlignment="0" applyProtection="0"/>
    <xf numFmtId="181" fontId="5" fillId="0" borderId="0"/>
    <xf numFmtId="181" fontId="5" fillId="0" borderId="0"/>
    <xf numFmtId="181" fontId="5" fillId="0" borderId="0"/>
    <xf numFmtId="181" fontId="5" fillId="0" borderId="0"/>
    <xf numFmtId="181" fontId="5" fillId="0" borderId="0"/>
    <xf numFmtId="181" fontId="5" fillId="0" borderId="0"/>
    <xf numFmtId="181" fontId="42" fillId="0" borderId="0"/>
    <xf numFmtId="181" fontId="42" fillId="0" borderId="0"/>
    <xf numFmtId="184" fontId="35" fillId="0" borderId="0" applyFont="0" applyFill="0" applyBorder="0" applyAlignment="0" applyProtection="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2" fillId="0" borderId="0"/>
    <xf numFmtId="181" fontId="42" fillId="0" borderId="0"/>
    <xf numFmtId="181" fontId="42" fillId="0" borderId="0"/>
    <xf numFmtId="181" fontId="42"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3" fillId="0" borderId="0"/>
    <xf numFmtId="181"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xf numFmtId="181" fontId="5" fillId="0" borderId="0"/>
    <xf numFmtId="41" fontId="35" fillId="0" borderId="0"/>
    <xf numFmtId="0" fontId="5" fillId="0" borderId="0"/>
    <xf numFmtId="0" fontId="5" fillId="0" borderId="0"/>
    <xf numFmtId="0" fontId="5" fillId="0" borderId="0"/>
    <xf numFmtId="41" fontId="35" fillId="0" borderId="0"/>
    <xf numFmtId="185" fontId="35" fillId="0" borderId="0"/>
    <xf numFmtId="185" fontId="35" fillId="0" borderId="0"/>
    <xf numFmtId="185" fontId="35" fillId="0" borderId="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1" fontId="5" fillId="0" borderId="0"/>
    <xf numFmtId="181" fontId="5" fillId="0" borderId="0"/>
    <xf numFmtId="181" fontId="44" fillId="0" borderId="0"/>
    <xf numFmtId="41" fontId="5" fillId="0" borderId="0" applyFont="0" applyFill="0" applyBorder="0" applyAlignment="0" applyProtection="0"/>
    <xf numFmtId="43" fontId="5" fillId="0" borderId="0" applyFont="0" applyFill="0" applyBorder="0" applyAlignment="0" applyProtection="0"/>
    <xf numFmtId="9" fontId="5" fillId="41" borderId="0"/>
    <xf numFmtId="181" fontId="36" fillId="0" borderId="0"/>
    <xf numFmtId="181" fontId="36" fillId="0" borderId="0"/>
    <xf numFmtId="181" fontId="45" fillId="0" borderId="0"/>
    <xf numFmtId="181" fontId="45" fillId="0" borderId="0"/>
    <xf numFmtId="181" fontId="36" fillId="0" borderId="0"/>
    <xf numFmtId="181" fontId="36" fillId="0" borderId="0"/>
    <xf numFmtId="40" fontId="46" fillId="0" borderId="0" applyFont="0" applyFill="0" applyBorder="0" applyAlignment="0" applyProtection="0"/>
    <xf numFmtId="3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7" fillId="0" borderId="0"/>
    <xf numFmtId="181" fontId="47" fillId="0" borderId="0"/>
    <xf numFmtId="1" fontId="37" fillId="0" borderId="0"/>
    <xf numFmtId="181" fontId="5" fillId="0" borderId="0"/>
    <xf numFmtId="181" fontId="5" fillId="0" borderId="0"/>
    <xf numFmtId="186" fontId="48" fillId="0" borderId="0" applyFont="0" applyFill="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0" fontId="34" fillId="18"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0" fontId="34" fillId="2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0" fontId="34" fillId="26"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0" fontId="34" fillId="34"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0" fontId="34" fillId="38"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36" fillId="0" borderId="0"/>
    <xf numFmtId="181" fontId="36" fillId="0" borderId="0"/>
    <xf numFmtId="187" fontId="39" fillId="0" borderId="0" applyFont="0" applyFill="0" applyBorder="0" applyAlignment="0" applyProtection="0"/>
    <xf numFmtId="188" fontId="39" fillId="0" borderId="0" applyFon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19"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0" fontId="34" fillId="23"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0" fontId="34" fillId="27"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1"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3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34" fillId="39"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51" fillId="52"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0" fontId="53" fillId="20"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0" fontId="53" fillId="24"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0" fontId="53" fillId="28"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32"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6"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0" fontId="53" fillId="40"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9" fontId="54" fillId="0" borderId="0" applyFont="0" applyFill="0" applyBorder="0" applyAlignment="0" applyProtection="0"/>
    <xf numFmtId="190" fontId="3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181" fontId="57" fillId="60" borderId="42">
      <alignment horizontal="center" vertical="center"/>
    </xf>
    <xf numFmtId="181" fontId="57" fillId="60" borderId="42">
      <alignment horizontal="center" vertical="center"/>
    </xf>
    <xf numFmtId="191" fontId="35" fillId="61" borderId="0" applyNumberFormat="0" applyProtection="0">
      <alignment horizontal="center"/>
      <protection locked="0" hidden="1"/>
    </xf>
    <xf numFmtId="181" fontId="58" fillId="0" borderId="0" applyFont="0" applyFill="0" applyBorder="0" applyAlignment="0" applyProtection="0"/>
    <xf numFmtId="181" fontId="59" fillId="0" borderId="0" applyFont="0" applyFill="0" applyBorder="0" applyAlignment="0" applyProtection="0"/>
    <xf numFmtId="184" fontId="60" fillId="0" borderId="0" applyFont="0" applyFill="0" applyBorder="0" applyAlignment="0" applyProtection="0"/>
    <xf numFmtId="188" fontId="61" fillId="0" borderId="0" applyFont="0" applyFill="0" applyBorder="0" applyAlignment="0" applyProtection="0"/>
    <xf numFmtId="181" fontId="62"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92" fontId="65"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4" fontId="67" fillId="0" borderId="0" applyFont="0" applyFill="0" applyBorder="0" applyAlignment="0" applyProtection="0"/>
    <xf numFmtId="42" fontId="66" fillId="0" borderId="0" applyFont="0" applyFill="0" applyBorder="0" applyAlignment="0" applyProtection="0"/>
    <xf numFmtId="184"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193" fontId="38" fillId="0" borderId="0" applyFont="0" applyFill="0" applyBorder="0" applyAlignment="0" applyProtection="0"/>
    <xf numFmtId="181" fontId="65" fillId="0" borderId="0" applyFont="0" applyFill="0" applyBorder="0" applyAlignment="0" applyProtection="0"/>
    <xf numFmtId="194" fontId="38" fillId="0" borderId="0" applyFont="0" applyFill="0" applyBorder="0" applyAlignment="0" applyProtection="0"/>
    <xf numFmtId="181" fontId="58" fillId="0" borderId="0" applyFont="0" applyFill="0" applyBorder="0" applyAlignment="0" applyProtection="0"/>
    <xf numFmtId="184" fontId="54"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184" fontId="63" fillId="0" borderId="0" applyFont="0" applyFill="0" applyBorder="0" applyAlignment="0" applyProtection="0"/>
    <xf numFmtId="184"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9"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8"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9"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7" fontId="70"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2"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5" fontId="43"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0" fillId="0" borderId="0" applyFont="0" applyFill="0" applyBorder="0" applyAlignment="0" applyProtection="0"/>
    <xf numFmtId="201" fontId="38" fillId="0" borderId="0" applyFont="0" applyFill="0" applyBorder="0" applyAlignment="0" applyProtection="0"/>
    <xf numFmtId="181" fontId="62" fillId="0" borderId="0" applyFont="0" applyFill="0" applyBorder="0" applyAlignment="0" applyProtection="0"/>
    <xf numFmtId="44" fontId="59" fillId="0" borderId="0" applyFont="0" applyFill="0" applyBorder="0" applyAlignment="0" applyProtection="0"/>
    <xf numFmtId="181" fontId="63"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203" fontId="65"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204" fontId="38" fillId="0" borderId="0" applyFont="0" applyFill="0" applyBorder="0" applyAlignment="0" applyProtection="0"/>
    <xf numFmtId="195"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95" fontId="67" fillId="0" borderId="0" applyFont="0" applyFill="0" applyBorder="0" applyAlignment="0" applyProtection="0"/>
    <xf numFmtId="204" fontId="38" fillId="0" borderId="0" applyFont="0" applyFill="0" applyBorder="0" applyAlignment="0" applyProtection="0"/>
    <xf numFmtId="195"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205" fontId="5" fillId="0" borderId="0" applyFont="0" applyFill="0" applyBorder="0" applyAlignment="0" applyProtection="0"/>
    <xf numFmtId="181" fontId="65" fillId="0" borderId="0" applyFont="0" applyFill="0" applyBorder="0" applyAlignment="0" applyProtection="0"/>
    <xf numFmtId="206" fontId="38" fillId="0" borderId="0" applyFont="0" applyFill="0" applyBorder="0" applyAlignment="0" applyProtection="0"/>
    <xf numFmtId="181" fontId="65" fillId="0" borderId="0" applyFont="0" applyFill="0" applyBorder="0" applyAlignment="0" applyProtection="0"/>
    <xf numFmtId="202" fontId="38"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9"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58"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42" fontId="55" fillId="0" borderId="0" applyFont="0" applyFill="0" applyBorder="0" applyAlignment="0" applyProtection="0"/>
    <xf numFmtId="44" fontId="55" fillId="0" borderId="0" applyFont="0" applyFill="0" applyBorder="0" applyAlignment="0" applyProtection="0"/>
    <xf numFmtId="189"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19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8" fontId="70"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2"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7" fontId="43"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19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9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9" fontId="60" fillId="0" borderId="0" applyFont="0" applyFill="0" applyBorder="0" applyAlignment="0" applyProtection="0"/>
    <xf numFmtId="4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207" fontId="60" fillId="0" borderId="0" applyFont="0" applyFill="0" applyBorder="0" applyAlignment="0" applyProtection="0"/>
    <xf numFmtId="43"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4" fontId="38" fillId="0" borderId="0" applyFont="0" applyFill="0" applyBorder="0" applyAlignment="0" applyProtection="0"/>
    <xf numFmtId="0" fontId="74" fillId="43" borderId="0" applyNumberFormat="0" applyBorder="0" applyAlignment="0" applyProtection="0"/>
    <xf numFmtId="181" fontId="75" fillId="0" borderId="0" applyNumberFormat="0" applyFill="0" applyBorder="0" applyAlignment="0" applyProtection="0"/>
    <xf numFmtId="181" fontId="75" fillId="0" borderId="0" applyNumberFormat="0" applyFill="0" applyBorder="0" applyAlignment="0" applyProtection="0"/>
    <xf numFmtId="181" fontId="76" fillId="0" borderId="0" applyNumberFormat="0" applyFill="0" applyBorder="0" applyProtection="0">
      <alignment horizontal="left"/>
    </xf>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210" fontId="77"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8" fillId="0" borderId="0"/>
    <xf numFmtId="181" fontId="78" fillId="0" borderId="0"/>
    <xf numFmtId="181" fontId="71" fillId="0" borderId="0"/>
    <xf numFmtId="181" fontId="71" fillId="0" borderId="0"/>
    <xf numFmtId="181" fontId="71" fillId="0" borderId="0"/>
    <xf numFmtId="181" fontId="71" fillId="0" borderId="0"/>
    <xf numFmtId="181" fontId="71"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210" fontId="77" fillId="0" borderId="0"/>
    <xf numFmtId="181" fontId="70" fillId="0" borderId="0"/>
    <xf numFmtId="181" fontId="70"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5" fillId="0" borderId="0"/>
    <xf numFmtId="181" fontId="5" fillId="0" borderId="0"/>
    <xf numFmtId="181" fontId="78" fillId="0" borderId="0"/>
    <xf numFmtId="181" fontId="78"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5" fillId="0" borderId="0"/>
    <xf numFmtId="181" fontId="5" fillId="0" borderId="0"/>
    <xf numFmtId="181" fontId="71" fillId="0" borderId="0"/>
    <xf numFmtId="181" fontId="71"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5" fillId="0" borderId="0"/>
    <xf numFmtId="39" fontId="42"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78" fillId="0" borderId="0"/>
    <xf numFmtId="181" fontId="78"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39" fontId="42" fillId="0" borderId="0"/>
    <xf numFmtId="181" fontId="5" fillId="0" borderId="0"/>
    <xf numFmtId="181" fontId="43" fillId="0" borderId="0"/>
    <xf numFmtId="181" fontId="43" fillId="0" borderId="0"/>
    <xf numFmtId="181" fontId="79" fillId="0" borderId="0" applyFont="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39" fontId="42" fillId="0" borderId="0"/>
    <xf numFmtId="181" fontId="5" fillId="0" borderId="0"/>
    <xf numFmtId="181" fontId="5" fillId="0" borderId="0"/>
    <xf numFmtId="181" fontId="71" fillId="0" borderId="0"/>
    <xf numFmtId="181" fontId="71" fillId="0" borderId="0"/>
    <xf numFmtId="181" fontId="78" fillId="0" borderId="0"/>
    <xf numFmtId="181" fontId="78" fillId="0" borderId="0"/>
    <xf numFmtId="181" fontId="70" fillId="0" borderId="0"/>
    <xf numFmtId="181" fontId="70"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80" fillId="0" borderId="0"/>
    <xf numFmtId="181" fontId="81" fillId="0" borderId="0"/>
    <xf numFmtId="181" fontId="82" fillId="0" borderId="0"/>
    <xf numFmtId="181" fontId="83" fillId="0" borderId="0"/>
    <xf numFmtId="181" fontId="84" fillId="0" borderId="0"/>
    <xf numFmtId="181" fontId="85" fillId="0" borderId="0"/>
    <xf numFmtId="181" fontId="58" fillId="0" borderId="0"/>
    <xf numFmtId="181" fontId="54" fillId="0" borderId="0"/>
    <xf numFmtId="181" fontId="58" fillId="0" borderId="0"/>
    <xf numFmtId="181" fontId="54" fillId="0" borderId="0"/>
    <xf numFmtId="0" fontId="60" fillId="0" borderId="0"/>
    <xf numFmtId="0" fontId="86" fillId="0" borderId="0"/>
    <xf numFmtId="0" fontId="60" fillId="0" borderId="0"/>
    <xf numFmtId="0" fontId="87" fillId="0" borderId="0"/>
    <xf numFmtId="181" fontId="88" fillId="0" borderId="0">
      <alignment vertical="center"/>
    </xf>
    <xf numFmtId="181" fontId="89" fillId="0" borderId="0">
      <alignment vertical="center"/>
    </xf>
    <xf numFmtId="181" fontId="88" fillId="0" borderId="0">
      <alignment vertical="center"/>
    </xf>
    <xf numFmtId="181" fontId="89" fillId="0" borderId="0">
      <alignment vertical="center"/>
    </xf>
    <xf numFmtId="181" fontId="63" fillId="0" borderId="0"/>
    <xf numFmtId="181" fontId="54" fillId="0" borderId="0"/>
    <xf numFmtId="181" fontId="58" fillId="0" borderId="0"/>
    <xf numFmtId="181" fontId="54" fillId="0" borderId="0"/>
    <xf numFmtId="181" fontId="63" fillId="0" borderId="0"/>
    <xf numFmtId="181" fontId="61" fillId="0" borderId="0"/>
    <xf numFmtId="181" fontId="58" fillId="0" borderId="0"/>
    <xf numFmtId="181" fontId="54" fillId="0" borderId="0"/>
    <xf numFmtId="181" fontId="58" fillId="0" borderId="0"/>
    <xf numFmtId="181" fontId="54" fillId="0" borderId="0"/>
    <xf numFmtId="181" fontId="58" fillId="0" borderId="0"/>
    <xf numFmtId="0" fontId="90" fillId="0" borderId="0"/>
    <xf numFmtId="181" fontId="91" fillId="0" borderId="0"/>
    <xf numFmtId="181" fontId="54" fillId="0" borderId="0"/>
    <xf numFmtId="181" fontId="58"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63" fillId="0" borderId="0"/>
    <xf numFmtId="181" fontId="54" fillId="0" borderId="0"/>
    <xf numFmtId="181" fontId="64" fillId="0" borderId="0"/>
    <xf numFmtId="181" fontId="59" fillId="0" borderId="0"/>
    <xf numFmtId="181" fontId="63" fillId="0" borderId="0"/>
    <xf numFmtId="181" fontId="59" fillId="0" borderId="0"/>
    <xf numFmtId="181" fontId="63" fillId="0" borderId="0"/>
    <xf numFmtId="181" fontId="59" fillId="0" borderId="0"/>
    <xf numFmtId="181" fontId="94" fillId="0" borderId="0"/>
    <xf numFmtId="181" fontId="59" fillId="0" borderId="0"/>
    <xf numFmtId="181" fontId="63" fillId="0" borderId="0"/>
    <xf numFmtId="181" fontId="59" fillId="0" borderId="0"/>
    <xf numFmtId="181" fontId="63" fillId="0" borderId="0"/>
    <xf numFmtId="181" fontId="66" fillId="0" borderId="0"/>
    <xf numFmtId="181" fontId="64"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66" fillId="0" borderId="0"/>
    <xf numFmtId="181" fontId="64" fillId="0" borderId="0"/>
    <xf numFmtId="181" fontId="95" fillId="0" borderId="0"/>
    <xf numFmtId="181" fontId="58" fillId="0" borderId="0"/>
    <xf numFmtId="181" fontId="96" fillId="0" borderId="0"/>
    <xf numFmtId="181" fontId="63" fillId="0" borderId="0"/>
    <xf numFmtId="181" fontId="54" fillId="0" borderId="0"/>
    <xf numFmtId="181" fontId="58" fillId="0" borderId="0"/>
    <xf numFmtId="181" fontId="54" fillId="0" borderId="0"/>
    <xf numFmtId="181" fontId="64" fillId="0" borderId="0"/>
    <xf numFmtId="181" fontId="66" fillId="0" borderId="0"/>
    <xf numFmtId="181" fontId="64" fillId="0" borderId="0"/>
    <xf numFmtId="181" fontId="66" fillId="0" borderId="0"/>
    <xf numFmtId="181" fontId="97" fillId="0" borderId="0"/>
    <xf numFmtId="181" fontId="54" fillId="0" borderId="0"/>
    <xf numFmtId="181" fontId="58" fillId="0" borderId="0"/>
    <xf numFmtId="181" fontId="54" fillId="0" borderId="0"/>
    <xf numFmtId="181" fontId="64" fillId="0" borderId="0"/>
    <xf numFmtId="181" fontId="54" fillId="0" borderId="0"/>
    <xf numFmtId="181" fontId="63" fillId="0" borderId="0"/>
    <xf numFmtId="181" fontId="54" fillId="0" borderId="0"/>
    <xf numFmtId="181" fontId="64"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5" fillId="0" borderId="0"/>
    <xf numFmtId="181" fontId="5" fillId="0" borderId="0"/>
    <xf numFmtId="181" fontId="5" fillId="0" borderId="0"/>
    <xf numFmtId="181" fontId="5"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67" fillId="0" borderId="0"/>
    <xf numFmtId="181" fontId="54" fillId="0" borderId="0"/>
    <xf numFmtId="181" fontId="69" fillId="0" borderId="0"/>
    <xf numFmtId="0" fontId="87" fillId="0" borderId="0"/>
    <xf numFmtId="181" fontId="58" fillId="0" borderId="0"/>
    <xf numFmtId="181" fontId="59" fillId="0" borderId="0"/>
    <xf numFmtId="181" fontId="63" fillId="0" borderId="0"/>
    <xf numFmtId="181" fontId="85" fillId="0" borderId="0"/>
    <xf numFmtId="181" fontId="73" fillId="0" borderId="0"/>
    <xf numFmtId="181" fontId="85" fillId="0" borderId="0"/>
    <xf numFmtId="181" fontId="58" fillId="0" borderId="0"/>
    <xf numFmtId="181" fontId="54" fillId="0" borderId="0"/>
    <xf numFmtId="181" fontId="58" fillId="0" borderId="0"/>
    <xf numFmtId="181" fontId="54" fillId="0" borderId="0"/>
    <xf numFmtId="181" fontId="58" fillId="0" borderId="0"/>
    <xf numFmtId="181" fontId="96" fillId="0" borderId="0"/>
    <xf numFmtId="181" fontId="63" fillId="0" borderId="0"/>
    <xf numFmtId="181" fontId="85" fillId="0" borderId="0"/>
    <xf numFmtId="181" fontId="58" fillId="0" borderId="0" applyBorder="0"/>
    <xf numFmtId="181" fontId="54" fillId="0" borderId="0" applyBorder="0"/>
    <xf numFmtId="181" fontId="58" fillId="0" borderId="0" applyBorder="0"/>
    <xf numFmtId="181" fontId="54" fillId="0" borderId="0" applyBorder="0"/>
    <xf numFmtId="181" fontId="65" fillId="0" borderId="0"/>
    <xf numFmtId="181" fontId="98" fillId="0" borderId="0"/>
    <xf numFmtId="181" fontId="63" fillId="0" borderId="0"/>
    <xf numFmtId="181" fontId="59" fillId="0" borderId="0"/>
    <xf numFmtId="181" fontId="63" fillId="0" borderId="0"/>
    <xf numFmtId="181" fontId="59" fillId="0" borderId="0"/>
    <xf numFmtId="181" fontId="58" fillId="0" borderId="0"/>
    <xf numFmtId="181" fontId="54" fillId="0" borderId="0"/>
    <xf numFmtId="181" fontId="58" fillId="0" borderId="0"/>
    <xf numFmtId="181" fontId="54" fillId="0" borderId="0"/>
    <xf numFmtId="181" fontId="58" fillId="0" borderId="0"/>
    <xf numFmtId="211" fontId="99" fillId="0" borderId="0" applyFill="0" applyBorder="0" applyAlignment="0"/>
    <xf numFmtId="211" fontId="99" fillId="0" borderId="0" applyFill="0" applyBorder="0" applyAlignment="0"/>
    <xf numFmtId="181" fontId="36" fillId="0" borderId="0" applyFill="0" applyBorder="0" applyAlignment="0"/>
    <xf numFmtId="181" fontId="36" fillId="0" borderId="0" applyFill="0" applyBorder="0" applyAlignment="0"/>
    <xf numFmtId="212" fontId="42" fillId="0" borderId="0" applyFill="0" applyBorder="0" applyAlignment="0"/>
    <xf numFmtId="213" fontId="42" fillId="0" borderId="0" applyFill="0" applyBorder="0" applyAlignment="0"/>
    <xf numFmtId="214" fontId="5" fillId="0" borderId="0" applyFill="0" applyBorder="0" applyAlignment="0"/>
    <xf numFmtId="215" fontId="5"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00" fillId="62" borderId="43" applyNumberFormat="0" applyAlignment="0" applyProtection="0"/>
    <xf numFmtId="181" fontId="5" fillId="0" borderId="0" applyFont="0"/>
    <xf numFmtId="181" fontId="5" fillId="0" borderId="0" applyFont="0"/>
    <xf numFmtId="0" fontId="101" fillId="0" borderId="0"/>
    <xf numFmtId="181" fontId="101" fillId="0" borderId="0"/>
    <xf numFmtId="181" fontId="5" fillId="0" borderId="0" applyFont="0"/>
    <xf numFmtId="181" fontId="5" fillId="0" borderId="0" applyFont="0"/>
    <xf numFmtId="181" fontId="5" fillId="0" borderId="0" applyFont="0"/>
    <xf numFmtId="181" fontId="5" fillId="0" borderId="0" applyFont="0"/>
    <xf numFmtId="181" fontId="43" fillId="0" borderId="9">
      <alignment horizontal="center"/>
    </xf>
    <xf numFmtId="181" fontId="43" fillId="0" borderId="9">
      <alignment horizontal="center"/>
    </xf>
    <xf numFmtId="0" fontId="102" fillId="63" borderId="44" applyNumberFormat="0" applyAlignment="0" applyProtection="0"/>
    <xf numFmtId="181" fontId="103" fillId="0" borderId="0" applyNumberFormat="0" applyFill="0" applyBorder="0" applyProtection="0">
      <alignment horizontal="center" wrapText="1"/>
    </xf>
    <xf numFmtId="181" fontId="103" fillId="0" borderId="0" applyNumberFormat="0" applyFill="0" applyBorder="0" applyProtection="0">
      <alignment horizontal="center" wrapText="1"/>
    </xf>
    <xf numFmtId="181" fontId="103" fillId="0" borderId="45">
      <alignment horizontal="center"/>
    </xf>
    <xf numFmtId="181" fontId="104" fillId="0" borderId="0" applyNumberFormat="0" applyFill="0" applyBorder="0" applyProtection="0">
      <alignment horizontal="right"/>
    </xf>
    <xf numFmtId="181" fontId="42" fillId="0" borderId="46"/>
    <xf numFmtId="181" fontId="42" fillId="0" borderId="46"/>
    <xf numFmtId="188" fontId="105" fillId="0" borderId="0"/>
    <xf numFmtId="188" fontId="105" fillId="0" borderId="0"/>
    <xf numFmtId="188" fontId="105" fillId="0" borderId="0"/>
    <xf numFmtId="188" fontId="105" fillId="0" borderId="0"/>
    <xf numFmtId="188" fontId="105" fillId="0" borderId="0"/>
    <xf numFmtId="188" fontId="105" fillId="0" borderId="0"/>
    <xf numFmtId="188" fontId="105" fillId="0" borderId="0"/>
    <xf numFmtId="38" fontId="37" fillId="0" borderId="0" applyFont="0" applyFill="0" applyBorder="0" applyAlignment="0" applyProtection="0"/>
    <xf numFmtId="197" fontId="42" fillId="0" borderId="0" applyFont="0" applyFill="0" applyBorder="0" applyAlignment="0" applyProtection="0"/>
    <xf numFmtId="217" fontId="35" fillId="0" borderId="0"/>
    <xf numFmtId="181" fontId="106" fillId="0" borderId="0"/>
    <xf numFmtId="207" fontId="5" fillId="0" borderId="0" applyFont="0" applyFill="0" applyBorder="0" applyAlignment="0" applyProtection="0"/>
    <xf numFmtId="0" fontId="107" fillId="0" borderId="0"/>
    <xf numFmtId="0" fontId="42" fillId="0" borderId="0"/>
    <xf numFmtId="0" fontId="107" fillId="0" borderId="0"/>
    <xf numFmtId="0" fontId="42" fillId="0" borderId="0"/>
    <xf numFmtId="181" fontId="108" fillId="0" borderId="0" applyNumberFormat="0" applyAlignment="0">
      <alignment horizontal="left"/>
    </xf>
    <xf numFmtId="181" fontId="108" fillId="0" borderId="0" applyNumberFormat="0" applyAlignment="0">
      <alignment horizontal="left"/>
    </xf>
    <xf numFmtId="181" fontId="42" fillId="0" borderId="46"/>
    <xf numFmtId="181" fontId="42" fillId="0" borderId="46"/>
    <xf numFmtId="218" fontId="35" fillId="0" borderId="0" applyFont="0" applyFill="0" applyBorder="0" applyAlignment="0" applyProtection="0"/>
    <xf numFmtId="212" fontId="42" fillId="0" borderId="0" applyFont="0" applyFill="0" applyBorder="0" applyAlignment="0" applyProtection="0"/>
    <xf numFmtId="219" fontId="109" fillId="0" borderId="0" applyFont="0" applyFill="0" applyBorder="0" applyAlignment="0" applyProtection="0"/>
    <xf numFmtId="0" fontId="39" fillId="0" borderId="0"/>
    <xf numFmtId="181" fontId="106" fillId="0" borderId="0"/>
    <xf numFmtId="12" fontId="5" fillId="0" borderId="0" applyFont="0" applyFill="0" applyProtection="0"/>
    <xf numFmtId="0" fontId="43" fillId="0" borderId="0" applyFill="0" applyBorder="0" applyAlignment="0" applyProtection="0"/>
    <xf numFmtId="181" fontId="110" fillId="0" borderId="0">
      <protection locked="0"/>
    </xf>
    <xf numFmtId="14" fontId="99" fillId="0" borderId="0" applyFill="0" applyBorder="0" applyAlignment="0"/>
    <xf numFmtId="181" fontId="110" fillId="0" borderId="0">
      <protection locked="0"/>
    </xf>
    <xf numFmtId="0" fontId="111" fillId="0" borderId="0">
      <protection locked="0"/>
    </xf>
    <xf numFmtId="220" fontId="35" fillId="0" borderId="0"/>
    <xf numFmtId="181" fontId="106" fillId="0" borderId="0"/>
    <xf numFmtId="181" fontId="112" fillId="0" borderId="0" applyNumberFormat="0" applyFill="0" applyBorder="0" applyProtection="0">
      <alignment horizontal="left"/>
    </xf>
    <xf numFmtId="0" fontId="113" fillId="0" borderId="0">
      <protection locked="0"/>
    </xf>
    <xf numFmtId="0" fontId="113" fillId="0" borderId="0">
      <protection locked="0"/>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181" fontId="114" fillId="0" borderId="0" applyNumberFormat="0" applyAlignment="0">
      <alignment horizontal="left"/>
    </xf>
    <xf numFmtId="181" fontId="114" fillId="0" borderId="0" applyNumberFormat="0" applyAlignment="0">
      <alignment horizontal="left"/>
    </xf>
    <xf numFmtId="181" fontId="115" fillId="0" borderId="0" applyNumberFormat="0" applyFill="0" applyBorder="0" applyProtection="0">
      <alignment horizontal="right"/>
    </xf>
    <xf numFmtId="181" fontId="35" fillId="0" borderId="0" applyFont="0" applyFill="0" applyBorder="0" applyAlignment="0" applyProtection="0"/>
    <xf numFmtId="0" fontId="116" fillId="0" borderId="0" applyNumberFormat="0" applyFill="0" applyBorder="0" applyAlignment="0" applyProtection="0"/>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0" fontId="111" fillId="0" borderId="0">
      <protection locked="0"/>
    </xf>
    <xf numFmtId="2" fontId="43" fillId="0" borderId="0" applyFill="0" applyBorder="0" applyAlignment="0" applyProtection="0"/>
    <xf numFmtId="181" fontId="38" fillId="0" borderId="0">
      <protection locked="0"/>
    </xf>
    <xf numFmtId="181" fontId="117" fillId="0" borderId="0" applyNumberFormat="0" applyFill="0" applyBorder="0" applyProtection="0">
      <alignment horizontal="right"/>
    </xf>
    <xf numFmtId="0" fontId="118" fillId="44" borderId="0" applyNumberFormat="0" applyBorder="0" applyAlignment="0" applyProtection="0"/>
    <xf numFmtId="38" fontId="119" fillId="3" borderId="0" applyNumberFormat="0" applyBorder="0" applyAlignment="0" applyProtection="0"/>
    <xf numFmtId="0" fontId="120" fillId="0" borderId="0">
      <alignment horizontal="left"/>
    </xf>
    <xf numFmtId="181" fontId="120" fillId="0" borderId="0">
      <alignment horizontal="left"/>
    </xf>
    <xf numFmtId="0" fontId="121" fillId="0" borderId="47" applyNumberFormat="0" applyAlignment="0" applyProtection="0">
      <alignment horizontal="left" vertical="center"/>
    </xf>
    <xf numFmtId="181" fontId="121" fillId="0" borderId="47" applyNumberFormat="0" applyAlignment="0" applyProtection="0">
      <alignment horizontal="left" vertical="center"/>
    </xf>
    <xf numFmtId="0" fontId="121" fillId="0" borderId="7">
      <alignment horizontal="left" vertical="center"/>
    </xf>
    <xf numFmtId="181" fontId="121" fillId="0" borderId="7">
      <alignment horizontal="left" vertical="center"/>
    </xf>
    <xf numFmtId="14" fontId="24" fillId="64" borderId="48">
      <alignment horizontal="center" vertical="center" wrapText="1"/>
    </xf>
    <xf numFmtId="0" fontId="122" fillId="0" borderId="49" applyNumberFormat="0" applyFill="0" applyAlignment="0" applyProtection="0"/>
    <xf numFmtId="0" fontId="123" fillId="0" borderId="50" applyNumberFormat="0" applyFill="0" applyAlignment="0" applyProtection="0"/>
    <xf numFmtId="0" fontId="124"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181" fontId="38" fillId="0" borderId="0">
      <protection locked="0"/>
    </xf>
    <xf numFmtId="0" fontId="121" fillId="0" borderId="0" applyNumberFormat="0" applyFill="0" applyBorder="0" applyAlignment="0" applyProtection="0"/>
    <xf numFmtId="181" fontId="38" fillId="0" borderId="0">
      <protection locked="0"/>
    </xf>
    <xf numFmtId="181" fontId="126" fillId="0" borderId="52" applyNumberFormat="0" applyFill="0" applyAlignment="0" applyProtection="0"/>
    <xf numFmtId="181" fontId="126" fillId="0" borderId="52" applyNumberFormat="0" applyFill="0" applyAlignment="0" applyProtection="0"/>
    <xf numFmtId="195" fontId="39" fillId="0" borderId="0" applyFont="0" applyFill="0" applyBorder="0" applyAlignment="0" applyProtection="0"/>
    <xf numFmtId="0" fontId="127" fillId="47" borderId="43" applyNumberFormat="0" applyAlignment="0" applyProtection="0"/>
    <xf numFmtId="10" fontId="119" fillId="3" borderId="9" applyNumberFormat="0" applyBorder="0" applyAlignment="0" applyProtection="0"/>
    <xf numFmtId="181" fontId="128" fillId="0" borderId="0" applyNumberFormat="0" applyFill="0" applyBorder="0" applyProtection="0">
      <alignment horizontal="left"/>
    </xf>
    <xf numFmtId="1" fontId="129" fillId="0" borderId="0" applyProtection="0">
      <protection locked="0"/>
    </xf>
    <xf numFmtId="184" fontId="39" fillId="0" borderId="0" applyFont="0" applyFill="0" applyBorder="0" applyAlignment="0" applyProtection="0"/>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30" fillId="0" borderId="53" applyNumberFormat="0" applyFill="0" applyAlignment="0" applyProtection="0"/>
    <xf numFmtId="189" fontId="5" fillId="0" borderId="0" applyFont="0" applyFill="0" applyBorder="0" applyAlignment="0" applyProtection="0"/>
    <xf numFmtId="207"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31" fillId="0" borderId="48"/>
    <xf numFmtId="181" fontId="131" fillId="0" borderId="48"/>
    <xf numFmtId="181" fontId="5" fillId="0" borderId="0" applyFont="0" applyFill="0" applyBorder="0" applyAlignment="0" applyProtection="0"/>
    <xf numFmtId="181" fontId="5"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11" fillId="0" borderId="0">
      <protection locked="0"/>
    </xf>
    <xf numFmtId="0" fontId="132" fillId="65" borderId="0" applyNumberFormat="0" applyBorder="0" applyAlignment="0" applyProtection="0"/>
    <xf numFmtId="181" fontId="106" fillId="0" borderId="0"/>
    <xf numFmtId="181" fontId="106" fillId="0" borderId="0"/>
    <xf numFmtId="37" fontId="133" fillId="0" borderId="0"/>
    <xf numFmtId="223" fontId="35"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181" fontId="43" fillId="0" borderId="0"/>
    <xf numFmtId="181" fontId="43" fillId="0" borderId="0"/>
    <xf numFmtId="0" fontId="5" fillId="0" borderId="0"/>
    <xf numFmtId="181" fontId="135" fillId="0" borderId="0" applyFont="0" applyFill="0" applyBorder="0" applyAlignment="0" applyProtection="0">
      <alignment horizontal="centerContinuous"/>
    </xf>
    <xf numFmtId="181" fontId="135" fillId="0" borderId="0" applyFont="0" applyFill="0" applyBorder="0" applyAlignment="0" applyProtection="0">
      <alignment horizontal="centerContinuous"/>
    </xf>
    <xf numFmtId="0" fontId="136" fillId="66" borderId="54" applyNumberFormat="0" applyFont="0" applyAlignment="0" applyProtection="0"/>
    <xf numFmtId="40" fontId="137"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181" fontId="112" fillId="0" borderId="0" applyNumberFormat="0" applyFill="0" applyBorder="0" applyProtection="0">
      <alignment horizontal="left"/>
    </xf>
    <xf numFmtId="0" fontId="139" fillId="62" borderId="55" applyNumberFormat="0" applyAlignment="0" applyProtection="0"/>
    <xf numFmtId="224" fontId="5" fillId="0" borderId="0" applyFont="0" applyFill="0" applyBorder="0" applyAlignment="0" applyProtection="0"/>
    <xf numFmtId="215" fontId="5" fillId="0" borderId="0" applyFont="0" applyFill="0" applyBorder="0" applyAlignment="0" applyProtection="0"/>
    <xf numFmtId="225" fontId="5" fillId="0" borderId="0" applyFont="0" applyFill="0" applyBorder="0" applyAlignment="0" applyProtection="0"/>
    <xf numFmtId="10" fontId="5" fillId="0" borderId="0" applyFont="0" applyFill="0" applyBorder="0" applyAlignment="0" applyProtection="0"/>
    <xf numFmtId="10" fontId="105" fillId="0" borderId="0" applyFont="0" applyFill="0" applyBorder="0" applyAlignment="0" applyProtection="0"/>
    <xf numFmtId="0" fontId="111" fillId="0" borderId="0">
      <protection locked="0"/>
    </xf>
    <xf numFmtId="181" fontId="140" fillId="0" borderId="0" applyNumberFormat="0" applyFill="0" applyBorder="0" applyProtection="0">
      <alignment horizontal="right"/>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4" fontId="141" fillId="0" borderId="0" applyFont="0" applyFill="0" applyBorder="0" applyProtection="0">
      <alignment horizontal="right"/>
    </xf>
    <xf numFmtId="207" fontId="39" fillId="0" borderId="0" applyFont="0" applyFill="0" applyBorder="0" applyAlignment="0" applyProtection="0"/>
    <xf numFmtId="14" fontId="142" fillId="0" borderId="0" applyNumberFormat="0" applyFill="0" applyBorder="0" applyAlignment="0" applyProtection="0">
      <alignment horizontal="left"/>
    </xf>
    <xf numFmtId="38" fontId="142" fillId="0" borderId="0"/>
    <xf numFmtId="184" fontId="143" fillId="0" borderId="0" applyFont="0" applyFill="0" applyBorder="0" applyAlignment="0" applyProtection="0"/>
    <xf numFmtId="181" fontId="43" fillId="0" borderId="0"/>
    <xf numFmtId="181" fontId="57" fillId="0" borderId="0">
      <alignment vertical="center"/>
    </xf>
    <xf numFmtId="181" fontId="57" fillId="0" borderId="0">
      <alignment vertical="center"/>
    </xf>
    <xf numFmtId="0" fontId="131" fillId="0" borderId="0"/>
    <xf numFmtId="181" fontId="131" fillId="0" borderId="0"/>
    <xf numFmtId="40" fontId="144" fillId="0" borderId="0" applyBorder="0">
      <alignment horizontal="right"/>
    </xf>
    <xf numFmtId="49" fontId="99" fillId="0" borderId="0" applyFill="0" applyBorder="0" applyAlignment="0"/>
    <xf numFmtId="181" fontId="5" fillId="0" borderId="0" applyFill="0" applyBorder="0" applyAlignment="0"/>
    <xf numFmtId="181" fontId="5" fillId="0" borderId="0" applyFill="0" applyBorder="0" applyAlignment="0"/>
    <xf numFmtId="226" fontId="5" fillId="0" borderId="0" applyFill="0" applyBorder="0" applyAlignment="0"/>
    <xf numFmtId="181" fontId="58" fillId="0" borderId="0"/>
    <xf numFmtId="181" fontId="58" fillId="0" borderId="0"/>
    <xf numFmtId="0" fontId="145" fillId="0" borderId="0" applyFill="0" applyBorder="0" applyProtection="0">
      <alignment horizontal="left" vertical="top"/>
    </xf>
    <xf numFmtId="181" fontId="145" fillId="0" borderId="0" applyFill="0" applyBorder="0" applyProtection="0">
      <alignment horizontal="left" vertical="top"/>
    </xf>
    <xf numFmtId="0" fontId="146" fillId="0" borderId="0" applyNumberFormat="0" applyFill="0" applyBorder="0" applyAlignment="0" applyProtection="0"/>
    <xf numFmtId="181" fontId="128" fillId="0" borderId="0" applyNumberFormat="0" applyFill="0" applyBorder="0" applyProtection="0">
      <alignment horizontal="left"/>
    </xf>
    <xf numFmtId="0" fontId="43" fillId="0" borderId="30" applyNumberFormat="0" applyFill="0" applyAlignment="0" applyProtection="0"/>
    <xf numFmtId="181" fontId="38" fillId="0" borderId="30">
      <protection locked="0"/>
    </xf>
    <xf numFmtId="37" fontId="119" fillId="67" borderId="0" applyNumberFormat="0" applyBorder="0" applyAlignment="0" applyProtection="0"/>
    <xf numFmtId="37" fontId="119" fillId="0" borderId="0"/>
    <xf numFmtId="3" fontId="147" fillId="0" borderId="52" applyProtection="0"/>
    <xf numFmtId="181" fontId="148" fillId="0" borderId="0" applyNumberFormat="0" applyFill="0" applyBorder="0" applyAlignment="0" applyProtection="0"/>
    <xf numFmtId="181" fontId="76" fillId="68" borderId="56" applyNumberFormat="0" applyAlignment="0" applyProtection="0"/>
    <xf numFmtId="181" fontId="149" fillId="0" borderId="0" applyNumberFormat="0" applyFill="0" applyBorder="0" applyProtection="0">
      <alignment horizontal="right"/>
    </xf>
    <xf numFmtId="0" fontId="150" fillId="0" borderId="0" applyNumberFormat="0" applyFill="0" applyBorder="0" applyAlignment="0" applyProtection="0"/>
    <xf numFmtId="195" fontId="39" fillId="0" borderId="0" applyFont="0" applyFill="0" applyBorder="0" applyAlignment="0" applyProtection="0"/>
    <xf numFmtId="181" fontId="36" fillId="0" borderId="0"/>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0" fontId="53" fillId="17"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0" fontId="53" fillId="21"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0" fontId="53" fillId="25"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29"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0" fontId="53" fillId="37"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0" fontId="154" fillId="14" borderId="35"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2" fontId="155" fillId="0" borderId="0" applyFont="0" applyFill="0" applyBorder="0" applyAlignment="0" applyProtection="0"/>
    <xf numFmtId="181" fontId="156" fillId="0" borderId="0" applyNumberFormat="0" applyFill="0" applyBorder="0" applyAlignment="0" applyProtection="0"/>
    <xf numFmtId="181" fontId="156" fillId="0" borderId="0" applyNumberFormat="0" applyFill="0" applyBorder="0" applyAlignment="0" applyProtection="0"/>
    <xf numFmtId="181" fontId="157" fillId="0" borderId="0" applyNumberFormat="0" applyFill="0" applyBorder="0" applyAlignment="0" applyProtection="0"/>
    <xf numFmtId="181" fontId="157" fillId="0" borderId="0" applyNumberFormat="0" applyFill="0" applyBorder="0" applyAlignment="0" applyProtection="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0" fontId="159" fillId="0" borderId="0"/>
    <xf numFmtId="181" fontId="160" fillId="0" borderId="0"/>
    <xf numFmtId="227" fontId="161" fillId="67" borderId="13" applyFont="0" applyFill="0" applyBorder="0" applyProtection="0">
      <alignment horizontal="right" vertical="center" shrinkToFit="1"/>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3" fillId="11" borderId="0" applyNumberFormat="0" applyBorder="0" applyAlignment="0" applyProtection="0">
      <alignment vertical="center"/>
    </xf>
    <xf numFmtId="0" fontId="164" fillId="11"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38" fontId="165" fillId="0" borderId="0">
      <alignment vertical="center"/>
    </xf>
    <xf numFmtId="181" fontId="166" fillId="0" borderId="0" applyNumberFormat="0" applyFill="0" applyBorder="0" applyAlignment="0" applyProtection="0">
      <alignment vertical="top"/>
      <protection locked="0"/>
    </xf>
    <xf numFmtId="181"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0" fontId="20" fillId="16" borderId="39"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168" fillId="0" borderId="0" applyFont="0" applyFill="0" applyBorder="0" applyAlignment="0" applyProtection="0"/>
    <xf numFmtId="181" fontId="168"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181" fontId="169" fillId="0" borderId="0"/>
    <xf numFmtId="181" fontId="169" fillId="0" borderId="0"/>
    <xf numFmtId="230" fontId="170" fillId="0" borderId="57" applyFont="0" applyFill="0" applyBorder="0" applyAlignment="0" applyProtection="0"/>
    <xf numFmtId="231" fontId="170"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9" fontId="172"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5" fillId="0" borderId="0" applyFont="0" applyFill="0" applyBorder="0" applyAlignment="0" applyProtection="0">
      <alignment vertical="center"/>
    </xf>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9" fillId="0" borderId="0" applyFont="0" applyFill="0" applyBorder="0" applyAlignment="0" applyProtection="0"/>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0" fontId="174" fillId="12"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5" fillId="0" borderId="0"/>
    <xf numFmtId="181" fontId="175" fillId="0" borderId="0"/>
    <xf numFmtId="0" fontId="176" fillId="0" borderId="0"/>
    <xf numFmtId="0" fontId="177" fillId="0" borderId="0"/>
    <xf numFmtId="181" fontId="38" fillId="0" borderId="0" applyFont="0" applyFill="0" applyBorder="0" applyAlignment="0" applyProtection="0"/>
    <xf numFmtId="181" fontId="38" fillId="0" borderId="0" applyFont="0" applyFill="0" applyBorder="0" applyAlignment="0" applyProtection="0"/>
    <xf numFmtId="37" fontId="48" fillId="0" borderId="6" applyAlignment="0"/>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0" fontId="181" fillId="15" borderId="38"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4" fontId="3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1" fillId="0" borderId="0" applyFont="0" applyFill="0" applyBorder="0" applyAlignment="0" applyProtection="0">
      <alignment vertical="center"/>
    </xf>
    <xf numFmtId="41" fontId="20"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182"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xf numFmtId="41" fontId="34"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20" fillId="0" borderId="0" applyFont="0" applyFill="0" applyBorder="0" applyAlignment="0" applyProtection="0">
      <alignment vertical="center"/>
    </xf>
    <xf numFmtId="41" fontId="18"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82"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 fillId="0" borderId="0" applyFont="0" applyFill="0" applyBorder="0" applyAlignment="0" applyProtection="0">
      <alignment vertical="center"/>
    </xf>
    <xf numFmtId="41" fontId="38" fillId="0" borderId="0" applyFont="0" applyFill="0" applyBorder="0" applyAlignment="0" applyProtection="0">
      <alignment vertical="center"/>
    </xf>
    <xf numFmtId="0" fontId="5" fillId="0" borderId="0"/>
    <xf numFmtId="181" fontId="43" fillId="0" borderId="0"/>
    <xf numFmtId="232" fontId="38"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0" fontId="184" fillId="0" borderId="37"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0" fontId="17" fillId="0" borderId="40"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233" fontId="39" fillId="0" borderId="0" applyFont="0" applyFill="0" applyBorder="0" applyAlignment="0" applyProtection="0"/>
    <xf numFmtId="234" fontId="35" fillId="0" borderId="0" applyFont="0" applyFill="0" applyBorder="0" applyAlignment="0" applyProtection="0"/>
    <xf numFmtId="235" fontId="38" fillId="0" borderId="0" applyFont="0" applyFill="0" applyBorder="0" applyProtection="0">
      <alignment horizontal="right"/>
    </xf>
    <xf numFmtId="236" fontId="119" fillId="0" borderId="0" applyBorder="0" applyAlignment="0">
      <alignment horizontal="right"/>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0" fontId="187" fillId="13" borderId="35"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4" fontId="188" fillId="0" borderId="0" applyFont="0" applyFill="0" applyBorder="0" applyAlignment="0" applyProtection="0"/>
    <xf numFmtId="3" fontId="18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0" fontId="190" fillId="0" borderId="32"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0" fontId="193" fillId="0" borderId="33"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1" fillId="0" borderId="0" applyNumberFormat="0" applyFill="0" applyBorder="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0" fontId="195" fillId="0" borderId="34"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8" fillId="10" borderId="0" applyNumberFormat="0" applyBorder="0" applyAlignment="0" applyProtection="0">
      <alignment vertical="center"/>
    </xf>
    <xf numFmtId="0" fontId="199" fillId="10"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4" fontId="200" fillId="0" borderId="0" applyNumberFormat="0"/>
    <xf numFmtId="0" fontId="39" fillId="0" borderId="0"/>
    <xf numFmtId="181" fontId="36" fillId="0" borderId="0"/>
    <xf numFmtId="41" fontId="35" fillId="0" borderId="0" applyFont="0" applyFill="0" applyBorder="0" applyAlignment="0" applyProtection="0">
      <alignment vertical="center"/>
    </xf>
    <xf numFmtId="207" fontId="177" fillId="0" borderId="0" applyFont="0" applyFill="0" applyBorder="0" applyAlignment="0" applyProtection="0"/>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0" fontId="202" fillId="14" borderId="36"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58" fillId="0" borderId="0" applyFont="0" applyFill="0" applyBorder="0" applyAlignment="0" applyProtection="0"/>
    <xf numFmtId="181" fontId="5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170" fillId="0" borderId="30"/>
    <xf numFmtId="238" fontId="170" fillId="0" borderId="0"/>
    <xf numFmtId="237" fontId="170" fillId="0" borderId="0"/>
    <xf numFmtId="207" fontId="143" fillId="0" borderId="0" applyFont="0" applyFill="0" applyBorder="0" applyAlignment="0" applyProtection="0"/>
    <xf numFmtId="239" fontId="203" fillId="0" borderId="0" applyFont="0" applyFill="0" applyBorder="0" applyAlignment="0">
      <alignment vertical="center"/>
    </xf>
    <xf numFmtId="0" fontId="39" fillId="0" borderId="0" applyFont="0" applyFill="0" applyBorder="0" applyAlignment="0" applyProtection="0"/>
    <xf numFmtId="181" fontId="45" fillId="0" borderId="0" applyFont="0" applyFill="0" applyBorder="0" applyAlignment="0" applyProtection="0"/>
    <xf numFmtId="0" fontId="204" fillId="0" borderId="1" applyNumberFormat="0" applyFont="0" applyFill="0" applyAlignment="0" applyProtection="0">
      <alignment vertical="center"/>
    </xf>
    <xf numFmtId="0" fontId="204" fillId="0" borderId="1" applyNumberFormat="0" applyFont="0" applyFill="0" applyAlignment="0" applyProtection="0">
      <alignment vertical="center"/>
    </xf>
    <xf numFmtId="228" fontId="205" fillId="0" borderId="0" applyFont="0" applyFill="0" applyBorder="0" applyAlignment="0" applyProtection="0"/>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xf numFmtId="181" fontId="57" fillId="0" borderId="9">
      <alignment horizontal="center"/>
    </xf>
    <xf numFmtId="181" fontId="57" fillId="0" borderId="9">
      <alignment horizontal="center"/>
    </xf>
    <xf numFmtId="229" fontId="205" fillId="0" borderId="0" applyFont="0" applyFill="0" applyBorder="0" applyAlignment="0" applyProtection="0"/>
    <xf numFmtId="181" fontId="206" fillId="0" borderId="0">
      <alignment vertical="center"/>
      <protection locked="0"/>
    </xf>
    <xf numFmtId="181" fontId="206" fillId="0" borderId="0">
      <alignment vertical="center"/>
      <protection locked="0"/>
    </xf>
    <xf numFmtId="9" fontId="18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34"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1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xf numFmtId="181" fontId="18" fillId="0" borderId="0">
      <alignment vertical="center"/>
    </xf>
    <xf numFmtId="181" fontId="18" fillId="0" borderId="0">
      <alignment vertical="center"/>
    </xf>
    <xf numFmtId="181" fontId="50" fillId="0" borderId="0">
      <alignment vertical="center"/>
    </xf>
    <xf numFmtId="0" fontId="172" fillId="0" borderId="0">
      <alignment vertical="center"/>
    </xf>
    <xf numFmtId="0" fontId="5" fillId="0" borderId="0"/>
    <xf numFmtId="181" fontId="38" fillId="0" borderId="0"/>
    <xf numFmtId="181" fontId="38" fillId="0" borderId="0"/>
    <xf numFmtId="181" fontId="38" fillId="0" borderId="0"/>
    <xf numFmtId="0" fontId="5" fillId="0" borderId="0"/>
    <xf numFmtId="0" fontId="35" fillId="0" borderId="0"/>
    <xf numFmtId="0" fontId="35" fillId="0" borderId="0">
      <alignment vertical="center"/>
    </xf>
    <xf numFmtId="0" fontId="18" fillId="0" borderId="0">
      <alignment vertical="center"/>
    </xf>
    <xf numFmtId="0" fontId="35" fillId="0" borderId="0">
      <alignment vertical="center"/>
    </xf>
    <xf numFmtId="181" fontId="18" fillId="0" borderId="0">
      <alignment vertical="center"/>
    </xf>
    <xf numFmtId="181" fontId="18" fillId="0" borderId="0">
      <alignment vertical="center"/>
    </xf>
    <xf numFmtId="181" fontId="18" fillId="0" borderId="0">
      <alignment vertical="center"/>
    </xf>
    <xf numFmtId="181" fontId="50" fillId="0" borderId="0">
      <alignment vertical="center"/>
    </xf>
    <xf numFmtId="0" fontId="34" fillId="0" borderId="0">
      <alignment vertical="center"/>
    </xf>
    <xf numFmtId="181" fontId="18" fillId="0" borderId="0">
      <alignment vertical="center"/>
    </xf>
    <xf numFmtId="181" fontId="18" fillId="0" borderId="0">
      <alignment vertical="center"/>
    </xf>
    <xf numFmtId="0" fontId="39" fillId="0" borderId="0"/>
    <xf numFmtId="0" fontId="34" fillId="0" borderId="0">
      <alignment vertical="center"/>
    </xf>
    <xf numFmtId="0" fontId="1" fillId="0" borderId="0">
      <alignment vertical="center"/>
    </xf>
    <xf numFmtId="181" fontId="18" fillId="0" borderId="0">
      <alignment vertical="center"/>
    </xf>
    <xf numFmtId="181" fontId="18" fillId="0" borderId="0">
      <alignment vertical="center"/>
    </xf>
    <xf numFmtId="181" fontId="38" fillId="0" borderId="0">
      <alignment vertical="center"/>
    </xf>
    <xf numFmtId="0" fontId="35" fillId="0" borderId="0">
      <alignment vertical="center"/>
    </xf>
    <xf numFmtId="41" fontId="45" fillId="0" borderId="59" applyBorder="0" applyAlignment="0"/>
    <xf numFmtId="181" fontId="207" fillId="0" borderId="0"/>
    <xf numFmtId="41" fontId="45" fillId="0" borderId="59" applyBorder="0" applyAlignment="0"/>
    <xf numFmtId="0"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1" fontId="155" fillId="0" borderId="41" applyNumberFormat="0" applyFont="0" applyFill="0" applyAlignment="0" applyProtection="0"/>
    <xf numFmtId="181" fontId="155" fillId="0" borderId="41" applyNumberFormat="0" applyFont="0" applyFill="0" applyAlignment="0" applyProtection="0"/>
    <xf numFmtId="43" fontId="211" fillId="0" borderId="0" applyFont="0" applyFill="0" applyBorder="0" applyAlignment="0" applyProtection="0"/>
    <xf numFmtId="41" fontId="211" fillId="0" borderId="0" applyFont="0" applyFill="0" applyBorder="0" applyAlignment="0" applyProtection="0"/>
    <xf numFmtId="240" fontId="38" fillId="0" borderId="0" applyFont="0" applyFill="0" applyBorder="0" applyAlignment="0" applyProtection="0"/>
    <xf numFmtId="241" fontId="155" fillId="0" borderId="0" applyFont="0" applyFill="0" applyBorder="0" applyAlignment="0" applyProtection="0"/>
    <xf numFmtId="0" fontId="204" fillId="0" borderId="80" applyNumberFormat="0" applyFont="0" applyFill="0" applyAlignment="0" applyProtection="0">
      <alignment vertical="center"/>
    </xf>
    <xf numFmtId="0" fontId="204" fillId="0" borderId="80" applyNumberFormat="0" applyFont="0" applyFill="0" applyAlignment="0" applyProtection="0">
      <alignment vertical="center"/>
    </xf>
    <xf numFmtId="0" fontId="204" fillId="0" borderId="82" applyNumberFormat="0" applyFont="0" applyFill="0" applyAlignment="0" applyProtection="0">
      <alignment vertical="center"/>
    </xf>
    <xf numFmtId="0" fontId="204" fillId="0" borderId="82" applyNumberFormat="0" applyFont="0" applyFill="0" applyAlignment="0" applyProtection="0">
      <alignment vertical="center"/>
    </xf>
    <xf numFmtId="181" fontId="57" fillId="60" borderId="79">
      <alignment horizontal="center" vertical="center"/>
    </xf>
    <xf numFmtId="181" fontId="57" fillId="60" borderId="79">
      <alignment horizontal="center" vertical="center"/>
    </xf>
    <xf numFmtId="0" fontId="204" fillId="0" borderId="81" applyNumberFormat="0" applyFont="0" applyFill="0" applyAlignment="0" applyProtection="0">
      <alignment vertical="center"/>
    </xf>
    <xf numFmtId="0" fontId="204" fillId="0" borderId="81"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90" applyNumberFormat="0" applyFont="0" applyFill="0" applyAlignment="0" applyProtection="0">
      <alignment vertical="center"/>
    </xf>
    <xf numFmtId="0" fontId="204" fillId="0" borderId="90" applyNumberFormat="0" applyFont="0" applyFill="0" applyAlignment="0" applyProtection="0">
      <alignment vertical="center"/>
    </xf>
    <xf numFmtId="181" fontId="57" fillId="60" borderId="83">
      <alignment horizontal="center" vertical="center"/>
    </xf>
    <xf numFmtId="181" fontId="57" fillId="60" borderId="83">
      <alignment horizontal="center" vertical="center"/>
    </xf>
    <xf numFmtId="0" fontId="204" fillId="0" borderId="89" applyNumberFormat="0" applyFont="0" applyFill="0" applyAlignment="0" applyProtection="0">
      <alignment vertical="center"/>
    </xf>
    <xf numFmtId="0" fontId="204" fillId="0" borderId="89"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91" applyNumberFormat="0" applyFont="0" applyFill="0" applyAlignment="0" applyProtection="0">
      <alignment vertical="center"/>
    </xf>
    <xf numFmtId="0" fontId="204" fillId="0" borderId="91" applyNumberFormat="0" applyFont="0" applyFill="0" applyAlignment="0" applyProtection="0">
      <alignment vertical="center"/>
    </xf>
    <xf numFmtId="9" fontId="1" fillId="0" borderId="0" applyFont="0" applyFill="0" applyBorder="0" applyAlignment="0" applyProtection="0">
      <alignment vertical="center"/>
    </xf>
    <xf numFmtId="0" fontId="316" fillId="0" borderId="0"/>
    <xf numFmtId="0" fontId="172" fillId="0" borderId="0">
      <alignment vertical="center"/>
    </xf>
    <xf numFmtId="0" fontId="338" fillId="0" borderId="0" applyNumberFormat="0" applyFill="0" applyBorder="0" applyAlignment="0" applyProtection="0">
      <alignment vertical="center"/>
    </xf>
  </cellStyleXfs>
  <cellXfs count="1308">
    <xf numFmtId="0" fontId="0" fillId="0" borderId="0" xfId="0">
      <alignment vertical="center"/>
    </xf>
    <xf numFmtId="0" fontId="11" fillId="3" borderId="0" xfId="2" applyFont="1" applyFill="1" applyAlignment="1">
      <alignment horizontal="center" vertical="center"/>
    </xf>
    <xf numFmtId="0" fontId="12" fillId="3" borderId="0" xfId="2" applyFont="1" applyFill="1" applyAlignment="1">
      <alignment vertical="center"/>
    </xf>
    <xf numFmtId="14" fontId="5" fillId="0" borderId="0" xfId="2" applyNumberFormat="1"/>
    <xf numFmtId="0" fontId="10" fillId="0" borderId="0" xfId="2" applyFont="1"/>
    <xf numFmtId="0" fontId="15" fillId="4" borderId="4" xfId="2" applyFont="1" applyFill="1" applyBorder="1" applyAlignment="1">
      <alignment vertical="center"/>
    </xf>
    <xf numFmtId="0" fontId="10" fillId="0" borderId="0" xfId="2" applyFont="1" applyAlignment="1">
      <alignment horizontal="right"/>
    </xf>
    <xf numFmtId="0" fontId="15" fillId="4" borderId="3" xfId="2" applyFont="1" applyFill="1" applyBorder="1" applyAlignment="1">
      <alignment horizontal="center" vertical="center"/>
    </xf>
    <xf numFmtId="0" fontId="7" fillId="0" borderId="10" xfId="2" applyFont="1" applyBorder="1" applyAlignment="1">
      <alignment horizontal="centerContinuous"/>
    </xf>
    <xf numFmtId="0" fontId="7" fillId="0" borderId="7" xfId="2" applyFont="1" applyBorder="1" applyAlignment="1">
      <alignment horizontal="centerContinuous"/>
    </xf>
    <xf numFmtId="0" fontId="20" fillId="3" borderId="0" xfId="2" applyFont="1" applyFill="1" applyAlignment="1">
      <alignment vertical="center"/>
    </xf>
    <xf numFmtId="0" fontId="24" fillId="0" borderId="0" xfId="2" applyFont="1"/>
    <xf numFmtId="0" fontId="24" fillId="0" borderId="0" xfId="2" applyFont="1" applyAlignment="1">
      <alignment horizontal="left" indent="1"/>
    </xf>
    <xf numFmtId="0" fontId="5" fillId="6" borderId="0" xfId="2" applyFill="1"/>
    <xf numFmtId="14" fontId="13" fillId="3" borderId="0" xfId="2" applyNumberFormat="1" applyFont="1" applyFill="1" applyAlignment="1">
      <alignment horizontal="centerContinuous" vertical="center"/>
    </xf>
    <xf numFmtId="178" fontId="7" fillId="0" borderId="7" xfId="2" applyNumberFormat="1" applyFont="1" applyBorder="1" applyAlignment="1">
      <alignment horizontal="centerContinuous"/>
    </xf>
    <xf numFmtId="178" fontId="5" fillId="0" borderId="0" xfId="2" applyNumberFormat="1"/>
    <xf numFmtId="178" fontId="24" fillId="0" borderId="0" xfId="2" applyNumberFormat="1" applyFont="1" applyAlignment="1">
      <alignment horizontal="left" indent="1"/>
    </xf>
    <xf numFmtId="178" fontId="24" fillId="0" borderId="0" xfId="2" applyNumberFormat="1" applyFont="1"/>
    <xf numFmtId="0" fontId="10" fillId="0" borderId="9" xfId="2" applyFont="1" applyBorder="1" applyAlignment="1">
      <alignment vertical="center"/>
    </xf>
    <xf numFmtId="0" fontId="10" fillId="0" borderId="9" xfId="2" applyFont="1" applyBorder="1" applyAlignment="1">
      <alignment vertical="center" wrapText="1"/>
    </xf>
    <xf numFmtId="0" fontId="27" fillId="4" borderId="3" xfId="2" applyFont="1" applyFill="1" applyBorder="1" applyAlignment="1">
      <alignment horizontal="center" vertical="center" wrapText="1"/>
    </xf>
    <xf numFmtId="0" fontId="5" fillId="0" borderId="0" xfId="2"/>
    <xf numFmtId="0" fontId="9" fillId="3" borderId="14" xfId="2" applyFont="1" applyFill="1" applyBorder="1" applyAlignment="1">
      <alignment horizontal="center" vertical="center"/>
    </xf>
    <xf numFmtId="176" fontId="9" fillId="3" borderId="15" xfId="2" applyNumberFormat="1" applyFont="1" applyFill="1" applyBorder="1" applyAlignment="1">
      <alignment horizontal="center" vertical="center"/>
    </xf>
    <xf numFmtId="41" fontId="28" fillId="7" borderId="15" xfId="1" applyFont="1" applyFill="1" applyBorder="1" applyAlignment="1">
      <alignment horizontal="center" vertical="center"/>
    </xf>
    <xf numFmtId="178" fontId="28" fillId="7" borderId="15" xfId="2" applyNumberFormat="1" applyFont="1" applyFill="1" applyBorder="1" applyAlignment="1">
      <alignment horizontal="center" vertical="center"/>
    </xf>
    <xf numFmtId="176" fontId="26" fillId="7" borderId="15" xfId="2" applyNumberFormat="1" applyFont="1" applyFill="1" applyBorder="1" applyAlignment="1">
      <alignment horizontal="center" vertical="center"/>
    </xf>
    <xf numFmtId="179" fontId="26" fillId="7" borderId="15" xfId="1" applyNumberFormat="1" applyFont="1" applyFill="1" applyBorder="1" applyAlignment="1">
      <alignment horizontal="center" vertical="center"/>
    </xf>
    <xf numFmtId="176" fontId="29" fillId="3" borderId="15" xfId="2" applyNumberFormat="1" applyFont="1" applyFill="1" applyBorder="1" applyAlignment="1">
      <alignment horizontal="center" vertical="center"/>
    </xf>
    <xf numFmtId="41" fontId="29" fillId="7" borderId="15" xfId="1" applyFont="1" applyFill="1" applyBorder="1" applyAlignment="1">
      <alignment horizontal="center" vertical="center"/>
    </xf>
    <xf numFmtId="178" fontId="29" fillId="7" borderId="15" xfId="2" applyNumberFormat="1" applyFont="1" applyFill="1" applyBorder="1" applyAlignment="1">
      <alignment horizontal="center" vertical="center"/>
    </xf>
    <xf numFmtId="176" fontId="29" fillId="7" borderId="15" xfId="2" applyNumberFormat="1" applyFont="1" applyFill="1" applyBorder="1" applyAlignment="1">
      <alignment horizontal="center" vertical="center"/>
    </xf>
    <xf numFmtId="179" fontId="29" fillId="7" borderId="15" xfId="1" applyNumberFormat="1" applyFont="1" applyFill="1" applyBorder="1" applyAlignment="1">
      <alignment horizontal="center" vertical="center"/>
    </xf>
    <xf numFmtId="3" fontId="5" fillId="0" borderId="0" xfId="2" applyNumberFormat="1"/>
    <xf numFmtId="179" fontId="29" fillId="7" borderId="16" xfId="1" applyNumberFormat="1" applyFont="1" applyFill="1" applyBorder="1" applyAlignment="1">
      <alignment horizontal="center" vertical="center"/>
    </xf>
    <xf numFmtId="0" fontId="27" fillId="4" borderId="18" xfId="2" applyFont="1" applyFill="1" applyBorder="1" applyAlignment="1">
      <alignment horizontal="center" vertical="center" wrapText="1"/>
    </xf>
    <xf numFmtId="0" fontId="27" fillId="4" borderId="19" xfId="2" applyFont="1" applyFill="1" applyBorder="1" applyAlignment="1">
      <alignment horizontal="center" vertical="center" wrapText="1"/>
    </xf>
    <xf numFmtId="0" fontId="7" fillId="0" borderId="5" xfId="2" applyFont="1" applyBorder="1" applyAlignment="1">
      <alignment horizontal="centerContinuous"/>
    </xf>
    <xf numFmtId="0" fontId="11" fillId="4" borderId="21" xfId="2" applyFont="1" applyFill="1" applyBorder="1" applyAlignment="1">
      <alignment horizontal="centerContinuous" vertical="center"/>
    </xf>
    <xf numFmtId="0" fontId="25" fillId="4" borderId="20" xfId="2" applyFont="1" applyFill="1" applyBorder="1" applyAlignment="1">
      <alignment horizontal="centerContinuous"/>
    </xf>
    <xf numFmtId="14" fontId="26" fillId="3" borderId="25" xfId="2" applyNumberFormat="1" applyFont="1" applyFill="1" applyBorder="1" applyAlignment="1">
      <alignment horizontal="center" vertical="center"/>
    </xf>
    <xf numFmtId="14" fontId="26" fillId="3" borderId="24" xfId="2" applyNumberFormat="1" applyFont="1" applyFill="1" applyBorder="1" applyAlignment="1">
      <alignment horizontal="center" vertical="center"/>
    </xf>
    <xf numFmtId="176" fontId="26" fillId="3" borderId="26" xfId="2" applyNumberFormat="1" applyFont="1" applyFill="1" applyBorder="1" applyAlignment="1">
      <alignment horizontal="center" vertical="center"/>
    </xf>
    <xf numFmtId="0" fontId="5" fillId="0" borderId="9" xfId="2" applyBorder="1"/>
    <xf numFmtId="0" fontId="5" fillId="2" borderId="9" xfId="2" applyFill="1" applyBorder="1"/>
    <xf numFmtId="0" fontId="7" fillId="0" borderId="7" xfId="2" applyFont="1" applyBorder="1"/>
    <xf numFmtId="3" fontId="6" fillId="8" borderId="12" xfId="1" applyNumberFormat="1" applyFont="1" applyFill="1" applyBorder="1" applyAlignment="1">
      <alignment horizontal="center"/>
    </xf>
    <xf numFmtId="3" fontId="6" fillId="8" borderId="12" xfId="2" applyNumberFormat="1" applyFont="1" applyFill="1" applyBorder="1" applyAlignment="1">
      <alignment horizontal="center"/>
    </xf>
    <xf numFmtId="0" fontId="5" fillId="0" borderId="0" xfId="2" applyAlignment="1">
      <alignment horizontal="center"/>
    </xf>
    <xf numFmtId="0" fontId="13" fillId="3" borderId="0" xfId="2" applyFont="1" applyFill="1" applyAlignment="1">
      <alignment horizontal="center" vertical="center"/>
    </xf>
    <xf numFmtId="0" fontId="15" fillId="4" borderId="60" xfId="2" applyFont="1" applyFill="1" applyBorder="1" applyAlignment="1">
      <alignment horizontal="center" vertical="center" wrapText="1"/>
    </xf>
    <xf numFmtId="3" fontId="30" fillId="69" borderId="61" xfId="1" applyNumberFormat="1" applyFont="1" applyFill="1" applyBorder="1" applyAlignment="1">
      <alignment horizontal="center" vertical="center"/>
    </xf>
    <xf numFmtId="0" fontId="6" fillId="7" borderId="25" xfId="2" applyFont="1" applyFill="1" applyBorder="1" applyAlignment="1">
      <alignment horizontal="center"/>
    </xf>
    <xf numFmtId="0" fontId="6" fillId="7" borderId="27" xfId="2" applyFont="1" applyFill="1" applyBorder="1" applyAlignment="1">
      <alignment horizontal="center"/>
    </xf>
    <xf numFmtId="0" fontId="14" fillId="0" borderId="2" xfId="2" applyFont="1" applyBorder="1" applyAlignment="1">
      <alignment horizontal="center" vertical="center" wrapText="1"/>
    </xf>
    <xf numFmtId="0" fontId="14" fillId="0" borderId="11" xfId="2" applyFont="1" applyBorder="1" applyAlignment="1">
      <alignment horizontal="center" vertical="center" wrapText="1"/>
    </xf>
    <xf numFmtId="0" fontId="5" fillId="0" borderId="8" xfId="2" applyBorder="1"/>
    <xf numFmtId="0" fontId="10" fillId="0" borderId="0" xfId="2" applyFont="1" applyAlignment="1">
      <alignment horizontal="center"/>
    </xf>
    <xf numFmtId="41" fontId="7" fillId="5" borderId="15" xfId="1" applyFont="1" applyFill="1" applyBorder="1" applyAlignment="1">
      <alignment horizontal="center"/>
    </xf>
    <xf numFmtId="41" fontId="7" fillId="5" borderId="28" xfId="1" applyFont="1" applyFill="1" applyBorder="1" applyAlignment="1">
      <alignment horizontal="center"/>
    </xf>
    <xf numFmtId="14" fontId="27" fillId="4" borderId="63" xfId="2" applyNumberFormat="1" applyFont="1" applyFill="1" applyBorder="1" applyAlignment="1">
      <alignment horizontal="center" vertical="center" wrapText="1"/>
    </xf>
    <xf numFmtId="0" fontId="14" fillId="0" borderId="67" xfId="2" applyFont="1" applyBorder="1" applyAlignment="1">
      <alignment horizontal="center" vertical="center"/>
    </xf>
    <xf numFmtId="0" fontId="6" fillId="0" borderId="68" xfId="2" applyFont="1" applyBorder="1" applyAlignment="1">
      <alignment horizontal="center"/>
    </xf>
    <xf numFmtId="14" fontId="27" fillId="4" borderId="72" xfId="2" applyNumberFormat="1" applyFont="1" applyFill="1" applyBorder="1" applyAlignment="1">
      <alignment horizontal="center" vertical="center" wrapText="1"/>
    </xf>
    <xf numFmtId="0" fontId="7" fillId="2" borderId="69" xfId="2" applyFont="1" applyFill="1" applyBorder="1" applyAlignment="1">
      <alignment horizontal="center"/>
    </xf>
    <xf numFmtId="0" fontId="7" fillId="2" borderId="70" xfId="2" applyFont="1" applyFill="1" applyBorder="1" applyAlignment="1">
      <alignment horizontal="center"/>
    </xf>
    <xf numFmtId="0" fontId="7" fillId="2" borderId="71" xfId="2" applyFont="1" applyFill="1" applyBorder="1" applyAlignment="1">
      <alignment horizontal="center"/>
    </xf>
    <xf numFmtId="177" fontId="5" fillId="2" borderId="62" xfId="2" applyNumberFormat="1" applyFill="1" applyBorder="1" applyAlignment="1">
      <alignment horizontal="center"/>
    </xf>
    <xf numFmtId="0" fontId="213" fillId="0" borderId="0" xfId="0" applyFont="1" applyAlignment="1">
      <alignment horizontal="right" vertical="center"/>
    </xf>
    <xf numFmtId="0" fontId="0" fillId="0" borderId="5" xfId="0" applyBorder="1">
      <alignment vertical="center"/>
    </xf>
    <xf numFmtId="0" fontId="214" fillId="0" borderId="0" xfId="0" applyFont="1">
      <alignment vertical="center"/>
    </xf>
    <xf numFmtId="0" fontId="215" fillId="0" borderId="0" xfId="0" applyFont="1">
      <alignment vertical="center"/>
    </xf>
    <xf numFmtId="0" fontId="218" fillId="0" borderId="0" xfId="0" applyFont="1">
      <alignment vertical="center"/>
    </xf>
    <xf numFmtId="0" fontId="0" fillId="0" borderId="7" xfId="0" applyBorder="1">
      <alignment vertical="center"/>
    </xf>
    <xf numFmtId="0" fontId="222" fillId="0" borderId="7" xfId="0" applyFont="1" applyBorder="1">
      <alignment vertical="center"/>
    </xf>
    <xf numFmtId="177" fontId="0" fillId="0" borderId="0" xfId="0" applyNumberFormat="1">
      <alignment vertical="center"/>
    </xf>
    <xf numFmtId="0" fontId="0" fillId="0" borderId="8" xfId="0" applyBorder="1">
      <alignment vertical="center"/>
    </xf>
    <xf numFmtId="0" fontId="0" fillId="0" borderId="74" xfId="0" applyBorder="1">
      <alignment vertical="center"/>
    </xf>
    <xf numFmtId="0" fontId="0" fillId="0" borderId="76" xfId="0" applyBorder="1">
      <alignment vertical="center"/>
    </xf>
    <xf numFmtId="0" fontId="0" fillId="0" borderId="6" xfId="0" applyBorder="1">
      <alignment vertical="center"/>
    </xf>
    <xf numFmtId="0" fontId="0" fillId="0" borderId="77" xfId="0" applyBorder="1">
      <alignment vertical="center"/>
    </xf>
    <xf numFmtId="0" fontId="0" fillId="0" borderId="11" xfId="0" applyBorder="1">
      <alignment vertical="center"/>
    </xf>
    <xf numFmtId="0" fontId="224" fillId="0" borderId="0" xfId="0" applyFont="1">
      <alignment vertical="center"/>
    </xf>
    <xf numFmtId="0" fontId="224" fillId="0" borderId="0" xfId="0" applyFont="1" applyAlignment="1">
      <alignment horizontal="centerContinuous" vertical="center"/>
    </xf>
    <xf numFmtId="0" fontId="6" fillId="71" borderId="73" xfId="2" applyFont="1" applyFill="1" applyBorder="1" applyAlignment="1">
      <alignment horizontal="center"/>
    </xf>
    <xf numFmtId="9" fontId="0" fillId="0" borderId="0" xfId="0" applyNumberFormat="1">
      <alignment vertical="center"/>
    </xf>
    <xf numFmtId="14" fontId="33" fillId="3" borderId="31" xfId="2686" applyNumberFormat="1" applyFont="1" applyFill="1" applyBorder="1" applyAlignment="1">
      <alignment horizontal="center" vertical="center"/>
    </xf>
    <xf numFmtId="41" fontId="0" fillId="2" borderId="9" xfId="0" applyNumberFormat="1" applyFill="1" applyBorder="1">
      <alignment vertical="center"/>
    </xf>
    <xf numFmtId="0" fontId="225" fillId="0" borderId="0" xfId="0" applyFont="1">
      <alignment vertical="center"/>
    </xf>
    <xf numFmtId="0" fontId="225" fillId="0" borderId="0" xfId="0" quotePrefix="1" applyFont="1">
      <alignment vertical="center"/>
    </xf>
    <xf numFmtId="0" fontId="226" fillId="0" borderId="0" xfId="0" applyFont="1">
      <alignment vertical="center"/>
    </xf>
    <xf numFmtId="0" fontId="33" fillId="3" borderId="31" xfId="2686" applyFont="1" applyFill="1" applyBorder="1" applyAlignment="1">
      <alignment horizontal="center" vertical="center"/>
    </xf>
    <xf numFmtId="178" fontId="33" fillId="3" borderId="9" xfId="2686" applyNumberFormat="1" applyFont="1" applyFill="1" applyBorder="1" applyAlignment="1">
      <alignment horizontal="center" vertical="center"/>
    </xf>
    <xf numFmtId="41" fontId="5" fillId="0" borderId="0" xfId="2" applyNumberFormat="1"/>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0" fillId="0" borderId="99" xfId="0" applyBorder="1">
      <alignment vertical="center"/>
    </xf>
    <xf numFmtId="0" fontId="233" fillId="0" borderId="0" xfId="0" applyFont="1">
      <alignment vertical="center"/>
    </xf>
    <xf numFmtId="0" fontId="234" fillId="0" borderId="0" xfId="0" applyFont="1">
      <alignment vertical="center"/>
    </xf>
    <xf numFmtId="0" fontId="235" fillId="0" borderId="0" xfId="0" applyFont="1">
      <alignment vertical="center"/>
    </xf>
    <xf numFmtId="3" fontId="30" fillId="0" borderId="25" xfId="1" applyNumberFormat="1" applyFont="1" applyBorder="1" applyAlignment="1">
      <alignment horizontal="center" vertical="center"/>
    </xf>
    <xf numFmtId="3" fontId="30" fillId="0" borderId="28" xfId="1" applyNumberFormat="1" applyFont="1" applyBorder="1" applyAlignment="1">
      <alignment horizontal="center" vertical="center"/>
    </xf>
    <xf numFmtId="3" fontId="30" fillId="69" borderId="100" xfId="1" applyNumberFormat="1" applyFont="1" applyFill="1" applyBorder="1" applyAlignment="1">
      <alignment horizontal="center" vertical="center"/>
    </xf>
    <xf numFmtId="246" fontId="0" fillId="0" borderId="101" xfId="0" applyNumberFormat="1" applyBorder="1">
      <alignment vertical="center"/>
    </xf>
    <xf numFmtId="0" fontId="238" fillId="0" borderId="0" xfId="0" applyFont="1">
      <alignment vertical="center"/>
    </xf>
    <xf numFmtId="3" fontId="0" fillId="6" borderId="9" xfId="0" applyNumberFormat="1" applyFill="1" applyBorder="1">
      <alignment vertical="center"/>
    </xf>
    <xf numFmtId="0" fontId="246" fillId="0" borderId="0" xfId="0" applyFont="1">
      <alignment vertical="center"/>
    </xf>
    <xf numFmtId="0" fontId="240" fillId="0" borderId="0" xfId="0" applyFont="1">
      <alignment vertical="center"/>
    </xf>
    <xf numFmtId="0" fontId="0" fillId="0" borderId="0" xfId="0" applyAlignment="1">
      <alignment horizontal="left" vertical="center" indent="2"/>
    </xf>
    <xf numFmtId="0" fontId="239" fillId="0" borderId="0" xfId="0" applyFont="1">
      <alignment vertical="center"/>
    </xf>
    <xf numFmtId="0" fontId="239" fillId="0" borderId="0" xfId="0" applyFont="1" applyAlignment="1">
      <alignment horizontal="left" vertical="center" indent="1"/>
    </xf>
    <xf numFmtId="0" fontId="242" fillId="0" borderId="0" xfId="0" applyFont="1">
      <alignment vertical="center"/>
    </xf>
    <xf numFmtId="2" fontId="5" fillId="2" borderId="62" xfId="2" applyNumberFormat="1" applyFill="1" applyBorder="1" applyAlignment="1">
      <alignment horizontal="center"/>
    </xf>
    <xf numFmtId="14" fontId="24" fillId="74" borderId="64" xfId="2" applyNumberFormat="1" applyFont="1" applyFill="1" applyBorder="1" applyAlignment="1">
      <alignment horizontal="centerContinuous"/>
    </xf>
    <xf numFmtId="14" fontId="24" fillId="74" borderId="65" xfId="2" applyNumberFormat="1" applyFont="1" applyFill="1" applyBorder="1" applyAlignment="1">
      <alignment horizontal="centerContinuous"/>
    </xf>
    <xf numFmtId="14" fontId="24" fillId="74" borderId="66" xfId="2" applyNumberFormat="1" applyFont="1" applyFill="1" applyBorder="1" applyAlignment="1">
      <alignment horizontal="centerContinuous"/>
    </xf>
    <xf numFmtId="0" fontId="30" fillId="3" borderId="29" xfId="2" applyFont="1" applyFill="1" applyBorder="1" applyAlignment="1">
      <alignment horizontal="center" vertical="center"/>
    </xf>
    <xf numFmtId="0" fontId="30" fillId="3" borderId="28" xfId="2" applyFont="1" applyFill="1" applyBorder="1" applyAlignment="1">
      <alignment horizontal="center" vertical="center"/>
    </xf>
    <xf numFmtId="0" fontId="226" fillId="0" borderId="7" xfId="0" applyFont="1" applyBorder="1">
      <alignment vertical="center"/>
    </xf>
    <xf numFmtId="0" fontId="250" fillId="0" borderId="7" xfId="0" applyFont="1" applyBorder="1">
      <alignment vertical="center"/>
    </xf>
    <xf numFmtId="0" fontId="242" fillId="0" borderId="7" xfId="0" applyFont="1" applyBorder="1">
      <alignment vertical="center"/>
    </xf>
    <xf numFmtId="0" fontId="252" fillId="0" borderId="0" xfId="0" applyFont="1">
      <alignment vertical="center"/>
    </xf>
    <xf numFmtId="0" fontId="0" fillId="0" borderId="0" xfId="0" quotePrefix="1">
      <alignment vertical="center"/>
    </xf>
    <xf numFmtId="3" fontId="0" fillId="75" borderId="9" xfId="0" applyNumberFormat="1" applyFill="1" applyBorder="1">
      <alignment vertical="center"/>
    </xf>
    <xf numFmtId="0" fontId="246" fillId="0" borderId="0" xfId="0" applyFont="1" applyAlignment="1">
      <alignment horizontal="centerContinuous" vertical="center"/>
    </xf>
    <xf numFmtId="0" fontId="253" fillId="0" borderId="0" xfId="0" applyFont="1">
      <alignment vertical="center"/>
    </xf>
    <xf numFmtId="3" fontId="0" fillId="0" borderId="0" xfId="0" applyNumberFormat="1">
      <alignment vertical="center"/>
    </xf>
    <xf numFmtId="0" fontId="257" fillId="0" borderId="0" xfId="0" applyFont="1">
      <alignment vertical="center"/>
    </xf>
    <xf numFmtId="0" fontId="227" fillId="0" borderId="0" xfId="0" applyFont="1">
      <alignment vertical="center"/>
    </xf>
    <xf numFmtId="0" fontId="259" fillId="0" borderId="0" xfId="0" applyFont="1">
      <alignment vertical="center"/>
    </xf>
    <xf numFmtId="0" fontId="219" fillId="0" borderId="0" xfId="0" applyFont="1">
      <alignment vertical="center"/>
    </xf>
    <xf numFmtId="0" fontId="0" fillId="0" borderId="48" xfId="0" applyBorder="1">
      <alignment vertical="center"/>
    </xf>
    <xf numFmtId="0" fontId="219" fillId="0" borderId="7" xfId="0" applyFont="1" applyBorder="1">
      <alignment vertical="center"/>
    </xf>
    <xf numFmtId="0" fontId="235" fillId="0" borderId="0" xfId="0" applyFont="1" applyAlignment="1">
      <alignment vertical="top"/>
    </xf>
    <xf numFmtId="246" fontId="0" fillId="4" borderId="101" xfId="0" applyNumberFormat="1" applyFill="1" applyBorder="1">
      <alignment vertical="center"/>
    </xf>
    <xf numFmtId="0" fontId="214" fillId="0" borderId="7" xfId="0" applyFont="1" applyBorder="1">
      <alignment vertical="center"/>
    </xf>
    <xf numFmtId="176" fontId="9" fillId="3" borderId="16" xfId="2" applyNumberFormat="1" applyFont="1" applyFill="1" applyBorder="1" applyAlignment="1">
      <alignment horizontal="center" vertical="center"/>
    </xf>
    <xf numFmtId="176" fontId="29" fillId="3" borderId="16" xfId="2" applyNumberFormat="1" applyFont="1" applyFill="1" applyBorder="1" applyAlignment="1">
      <alignment horizontal="center" vertical="center"/>
    </xf>
    <xf numFmtId="0" fontId="15" fillId="4" borderId="111" xfId="2" applyFont="1" applyFill="1" applyBorder="1" applyAlignment="1">
      <alignment horizontal="center" vertical="center"/>
    </xf>
    <xf numFmtId="0" fontId="15" fillId="4" borderId="111" xfId="2" applyFont="1" applyFill="1" applyBorder="1" applyAlignment="1">
      <alignment horizontal="center" vertical="center" wrapText="1"/>
    </xf>
    <xf numFmtId="178" fontId="7" fillId="0" borderId="5" xfId="2" applyNumberFormat="1" applyFont="1" applyBorder="1" applyAlignment="1">
      <alignment horizontal="centerContinuous"/>
    </xf>
    <xf numFmtId="176" fontId="29" fillId="7" borderId="16" xfId="2" applyNumberFormat="1" applyFont="1" applyFill="1" applyBorder="1" applyAlignment="1">
      <alignment horizontal="center" vertical="center"/>
    </xf>
    <xf numFmtId="14" fontId="33" fillId="3" borderId="112" xfId="2686" applyNumberFormat="1" applyFont="1" applyFill="1" applyBorder="1" applyAlignment="1">
      <alignment horizontal="center" vertical="center"/>
    </xf>
    <xf numFmtId="14" fontId="33" fillId="3" borderId="119" xfId="2686" applyNumberFormat="1" applyFont="1" applyFill="1" applyBorder="1" applyAlignment="1">
      <alignment horizontal="center" vertical="center"/>
    </xf>
    <xf numFmtId="14" fontId="33" fillId="3" borderId="114" xfId="2686" applyNumberFormat="1" applyFont="1" applyFill="1" applyBorder="1" applyAlignment="1">
      <alignment horizontal="center" vertical="center"/>
    </xf>
    <xf numFmtId="14" fontId="33" fillId="3" borderId="120" xfId="2686" applyNumberFormat="1" applyFont="1" applyFill="1" applyBorder="1" applyAlignment="1">
      <alignment horizontal="center" vertical="center"/>
    </xf>
    <xf numFmtId="14" fontId="33" fillId="3" borderId="116" xfId="2686" applyNumberFormat="1" applyFont="1" applyFill="1" applyBorder="1" applyAlignment="1">
      <alignment horizontal="center" vertical="center"/>
    </xf>
    <xf numFmtId="14" fontId="33" fillId="3" borderId="121" xfId="2686" applyNumberFormat="1" applyFont="1" applyFill="1" applyBorder="1" applyAlignment="1">
      <alignment horizontal="center" vertical="center"/>
    </xf>
    <xf numFmtId="14" fontId="33" fillId="3" borderId="117" xfId="2686" applyNumberFormat="1" applyFont="1" applyFill="1" applyBorder="1" applyAlignment="1">
      <alignment horizontal="center" vertical="center"/>
    </xf>
    <xf numFmtId="14" fontId="33" fillId="3" borderId="122" xfId="2686" applyNumberFormat="1" applyFont="1" applyFill="1" applyBorder="1" applyAlignment="1">
      <alignment horizontal="center" vertical="center"/>
    </xf>
    <xf numFmtId="180" fontId="26" fillId="70" borderId="110" xfId="2" applyNumberFormat="1" applyFont="1" applyFill="1" applyBorder="1" applyAlignment="1">
      <alignment horizontal="center" vertical="center"/>
    </xf>
    <xf numFmtId="0" fontId="5" fillId="0" borderId="0" xfId="2" applyAlignment="1">
      <alignment horizontal="right"/>
    </xf>
    <xf numFmtId="0" fontId="10" fillId="0" borderId="0" xfId="2" applyFont="1" applyAlignment="1">
      <alignment horizontal="center" vertical="center"/>
    </xf>
    <xf numFmtId="3" fontId="5" fillId="70" borderId="0" xfId="2" applyNumberFormat="1" applyFill="1"/>
    <xf numFmtId="0" fontId="5" fillId="70" borderId="0" xfId="2" applyFill="1"/>
    <xf numFmtId="247" fontId="5" fillId="0" borderId="0" xfId="2" applyNumberFormat="1"/>
    <xf numFmtId="248" fontId="5" fillId="0" borderId="0" xfId="2" applyNumberFormat="1"/>
    <xf numFmtId="176" fontId="6" fillId="2" borderId="123" xfId="2" applyNumberFormat="1" applyFont="1" applyFill="1" applyBorder="1" applyAlignment="1">
      <alignment horizontal="center"/>
    </xf>
    <xf numFmtId="41" fontId="6" fillId="2" borderId="123" xfId="1" applyFont="1" applyFill="1" applyBorder="1" applyAlignment="1">
      <alignment horizontal="center"/>
    </xf>
    <xf numFmtId="3" fontId="263" fillId="0" borderId="124" xfId="1" applyNumberFormat="1" applyFont="1" applyBorder="1" applyAlignment="1">
      <alignment horizontal="center"/>
    </xf>
    <xf numFmtId="3" fontId="263" fillId="0" borderId="125" xfId="1" applyNumberFormat="1" applyFont="1" applyBorder="1" applyAlignment="1">
      <alignment horizontal="center"/>
    </xf>
    <xf numFmtId="0" fontId="264" fillId="3" borderId="112" xfId="2686" applyFont="1" applyFill="1" applyBorder="1" applyAlignment="1">
      <alignment horizontal="center" vertical="center"/>
    </xf>
    <xf numFmtId="178" fontId="264" fillId="3" borderId="113" xfId="2686" applyNumberFormat="1" applyFont="1" applyFill="1" applyBorder="1" applyAlignment="1">
      <alignment horizontal="center" vertical="center"/>
    </xf>
    <xf numFmtId="0" fontId="264" fillId="3" borderId="114" xfId="2686" applyFont="1" applyFill="1" applyBorder="1" applyAlignment="1">
      <alignment horizontal="center" vertical="center"/>
    </xf>
    <xf numFmtId="178" fontId="264" fillId="3" borderId="115" xfId="2686" applyNumberFormat="1" applyFont="1" applyFill="1" applyBorder="1" applyAlignment="1">
      <alignment horizontal="center" vertical="center"/>
    </xf>
    <xf numFmtId="0" fontId="264" fillId="3" borderId="116" xfId="2686" applyFont="1" applyFill="1" applyBorder="1" applyAlignment="1">
      <alignment horizontal="center" vertical="center"/>
    </xf>
    <xf numFmtId="0" fontId="264" fillId="3" borderId="117" xfId="2686" applyFont="1" applyFill="1" applyBorder="1" applyAlignment="1">
      <alignment horizontal="center" vertical="center"/>
    </xf>
    <xf numFmtId="178" fontId="264" fillId="3" borderId="118" xfId="2686" applyNumberFormat="1" applyFont="1" applyFill="1" applyBorder="1" applyAlignment="1">
      <alignment horizontal="center" vertical="center"/>
    </xf>
    <xf numFmtId="0" fontId="15" fillId="4" borderId="126" xfId="2" applyFont="1" applyFill="1" applyBorder="1" applyAlignment="1">
      <alignment horizontal="center" vertical="center" wrapText="1"/>
    </xf>
    <xf numFmtId="0" fontId="15" fillId="4" borderId="127" xfId="2" applyFont="1" applyFill="1" applyBorder="1" applyAlignment="1">
      <alignment horizontal="center" vertical="center" wrapText="1"/>
    </xf>
    <xf numFmtId="14" fontId="26" fillId="3" borderId="128" xfId="2" applyNumberFormat="1" applyFont="1" applyFill="1" applyBorder="1" applyAlignment="1">
      <alignment horizontal="center" vertical="center"/>
    </xf>
    <xf numFmtId="14" fontId="26" fillId="3" borderId="129" xfId="2" applyNumberFormat="1" applyFont="1" applyFill="1" applyBorder="1" applyAlignment="1">
      <alignment horizontal="center" vertical="center"/>
    </xf>
    <xf numFmtId="14" fontId="26" fillId="3" borderId="130" xfId="2" applyNumberFormat="1" applyFont="1" applyFill="1" applyBorder="1" applyAlignment="1">
      <alignment horizontal="center" vertical="center"/>
    </xf>
    <xf numFmtId="14" fontId="26" fillId="3" borderId="131" xfId="2" applyNumberFormat="1" applyFont="1" applyFill="1" applyBorder="1" applyAlignment="1">
      <alignment horizontal="center" vertical="center"/>
    </xf>
    <xf numFmtId="14" fontId="26" fillId="3" borderId="132" xfId="2" applyNumberFormat="1" applyFont="1" applyFill="1" applyBorder="1" applyAlignment="1">
      <alignment horizontal="center" vertical="center"/>
    </xf>
    <xf numFmtId="14" fontId="26" fillId="3" borderId="133" xfId="2" applyNumberFormat="1" applyFont="1" applyFill="1" applyBorder="1" applyAlignment="1">
      <alignment horizontal="center" vertical="center"/>
    </xf>
    <xf numFmtId="14" fontId="26" fillId="3" borderId="134" xfId="2" applyNumberFormat="1" applyFont="1" applyFill="1" applyBorder="1" applyAlignment="1">
      <alignment horizontal="center" vertical="center"/>
    </xf>
    <xf numFmtId="14" fontId="26" fillId="3" borderId="135" xfId="2" applyNumberFormat="1" applyFont="1" applyFill="1" applyBorder="1" applyAlignment="1">
      <alignment horizontal="center" vertical="center"/>
    </xf>
    <xf numFmtId="3" fontId="30" fillId="0" borderId="136" xfId="1" applyNumberFormat="1" applyFont="1" applyBorder="1" applyAlignment="1">
      <alignment horizontal="center" vertical="center"/>
    </xf>
    <xf numFmtId="3" fontId="30" fillId="0" borderId="137" xfId="1" applyNumberFormat="1" applyFont="1" applyBorder="1" applyAlignment="1">
      <alignment horizontal="center" vertical="center"/>
    </xf>
    <xf numFmtId="176" fontId="26" fillId="3" borderId="138" xfId="2" applyNumberFormat="1" applyFont="1" applyFill="1" applyBorder="1" applyAlignment="1">
      <alignment horizontal="center" vertical="center"/>
    </xf>
    <xf numFmtId="0" fontId="30" fillId="3" borderId="139" xfId="2" applyFont="1" applyFill="1" applyBorder="1" applyAlignment="1">
      <alignment horizontal="center" vertical="center"/>
    </xf>
    <xf numFmtId="0" fontId="30" fillId="3" borderId="137" xfId="2" applyFont="1" applyFill="1" applyBorder="1" applyAlignment="1">
      <alignment horizontal="center" vertical="center"/>
    </xf>
    <xf numFmtId="3" fontId="30" fillId="0" borderId="128" xfId="1" applyNumberFormat="1" applyFont="1" applyBorder="1" applyAlignment="1">
      <alignment horizontal="center" vertical="center"/>
    </xf>
    <xf numFmtId="3" fontId="30" fillId="0" borderId="140" xfId="1" applyNumberFormat="1" applyFont="1" applyBorder="1" applyAlignment="1">
      <alignment horizontal="center" vertical="center"/>
    </xf>
    <xf numFmtId="176" fontId="26" fillId="3" borderId="141" xfId="2" applyNumberFormat="1" applyFont="1" applyFill="1" applyBorder="1" applyAlignment="1">
      <alignment horizontal="center" vertical="center"/>
    </xf>
    <xf numFmtId="0" fontId="30" fillId="3" borderId="142" xfId="2" applyFont="1" applyFill="1" applyBorder="1" applyAlignment="1">
      <alignment horizontal="center" vertical="center"/>
    </xf>
    <xf numFmtId="0" fontId="30" fillId="3" borderId="129" xfId="2" applyFont="1" applyFill="1" applyBorder="1" applyAlignment="1">
      <alignment horizontal="center" vertical="center"/>
    </xf>
    <xf numFmtId="3" fontId="30" fillId="0" borderId="130" xfId="1" applyNumberFormat="1" applyFont="1" applyBorder="1" applyAlignment="1">
      <alignment horizontal="center" vertical="center"/>
    </xf>
    <xf numFmtId="0" fontId="30" fillId="3" borderId="131" xfId="2" applyFont="1" applyFill="1" applyBorder="1" applyAlignment="1">
      <alignment horizontal="center" vertical="center"/>
    </xf>
    <xf numFmtId="3" fontId="30" fillId="0" borderId="134" xfId="1" applyNumberFormat="1" applyFont="1" applyBorder="1" applyAlignment="1">
      <alignment horizontal="center" vertical="center"/>
    </xf>
    <xf numFmtId="3" fontId="30" fillId="0" borderId="143" xfId="1" applyNumberFormat="1" applyFont="1" applyBorder="1" applyAlignment="1">
      <alignment horizontal="center" vertical="center"/>
    </xf>
    <xf numFmtId="176" fontId="26" fillId="3" borderId="144" xfId="2" applyNumberFormat="1" applyFont="1" applyFill="1" applyBorder="1" applyAlignment="1">
      <alignment horizontal="center" vertical="center"/>
    </xf>
    <xf numFmtId="0" fontId="30" fillId="3" borderId="145" xfId="2" applyFont="1" applyFill="1" applyBorder="1" applyAlignment="1">
      <alignment horizontal="center" vertical="center"/>
    </xf>
    <xf numFmtId="0" fontId="30" fillId="3" borderId="135" xfId="2" applyFont="1" applyFill="1" applyBorder="1" applyAlignment="1">
      <alignment horizontal="center" vertical="center"/>
    </xf>
    <xf numFmtId="3" fontId="30" fillId="0" borderId="146" xfId="1" applyNumberFormat="1" applyFont="1" applyBorder="1" applyAlignment="1">
      <alignment horizontal="center" vertical="center"/>
    </xf>
    <xf numFmtId="3" fontId="30" fillId="0" borderId="147" xfId="1" applyNumberFormat="1" applyFont="1" applyBorder="1" applyAlignment="1">
      <alignment horizontal="center" vertical="center"/>
    </xf>
    <xf numFmtId="176" fontId="26" fillId="3" borderId="148" xfId="2" applyNumberFormat="1" applyFont="1" applyFill="1" applyBorder="1" applyAlignment="1">
      <alignment horizontal="center" vertical="center"/>
    </xf>
    <xf numFmtId="0" fontId="30" fillId="3" borderId="149" xfId="2" applyFont="1" applyFill="1" applyBorder="1" applyAlignment="1">
      <alignment horizontal="center" vertical="center"/>
    </xf>
    <xf numFmtId="0" fontId="30" fillId="3" borderId="147" xfId="2" applyFont="1" applyFill="1" applyBorder="1" applyAlignment="1">
      <alignment horizontal="center" vertical="center"/>
    </xf>
    <xf numFmtId="0" fontId="15" fillId="4" borderId="150" xfId="2" applyFont="1" applyFill="1" applyBorder="1" applyAlignment="1">
      <alignment horizontal="center" vertical="center"/>
    </xf>
    <xf numFmtId="0" fontId="217" fillId="0" borderId="0" xfId="0" applyFont="1">
      <alignment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10" xfId="0" applyBorder="1" applyAlignment="1">
      <alignment horizontal="center" vertical="center"/>
    </xf>
    <xf numFmtId="180" fontId="26" fillId="76" borderId="17" xfId="2" applyNumberFormat="1" applyFont="1" applyFill="1" applyBorder="1" applyAlignment="1">
      <alignment horizontal="center" vertical="center"/>
    </xf>
    <xf numFmtId="41" fontId="0" fillId="0" borderId="0" xfId="0" applyNumberFormat="1">
      <alignment vertical="center"/>
    </xf>
    <xf numFmtId="177" fontId="5" fillId="0" borderId="0" xfId="2" applyNumberFormat="1"/>
    <xf numFmtId="0" fontId="0" fillId="0" borderId="162" xfId="0" applyBorder="1">
      <alignment vertical="center"/>
    </xf>
    <xf numFmtId="41" fontId="0" fillId="0" borderId="163" xfId="0" applyNumberFormat="1" applyBorder="1">
      <alignment vertical="center"/>
    </xf>
    <xf numFmtId="0" fontId="0" fillId="0" borderId="163" xfId="0" applyBorder="1">
      <alignment vertical="center"/>
    </xf>
    <xf numFmtId="0" fontId="0" fillId="0" borderId="10" xfId="0" applyBorder="1" applyAlignment="1">
      <alignment horizontal="center" vertical="center"/>
    </xf>
    <xf numFmtId="0" fontId="213" fillId="0" borderId="0" xfId="0" applyFont="1">
      <alignment vertical="center"/>
    </xf>
    <xf numFmtId="0" fontId="269" fillId="0" borderId="0" xfId="0" applyFont="1" applyAlignment="1">
      <alignment horizontal="centerContinuous" vertical="center"/>
    </xf>
    <xf numFmtId="0" fontId="0" fillId="0" borderId="0" xfId="0" applyAlignment="1">
      <alignment horizontal="centerContinuous" vertical="center"/>
    </xf>
    <xf numFmtId="0" fontId="0" fillId="0" borderId="10" xfId="0" applyBorder="1">
      <alignment vertical="center"/>
    </xf>
    <xf numFmtId="0" fontId="0" fillId="0" borderId="5" xfId="0" applyBorder="1" applyAlignment="1">
      <alignment horizontal="right" vertical="center"/>
    </xf>
    <xf numFmtId="0" fontId="275" fillId="77" borderId="7" xfId="0" applyFont="1" applyFill="1" applyBorder="1">
      <alignment vertical="center"/>
    </xf>
    <xf numFmtId="0" fontId="214" fillId="77" borderId="7" xfId="0" applyFont="1" applyFill="1" applyBorder="1">
      <alignment vertical="center"/>
    </xf>
    <xf numFmtId="0" fontId="214" fillId="77" borderId="0" xfId="0" applyFont="1" applyFill="1">
      <alignment vertical="center"/>
    </xf>
    <xf numFmtId="0" fontId="222" fillId="0" borderId="0" xfId="0" applyFont="1">
      <alignment vertical="center"/>
    </xf>
    <xf numFmtId="0" fontId="219" fillId="0" borderId="8" xfId="0" applyFont="1" applyBorder="1">
      <alignment vertical="center"/>
    </xf>
    <xf numFmtId="10" fontId="227" fillId="5" borderId="7" xfId="2779" applyNumberFormat="1" applyFont="1" applyFill="1" applyBorder="1">
      <alignment vertical="center"/>
    </xf>
    <xf numFmtId="0" fontId="275" fillId="77" borderId="0" xfId="0" applyFont="1" applyFill="1">
      <alignment vertical="center"/>
    </xf>
    <xf numFmtId="0" fontId="0" fillId="77" borderId="0" xfId="0" applyFill="1">
      <alignment vertical="center"/>
    </xf>
    <xf numFmtId="0" fontId="219" fillId="5" borderId="9" xfId="0" applyFont="1" applyFill="1" applyBorder="1" applyAlignment="1">
      <alignment horizontal="center" vertical="center"/>
    </xf>
    <xf numFmtId="0" fontId="231" fillId="0" borderId="7" xfId="0" applyFont="1" applyBorder="1">
      <alignment vertical="center"/>
    </xf>
    <xf numFmtId="0" fontId="217" fillId="5" borderId="9" xfId="0" applyFont="1" applyFill="1" applyBorder="1" applyAlignment="1">
      <alignment horizontal="center" vertical="center"/>
    </xf>
    <xf numFmtId="0" fontId="282" fillId="0" borderId="0" xfId="0" applyFont="1" applyAlignment="1">
      <alignment horizontal="right" vertical="center"/>
    </xf>
    <xf numFmtId="0" fontId="213" fillId="0" borderId="5" xfId="0" applyFont="1" applyBorder="1" applyAlignment="1">
      <alignment horizontal="right" vertical="center"/>
    </xf>
    <xf numFmtId="0" fontId="219" fillId="5" borderId="164" xfId="0" applyFont="1" applyFill="1" applyBorder="1">
      <alignment vertical="center"/>
    </xf>
    <xf numFmtId="0" fontId="242" fillId="0" borderId="0" xfId="0" applyFont="1" applyAlignment="1">
      <alignment horizontal="left" vertical="center" indent="1"/>
    </xf>
    <xf numFmtId="0" fontId="286" fillId="0" borderId="7" xfId="0" applyFont="1" applyBorder="1">
      <alignment vertical="center"/>
    </xf>
    <xf numFmtId="0" fontId="0" fillId="78" borderId="10" xfId="0" applyFill="1" applyBorder="1">
      <alignment vertical="center"/>
    </xf>
    <xf numFmtId="0" fontId="0" fillId="78" borderId="7" xfId="0" applyFill="1" applyBorder="1">
      <alignment vertical="center"/>
    </xf>
    <xf numFmtId="0" fontId="0" fillId="0" borderId="0" xfId="0" applyAlignment="1">
      <alignment horizontal="right" vertical="center"/>
    </xf>
    <xf numFmtId="0" fontId="291" fillId="0" borderId="0" xfId="0" applyFont="1" applyAlignment="1">
      <alignment horizontal="left" vertical="center"/>
    </xf>
    <xf numFmtId="0" fontId="0" fillId="9" borderId="0" xfId="0" applyFill="1">
      <alignment vertical="center"/>
    </xf>
    <xf numFmtId="0" fontId="0" fillId="79" borderId="0" xfId="0" applyFill="1">
      <alignment vertical="center"/>
    </xf>
    <xf numFmtId="0" fontId="256" fillId="0" borderId="0" xfId="0" applyFont="1">
      <alignment vertical="center"/>
    </xf>
    <xf numFmtId="0" fontId="273" fillId="0" borderId="0" xfId="0" applyFont="1">
      <alignment vertical="center"/>
    </xf>
    <xf numFmtId="41" fontId="5" fillId="0" borderId="0" xfId="1" applyFont="1" applyAlignment="1"/>
    <xf numFmtId="0" fontId="293" fillId="2" borderId="0" xfId="0" applyFont="1" applyFill="1">
      <alignment vertical="center"/>
    </xf>
    <xf numFmtId="0" fontId="0" fillId="2" borderId="0" xfId="0" applyFill="1">
      <alignment vertical="center"/>
    </xf>
    <xf numFmtId="0" fontId="212" fillId="2" borderId="0" xfId="0" applyFont="1" applyFill="1">
      <alignment vertical="center"/>
    </xf>
    <xf numFmtId="0" fontId="236" fillId="2" borderId="0" xfId="0" applyFont="1" applyFill="1">
      <alignment vertical="center"/>
    </xf>
    <xf numFmtId="0" fontId="296" fillId="0" borderId="0" xfId="0" applyFont="1">
      <alignment vertical="center"/>
    </xf>
    <xf numFmtId="0" fontId="0" fillId="0" borderId="0" xfId="0" applyFill="1">
      <alignment vertical="center"/>
    </xf>
    <xf numFmtId="0" fontId="242" fillId="0" borderId="0" xfId="0" applyFont="1" applyFill="1">
      <alignment vertical="center"/>
    </xf>
    <xf numFmtId="0" fontId="220" fillId="0" borderId="0" xfId="0" applyFont="1">
      <alignment vertical="center"/>
    </xf>
    <xf numFmtId="0" fontId="0" fillId="0" borderId="168" xfId="0" applyBorder="1">
      <alignment vertical="center"/>
    </xf>
    <xf numFmtId="0" fontId="0" fillId="0" borderId="169" xfId="0" applyBorder="1">
      <alignment vertical="center"/>
    </xf>
    <xf numFmtId="0" fontId="0" fillId="0" borderId="170" xfId="0" applyBorder="1">
      <alignment vertical="center"/>
    </xf>
    <xf numFmtId="0" fontId="297" fillId="0" borderId="0" xfId="0" applyFont="1">
      <alignment vertical="center"/>
    </xf>
    <xf numFmtId="0" fontId="298" fillId="0" borderId="0" xfId="2" applyFont="1"/>
    <xf numFmtId="0" fontId="298" fillId="2" borderId="0" xfId="2" applyFont="1" applyFill="1"/>
    <xf numFmtId="0" fontId="10" fillId="0" borderId="9" xfId="2" applyFont="1" applyBorder="1" applyAlignment="1">
      <alignment horizontal="center" vertical="center"/>
    </xf>
    <xf numFmtId="0" fontId="10" fillId="0" borderId="9" xfId="2" applyFont="1" applyBorder="1" applyAlignment="1">
      <alignment horizontal="center" vertical="center" wrapText="1"/>
    </xf>
    <xf numFmtId="3" fontId="5" fillId="5" borderId="9" xfId="2" applyNumberFormat="1" applyFill="1" applyBorder="1"/>
    <xf numFmtId="3" fontId="5" fillId="5" borderId="10" xfId="2" applyNumberFormat="1" applyFill="1" applyBorder="1"/>
    <xf numFmtId="41" fontId="5" fillId="0" borderId="9" xfId="1" applyFont="1" applyBorder="1" applyAlignment="1"/>
    <xf numFmtId="41" fontId="5" fillId="5" borderId="9" xfId="1" applyFont="1" applyFill="1" applyBorder="1" applyAlignment="1"/>
    <xf numFmtId="9" fontId="5" fillId="0" borderId="9" xfId="2779" applyFont="1" applyBorder="1" applyAlignment="1"/>
    <xf numFmtId="0" fontId="5" fillId="80" borderId="0" xfId="2" applyFill="1" applyAlignment="1">
      <alignment horizontal="center"/>
    </xf>
    <xf numFmtId="9" fontId="5" fillId="0" borderId="9" xfId="2779" applyFont="1" applyBorder="1" applyAlignment="1">
      <alignment horizontal="center"/>
    </xf>
    <xf numFmtId="0" fontId="10" fillId="0" borderId="8" xfId="2" applyFont="1" applyBorder="1" applyAlignment="1">
      <alignment horizontal="center" vertical="center"/>
    </xf>
    <xf numFmtId="3" fontId="5" fillId="5" borderId="8" xfId="2" applyNumberFormat="1" applyFill="1" applyBorder="1"/>
    <xf numFmtId="3" fontId="5" fillId="0" borderId="9" xfId="2" applyNumberFormat="1" applyBorder="1"/>
    <xf numFmtId="0" fontId="5" fillId="0" borderId="9" xfId="2" applyBorder="1" applyAlignment="1">
      <alignment horizontal="center"/>
    </xf>
    <xf numFmtId="41" fontId="5" fillId="75" borderId="9" xfId="2" applyNumberFormat="1" applyFill="1" applyBorder="1"/>
    <xf numFmtId="41" fontId="24" fillId="75" borderId="9" xfId="2" applyNumberFormat="1" applyFont="1" applyFill="1" applyBorder="1"/>
    <xf numFmtId="41" fontId="5" fillId="0" borderId="12" xfId="1" applyFont="1" applyBorder="1" applyAlignment="1"/>
    <xf numFmtId="41" fontId="5" fillId="5" borderId="12" xfId="1" applyFont="1" applyFill="1" applyBorder="1" applyAlignment="1"/>
    <xf numFmtId="9" fontId="5" fillId="0" borderId="12" xfId="2779" applyFont="1" applyBorder="1" applyAlignment="1">
      <alignment horizontal="center"/>
    </xf>
    <xf numFmtId="0" fontId="5" fillId="0" borderId="12" xfId="2" applyBorder="1"/>
    <xf numFmtId="3" fontId="5" fillId="5" borderId="12" xfId="2" applyNumberFormat="1" applyFill="1" applyBorder="1"/>
    <xf numFmtId="41" fontId="5" fillId="0" borderId="172" xfId="1" applyFont="1" applyBorder="1" applyAlignment="1"/>
    <xf numFmtId="41" fontId="5" fillId="5" borderId="172" xfId="1" applyFont="1" applyFill="1" applyBorder="1" applyAlignment="1"/>
    <xf numFmtId="9" fontId="5" fillId="0" borderId="172" xfId="2779" applyFont="1" applyBorder="1" applyAlignment="1">
      <alignment horizontal="center"/>
    </xf>
    <xf numFmtId="0" fontId="5" fillId="0" borderId="172" xfId="2" applyBorder="1"/>
    <xf numFmtId="0" fontId="5" fillId="80" borderId="171" xfId="2" applyFill="1" applyBorder="1" applyAlignment="1">
      <alignment horizontal="center"/>
    </xf>
    <xf numFmtId="3" fontId="5" fillId="5" borderId="172" xfId="2" applyNumberFormat="1" applyFill="1" applyBorder="1"/>
    <xf numFmtId="41" fontId="299" fillId="0" borderId="171" xfId="1" applyFont="1" applyBorder="1" applyAlignment="1">
      <alignment horizontal="right"/>
    </xf>
    <xf numFmtId="3" fontId="5" fillId="0" borderId="12" xfId="2" applyNumberFormat="1" applyBorder="1"/>
    <xf numFmtId="9" fontId="5" fillId="0" borderId="12" xfId="2779" applyFont="1" applyBorder="1" applyAlignment="1"/>
    <xf numFmtId="0" fontId="5" fillId="0" borderId="12" xfId="2" applyBorder="1" applyAlignment="1">
      <alignment horizontal="center"/>
    </xf>
    <xf numFmtId="3" fontId="5" fillId="5" borderId="75" xfId="2" applyNumberFormat="1" applyFill="1" applyBorder="1"/>
    <xf numFmtId="3" fontId="5" fillId="5" borderId="74" xfId="2" applyNumberFormat="1" applyFill="1" applyBorder="1"/>
    <xf numFmtId="3" fontId="5" fillId="0" borderId="172" xfId="2" applyNumberFormat="1" applyBorder="1"/>
    <xf numFmtId="9" fontId="5" fillId="0" borderId="172" xfId="2779" applyFont="1" applyBorder="1" applyAlignment="1"/>
    <xf numFmtId="0" fontId="5" fillId="0" borderId="172" xfId="2" applyBorder="1" applyAlignment="1">
      <alignment horizontal="center"/>
    </xf>
    <xf numFmtId="3" fontId="5" fillId="5" borderId="173" xfId="2" applyNumberFormat="1" applyFill="1" applyBorder="1"/>
    <xf numFmtId="3" fontId="5" fillId="5" borderId="174" xfId="2" applyNumberFormat="1" applyFill="1" applyBorder="1"/>
    <xf numFmtId="178" fontId="5" fillId="0" borderId="0" xfId="2" quotePrefix="1" applyNumberFormat="1"/>
    <xf numFmtId="178" fontId="298" fillId="0" borderId="0" xfId="2" applyNumberFormat="1" applyFont="1"/>
    <xf numFmtId="0" fontId="13" fillId="3" borderId="0" xfId="2" applyFont="1" applyFill="1" applyAlignment="1">
      <alignment horizontal="center" vertical="center"/>
    </xf>
    <xf numFmtId="0" fontId="302" fillId="0" borderId="0" xfId="0" applyFont="1">
      <alignment vertical="center"/>
    </xf>
    <xf numFmtId="0" fontId="21" fillId="4" borderId="15" xfId="2" applyFont="1" applyFill="1" applyBorder="1" applyAlignment="1">
      <alignment horizontal="center" vertical="center" wrapText="1"/>
    </xf>
    <xf numFmtId="0" fontId="21" fillId="4" borderId="180" xfId="2" applyFont="1" applyFill="1" applyBorder="1" applyAlignment="1">
      <alignment horizontal="center" vertical="center" wrapText="1"/>
    </xf>
    <xf numFmtId="0" fontId="302" fillId="0" borderId="0" xfId="0" applyFont="1" applyAlignment="1">
      <alignment horizontal="center" vertical="center"/>
    </xf>
    <xf numFmtId="0" fontId="306" fillId="0" borderId="179" xfId="2" applyFont="1" applyBorder="1" applyAlignment="1">
      <alignment horizontal="center"/>
    </xf>
    <xf numFmtId="0" fontId="306" fillId="7" borderId="15" xfId="2" applyFont="1" applyFill="1" applyBorder="1" applyAlignment="1">
      <alignment horizontal="center"/>
    </xf>
    <xf numFmtId="0" fontId="306" fillId="71" borderId="180" xfId="2" applyFont="1" applyFill="1" applyBorder="1" applyAlignment="1">
      <alignment horizontal="center"/>
    </xf>
    <xf numFmtId="0" fontId="306" fillId="7" borderId="182" xfId="2" applyFont="1" applyFill="1" applyBorder="1" applyAlignment="1">
      <alignment horizontal="center"/>
    </xf>
    <xf numFmtId="0" fontId="306" fillId="71" borderId="183" xfId="2" applyFont="1" applyFill="1" applyBorder="1" applyAlignment="1">
      <alignment horizontal="center"/>
    </xf>
    <xf numFmtId="0" fontId="21" fillId="4" borderId="185" xfId="2" applyFont="1" applyFill="1" applyBorder="1" applyAlignment="1">
      <alignment horizontal="center" vertical="center" wrapText="1"/>
    </xf>
    <xf numFmtId="0" fontId="303" fillId="3" borderId="175" xfId="2686" applyFont="1" applyFill="1" applyBorder="1" applyAlignment="1">
      <alignment horizontal="center" vertical="center"/>
    </xf>
    <xf numFmtId="180" fontId="304" fillId="0" borderId="175" xfId="2" applyNumberFormat="1" applyFont="1" applyFill="1" applyBorder="1" applyAlignment="1">
      <alignment horizontal="center" vertical="center"/>
    </xf>
    <xf numFmtId="176" fontId="305" fillId="7" borderId="186" xfId="2" applyNumberFormat="1" applyFont="1" applyFill="1" applyBorder="1" applyAlignment="1">
      <alignment horizontal="center" vertical="center"/>
    </xf>
    <xf numFmtId="0" fontId="303" fillId="3" borderId="15" xfId="2686" applyFont="1" applyFill="1" applyBorder="1" applyAlignment="1">
      <alignment horizontal="center" vertical="center"/>
    </xf>
    <xf numFmtId="180" fontId="304" fillId="0" borderId="15" xfId="2" applyNumberFormat="1" applyFont="1" applyFill="1" applyBorder="1" applyAlignment="1">
      <alignment horizontal="center" vertical="center"/>
    </xf>
    <xf numFmtId="176" fontId="305" fillId="7" borderId="180" xfId="2" applyNumberFormat="1" applyFont="1" applyFill="1" applyBorder="1" applyAlignment="1">
      <alignment horizontal="center" vertical="center"/>
    </xf>
    <xf numFmtId="0" fontId="306" fillId="0" borderId="185" xfId="2" applyFont="1" applyBorder="1" applyAlignment="1">
      <alignment horizontal="center"/>
    </xf>
    <xf numFmtId="0" fontId="306" fillId="0" borderId="187" xfId="2" applyFont="1" applyBorder="1" applyAlignment="1">
      <alignment horizontal="center"/>
    </xf>
    <xf numFmtId="0" fontId="303" fillId="3" borderId="191" xfId="2" applyFont="1" applyFill="1" applyBorder="1" applyAlignment="1">
      <alignment horizontal="center" vertical="center"/>
    </xf>
    <xf numFmtId="0" fontId="303" fillId="3" borderId="179" xfId="2" applyFont="1" applyFill="1" applyBorder="1" applyAlignment="1">
      <alignment horizontal="center" vertical="center"/>
    </xf>
    <xf numFmtId="0" fontId="303" fillId="3" borderId="181" xfId="2" applyFont="1" applyFill="1" applyBorder="1" applyAlignment="1">
      <alignment horizontal="center" vertical="center"/>
    </xf>
    <xf numFmtId="0" fontId="303" fillId="3" borderId="182" xfId="2686" applyFont="1" applyFill="1" applyBorder="1" applyAlignment="1">
      <alignment horizontal="center" vertical="center"/>
    </xf>
    <xf numFmtId="180" fontId="304" fillId="0" borderId="182" xfId="2" applyNumberFormat="1" applyFont="1" applyFill="1" applyBorder="1" applyAlignment="1">
      <alignment horizontal="center" vertical="center"/>
    </xf>
    <xf numFmtId="176" fontId="305" fillId="7" borderId="183" xfId="2" applyNumberFormat="1" applyFont="1" applyFill="1" applyBorder="1" applyAlignment="1">
      <alignment horizontal="center" vertical="center"/>
    </xf>
    <xf numFmtId="253" fontId="303" fillId="0" borderId="175" xfId="2686" applyNumberFormat="1" applyFont="1" applyFill="1" applyBorder="1" applyAlignment="1">
      <alignment horizontal="center" vertical="center"/>
    </xf>
    <xf numFmtId="253" fontId="303" fillId="0" borderId="15" xfId="2686" applyNumberFormat="1" applyFont="1" applyFill="1" applyBorder="1" applyAlignment="1">
      <alignment horizontal="center" vertical="center"/>
    </xf>
    <xf numFmtId="253" fontId="303" fillId="0" borderId="182" xfId="2686" applyNumberFormat="1" applyFont="1" applyFill="1" applyBorder="1" applyAlignment="1">
      <alignment horizontal="center" vertical="center"/>
    </xf>
    <xf numFmtId="0" fontId="306" fillId="0" borderId="179" xfId="2" applyFont="1" applyFill="1" applyBorder="1" applyAlignment="1">
      <alignment horizontal="center"/>
    </xf>
    <xf numFmtId="0" fontId="306" fillId="0" borderId="180" xfId="2" applyFont="1" applyFill="1" applyBorder="1" applyAlignment="1">
      <alignment horizontal="center"/>
    </xf>
    <xf numFmtId="0" fontId="306" fillId="0" borderId="192" xfId="2" applyFont="1" applyFill="1" applyBorder="1" applyAlignment="1">
      <alignment horizontal="center"/>
    </xf>
    <xf numFmtId="0" fontId="302" fillId="2" borderId="9" xfId="0" applyFont="1" applyFill="1" applyBorder="1" applyAlignment="1">
      <alignment horizontal="center" vertical="center"/>
    </xf>
    <xf numFmtId="0" fontId="302" fillId="74" borderId="190" xfId="0" applyFont="1" applyFill="1" applyBorder="1" applyAlignment="1">
      <alignment horizontal="center" vertical="center"/>
    </xf>
    <xf numFmtId="41" fontId="302" fillId="0" borderId="190" xfId="1" applyFont="1" applyBorder="1">
      <alignment vertical="center"/>
    </xf>
    <xf numFmtId="41" fontId="302" fillId="81" borderId="9" xfId="1" applyFont="1" applyFill="1" applyBorder="1">
      <alignment vertical="center"/>
    </xf>
    <xf numFmtId="41" fontId="302" fillId="0" borderId="179" xfId="1" applyFont="1" applyBorder="1">
      <alignment vertical="center"/>
    </xf>
    <xf numFmtId="41" fontId="302" fillId="0" borderId="195" xfId="1" applyFont="1" applyBorder="1">
      <alignment vertical="center"/>
    </xf>
    <xf numFmtId="41" fontId="302" fillId="0" borderId="196" xfId="1" applyFont="1" applyBorder="1">
      <alignment vertical="center"/>
    </xf>
    <xf numFmtId="41" fontId="302" fillId="0" borderId="197" xfId="1" applyFont="1" applyBorder="1">
      <alignment vertical="center"/>
    </xf>
    <xf numFmtId="41" fontId="302" fillId="0" borderId="0" xfId="0" applyNumberFormat="1" applyFont="1">
      <alignment vertical="center"/>
    </xf>
    <xf numFmtId="2" fontId="302" fillId="0" borderId="0" xfId="0" applyNumberFormat="1" applyFont="1">
      <alignment vertical="center"/>
    </xf>
    <xf numFmtId="3" fontId="302" fillId="0" borderId="9" xfId="0" applyNumberFormat="1" applyFont="1" applyBorder="1" applyAlignment="1">
      <alignment horizontal="center" vertical="center"/>
    </xf>
    <xf numFmtId="0" fontId="302" fillId="0" borderId="9" xfId="0" applyFont="1" applyBorder="1">
      <alignment vertical="center"/>
    </xf>
    <xf numFmtId="0" fontId="302" fillId="0" borderId="9" xfId="0" applyFont="1" applyBorder="1" applyAlignment="1">
      <alignment horizontal="center" vertical="center" wrapText="1"/>
    </xf>
    <xf numFmtId="0" fontId="302" fillId="0" borderId="0" xfId="0" quotePrefix="1" applyFont="1">
      <alignment vertical="center"/>
    </xf>
    <xf numFmtId="254" fontId="302" fillId="0" borderId="9" xfId="0" applyNumberFormat="1" applyFont="1" applyBorder="1" applyAlignment="1">
      <alignment horizontal="center" vertical="center"/>
    </xf>
    <xf numFmtId="0" fontId="307" fillId="75" borderId="9" xfId="0" applyFont="1" applyFill="1" applyBorder="1" applyAlignment="1">
      <alignment horizontal="center" vertical="center"/>
    </xf>
    <xf numFmtId="243" fontId="307" fillId="0" borderId="9" xfId="1" applyNumberFormat="1" applyFont="1" applyBorder="1">
      <alignment vertical="center"/>
    </xf>
    <xf numFmtId="41" fontId="307" fillId="81" borderId="9" xfId="1" applyFont="1" applyFill="1" applyBorder="1">
      <alignment vertical="center"/>
    </xf>
    <xf numFmtId="2" fontId="307" fillId="0" borderId="9" xfId="0" applyNumberFormat="1" applyFont="1" applyBorder="1">
      <alignment vertical="center"/>
    </xf>
    <xf numFmtId="0" fontId="307" fillId="0" borderId="9" xfId="0" applyFont="1" applyBorder="1">
      <alignment vertical="center"/>
    </xf>
    <xf numFmtId="41" fontId="302" fillId="0" borderId="198" xfId="1" applyFont="1" applyBorder="1">
      <alignment vertical="center"/>
    </xf>
    <xf numFmtId="41" fontId="302" fillId="0" borderId="199" xfId="1" applyFont="1" applyBorder="1">
      <alignment vertical="center"/>
    </xf>
    <xf numFmtId="0" fontId="302" fillId="74" borderId="200" xfId="0" applyFont="1" applyFill="1" applyBorder="1" applyAlignment="1">
      <alignment horizontal="center" vertical="center"/>
    </xf>
    <xf numFmtId="0" fontId="302" fillId="74" borderId="201" xfId="0" applyFont="1" applyFill="1" applyBorder="1" applyAlignment="1">
      <alignment horizontal="center" vertical="center"/>
    </xf>
    <xf numFmtId="0" fontId="302" fillId="0" borderId="9" xfId="0" applyFont="1" applyBorder="1" applyAlignment="1">
      <alignment horizontal="left" vertical="center"/>
    </xf>
    <xf numFmtId="0" fontId="308" fillId="0" borderId="0" xfId="0" applyFont="1">
      <alignment vertical="center"/>
    </xf>
    <xf numFmtId="0" fontId="7" fillId="0" borderId="74" xfId="2" applyFont="1" applyBorder="1" applyAlignment="1">
      <alignment horizontal="centerContinuous"/>
    </xf>
    <xf numFmtId="0" fontId="7" fillId="0" borderId="5" xfId="2" applyFont="1" applyBorder="1"/>
    <xf numFmtId="0" fontId="9" fillId="3" borderId="15" xfId="2" applyFont="1" applyFill="1" applyBorder="1" applyAlignment="1">
      <alignment horizontal="center" vertical="center"/>
    </xf>
    <xf numFmtId="0" fontId="33" fillId="3" borderId="15" xfId="2686" applyFont="1" applyFill="1" applyBorder="1" applyAlignment="1">
      <alignment horizontal="center" vertical="center"/>
    </xf>
    <xf numFmtId="178" fontId="33" fillId="3" borderId="15" xfId="2686" applyNumberFormat="1" applyFont="1" applyFill="1" applyBorder="1" applyAlignment="1">
      <alignment horizontal="center" vertical="center"/>
    </xf>
    <xf numFmtId="180" fontId="26" fillId="76" borderId="15" xfId="2" applyNumberFormat="1" applyFont="1" applyFill="1" applyBorder="1" applyAlignment="1">
      <alignment horizontal="center" vertical="center"/>
    </xf>
    <xf numFmtId="14" fontId="33" fillId="3" borderId="15" xfId="2686" applyNumberFormat="1" applyFont="1" applyFill="1" applyBorder="1" applyAlignment="1">
      <alignment horizontal="center" vertical="center"/>
    </xf>
    <xf numFmtId="3" fontId="30" fillId="69" borderId="15" xfId="1" applyNumberFormat="1" applyFont="1" applyFill="1" applyBorder="1" applyAlignment="1">
      <alignment horizontal="center" vertical="center"/>
    </xf>
    <xf numFmtId="14" fontId="26" fillId="3" borderId="15" xfId="2" applyNumberFormat="1" applyFont="1" applyFill="1" applyBorder="1" applyAlignment="1">
      <alignment horizontal="center" vertical="center"/>
    </xf>
    <xf numFmtId="0" fontId="9" fillId="3" borderId="205" xfId="2" applyFont="1" applyFill="1" applyBorder="1" applyAlignment="1">
      <alignment horizontal="center" vertical="center"/>
    </xf>
    <xf numFmtId="176" fontId="29" fillId="3" borderId="205" xfId="2" applyNumberFormat="1" applyFont="1" applyFill="1" applyBorder="1" applyAlignment="1">
      <alignment horizontal="center" vertical="center"/>
    </xf>
    <xf numFmtId="0" fontId="33" fillId="3" borderId="205" xfId="2686" applyFont="1" applyFill="1" applyBorder="1" applyAlignment="1">
      <alignment horizontal="center" vertical="center"/>
    </xf>
    <xf numFmtId="178" fontId="33" fillId="3" borderId="205" xfId="2686" applyNumberFormat="1" applyFont="1" applyFill="1" applyBorder="1" applyAlignment="1">
      <alignment horizontal="center" vertical="center"/>
    </xf>
    <xf numFmtId="180" fontId="26" fillId="76" borderId="205" xfId="2" applyNumberFormat="1" applyFont="1" applyFill="1" applyBorder="1" applyAlignment="1">
      <alignment horizontal="center" vertical="center"/>
    </xf>
    <xf numFmtId="41" fontId="29" fillId="7" borderId="205" xfId="1" applyFont="1" applyFill="1" applyBorder="1" applyAlignment="1">
      <alignment horizontal="center" vertical="center"/>
    </xf>
    <xf numFmtId="178" fontId="29" fillId="7" borderId="205" xfId="2" applyNumberFormat="1" applyFont="1" applyFill="1" applyBorder="1" applyAlignment="1">
      <alignment horizontal="center" vertical="center"/>
    </xf>
    <xf numFmtId="176" fontId="29" fillId="7" borderId="205" xfId="2" applyNumberFormat="1" applyFont="1" applyFill="1" applyBorder="1" applyAlignment="1">
      <alignment horizontal="center" vertical="center"/>
    </xf>
    <xf numFmtId="14" fontId="33" fillId="3" borderId="205" xfId="2686" applyNumberFormat="1" applyFont="1" applyFill="1" applyBorder="1" applyAlignment="1">
      <alignment horizontal="center" vertical="center"/>
    </xf>
    <xf numFmtId="179" fontId="29" fillId="7" borderId="205" xfId="1" applyNumberFormat="1" applyFont="1" applyFill="1" applyBorder="1" applyAlignment="1">
      <alignment horizontal="center" vertical="center"/>
    </xf>
    <xf numFmtId="3" fontId="30" fillId="69" borderId="205" xfId="1" applyNumberFormat="1" applyFont="1" applyFill="1" applyBorder="1" applyAlignment="1">
      <alignment horizontal="center" vertical="center"/>
    </xf>
    <xf numFmtId="14" fontId="26" fillId="3" borderId="205" xfId="2" applyNumberFormat="1" applyFont="1" applyFill="1" applyBorder="1" applyAlignment="1">
      <alignment horizontal="center" vertical="center"/>
    </xf>
    <xf numFmtId="3" fontId="30" fillId="0" borderId="202" xfId="1" applyNumberFormat="1" applyFont="1" applyBorder="1" applyAlignment="1">
      <alignment horizontal="center" vertical="center"/>
    </xf>
    <xf numFmtId="3" fontId="30" fillId="0" borderId="203" xfId="1" applyNumberFormat="1" applyFont="1" applyBorder="1" applyAlignment="1">
      <alignment horizontal="center" vertical="center"/>
    </xf>
    <xf numFmtId="176" fontId="26" fillId="3" borderId="206" xfId="2" applyNumberFormat="1" applyFont="1" applyFill="1" applyBorder="1" applyAlignment="1">
      <alignment horizontal="center" vertical="center"/>
    </xf>
    <xf numFmtId="0" fontId="30" fillId="3" borderId="204" xfId="2" applyFont="1" applyFill="1" applyBorder="1" applyAlignment="1">
      <alignment horizontal="center" vertical="center"/>
    </xf>
    <xf numFmtId="0" fontId="30" fillId="3" borderId="203" xfId="2" applyFont="1" applyFill="1" applyBorder="1" applyAlignment="1">
      <alignment horizontal="center" vertical="center"/>
    </xf>
    <xf numFmtId="0" fontId="6" fillId="0" borderId="207" xfId="2" applyFont="1" applyBorder="1" applyAlignment="1">
      <alignment horizontal="center"/>
    </xf>
    <xf numFmtId="0" fontId="6" fillId="7" borderId="202" xfId="2" applyFont="1" applyFill="1" applyBorder="1" applyAlignment="1">
      <alignment horizontal="center"/>
    </xf>
    <xf numFmtId="0" fontId="6" fillId="7" borderId="208" xfId="2" applyFont="1" applyFill="1" applyBorder="1" applyAlignment="1">
      <alignment horizontal="center"/>
    </xf>
    <xf numFmtId="0" fontId="6" fillId="71" borderId="209" xfId="2" applyFont="1" applyFill="1" applyBorder="1" applyAlignment="1">
      <alignment horizontal="center"/>
    </xf>
    <xf numFmtId="41" fontId="7" fillId="5" borderId="203" xfId="1" applyFont="1" applyFill="1" applyBorder="1" applyAlignment="1">
      <alignment horizontal="center"/>
    </xf>
    <xf numFmtId="41" fontId="7" fillId="5" borderId="205" xfId="1" applyFont="1" applyFill="1" applyBorder="1" applyAlignment="1">
      <alignment horizontal="center"/>
    </xf>
    <xf numFmtId="0" fontId="5" fillId="0" borderId="75" xfId="2" applyBorder="1"/>
    <xf numFmtId="0" fontId="9" fillId="3" borderId="210" xfId="2" applyFont="1" applyFill="1" applyBorder="1" applyAlignment="1">
      <alignment horizontal="center" vertical="center"/>
    </xf>
    <xf numFmtId="176" fontId="29" fillId="3" borderId="211" xfId="2" applyNumberFormat="1" applyFont="1" applyFill="1" applyBorder="1" applyAlignment="1">
      <alignment horizontal="center" vertical="center"/>
    </xf>
    <xf numFmtId="0" fontId="33" fillId="3" borderId="212" xfId="2686" applyFont="1" applyFill="1" applyBorder="1" applyAlignment="1">
      <alignment horizontal="center" vertical="center"/>
    </xf>
    <xf numFmtId="178" fontId="33" fillId="3" borderId="213" xfId="2686" applyNumberFormat="1" applyFont="1" applyFill="1" applyBorder="1" applyAlignment="1">
      <alignment horizontal="center" vertical="center"/>
    </xf>
    <xf numFmtId="180" fontId="26" fillId="76" borderId="214" xfId="2" applyNumberFormat="1" applyFont="1" applyFill="1" applyBorder="1" applyAlignment="1">
      <alignment horizontal="center" vertical="center"/>
    </xf>
    <xf numFmtId="41" fontId="29" fillId="7" borderId="211" xfId="1" applyFont="1" applyFill="1" applyBorder="1" applyAlignment="1">
      <alignment horizontal="center" vertical="center"/>
    </xf>
    <xf numFmtId="178" fontId="29" fillId="7" borderId="211" xfId="2" applyNumberFormat="1" applyFont="1" applyFill="1" applyBorder="1" applyAlignment="1">
      <alignment horizontal="center" vertical="center"/>
    </xf>
    <xf numFmtId="176" fontId="29" fillId="7" borderId="211" xfId="2" applyNumberFormat="1" applyFont="1" applyFill="1" applyBorder="1" applyAlignment="1">
      <alignment horizontal="center" vertical="center"/>
    </xf>
    <xf numFmtId="14" fontId="33" fillId="3" borderId="212" xfId="2686" applyNumberFormat="1" applyFont="1" applyFill="1" applyBorder="1" applyAlignment="1">
      <alignment horizontal="center" vertical="center"/>
    </xf>
    <xf numFmtId="179" fontId="29" fillId="7" borderId="211" xfId="1" applyNumberFormat="1" applyFont="1" applyFill="1" applyBorder="1" applyAlignment="1">
      <alignment horizontal="center" vertical="center"/>
    </xf>
    <xf numFmtId="179" fontId="29" fillId="7" borderId="215" xfId="1" applyNumberFormat="1" applyFont="1" applyFill="1" applyBorder="1" applyAlignment="1">
      <alignment horizontal="center" vertical="center"/>
    </xf>
    <xf numFmtId="3" fontId="30" fillId="69" borderId="216" xfId="1" applyNumberFormat="1" applyFont="1" applyFill="1" applyBorder="1" applyAlignment="1">
      <alignment horizontal="center" vertical="center"/>
    </xf>
    <xf numFmtId="14" fontId="26" fillId="3" borderId="217" xfId="2" applyNumberFormat="1" applyFont="1" applyFill="1" applyBorder="1" applyAlignment="1">
      <alignment horizontal="center" vertical="center"/>
    </xf>
    <xf numFmtId="14" fontId="26" fillId="3" borderId="218" xfId="2" applyNumberFormat="1" applyFont="1" applyFill="1" applyBorder="1" applyAlignment="1">
      <alignment horizontal="center" vertical="center"/>
    </xf>
    <xf numFmtId="3" fontId="30" fillId="0" borderId="217" xfId="1" applyNumberFormat="1" applyFont="1" applyBorder="1" applyAlignment="1">
      <alignment horizontal="center" vertical="center"/>
    </xf>
    <xf numFmtId="3" fontId="30" fillId="0" borderId="219" xfId="1" applyNumberFormat="1" applyFont="1" applyBorder="1" applyAlignment="1">
      <alignment horizontal="center" vertical="center"/>
    </xf>
    <xf numFmtId="176" fontId="26" fillId="3" borderId="220" xfId="2" applyNumberFormat="1" applyFont="1" applyFill="1" applyBorder="1" applyAlignment="1">
      <alignment horizontal="center" vertical="center"/>
    </xf>
    <xf numFmtId="0" fontId="30" fillId="3" borderId="221" xfId="2" applyFont="1" applyFill="1" applyBorder="1" applyAlignment="1">
      <alignment horizontal="center" vertical="center"/>
    </xf>
    <xf numFmtId="0" fontId="30" fillId="3" borderId="219" xfId="2" applyFont="1" applyFill="1" applyBorder="1" applyAlignment="1">
      <alignment horizontal="center" vertical="center"/>
    </xf>
    <xf numFmtId="0" fontId="6" fillId="0" borderId="222" xfId="2" applyFont="1" applyBorder="1" applyAlignment="1">
      <alignment horizontal="center"/>
    </xf>
    <xf numFmtId="0" fontId="6" fillId="7" borderId="217" xfId="2" applyFont="1" applyFill="1" applyBorder="1" applyAlignment="1">
      <alignment horizontal="center"/>
    </xf>
    <xf numFmtId="0" fontId="6" fillId="7" borderId="223" xfId="2" applyFont="1" applyFill="1" applyBorder="1" applyAlignment="1">
      <alignment horizontal="center"/>
    </xf>
    <xf numFmtId="0" fontId="6" fillId="71" borderId="224" xfId="2" applyFont="1" applyFill="1" applyBorder="1" applyAlignment="1">
      <alignment horizontal="center"/>
    </xf>
    <xf numFmtId="41" fontId="7" fillId="5" borderId="219" xfId="1" applyFont="1" applyFill="1" applyBorder="1" applyAlignment="1">
      <alignment horizontal="center"/>
    </xf>
    <xf numFmtId="41" fontId="7" fillId="5" borderId="211" xfId="1" applyFont="1" applyFill="1" applyBorder="1" applyAlignment="1">
      <alignment horizontal="center"/>
    </xf>
    <xf numFmtId="0" fontId="5" fillId="0" borderId="225" xfId="2" applyBorder="1"/>
    <xf numFmtId="0" fontId="5" fillId="0" borderId="213" xfId="2" applyBorder="1"/>
    <xf numFmtId="176" fontId="305" fillId="7" borderId="227" xfId="2" applyNumberFormat="1" applyFont="1" applyFill="1" applyBorder="1" applyAlignment="1">
      <alignment horizontal="center" vertical="center"/>
    </xf>
    <xf numFmtId="0" fontId="21" fillId="4" borderId="179" xfId="2" applyFont="1" applyFill="1" applyBorder="1" applyAlignment="1">
      <alignment horizontal="center" vertical="center" wrapText="1"/>
    </xf>
    <xf numFmtId="0" fontId="302" fillId="2" borderId="228" xfId="0" applyFont="1" applyFill="1" applyBorder="1" applyAlignment="1">
      <alignment horizontal="center" vertical="center"/>
    </xf>
    <xf numFmtId="0" fontId="302" fillId="2" borderId="165" xfId="0" applyFont="1" applyFill="1" applyBorder="1" applyAlignment="1">
      <alignment horizontal="center" vertical="center"/>
    </xf>
    <xf numFmtId="0" fontId="302" fillId="2" borderId="229" xfId="0" applyFont="1" applyFill="1" applyBorder="1" applyAlignment="1">
      <alignment horizontal="center" vertical="center"/>
    </xf>
    <xf numFmtId="0" fontId="306" fillId="0" borderId="185" xfId="2" applyFont="1" applyFill="1" applyBorder="1" applyAlignment="1">
      <alignment horizontal="center"/>
    </xf>
    <xf numFmtId="0" fontId="307" fillId="75" borderId="8" xfId="0" applyFont="1" applyFill="1" applyBorder="1" applyAlignment="1">
      <alignment horizontal="center" vertical="center"/>
    </xf>
    <xf numFmtId="0" fontId="303" fillId="3" borderId="198" xfId="2" applyFont="1" applyFill="1" applyBorder="1" applyAlignment="1">
      <alignment horizontal="center" vertical="center"/>
    </xf>
    <xf numFmtId="0" fontId="303" fillId="3" borderId="205" xfId="2686" applyFont="1" applyFill="1" applyBorder="1" applyAlignment="1">
      <alignment horizontal="center" vertical="center"/>
    </xf>
    <xf numFmtId="180" fontId="304" fillId="0" borderId="205" xfId="2" applyNumberFormat="1" applyFont="1" applyFill="1" applyBorder="1" applyAlignment="1">
      <alignment horizontal="center" vertical="center"/>
    </xf>
    <xf numFmtId="253" fontId="303" fillId="0" borderId="205" xfId="2686" applyNumberFormat="1" applyFont="1" applyFill="1" applyBorder="1" applyAlignment="1">
      <alignment horizontal="center" vertical="center"/>
    </xf>
    <xf numFmtId="176" fontId="305" fillId="7" borderId="168" xfId="2" applyNumberFormat="1" applyFont="1" applyFill="1" applyBorder="1" applyAlignment="1">
      <alignment horizontal="center" vertical="center"/>
    </xf>
    <xf numFmtId="0" fontId="303" fillId="3" borderId="196" xfId="2" applyFont="1" applyFill="1" applyBorder="1" applyAlignment="1">
      <alignment horizontal="center" vertical="center"/>
    </xf>
    <xf numFmtId="0" fontId="303" fillId="3" borderId="230" xfId="2686" applyFont="1" applyFill="1" applyBorder="1" applyAlignment="1">
      <alignment horizontal="center" vertical="center"/>
    </xf>
    <xf numFmtId="180" fontId="304" fillId="0" borderId="230" xfId="2" applyNumberFormat="1" applyFont="1" applyFill="1" applyBorder="1" applyAlignment="1">
      <alignment horizontal="center" vertical="center"/>
    </xf>
    <xf numFmtId="253" fontId="303" fillId="0" borderId="230" xfId="2686" applyNumberFormat="1" applyFont="1" applyFill="1" applyBorder="1" applyAlignment="1">
      <alignment horizontal="center" vertical="center"/>
    </xf>
    <xf numFmtId="176" fontId="305" fillId="7" borderId="231" xfId="2" applyNumberFormat="1" applyFont="1" applyFill="1" applyBorder="1" applyAlignment="1">
      <alignment horizontal="center" vertical="center"/>
    </xf>
    <xf numFmtId="0" fontId="309" fillId="4" borderId="150" xfId="2" applyFont="1" applyFill="1" applyBorder="1" applyAlignment="1">
      <alignment horizontal="center" vertical="center" wrapText="1"/>
    </xf>
    <xf numFmtId="0" fontId="310" fillId="4" borderId="151" xfId="2" applyFont="1" applyFill="1" applyBorder="1" applyAlignment="1">
      <alignment horizontal="center" vertical="center" wrapText="1"/>
    </xf>
    <xf numFmtId="0" fontId="311" fillId="4" borderId="152" xfId="2" applyFont="1" applyFill="1" applyBorder="1" applyAlignment="1">
      <alignment horizontal="center" vertical="center" wrapText="1"/>
    </xf>
    <xf numFmtId="0" fontId="312" fillId="4" borderId="152" xfId="2" applyFont="1" applyFill="1" applyBorder="1" applyAlignment="1">
      <alignment horizontal="center" vertical="center" wrapText="1"/>
    </xf>
    <xf numFmtId="0" fontId="312" fillId="4" borderId="153" xfId="2" applyFont="1" applyFill="1" applyBorder="1" applyAlignment="1">
      <alignment horizontal="center" vertical="center" wrapText="1"/>
    </xf>
    <xf numFmtId="178" fontId="7" fillId="0" borderId="5" xfId="2" applyNumberFormat="1" applyFont="1" applyBorder="1" applyAlignment="1">
      <alignment horizontal="center"/>
    </xf>
    <xf numFmtId="41" fontId="5" fillId="0" borderId="232" xfId="1" applyFont="1" applyBorder="1" applyAlignment="1"/>
    <xf numFmtId="41" fontId="5" fillId="5" borderId="232" xfId="1" applyFont="1" applyFill="1" applyBorder="1" applyAlignment="1"/>
    <xf numFmtId="9" fontId="5" fillId="0" borderId="232" xfId="2779" applyFont="1" applyBorder="1" applyAlignment="1">
      <alignment horizontal="center"/>
    </xf>
    <xf numFmtId="0" fontId="5" fillId="0" borderId="232" xfId="2" applyBorder="1"/>
    <xf numFmtId="0" fontId="5" fillId="80" borderId="233" xfId="2" applyFill="1" applyBorder="1" applyAlignment="1">
      <alignment horizontal="center"/>
    </xf>
    <xf numFmtId="3" fontId="5" fillId="5" borderId="232" xfId="2" applyNumberFormat="1" applyFill="1" applyBorder="1"/>
    <xf numFmtId="41" fontId="299" fillId="0" borderId="234" xfId="1" applyFont="1" applyBorder="1" applyAlignment="1">
      <alignment horizontal="right"/>
    </xf>
    <xf numFmtId="0" fontId="10" fillId="0" borderId="9" xfId="2" applyFont="1" applyBorder="1"/>
    <xf numFmtId="177" fontId="5" fillId="0" borderId="9" xfId="2" applyNumberFormat="1" applyBorder="1"/>
    <xf numFmtId="0" fontId="10" fillId="0" borderId="9" xfId="2" applyFont="1" applyBorder="1" applyAlignment="1">
      <alignment horizontal="center"/>
    </xf>
    <xf numFmtId="3" fontId="5" fillId="0" borderId="45" xfId="2" applyNumberFormat="1" applyBorder="1"/>
    <xf numFmtId="0" fontId="5" fillId="0" borderId="45" xfId="2" applyBorder="1"/>
    <xf numFmtId="9" fontId="5" fillId="0" borderId="45" xfId="2779" applyFont="1" applyBorder="1" applyAlignment="1"/>
    <xf numFmtId="0" fontId="5" fillId="0" borderId="45" xfId="2" applyBorder="1" applyAlignment="1">
      <alignment horizontal="center"/>
    </xf>
    <xf numFmtId="3" fontId="5" fillId="5" borderId="11" xfId="2" applyNumberFormat="1" applyFill="1" applyBorder="1"/>
    <xf numFmtId="3" fontId="5" fillId="5" borderId="45" xfId="2" applyNumberFormat="1" applyFill="1" applyBorder="1"/>
    <xf numFmtId="3" fontId="5" fillId="5" borderId="77" xfId="2" applyNumberFormat="1" applyFill="1" applyBorder="1"/>
    <xf numFmtId="41" fontId="299" fillId="0" borderId="13" xfId="1" applyFont="1" applyBorder="1" applyAlignment="1">
      <alignment horizontal="right"/>
    </xf>
    <xf numFmtId="41" fontId="5" fillId="0" borderId="45" xfId="1" applyFont="1" applyBorder="1" applyAlignment="1"/>
    <xf numFmtId="41" fontId="5" fillId="5" borderId="45" xfId="1" applyFont="1" applyFill="1" applyBorder="1" applyAlignment="1"/>
    <xf numFmtId="9" fontId="5" fillId="0" borderId="45" xfId="2779" applyFont="1" applyBorder="1" applyAlignment="1">
      <alignment horizontal="center"/>
    </xf>
    <xf numFmtId="0" fontId="5" fillId="80" borderId="0" xfId="2" applyFill="1" applyBorder="1" applyAlignment="1">
      <alignment horizontal="center"/>
    </xf>
    <xf numFmtId="41" fontId="5" fillId="0" borderId="13" xfId="1" applyFont="1" applyBorder="1" applyAlignment="1"/>
    <xf numFmtId="0" fontId="5" fillId="80" borderId="235" xfId="2" applyFill="1" applyBorder="1" applyAlignment="1">
      <alignment horizontal="center"/>
    </xf>
    <xf numFmtId="2" fontId="0" fillId="0" borderId="0" xfId="0" applyNumberFormat="1">
      <alignment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258" fontId="0" fillId="0" borderId="0" xfId="2779" applyNumberFormat="1" applyFont="1">
      <alignment vertical="center"/>
    </xf>
    <xf numFmtId="41" fontId="0" fillId="0" borderId="0" xfId="1" applyFont="1">
      <alignment vertical="center"/>
    </xf>
    <xf numFmtId="0" fontId="0" fillId="0" borderId="9" xfId="0"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0" fillId="5" borderId="9" xfId="2" applyFont="1" applyFill="1" applyBorder="1" applyAlignment="1">
      <alignment horizontal="center"/>
    </xf>
    <xf numFmtId="0" fontId="315" fillId="7" borderId="0" xfId="2" applyFont="1" applyFill="1" applyAlignment="1">
      <alignment horizontal="center"/>
    </xf>
    <xf numFmtId="0" fontId="15" fillId="82" borderId="237" xfId="2" applyFont="1" applyFill="1" applyBorder="1" applyAlignment="1">
      <alignment horizontal="center" vertical="center" wrapText="1"/>
    </xf>
    <xf numFmtId="0" fontId="15" fillId="82" borderId="238" xfId="2" applyFont="1" applyFill="1" applyBorder="1" applyAlignment="1">
      <alignment horizontal="center" vertical="center" wrapText="1"/>
    </xf>
    <xf numFmtId="0" fontId="15" fillId="74" borderId="238" xfId="2" applyFont="1" applyFill="1" applyBorder="1" applyAlignment="1">
      <alignment horizontal="center" vertical="center"/>
    </xf>
    <xf numFmtId="0" fontId="14" fillId="0" borderId="18" xfId="2" applyFont="1" applyBorder="1" applyAlignment="1">
      <alignment horizontal="center" vertical="center"/>
    </xf>
    <xf numFmtId="0" fontId="14" fillId="0" borderId="3" xfId="2" applyFont="1" applyBorder="1" applyAlignment="1">
      <alignment horizontal="center" vertical="center"/>
    </xf>
    <xf numFmtId="0" fontId="14" fillId="0" borderId="239" xfId="2" applyFont="1" applyBorder="1" applyAlignment="1">
      <alignment horizontal="center" vertical="center"/>
    </xf>
    <xf numFmtId="0" fontId="316" fillId="3" borderId="54" xfId="2780" applyFill="1" applyBorder="1" applyAlignment="1">
      <alignment horizontal="center" vertical="center" wrapText="1"/>
    </xf>
    <xf numFmtId="0" fontId="9" fillId="3" borderId="240" xfId="2" applyFont="1" applyFill="1" applyBorder="1" applyAlignment="1">
      <alignment horizontal="center" vertical="center"/>
    </xf>
    <xf numFmtId="14" fontId="264" fillId="4" borderId="31" xfId="2" applyNumberFormat="1" applyFont="1" applyFill="1" applyBorder="1" applyAlignment="1">
      <alignment horizontal="center" vertical="center"/>
    </xf>
    <xf numFmtId="14" fontId="33" fillId="74" borderId="241" xfId="2" applyNumberFormat="1" applyFont="1" applyFill="1" applyBorder="1" applyAlignment="1">
      <alignment horizontal="center" vertical="center"/>
    </xf>
    <xf numFmtId="0" fontId="9" fillId="3" borderId="189" xfId="2" applyFont="1" applyFill="1" applyBorder="1" applyAlignment="1">
      <alignment horizontal="center" vertical="center"/>
    </xf>
    <xf numFmtId="0" fontId="7" fillId="0" borderId="243" xfId="2" applyFont="1" applyBorder="1" applyAlignment="1">
      <alignment horizontal="centerContinuous"/>
    </xf>
    <xf numFmtId="0" fontId="7" fillId="0" borderId="244" xfId="2" applyFont="1" applyBorder="1" applyAlignment="1">
      <alignment horizontal="centerContinuous"/>
    </xf>
    <xf numFmtId="0" fontId="5" fillId="5" borderId="0" xfId="2" applyFill="1"/>
    <xf numFmtId="0" fontId="318" fillId="5" borderId="0" xfId="2" applyFont="1" applyFill="1"/>
    <xf numFmtId="0" fontId="15" fillId="4" borderId="4" xfId="2" applyFont="1" applyFill="1" applyBorder="1" applyAlignment="1">
      <alignment horizontal="center" vertical="center"/>
    </xf>
    <xf numFmtId="14" fontId="33" fillId="74" borderId="246" xfId="2" applyNumberFormat="1" applyFont="1" applyFill="1" applyBorder="1" applyAlignment="1">
      <alignment horizontal="center" vertical="center"/>
    </xf>
    <xf numFmtId="176" fontId="5" fillId="0" borderId="0" xfId="2" applyNumberFormat="1"/>
    <xf numFmtId="14" fontId="5" fillId="0" borderId="0" xfId="2" applyNumberFormat="1" applyAlignment="1">
      <alignment horizontal="right"/>
    </xf>
    <xf numFmtId="0" fontId="5" fillId="0" borderId="163" xfId="2" applyBorder="1"/>
    <xf numFmtId="14" fontId="5" fillId="0" borderId="163" xfId="2" applyNumberFormat="1" applyBorder="1" applyAlignment="1">
      <alignment horizontal="right"/>
    </xf>
    <xf numFmtId="0" fontId="5" fillId="5" borderId="163" xfId="2" applyFill="1" applyBorder="1"/>
    <xf numFmtId="14" fontId="5" fillId="0" borderId="9" xfId="2" applyNumberFormat="1" applyBorder="1" applyAlignment="1">
      <alignment horizontal="right"/>
    </xf>
    <xf numFmtId="256" fontId="5" fillId="0" borderId="9" xfId="2" applyNumberFormat="1" applyBorder="1"/>
    <xf numFmtId="3" fontId="5" fillId="5" borderId="0" xfId="2" applyNumberFormat="1" applyFill="1"/>
    <xf numFmtId="0" fontId="298" fillId="0" borderId="9" xfId="2" applyFont="1" applyBorder="1" applyAlignment="1">
      <alignment horizontal="center"/>
    </xf>
    <xf numFmtId="3" fontId="5" fillId="5" borderId="163" xfId="2" applyNumberFormat="1" applyFill="1" applyBorder="1"/>
    <xf numFmtId="3" fontId="318" fillId="5" borderId="0" xfId="2" applyNumberFormat="1" applyFont="1" applyFill="1"/>
    <xf numFmtId="253" fontId="220" fillId="0" borderId="45" xfId="0" applyNumberFormat="1" applyFont="1" applyBorder="1" applyAlignment="1">
      <alignment horizontal="center" vertical="center"/>
    </xf>
    <xf numFmtId="253" fontId="227" fillId="0" borderId="12" xfId="0" applyNumberFormat="1" applyFont="1" applyBorder="1" applyAlignment="1">
      <alignment horizontal="center" vertical="center"/>
    </xf>
    <xf numFmtId="0" fontId="0" fillId="7" borderId="9" xfId="0" applyFill="1" applyBorder="1" applyAlignment="1">
      <alignment horizontal="center" vertical="center"/>
    </xf>
    <xf numFmtId="14" fontId="0" fillId="7" borderId="9" xfId="0" applyNumberFormat="1" applyFill="1" applyBorder="1" applyAlignment="1">
      <alignment horizontal="center" vertical="center"/>
    </xf>
    <xf numFmtId="14" fontId="0" fillId="0" borderId="0" xfId="0" applyNumberFormat="1" applyAlignment="1">
      <alignment horizontal="left" vertical="center"/>
    </xf>
    <xf numFmtId="3" fontId="0" fillId="0" borderId="0" xfId="0" applyNumberFormat="1" applyAlignment="1">
      <alignment horizontal="center" vertical="center"/>
    </xf>
    <xf numFmtId="14" fontId="0" fillId="0" borderId="9" xfId="0" applyNumberFormat="1" applyBorder="1" applyAlignment="1">
      <alignment horizontal="center" vertical="center"/>
    </xf>
    <xf numFmtId="0" fontId="0" fillId="0" borderId="7" xfId="0" quotePrefix="1" applyBorder="1" applyAlignment="1">
      <alignment horizontal="center" vertical="center"/>
    </xf>
    <xf numFmtId="259" fontId="0" fillId="0" borderId="7" xfId="1" applyNumberFormat="1" applyFont="1" applyBorder="1" applyAlignment="1">
      <alignment horizontal="center" vertical="center"/>
    </xf>
    <xf numFmtId="260" fontId="0" fillId="0" borderId="8" xfId="1" applyNumberFormat="1" applyFont="1" applyBorder="1" applyAlignment="1">
      <alignment horizontal="center" vertical="center"/>
    </xf>
    <xf numFmtId="0" fontId="0" fillId="7" borderId="45" xfId="0" applyFill="1" applyBorder="1" applyAlignment="1">
      <alignment horizontal="center" vertical="center"/>
    </xf>
    <xf numFmtId="0" fontId="212" fillId="0" borderId="0" xfId="0" applyFont="1">
      <alignment vertical="center"/>
    </xf>
    <xf numFmtId="14" fontId="0" fillId="7" borderId="10" xfId="0" applyNumberFormat="1" applyFill="1" applyBorder="1" applyAlignment="1">
      <alignment horizontal="center" vertical="center"/>
    </xf>
    <xf numFmtId="41" fontId="220" fillId="0" borderId="251" xfId="1" applyFont="1" applyBorder="1" applyAlignment="1">
      <alignment horizontal="center" vertical="center"/>
    </xf>
    <xf numFmtId="41" fontId="220" fillId="0" borderId="232" xfId="1" applyFont="1" applyBorder="1" applyAlignment="1">
      <alignment horizontal="center" vertical="center"/>
    </xf>
    <xf numFmtId="41" fontId="220" fillId="0" borderId="113" xfId="1" applyFont="1" applyBorder="1" applyAlignment="1">
      <alignment horizontal="center" vertical="center"/>
    </xf>
    <xf numFmtId="3" fontId="0" fillId="0" borderId="8" xfId="0" applyNumberFormat="1" applyBorder="1" applyAlignment="1">
      <alignment horizontal="center" vertical="center"/>
    </xf>
    <xf numFmtId="41" fontId="220" fillId="0" borderId="252" xfId="1" applyFont="1" applyBorder="1" applyAlignment="1">
      <alignment horizontal="center" vertical="center"/>
    </xf>
    <xf numFmtId="41" fontId="220" fillId="0" borderId="172" xfId="1" applyFont="1" applyBorder="1" applyAlignment="1">
      <alignment horizontal="center" vertical="center"/>
    </xf>
    <xf numFmtId="41" fontId="220" fillId="0" borderId="118" xfId="1" applyFont="1" applyBorder="1" applyAlignment="1">
      <alignment horizontal="center" vertical="center"/>
    </xf>
    <xf numFmtId="14" fontId="320" fillId="0" borderId="0" xfId="0" applyNumberFormat="1" applyFont="1" applyAlignment="1">
      <alignment horizontal="left" vertical="center"/>
    </xf>
    <xf numFmtId="3" fontId="0" fillId="7" borderId="9" xfId="0" applyNumberFormat="1" applyFill="1" applyBorder="1" applyAlignment="1">
      <alignment horizontal="center" vertical="center"/>
    </xf>
    <xf numFmtId="0" fontId="0" fillId="0" borderId="8" xfId="0" quotePrefix="1" applyBorder="1" applyAlignment="1">
      <alignment horizontal="center" vertical="center"/>
    </xf>
    <xf numFmtId="0" fontId="231" fillId="0" borderId="0" xfId="0" applyFont="1">
      <alignment vertical="center"/>
    </xf>
    <xf numFmtId="0" fontId="231" fillId="0" borderId="0" xfId="0" applyFont="1" applyAlignment="1">
      <alignment horizontal="left" vertical="center" indent="1"/>
    </xf>
    <xf numFmtId="0" fontId="231" fillId="0" borderId="0" xfId="0" applyFont="1" applyAlignment="1">
      <alignment horizontal="left" vertical="center" indent="2"/>
    </xf>
    <xf numFmtId="0" fontId="322" fillId="0" borderId="0" xfId="0" applyFont="1">
      <alignment vertical="center"/>
    </xf>
    <xf numFmtId="0" fontId="0" fillId="4" borderId="0" xfId="0" applyFill="1">
      <alignment vertical="center"/>
    </xf>
    <xf numFmtId="0" fontId="323" fillId="0" borderId="0" xfId="0" applyFont="1">
      <alignment vertical="center"/>
    </xf>
    <xf numFmtId="261" fontId="0" fillId="0" borderId="0" xfId="1" applyNumberFormat="1" applyFont="1">
      <alignment vertical="center"/>
    </xf>
    <xf numFmtId="43" fontId="0" fillId="0" borderId="0" xfId="0" applyNumberFormat="1">
      <alignment vertical="center"/>
    </xf>
    <xf numFmtId="0" fontId="324" fillId="0" borderId="0" xfId="0" applyFont="1">
      <alignment vertical="center"/>
    </xf>
    <xf numFmtId="0" fontId="325" fillId="0" borderId="0" xfId="0" applyFont="1">
      <alignment vertical="center"/>
    </xf>
    <xf numFmtId="41" fontId="242" fillId="0" borderId="0" xfId="1" applyFont="1">
      <alignment vertical="center"/>
    </xf>
    <xf numFmtId="41" fontId="326" fillId="84" borderId="9" xfId="1" applyFont="1" applyFill="1" applyBorder="1" applyAlignment="1">
      <alignment horizontal="center" vertical="center"/>
    </xf>
    <xf numFmtId="3" fontId="217" fillId="0" borderId="9" xfId="1" applyNumberFormat="1" applyFont="1" applyBorder="1">
      <alignment vertical="center"/>
    </xf>
    <xf numFmtId="3" fontId="0" fillId="0" borderId="0" xfId="1" applyNumberFormat="1" applyFont="1">
      <alignment vertical="center"/>
    </xf>
    <xf numFmtId="41" fontId="217" fillId="0" borderId="9" xfId="1" applyFont="1" applyBorder="1">
      <alignment vertical="center"/>
    </xf>
    <xf numFmtId="41" fontId="220" fillId="0" borderId="9" xfId="1" applyFont="1" applyBorder="1">
      <alignment vertical="center"/>
    </xf>
    <xf numFmtId="3" fontId="0" fillId="80" borderId="9" xfId="1" applyNumberFormat="1" applyFont="1" applyFill="1" applyBorder="1">
      <alignment vertical="center"/>
    </xf>
    <xf numFmtId="3" fontId="0" fillId="0" borderId="9" xfId="1" applyNumberFormat="1" applyFont="1" applyBorder="1">
      <alignment vertical="center"/>
    </xf>
    <xf numFmtId="3" fontId="0" fillId="0" borderId="9" xfId="1" applyNumberFormat="1" applyFont="1" applyBorder="1" applyAlignment="1">
      <alignment horizontal="center" vertical="center"/>
    </xf>
    <xf numFmtId="262" fontId="0" fillId="75" borderId="9" xfId="1" applyNumberFormat="1" applyFont="1" applyFill="1" applyBorder="1">
      <alignment vertical="center"/>
    </xf>
    <xf numFmtId="3" fontId="0" fillId="82" borderId="9" xfId="1" applyNumberFormat="1" applyFont="1" applyFill="1" applyBorder="1">
      <alignment vertical="center"/>
    </xf>
    <xf numFmtId="262" fontId="220" fillId="0" borderId="9" xfId="1" applyNumberFormat="1" applyFont="1" applyBorder="1">
      <alignment vertical="center"/>
    </xf>
    <xf numFmtId="41" fontId="234" fillId="0" borderId="0" xfId="1" applyFont="1">
      <alignment vertical="center"/>
    </xf>
    <xf numFmtId="0" fontId="261" fillId="0" borderId="0" xfId="0" applyFont="1">
      <alignment vertical="center"/>
    </xf>
    <xf numFmtId="262" fontId="222" fillId="75" borderId="9" xfId="1" applyNumberFormat="1" applyFont="1" applyFill="1" applyBorder="1">
      <alignment vertical="center"/>
    </xf>
    <xf numFmtId="0" fontId="172" fillId="0" borderId="0" xfId="2781">
      <alignment vertical="center"/>
    </xf>
    <xf numFmtId="0" fontId="172" fillId="0" borderId="0" xfId="2781" applyAlignment="1">
      <alignment horizontal="right" vertical="center"/>
    </xf>
    <xf numFmtId="0" fontId="172" fillId="0" borderId="10" xfId="2781" applyBorder="1">
      <alignment vertical="center"/>
    </xf>
    <xf numFmtId="0" fontId="172" fillId="0" borderId="7" xfId="2781" applyBorder="1">
      <alignment vertical="center"/>
    </xf>
    <xf numFmtId="0" fontId="172" fillId="0" borderId="8" xfId="2781" applyBorder="1">
      <alignment vertical="center"/>
    </xf>
    <xf numFmtId="0" fontId="172" fillId="0" borderId="205" xfId="2781" quotePrefix="1" applyBorder="1" applyAlignment="1">
      <alignment horizontal="center" vertical="center"/>
    </xf>
    <xf numFmtId="0" fontId="172" fillId="0" borderId="15" xfId="2781" quotePrefix="1" applyBorder="1" applyAlignment="1">
      <alignment horizontal="center" vertical="center"/>
    </xf>
    <xf numFmtId="0" fontId="172" fillId="0" borderId="277" xfId="2781" applyBorder="1">
      <alignment vertical="center"/>
    </xf>
    <xf numFmtId="41" fontId="172" fillId="0" borderId="278" xfId="2781" applyNumberFormat="1" applyBorder="1">
      <alignment vertical="center"/>
    </xf>
    <xf numFmtId="0" fontId="172" fillId="0" borderId="283" xfId="2781" applyBorder="1" applyAlignment="1"/>
    <xf numFmtId="41" fontId="331" fillId="74" borderId="0" xfId="2781" applyNumberFormat="1" applyFont="1" applyFill="1">
      <alignment vertical="center"/>
    </xf>
    <xf numFmtId="0" fontId="172" fillId="70" borderId="8" xfId="2781" applyFill="1" applyBorder="1" applyAlignment="1">
      <alignment horizontal="center" vertical="center" wrapText="1"/>
    </xf>
    <xf numFmtId="0" fontId="172" fillId="70" borderId="9" xfId="2781" applyFill="1" applyBorder="1" applyAlignment="1">
      <alignment horizontal="center" vertical="center" wrapText="1"/>
    </xf>
    <xf numFmtId="0" fontId="172" fillId="70" borderId="285" xfId="2781" applyFill="1" applyBorder="1" applyAlignment="1">
      <alignment horizontal="center" vertical="center" wrapText="1"/>
    </xf>
    <xf numFmtId="0" fontId="332" fillId="0" borderId="296" xfId="2781" applyFont="1" applyBorder="1" applyAlignment="1">
      <alignment horizontal="distributed" vertical="center"/>
    </xf>
    <xf numFmtId="41" fontId="333" fillId="0" borderId="297" xfId="1" applyFont="1" applyBorder="1">
      <alignment vertical="center"/>
    </xf>
    <xf numFmtId="0" fontId="172" fillId="72" borderId="298" xfId="2781" applyFill="1" applyBorder="1">
      <alignment vertical="center"/>
    </xf>
    <xf numFmtId="0" fontId="172" fillId="72" borderId="299" xfId="2781" applyFill="1" applyBorder="1">
      <alignment vertical="center"/>
    </xf>
    <xf numFmtId="0" fontId="172" fillId="72" borderId="300" xfId="2781" applyFill="1" applyBorder="1">
      <alignment vertical="center"/>
    </xf>
    <xf numFmtId="41" fontId="26" fillId="0" borderId="301" xfId="2781" applyNumberFormat="1" applyFont="1" applyBorder="1">
      <alignment vertical="center"/>
    </xf>
    <xf numFmtId="0" fontId="332" fillId="0" borderId="307" xfId="2781" applyFont="1" applyBorder="1" applyAlignment="1">
      <alignment horizontal="distributed" vertical="center"/>
    </xf>
    <xf numFmtId="41" fontId="333" fillId="0" borderId="308" xfId="1" applyFont="1" applyBorder="1">
      <alignment vertical="center"/>
    </xf>
    <xf numFmtId="41" fontId="26" fillId="0" borderId="309" xfId="2781" applyNumberFormat="1" applyFont="1" applyBorder="1">
      <alignment vertical="center"/>
    </xf>
    <xf numFmtId="0" fontId="26" fillId="0" borderId="310" xfId="2781" applyFont="1" applyBorder="1">
      <alignment vertical="center"/>
    </xf>
    <xf numFmtId="0" fontId="26" fillId="0" borderId="311" xfId="2781" applyFont="1" applyBorder="1">
      <alignment vertical="center"/>
    </xf>
    <xf numFmtId="0" fontId="172" fillId="72" borderId="311" xfId="2781" applyFill="1" applyBorder="1">
      <alignment vertical="center"/>
    </xf>
    <xf numFmtId="0" fontId="26" fillId="0" borderId="312" xfId="2781" applyFont="1" applyBorder="1">
      <alignment vertical="center"/>
    </xf>
    <xf numFmtId="0" fontId="172" fillId="72" borderId="309" xfId="2781" applyFill="1" applyBorder="1">
      <alignment vertical="center"/>
    </xf>
    <xf numFmtId="0" fontId="172" fillId="72" borderId="310" xfId="2781" applyFill="1" applyBorder="1">
      <alignment vertical="center"/>
    </xf>
    <xf numFmtId="41" fontId="26" fillId="0" borderId="312" xfId="2781" applyNumberFormat="1" applyFont="1" applyBorder="1">
      <alignment vertical="center"/>
    </xf>
    <xf numFmtId="0" fontId="332" fillId="0" borderId="319" xfId="2781" applyFont="1" applyBorder="1" applyAlignment="1">
      <alignment horizontal="distributed" vertical="center"/>
    </xf>
    <xf numFmtId="0" fontId="333" fillId="0" borderId="320" xfId="2781" applyFont="1" applyBorder="1">
      <alignment vertical="center"/>
    </xf>
    <xf numFmtId="0" fontId="26" fillId="72" borderId="321" xfId="2781" applyFont="1" applyFill="1" applyBorder="1">
      <alignment vertical="center"/>
    </xf>
    <xf numFmtId="0" fontId="26" fillId="72" borderId="322" xfId="2781" applyFont="1" applyFill="1" applyBorder="1">
      <alignment vertical="center"/>
    </xf>
    <xf numFmtId="0" fontId="26" fillId="72" borderId="323" xfId="2781" applyFont="1" applyFill="1" applyBorder="1">
      <alignment vertical="center"/>
    </xf>
    <xf numFmtId="0" fontId="172" fillId="72" borderId="323" xfId="2781" applyFill="1" applyBorder="1">
      <alignment vertical="center"/>
    </xf>
    <xf numFmtId="0" fontId="26" fillId="0" borderId="324" xfId="2781" applyFont="1" applyBorder="1">
      <alignment vertical="center"/>
    </xf>
    <xf numFmtId="0" fontId="172" fillId="0" borderId="326" xfId="2781" applyBorder="1" applyAlignment="1">
      <alignment horizontal="center" vertical="center"/>
    </xf>
    <xf numFmtId="41" fontId="172" fillId="71" borderId="327" xfId="2781" applyNumberFormat="1" applyFill="1" applyBorder="1">
      <alignment vertical="center"/>
    </xf>
    <xf numFmtId="41" fontId="6" fillId="74" borderId="328" xfId="1" applyFont="1" applyFill="1" applyBorder="1">
      <alignment vertical="center"/>
    </xf>
    <xf numFmtId="41" fontId="172" fillId="74" borderId="329" xfId="1" applyFont="1" applyFill="1" applyBorder="1">
      <alignment vertical="center"/>
    </xf>
    <xf numFmtId="41" fontId="172" fillId="74" borderId="330" xfId="1" applyFont="1" applyFill="1" applyBorder="1">
      <alignment vertical="center"/>
    </xf>
    <xf numFmtId="41" fontId="172" fillId="74" borderId="331" xfId="1" applyFont="1" applyFill="1" applyBorder="1">
      <alignment vertical="center"/>
    </xf>
    <xf numFmtId="0" fontId="172" fillId="0" borderId="283" xfId="2781" applyBorder="1">
      <alignment vertical="center"/>
    </xf>
    <xf numFmtId="0" fontId="172" fillId="0" borderId="284" xfId="2781" applyBorder="1" applyAlignment="1">
      <alignment horizontal="center" vertical="center"/>
    </xf>
    <xf numFmtId="0" fontId="172" fillId="0" borderId="75" xfId="2781" applyBorder="1" applyAlignment="1">
      <alignment horizontal="center" vertical="center"/>
    </xf>
    <xf numFmtId="0" fontId="172" fillId="0" borderId="12" xfId="2781" applyBorder="1" applyAlignment="1">
      <alignment horizontal="center" vertical="center"/>
    </xf>
    <xf numFmtId="0" fontId="172" fillId="72" borderId="12" xfId="2781" applyFill="1" applyBorder="1" applyAlignment="1">
      <alignment horizontal="center" vertical="center"/>
    </xf>
    <xf numFmtId="0" fontId="172" fillId="0" borderId="332" xfId="2781" applyBorder="1" applyAlignment="1">
      <alignment horizontal="center" vertical="center"/>
    </xf>
    <xf numFmtId="41" fontId="26" fillId="0" borderId="298" xfId="2781" applyNumberFormat="1" applyFont="1" applyBorder="1">
      <alignment vertical="center"/>
    </xf>
    <xf numFmtId="0" fontId="26" fillId="0" borderId="299" xfId="2781" applyFont="1" applyBorder="1">
      <alignment vertical="center"/>
    </xf>
    <xf numFmtId="0" fontId="26" fillId="0" borderId="300" xfId="2781" applyFont="1" applyBorder="1">
      <alignment vertical="center"/>
    </xf>
    <xf numFmtId="0" fontId="26" fillId="0" borderId="301" xfId="2781" applyFont="1" applyBorder="1">
      <alignment vertical="center"/>
    </xf>
    <xf numFmtId="0" fontId="26" fillId="72" borderId="312" xfId="2781" applyFont="1" applyFill="1" applyBorder="1">
      <alignment vertical="center"/>
    </xf>
    <xf numFmtId="41" fontId="26" fillId="0" borderId="310" xfId="2781" applyNumberFormat="1" applyFont="1" applyBorder="1">
      <alignment vertical="center"/>
    </xf>
    <xf numFmtId="41" fontId="333" fillId="0" borderId="320" xfId="1" applyFont="1" applyBorder="1">
      <alignment vertical="center"/>
    </xf>
    <xf numFmtId="0" fontId="26" fillId="0" borderId="321" xfId="2781" applyFont="1" applyBorder="1">
      <alignment vertical="center"/>
    </xf>
    <xf numFmtId="0" fontId="26" fillId="0" borderId="322" xfId="2781" applyFont="1" applyBorder="1">
      <alignment vertical="center"/>
    </xf>
    <xf numFmtId="0" fontId="26" fillId="0" borderId="323" xfId="2781" applyFont="1" applyBorder="1">
      <alignment vertical="center"/>
    </xf>
    <xf numFmtId="0" fontId="172" fillId="0" borderId="333" xfId="2781" applyBorder="1" applyAlignment="1">
      <alignment horizontal="center" vertical="center"/>
    </xf>
    <xf numFmtId="41" fontId="172" fillId="71" borderId="7" xfId="2781" applyNumberFormat="1" applyFill="1" applyBorder="1">
      <alignment vertical="center"/>
    </xf>
    <xf numFmtId="41" fontId="6" fillId="74" borderId="334" xfId="1" applyFont="1" applyFill="1" applyBorder="1">
      <alignment vertical="center"/>
    </xf>
    <xf numFmtId="41" fontId="172" fillId="74" borderId="8" xfId="1" applyFont="1" applyFill="1" applyBorder="1">
      <alignment vertical="center"/>
    </xf>
    <xf numFmtId="41" fontId="172" fillId="74" borderId="9" xfId="1" applyFont="1" applyFill="1" applyBorder="1">
      <alignment vertical="center"/>
    </xf>
    <xf numFmtId="41" fontId="172" fillId="74" borderId="285" xfId="1" applyFont="1" applyFill="1" applyBorder="1">
      <alignment vertical="center"/>
    </xf>
    <xf numFmtId="0" fontId="172" fillId="0" borderId="335" xfId="2781" applyBorder="1">
      <alignment vertical="center"/>
    </xf>
    <xf numFmtId="41" fontId="172" fillId="0" borderId="336" xfId="2781" applyNumberFormat="1" applyBorder="1">
      <alignment vertical="center"/>
    </xf>
    <xf numFmtId="0" fontId="172" fillId="0" borderId="336" xfId="2781" applyBorder="1">
      <alignment vertical="center"/>
    </xf>
    <xf numFmtId="0" fontId="172" fillId="0" borderId="337" xfId="2781" applyBorder="1">
      <alignment vertical="center"/>
    </xf>
    <xf numFmtId="0" fontId="172" fillId="0" borderId="256" xfId="2781" quotePrefix="1" applyBorder="1" applyAlignment="1">
      <alignment horizontal="center" vertical="center"/>
    </xf>
    <xf numFmtId="178" fontId="7" fillId="0" borderId="244" xfId="2" applyNumberFormat="1" applyFont="1" applyBorder="1" applyAlignment="1">
      <alignment horizontal="centerContinuous"/>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41" fontId="0" fillId="70" borderId="9" xfId="1" applyFont="1" applyFill="1" applyBorder="1" applyAlignment="1">
      <alignment horizontal="center" vertical="center"/>
    </xf>
    <xf numFmtId="0" fontId="15" fillId="4" borderId="3" xfId="2"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indent="1"/>
    </xf>
    <xf numFmtId="0" fontId="217" fillId="0" borderId="0" xfId="0" applyFont="1" applyAlignment="1">
      <alignment horizontal="left" vertical="center" indent="2"/>
    </xf>
    <xf numFmtId="0" fontId="234" fillId="0" borderId="0" xfId="0" applyFont="1" applyAlignment="1">
      <alignment horizontal="left" vertical="center" indent="1"/>
    </xf>
    <xf numFmtId="0" fontId="234" fillId="0" borderId="0" xfId="0" applyFont="1" applyAlignment="1">
      <alignment horizontal="left" vertical="center" indent="3"/>
    </xf>
    <xf numFmtId="0" fontId="217" fillId="0" borderId="0" xfId="0" applyFont="1" applyAlignment="1">
      <alignment horizontal="left" vertical="center" indent="1"/>
    </xf>
    <xf numFmtId="0" fontId="226" fillId="0" borderId="0" xfId="0" applyFont="1" applyAlignment="1">
      <alignment horizontal="left" vertical="center" indent="1"/>
    </xf>
    <xf numFmtId="0" fontId="18" fillId="0" borderId="0" xfId="0" applyFont="1">
      <alignment vertical="center"/>
    </xf>
    <xf numFmtId="3" fontId="227" fillId="70" borderId="9" xfId="0" applyNumberFormat="1" applyFont="1" applyFill="1" applyBorder="1" applyAlignment="1">
      <alignment horizontal="center" vertical="center"/>
    </xf>
    <xf numFmtId="2" fontId="0" fillId="70" borderId="9" xfId="0" applyNumberFormat="1" applyFill="1" applyBorder="1">
      <alignment vertical="center"/>
    </xf>
    <xf numFmtId="0" fontId="0" fillId="70" borderId="9" xfId="0" applyFill="1" applyBorder="1">
      <alignment vertical="center"/>
    </xf>
    <xf numFmtId="2" fontId="0" fillId="70" borderId="10" xfId="0" applyNumberFormat="1" applyFill="1" applyBorder="1">
      <alignment vertical="center"/>
    </xf>
    <xf numFmtId="3" fontId="256" fillId="70" borderId="7" xfId="0" applyNumberFormat="1" applyFont="1" applyFill="1" applyBorder="1">
      <alignment vertical="center"/>
    </xf>
    <xf numFmtId="2" fontId="226" fillId="70" borderId="10" xfId="0" applyNumberFormat="1" applyFont="1" applyFill="1" applyBorder="1">
      <alignment vertical="center"/>
    </xf>
    <xf numFmtId="260" fontId="220" fillId="0" borderId="8" xfId="1" applyNumberFormat="1" applyFont="1" applyBorder="1" applyAlignment="1">
      <alignment horizontal="center" vertical="center"/>
    </xf>
    <xf numFmtId="0" fontId="219" fillId="70" borderId="10" xfId="0" applyFont="1" applyFill="1" applyBorder="1">
      <alignment vertical="center"/>
    </xf>
    <xf numFmtId="3" fontId="0" fillId="70" borderId="9" xfId="0" applyNumberFormat="1" applyFill="1" applyBorder="1" applyAlignment="1">
      <alignment horizontal="center" vertical="center"/>
    </xf>
    <xf numFmtId="0" fontId="5" fillId="0" borderId="0" xfId="2" applyAlignment="1">
      <alignment horizontal="center" vertical="center"/>
    </xf>
    <xf numFmtId="0" fontId="33" fillId="3" borderId="344" xfId="2686" applyFont="1" applyFill="1" applyBorder="1" applyAlignment="1">
      <alignment horizontal="center" vertical="center"/>
    </xf>
    <xf numFmtId="0" fontId="33" fillId="3" borderId="57" xfId="2686" applyFont="1" applyFill="1" applyBorder="1" applyAlignment="1">
      <alignment horizontal="center" vertical="center"/>
    </xf>
    <xf numFmtId="14" fontId="33" fillId="74" borderId="345" xfId="2" applyNumberFormat="1" applyFont="1" applyFill="1" applyBorder="1" applyAlignment="1">
      <alignment horizontal="center" vertical="center"/>
    </xf>
    <xf numFmtId="14" fontId="33" fillId="74" borderId="242" xfId="2" applyNumberFormat="1" applyFont="1" applyFill="1" applyBorder="1" applyAlignment="1">
      <alignment horizontal="center" vertical="center"/>
    </xf>
    <xf numFmtId="0" fontId="15" fillId="82" borderId="346" xfId="2" applyFont="1" applyFill="1" applyBorder="1" applyAlignment="1">
      <alignment horizontal="center" vertical="center" wrapText="1"/>
    </xf>
    <xf numFmtId="0" fontId="15" fillId="82" borderId="347" xfId="2" applyFont="1" applyFill="1" applyBorder="1" applyAlignment="1">
      <alignment horizontal="center" vertical="center" wrapText="1"/>
    </xf>
    <xf numFmtId="0" fontId="27" fillId="82" borderId="347" xfId="2" applyFont="1" applyFill="1" applyBorder="1" applyAlignment="1">
      <alignment horizontal="center" vertical="center" wrapText="1"/>
    </xf>
    <xf numFmtId="0" fontId="9" fillId="3" borderId="349" xfId="2" applyFont="1" applyFill="1" applyBorder="1" applyAlignment="1">
      <alignment horizontal="center" vertical="center"/>
    </xf>
    <xf numFmtId="14" fontId="264" fillId="4" borderId="348" xfId="2" applyNumberFormat="1" applyFont="1" applyFill="1" applyBorder="1" applyAlignment="1">
      <alignment horizontal="center" vertical="center"/>
    </xf>
    <xf numFmtId="14" fontId="264" fillId="4" borderId="350" xfId="2" applyNumberFormat="1" applyFont="1" applyFill="1" applyBorder="1" applyAlignment="1">
      <alignment horizontal="center" vertical="center"/>
    </xf>
    <xf numFmtId="14" fontId="264" fillId="4" borderId="351" xfId="2" applyNumberFormat="1" applyFont="1" applyFill="1" applyBorder="1" applyAlignment="1">
      <alignment horizontal="center" vertical="center"/>
    </xf>
    <xf numFmtId="0" fontId="9" fillId="3" borderId="352" xfId="2" applyFont="1" applyFill="1" applyBorder="1" applyAlignment="1">
      <alignment horizontal="center" vertical="center"/>
    </xf>
    <xf numFmtId="14" fontId="264" fillId="4" borderId="353" xfId="2" applyNumberFormat="1" applyFont="1" applyFill="1" applyBorder="1" applyAlignment="1">
      <alignment horizontal="center" vertical="center"/>
    </xf>
    <xf numFmtId="14" fontId="264" fillId="4" borderId="354" xfId="2" applyNumberFormat="1" applyFont="1" applyFill="1" applyBorder="1" applyAlignment="1">
      <alignment horizontal="center" vertical="center"/>
    </xf>
    <xf numFmtId="0" fontId="33" fillId="3" borderId="355" xfId="2686" applyFont="1" applyFill="1" applyBorder="1" applyAlignment="1">
      <alignment horizontal="center" vertical="center"/>
    </xf>
    <xf numFmtId="178" fontId="33" fillId="3" borderId="356" xfId="2686" applyNumberFormat="1" applyFont="1" applyFill="1" applyBorder="1" applyAlignment="1">
      <alignment horizontal="center" vertical="center"/>
    </xf>
    <xf numFmtId="14" fontId="33" fillId="3" borderId="356" xfId="2686" applyNumberFormat="1" applyFont="1" applyFill="1" applyBorder="1" applyAlignment="1">
      <alignment horizontal="center" vertical="center"/>
    </xf>
    <xf numFmtId="0" fontId="317" fillId="3" borderId="356" xfId="2780" applyFont="1" applyFill="1" applyBorder="1" applyAlignment="1">
      <alignment horizontal="center" vertical="center"/>
    </xf>
    <xf numFmtId="14" fontId="33" fillId="3" borderId="357" xfId="2686" applyNumberFormat="1" applyFont="1" applyFill="1" applyBorder="1" applyAlignment="1">
      <alignment horizontal="center" vertical="center"/>
    </xf>
    <xf numFmtId="0" fontId="33" fillId="3" borderId="358" xfId="2686" applyFont="1" applyFill="1" applyBorder="1" applyAlignment="1">
      <alignment horizontal="center" vertical="center"/>
    </xf>
    <xf numFmtId="178" fontId="33" fillId="3" borderId="359" xfId="2686" applyNumberFormat="1" applyFont="1" applyFill="1" applyBorder="1" applyAlignment="1">
      <alignment horizontal="center" vertical="center"/>
    </xf>
    <xf numFmtId="14" fontId="33" fillId="3" borderId="359" xfId="2686" applyNumberFormat="1" applyFont="1" applyFill="1" applyBorder="1" applyAlignment="1">
      <alignment horizontal="center" vertical="center"/>
    </xf>
    <xf numFmtId="0" fontId="316" fillId="3" borderId="359" xfId="2780" applyFill="1" applyBorder="1" applyAlignment="1">
      <alignment horizontal="center" vertical="center"/>
    </xf>
    <xf numFmtId="14" fontId="33" fillId="3" borderId="360" xfId="2686" applyNumberFormat="1" applyFont="1" applyFill="1" applyBorder="1" applyAlignment="1">
      <alignment horizontal="center" vertical="center"/>
    </xf>
    <xf numFmtId="14" fontId="316" fillId="3" borderId="359" xfId="2780" applyNumberFormat="1" applyFill="1" applyBorder="1" applyAlignment="1">
      <alignment horizontal="center" vertical="center"/>
    </xf>
    <xf numFmtId="0" fontId="316" fillId="3" borderId="358" xfId="2780" applyFill="1" applyBorder="1" applyAlignment="1">
      <alignment horizontal="left" vertical="center"/>
    </xf>
    <xf numFmtId="0" fontId="316" fillId="3" borderId="359" xfId="2780" applyFill="1" applyBorder="1" applyAlignment="1">
      <alignment horizontal="left" vertical="center"/>
    </xf>
    <xf numFmtId="0" fontId="316" fillId="3" borderId="361" xfId="2780" applyFill="1" applyBorder="1" applyAlignment="1">
      <alignment horizontal="left" vertical="center"/>
    </xf>
    <xf numFmtId="0" fontId="316" fillId="3" borderId="362" xfId="2780" applyFill="1" applyBorder="1" applyAlignment="1">
      <alignment horizontal="left" vertical="center"/>
    </xf>
    <xf numFmtId="14" fontId="316" fillId="3" borderId="362" xfId="2780" applyNumberFormat="1" applyFill="1" applyBorder="1" applyAlignment="1">
      <alignment horizontal="center" vertical="center"/>
    </xf>
    <xf numFmtId="14" fontId="33" fillId="3" borderId="363" xfId="2686" applyNumberFormat="1" applyFont="1" applyFill="1" applyBorder="1" applyAlignment="1">
      <alignment horizontal="center" vertical="center"/>
    </xf>
    <xf numFmtId="0" fontId="9" fillId="3" borderId="364" xfId="2" applyFont="1" applyFill="1" applyBorder="1" applyAlignment="1">
      <alignment horizontal="center" vertical="center"/>
    </xf>
    <xf numFmtId="0" fontId="316" fillId="3" borderId="365" xfId="2780" applyFill="1" applyBorder="1" applyAlignment="1">
      <alignment horizontal="center" vertical="center" wrapText="1"/>
    </xf>
    <xf numFmtId="0" fontId="33" fillId="3" borderId="366" xfId="2686" applyFont="1" applyFill="1" applyBorder="1" applyAlignment="1">
      <alignment horizontal="center" vertical="center"/>
    </xf>
    <xf numFmtId="14" fontId="337" fillId="5" borderId="9" xfId="2" applyNumberFormat="1" applyFont="1" applyFill="1" applyBorder="1" applyAlignment="1">
      <alignment horizontal="center" vertical="center"/>
    </xf>
    <xf numFmtId="0" fontId="338" fillId="0" borderId="0" xfId="2782">
      <alignment vertical="center"/>
    </xf>
    <xf numFmtId="0" fontId="6" fillId="0" borderId="25" xfId="2" applyFont="1" applyBorder="1" applyAlignment="1">
      <alignment horizontal="center" vertical="center"/>
    </xf>
    <xf numFmtId="0" fontId="6" fillId="0" borderId="217" xfId="2" applyFont="1" applyBorder="1" applyAlignment="1">
      <alignment horizontal="center" vertical="center"/>
    </xf>
    <xf numFmtId="0" fontId="7" fillId="0" borderId="244" xfId="2" applyFont="1" applyBorder="1" applyAlignment="1">
      <alignment horizontal="center" vertical="center"/>
    </xf>
    <xf numFmtId="176" fontId="248" fillId="83" borderId="28" xfId="2" applyNumberFormat="1" applyFont="1" applyFill="1" applyBorder="1" applyAlignment="1">
      <alignment horizontal="center" vertical="center"/>
    </xf>
    <xf numFmtId="176" fontId="248" fillId="83" borderId="219" xfId="2" applyNumberFormat="1" applyFont="1" applyFill="1" applyBorder="1" applyAlignment="1">
      <alignment horizontal="center" vertical="center"/>
    </xf>
    <xf numFmtId="176" fontId="6" fillId="0" borderId="245" xfId="2" applyNumberFormat="1" applyFont="1" applyBorder="1" applyAlignment="1">
      <alignment horizontal="center" vertical="center"/>
    </xf>
    <xf numFmtId="0" fontId="10" fillId="0" borderId="0" xfId="2" applyFont="1" applyAlignment="1">
      <alignment horizontal="right" vertical="center"/>
    </xf>
    <xf numFmtId="3" fontId="16" fillId="0" borderId="0" xfId="1" applyNumberFormat="1" applyFont="1" applyAlignment="1">
      <alignment horizontal="center" vertical="center"/>
    </xf>
    <xf numFmtId="0" fontId="0" fillId="2" borderId="0" xfId="0" applyNumberFormat="1" applyFill="1">
      <alignment vertical="center"/>
    </xf>
    <xf numFmtId="43" fontId="0" fillId="2" borderId="0" xfId="0" applyNumberFormat="1" applyFill="1">
      <alignment vertical="center"/>
    </xf>
    <xf numFmtId="0" fontId="339" fillId="0" borderId="0" xfId="0" applyFont="1">
      <alignment vertical="center"/>
    </xf>
    <xf numFmtId="0" fontId="34" fillId="0" borderId="0" xfId="0" applyFont="1">
      <alignment vertical="center"/>
    </xf>
    <xf numFmtId="0" fontId="34" fillId="0" borderId="21" xfId="0" applyFont="1" applyBorder="1">
      <alignment vertical="center"/>
    </xf>
    <xf numFmtId="0" fontId="342" fillId="0" borderId="7" xfId="0" applyFont="1" applyBorder="1">
      <alignment vertical="center"/>
    </xf>
    <xf numFmtId="0" fontId="34" fillId="0" borderId="7" xfId="0" applyFont="1" applyBorder="1">
      <alignment vertical="center"/>
    </xf>
    <xf numFmtId="0" fontId="283" fillId="0" borderId="0" xfId="0" applyFont="1">
      <alignment vertical="center"/>
    </xf>
    <xf numFmtId="0" fontId="339" fillId="0" borderId="0" xfId="0" applyFont="1" applyAlignment="1">
      <alignment horizontal="right" vertical="center"/>
    </xf>
    <xf numFmtId="3" fontId="34" fillId="0" borderId="9" xfId="0" applyNumberFormat="1" applyFont="1" applyBorder="1">
      <alignment vertical="center"/>
    </xf>
    <xf numFmtId="0" fontId="34" fillId="0" borderId="9" xfId="0" applyFont="1" applyBorder="1" applyAlignment="1">
      <alignment horizontal="center" vertical="center"/>
    </xf>
    <xf numFmtId="41" fontId="5" fillId="5" borderId="9" xfId="1" applyFont="1" applyFill="1" applyBorder="1" applyAlignment="1">
      <alignment horizontal="center"/>
    </xf>
    <xf numFmtId="41" fontId="5" fillId="83" borderId="9" xfId="1" applyFont="1" applyFill="1" applyBorder="1" applyAlignment="1">
      <alignment horizontal="center"/>
    </xf>
    <xf numFmtId="0" fontId="13" fillId="3" borderId="0" xfId="2" applyFont="1" applyFill="1" applyAlignment="1">
      <alignment horizontal="center" vertical="center"/>
    </xf>
    <xf numFmtId="177" fontId="5" fillId="73" borderId="9" xfId="2" applyNumberFormat="1" applyFill="1" applyBorder="1"/>
    <xf numFmtId="0" fontId="338" fillId="0" borderId="0" xfId="2782" applyAlignment="1"/>
    <xf numFmtId="0" fontId="31" fillId="0" borderId="0" xfId="2" applyFont="1" applyAlignment="1">
      <alignment horizontal="center" shrinkToFit="1"/>
    </xf>
    <xf numFmtId="0" fontId="13" fillId="3" borderId="0" xfId="2" applyFont="1" applyFill="1" applyAlignment="1">
      <alignment horizontal="center" vertical="center"/>
    </xf>
    <xf numFmtId="0" fontId="16" fillId="0" borderId="0" xfId="2" applyFont="1" applyAlignment="1">
      <alignment horizontal="center"/>
    </xf>
    <xf numFmtId="0" fontId="31" fillId="0" borderId="5" xfId="2" applyFont="1" applyBorder="1" applyAlignment="1">
      <alignment horizontal="center" shrinkToFit="1"/>
    </xf>
    <xf numFmtId="0" fontId="10" fillId="4" borderId="22" xfId="2" applyFont="1" applyFill="1" applyBorder="1" applyAlignment="1">
      <alignment horizontal="center"/>
    </xf>
    <xf numFmtId="0" fontId="10" fillId="4" borderId="23" xfId="2" applyFont="1" applyFill="1" applyBorder="1" applyAlignment="1">
      <alignment horizontal="center"/>
    </xf>
    <xf numFmtId="14" fontId="13" fillId="3" borderId="0" xfId="2" applyNumberFormat="1" applyFont="1" applyFill="1" applyAlignment="1">
      <alignment horizontal="center" vertical="center"/>
    </xf>
    <xf numFmtId="0" fontId="12" fillId="3" borderId="0" xfId="2" applyFont="1" applyFill="1" applyAlignment="1">
      <alignment horizontal="center" vertical="center"/>
    </xf>
    <xf numFmtId="3" fontId="226" fillId="70" borderId="9" xfId="0" applyNumberFormat="1" applyFont="1" applyFill="1" applyBorder="1" applyAlignment="1">
      <alignment horizontal="center" vertical="center"/>
    </xf>
    <xf numFmtId="177" fontId="222" fillId="70" borderId="45" xfId="0" applyNumberFormat="1" applyFont="1" applyFill="1" applyBorder="1" applyAlignment="1">
      <alignment horizontal="center" vertical="center"/>
    </xf>
    <xf numFmtId="0" fontId="222" fillId="70" borderId="45" xfId="0" applyFont="1" applyFill="1" applyBorder="1" applyAlignment="1">
      <alignment horizontal="center" vertical="center"/>
    </xf>
    <xf numFmtId="3" fontId="219" fillId="4" borderId="248" xfId="0" applyNumberFormat="1" applyFont="1" applyFill="1" applyBorder="1" applyAlignment="1">
      <alignment horizontal="center" vertical="center"/>
    </xf>
    <xf numFmtId="3" fontId="219" fillId="4" borderId="249" xfId="0" applyNumberFormat="1" applyFont="1" applyFill="1" applyBorder="1" applyAlignment="1">
      <alignment horizontal="center" vertical="center"/>
    </xf>
    <xf numFmtId="3" fontId="219" fillId="4" borderId="250" xfId="0"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3" fontId="214" fillId="7" borderId="9" xfId="0" applyNumberFormat="1" applyFont="1" applyFill="1" applyBorder="1" applyAlignment="1">
      <alignment horizontal="center" vertical="center"/>
    </xf>
    <xf numFmtId="3" fontId="228" fillId="7" borderId="9" xfId="0" applyNumberFormat="1" applyFont="1" applyFill="1" applyBorder="1" applyAlignment="1">
      <alignment horizontal="center" vertical="center"/>
    </xf>
    <xf numFmtId="0" fontId="319" fillId="0" borderId="76" xfId="0" applyFont="1" applyBorder="1" applyAlignment="1">
      <alignment horizontal="center" vertical="center" wrapText="1"/>
    </xf>
    <xf numFmtId="0" fontId="319" fillId="0" borderId="0" xfId="0" applyFont="1" applyAlignment="1">
      <alignment horizontal="center" vertical="center" wrapText="1"/>
    </xf>
    <xf numFmtId="0" fontId="319" fillId="0" borderId="13" xfId="0" applyFont="1" applyBorder="1" applyAlignment="1">
      <alignment horizontal="center" vertical="center" wrapText="1"/>
    </xf>
    <xf numFmtId="0" fontId="319" fillId="0" borderId="74" xfId="0" applyFont="1" applyBorder="1" applyAlignment="1">
      <alignment horizontal="center" vertical="center" wrapText="1"/>
    </xf>
    <xf numFmtId="0" fontId="319" fillId="0" borderId="5" xfId="0" applyFont="1" applyBorder="1" applyAlignment="1">
      <alignment horizontal="center" vertical="center" wrapText="1"/>
    </xf>
    <xf numFmtId="0" fontId="319" fillId="0" borderId="75" xfId="0" applyFont="1" applyBorder="1" applyAlignment="1">
      <alignment horizontal="center" vertical="center" wrapText="1"/>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20" fillId="0" borderId="77" xfId="0" applyFont="1" applyBorder="1" applyAlignment="1">
      <alignment horizontal="center" vertical="center"/>
    </xf>
    <xf numFmtId="0" fontId="220" fillId="0" borderId="6" xfId="0" applyFont="1" applyBorder="1" applyAlignment="1">
      <alignment horizontal="center" vertical="center"/>
    </xf>
    <xf numFmtId="0" fontId="220" fillId="0" borderId="11" xfId="0" applyFont="1" applyBorder="1" applyAlignment="1">
      <alignment horizontal="center" vertical="center"/>
    </xf>
    <xf numFmtId="0" fontId="220" fillId="0" borderId="74" xfId="0" applyFont="1" applyBorder="1" applyAlignment="1">
      <alignment horizontal="center" vertical="center"/>
    </xf>
    <xf numFmtId="0" fontId="220" fillId="0" borderId="5" xfId="0" applyFont="1" applyBorder="1" applyAlignment="1">
      <alignment horizontal="center" vertical="center"/>
    </xf>
    <xf numFmtId="0" fontId="220" fillId="0" borderId="75" xfId="0" applyFont="1" applyBorder="1" applyAlignment="1">
      <alignment horizontal="center" vertical="center"/>
    </xf>
    <xf numFmtId="253" fontId="0" fillId="0" borderId="247" xfId="0" applyNumberFormat="1" applyBorder="1" applyAlignment="1">
      <alignment horizontal="center" vertical="center"/>
    </xf>
    <xf numFmtId="0" fontId="0" fillId="0" borderId="76" xfId="0" applyBorder="1" applyAlignment="1">
      <alignment horizontal="center" vertical="center"/>
    </xf>
    <xf numFmtId="0" fontId="0" fillId="0" borderId="13" xfId="0" applyBorder="1" applyAlignment="1">
      <alignment horizontal="center" vertical="center"/>
    </xf>
    <xf numFmtId="244" fontId="220" fillId="0" borderId="77" xfId="0" applyNumberFormat="1" applyFont="1" applyBorder="1" applyAlignment="1">
      <alignment horizontal="center" vertical="center"/>
    </xf>
    <xf numFmtId="244" fontId="220" fillId="0" borderId="6" xfId="0" applyNumberFormat="1" applyFont="1" applyBorder="1" applyAlignment="1">
      <alignment horizontal="center" vertical="center"/>
    </xf>
    <xf numFmtId="244" fontId="220" fillId="0" borderId="11" xfId="0" applyNumberFormat="1" applyFont="1" applyBorder="1" applyAlignment="1">
      <alignment horizontal="center" vertical="center"/>
    </xf>
    <xf numFmtId="244" fontId="220" fillId="0" borderId="76" xfId="0" applyNumberFormat="1" applyFont="1" applyBorder="1" applyAlignment="1">
      <alignment horizontal="center" vertical="center"/>
    </xf>
    <xf numFmtId="244" fontId="220" fillId="0" borderId="0" xfId="0" applyNumberFormat="1" applyFont="1" applyAlignment="1">
      <alignment horizontal="center" vertical="center"/>
    </xf>
    <xf numFmtId="244" fontId="220" fillId="0" borderId="13" xfId="0" applyNumberFormat="1" applyFont="1" applyBorder="1" applyAlignment="1">
      <alignment horizontal="center" vertical="center"/>
    </xf>
    <xf numFmtId="244" fontId="220" fillId="0" borderId="74" xfId="0" applyNumberFormat="1" applyFont="1" applyBorder="1" applyAlignment="1">
      <alignment horizontal="center" vertical="center"/>
    </xf>
    <xf numFmtId="244" fontId="220" fillId="0" borderId="5" xfId="0" applyNumberFormat="1" applyFont="1" applyBorder="1" applyAlignment="1">
      <alignment horizontal="center" vertical="center"/>
    </xf>
    <xf numFmtId="244" fontId="220" fillId="0" borderId="75" xfId="0" applyNumberFormat="1" applyFont="1" applyBorder="1" applyAlignment="1">
      <alignment horizontal="center" vertical="center"/>
    </xf>
    <xf numFmtId="242" fontId="220" fillId="0" borderId="7" xfId="0" applyNumberFormat="1" applyFont="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xf>
    <xf numFmtId="243" fontId="227" fillId="0" borderId="8" xfId="1" applyNumberFormat="1" applyFont="1" applyBorder="1" applyAlignment="1">
      <alignment horizontal="center" vertical="center"/>
    </xf>
    <xf numFmtId="243" fontId="227" fillId="0" borderId="9" xfId="1" applyNumberFormat="1" applyFont="1" applyBorder="1" applyAlignment="1">
      <alignment horizontal="center" vertical="center"/>
    </xf>
    <xf numFmtId="243" fontId="256" fillId="70" borderId="9" xfId="1" applyNumberFormat="1" applyFont="1" applyFill="1" applyBorder="1" applyAlignment="1">
      <alignment horizontal="right" vertical="center"/>
    </xf>
    <xf numFmtId="243" fontId="256" fillId="70" borderId="10" xfId="1" applyNumberFormat="1" applyFont="1" applyFill="1" applyBorder="1" applyAlignment="1">
      <alignment horizontal="right" vertical="center"/>
    </xf>
    <xf numFmtId="0" fontId="267" fillId="0" borderId="0" xfId="0" applyFont="1" applyAlignment="1">
      <alignment horizontal="center" vertical="center"/>
    </xf>
    <xf numFmtId="0" fontId="0" fillId="0" borderId="6"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5" xfId="0" applyBorder="1" applyAlignment="1">
      <alignment horizontal="left" vertical="center"/>
    </xf>
    <xf numFmtId="0" fontId="0" fillId="0" borderId="75" xfId="0" applyBorder="1" applyAlignment="1">
      <alignment horizontal="left" vertical="center"/>
    </xf>
    <xf numFmtId="242" fontId="220" fillId="0" borderId="74" xfId="0" applyNumberFormat="1" applyFont="1" applyBorder="1" applyAlignment="1">
      <alignment horizontal="center" vertical="center"/>
    </xf>
    <xf numFmtId="242" fontId="220" fillId="0" borderId="5" xfId="0" applyNumberFormat="1" applyFont="1" applyBorder="1" applyAlignment="1">
      <alignment horizontal="center" vertical="center"/>
    </xf>
    <xf numFmtId="0" fontId="220" fillId="0" borderId="0" xfId="0" applyFont="1" applyAlignment="1">
      <alignment horizontal="left" vertical="center" wrapText="1"/>
    </xf>
    <xf numFmtId="0" fontId="220" fillId="0" borderId="0" xfId="0" applyFont="1" applyAlignment="1">
      <alignment horizontal="left" vertical="center"/>
    </xf>
    <xf numFmtId="0" fontId="220" fillId="0" borderId="5" xfId="0" applyFont="1" applyBorder="1" applyAlignment="1">
      <alignment horizontal="left" vertical="center"/>
    </xf>
    <xf numFmtId="0" fontId="223" fillId="0" borderId="5"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wrapText="1"/>
    </xf>
    <xf numFmtId="243" fontId="227" fillId="0" borderId="6" xfId="1" applyNumberFormat="1" applyFont="1" applyBorder="1" applyAlignment="1">
      <alignment horizontal="center" vertical="center" wrapText="1"/>
    </xf>
    <xf numFmtId="243" fontId="227" fillId="0" borderId="11" xfId="1" applyNumberFormat="1" applyFont="1" applyBorder="1" applyAlignment="1">
      <alignment horizontal="center" vertical="center" wrapText="1"/>
    </xf>
    <xf numFmtId="243" fontId="227" fillId="0" borderId="0" xfId="1" applyNumberFormat="1" applyFont="1" applyAlignment="1">
      <alignment horizontal="center" vertical="center" wrapText="1"/>
    </xf>
    <xf numFmtId="243" fontId="227" fillId="0" borderId="13" xfId="1" applyNumberFormat="1" applyFont="1" applyBorder="1" applyAlignment="1">
      <alignment horizontal="center" vertical="center" wrapText="1"/>
    </xf>
    <xf numFmtId="243" fontId="227" fillId="0" borderId="5" xfId="1" applyNumberFormat="1" applyFont="1" applyBorder="1" applyAlignment="1">
      <alignment horizontal="center" vertical="center" wrapText="1"/>
    </xf>
    <xf numFmtId="243" fontId="227" fillId="0" borderId="75" xfId="1" applyNumberFormat="1" applyFont="1" applyBorder="1" applyAlignment="1">
      <alignment horizontal="center" vertical="center" wrapText="1"/>
    </xf>
    <xf numFmtId="243" fontId="227" fillId="0" borderId="77" xfId="1" applyNumberFormat="1" applyFont="1" applyBorder="1" applyAlignment="1">
      <alignment horizontal="center" vertical="center"/>
    </xf>
    <xf numFmtId="243" fontId="227" fillId="0" borderId="6" xfId="1" applyNumberFormat="1" applyFont="1" applyBorder="1" applyAlignment="1">
      <alignment horizontal="center" vertical="center"/>
    </xf>
    <xf numFmtId="243" fontId="227" fillId="0" borderId="11" xfId="1" applyNumberFormat="1" applyFont="1" applyBorder="1" applyAlignment="1">
      <alignment horizontal="center" vertical="center"/>
    </xf>
    <xf numFmtId="243" fontId="227" fillId="0" borderId="74" xfId="1" applyNumberFormat="1" applyFont="1" applyBorder="1" applyAlignment="1">
      <alignment horizontal="center" vertical="center"/>
    </xf>
    <xf numFmtId="243" fontId="227" fillId="0" borderId="5" xfId="1" applyNumberFormat="1" applyFont="1" applyBorder="1" applyAlignment="1">
      <alignment horizontal="center" vertical="center"/>
    </xf>
    <xf numFmtId="243" fontId="227" fillId="0" borderId="75" xfId="1" applyNumberFormat="1" applyFont="1" applyBorder="1" applyAlignment="1">
      <alignment horizontal="center" vertical="center"/>
    </xf>
    <xf numFmtId="243" fontId="227" fillId="0" borderId="102" xfId="1" applyNumberFormat="1" applyFont="1" applyBorder="1" applyAlignment="1">
      <alignment horizontal="center" vertical="center"/>
    </xf>
    <xf numFmtId="243" fontId="227" fillId="0" borderId="103" xfId="1" applyNumberFormat="1" applyFont="1" applyBorder="1" applyAlignment="1">
      <alignment horizontal="center" vertical="center"/>
    </xf>
    <xf numFmtId="243" fontId="227" fillId="0" borderId="104" xfId="1" applyNumberFormat="1" applyFont="1" applyBorder="1" applyAlignment="1">
      <alignment horizontal="center" vertical="center"/>
    </xf>
    <xf numFmtId="41" fontId="227" fillId="0" borderId="10" xfId="1" applyFont="1" applyBorder="1" applyAlignment="1">
      <alignment horizontal="center" vertical="center"/>
    </xf>
    <xf numFmtId="41" fontId="227" fillId="0" borderId="7" xfId="1" applyFont="1" applyBorder="1" applyAlignment="1">
      <alignment horizontal="center" vertical="center"/>
    </xf>
    <xf numFmtId="41" fontId="227" fillId="0" borderId="8" xfId="1" applyFont="1" applyBorder="1" applyAlignment="1">
      <alignment horizontal="center" vertical="center"/>
    </xf>
    <xf numFmtId="243" fontId="227" fillId="0" borderId="105" xfId="1" applyNumberFormat="1" applyFont="1" applyBorder="1" applyAlignment="1">
      <alignment horizontal="center" vertical="center"/>
    </xf>
    <xf numFmtId="243" fontId="227" fillId="0" borderId="106" xfId="1" applyNumberFormat="1" applyFont="1" applyBorder="1" applyAlignment="1">
      <alignment horizontal="center" vertical="center"/>
    </xf>
    <xf numFmtId="243" fontId="227" fillId="0" borderId="107" xfId="1" applyNumberFormat="1" applyFont="1" applyBorder="1" applyAlignment="1">
      <alignment horizontal="center" vertical="center"/>
    </xf>
    <xf numFmtId="41" fontId="256" fillId="0" borderId="108" xfId="1" applyFont="1" applyBorder="1" applyAlignment="1">
      <alignment horizontal="center" vertical="center"/>
    </xf>
    <xf numFmtId="41" fontId="256" fillId="0" borderId="109" xfId="1" applyFont="1" applyBorder="1" applyAlignment="1">
      <alignment horizontal="center" vertical="center"/>
    </xf>
    <xf numFmtId="243" fontId="227" fillId="0" borderId="10" xfId="1" applyNumberFormat="1" applyFont="1" applyBorder="1" applyAlignment="1">
      <alignment horizontal="center" vertical="center"/>
    </xf>
    <xf numFmtId="243" fontId="227" fillId="0" borderId="7" xfId="1" applyNumberFormat="1" applyFont="1" applyBorder="1" applyAlignment="1">
      <alignment horizontal="center" vertical="center"/>
    </xf>
    <xf numFmtId="243" fontId="227" fillId="73" borderId="10" xfId="1" applyNumberFormat="1" applyFont="1" applyFill="1" applyBorder="1" applyAlignment="1">
      <alignment horizontal="center" vertical="center"/>
    </xf>
    <xf numFmtId="243" fontId="227" fillId="73" borderId="7" xfId="1" applyNumberFormat="1" applyFont="1" applyFill="1" applyBorder="1" applyAlignment="1">
      <alignment horizontal="center" vertical="center"/>
    </xf>
    <xf numFmtId="243" fontId="227" fillId="73" borderId="8" xfId="1" applyNumberFormat="1" applyFont="1" applyFill="1" applyBorder="1" applyAlignment="1">
      <alignment horizontal="center" vertical="center"/>
    </xf>
    <xf numFmtId="243" fontId="227" fillId="72" borderId="10" xfId="1" applyNumberFormat="1" applyFont="1" applyFill="1" applyBorder="1" applyAlignment="1">
      <alignment horizontal="center" vertical="center"/>
    </xf>
    <xf numFmtId="243" fontId="227" fillId="72" borderId="7" xfId="1" applyNumberFormat="1" applyFont="1" applyFill="1" applyBorder="1" applyAlignment="1">
      <alignment horizontal="center" vertical="center"/>
    </xf>
    <xf numFmtId="243" fontId="227" fillId="72" borderId="8" xfId="1" applyNumberFormat="1" applyFont="1" applyFill="1" applyBorder="1" applyAlignment="1">
      <alignment horizontal="center" vertical="center"/>
    </xf>
    <xf numFmtId="41" fontId="256" fillId="73" borderId="10" xfId="1" applyFont="1" applyFill="1" applyBorder="1" applyAlignment="1">
      <alignment horizontal="center" vertical="center"/>
    </xf>
    <xf numFmtId="41" fontId="256" fillId="73" borderId="7" xfId="1" applyFont="1" applyFill="1" applyBorder="1" applyAlignment="1">
      <alignment horizontal="center" vertical="center"/>
    </xf>
    <xf numFmtId="41" fontId="256" fillId="0" borderId="102" xfId="1" applyFont="1" applyBorder="1" applyAlignment="1">
      <alignment horizontal="center" vertical="center"/>
    </xf>
    <xf numFmtId="41" fontId="256" fillId="0" borderId="103" xfId="1" applyFont="1" applyBorder="1" applyAlignment="1">
      <alignment horizontal="center" vertical="center"/>
    </xf>
    <xf numFmtId="41" fontId="256" fillId="0" borderId="105" xfId="1" applyFont="1" applyBorder="1" applyAlignment="1">
      <alignment horizontal="center" vertical="center"/>
    </xf>
    <xf numFmtId="41" fontId="256" fillId="0" borderId="106" xfId="1" applyFont="1" applyBorder="1" applyAlignment="1">
      <alignment horizontal="center" vertical="center"/>
    </xf>
    <xf numFmtId="243" fontId="227" fillId="0" borderId="0" xfId="1" applyNumberFormat="1" applyFont="1" applyAlignment="1">
      <alignment horizontal="center" vertical="center"/>
    </xf>
    <xf numFmtId="243" fontId="227" fillId="0" borderId="13" xfId="1" applyNumberFormat="1" applyFont="1" applyBorder="1" applyAlignment="1">
      <alignment horizontal="center" vertical="center"/>
    </xf>
    <xf numFmtId="41" fontId="256" fillId="0" borderId="10" xfId="1" applyFont="1" applyBorder="1" applyAlignment="1">
      <alignment horizontal="center" vertical="center"/>
    </xf>
    <xf numFmtId="41" fontId="256" fillId="0" borderId="7" xfId="1" applyFont="1" applyBorder="1" applyAlignment="1">
      <alignment horizontal="center" vertical="center"/>
    </xf>
    <xf numFmtId="0" fontId="221" fillId="0" borderId="8" xfId="0" applyFont="1" applyBorder="1" applyAlignment="1">
      <alignment horizontal="center" vertical="center" wrapText="1"/>
    </xf>
    <xf numFmtId="0" fontId="221" fillId="0" borderId="9" xfId="0" applyFont="1" applyBorder="1" applyAlignment="1">
      <alignment horizontal="center" vertical="center" wrapText="1"/>
    </xf>
    <xf numFmtId="243" fontId="226" fillId="70" borderId="9" xfId="1" applyNumberFormat="1" applyFont="1" applyFill="1" applyBorder="1" applyAlignment="1">
      <alignment horizontal="right" vertical="center"/>
    </xf>
    <xf numFmtId="243" fontId="226" fillId="70" borderId="10" xfId="1" applyNumberFormat="1" applyFont="1" applyFill="1" applyBorder="1" applyAlignment="1">
      <alignment horizontal="right" vertical="center"/>
    </xf>
    <xf numFmtId="41" fontId="256" fillId="72" borderId="10" xfId="1" applyFont="1" applyFill="1" applyBorder="1" applyAlignment="1">
      <alignment horizontal="center" vertical="center"/>
    </xf>
    <xf numFmtId="41" fontId="256" fillId="72" borderId="7" xfId="1" applyFont="1" applyFill="1" applyBorder="1" applyAlignment="1">
      <alignment horizontal="center" vertical="center"/>
    </xf>
    <xf numFmtId="0" fontId="228" fillId="0" borderId="7" xfId="0" applyFont="1" applyBorder="1" applyAlignment="1">
      <alignment horizontal="center" vertical="center" wrapText="1"/>
    </xf>
    <xf numFmtId="0" fontId="228" fillId="0" borderId="7" xfId="0" applyFont="1" applyBorder="1" applyAlignment="1">
      <alignment horizontal="center" vertical="center"/>
    </xf>
    <xf numFmtId="0" fontId="228" fillId="0" borderId="8" xfId="0" applyFont="1" applyBorder="1" applyAlignment="1">
      <alignment horizontal="center" vertical="center"/>
    </xf>
    <xf numFmtId="0" fontId="228" fillId="0" borderId="10" xfId="0" applyFont="1" applyBorder="1" applyAlignment="1">
      <alignment horizontal="center" vertical="center" wrapText="1"/>
    </xf>
    <xf numFmtId="0" fontId="230" fillId="0" borderId="10" xfId="0" applyFont="1" applyBorder="1" applyAlignment="1">
      <alignment horizontal="center" vertical="center" wrapText="1"/>
    </xf>
    <xf numFmtId="0" fontId="222" fillId="0" borderId="6" xfId="0" applyFont="1" applyBorder="1" applyAlignment="1">
      <alignment horizontal="center" vertical="center"/>
    </xf>
    <xf numFmtId="0" fontId="222" fillId="0" borderId="11" xfId="0" applyFont="1" applyBorder="1" applyAlignment="1">
      <alignment horizontal="center" vertical="center"/>
    </xf>
    <xf numFmtId="0" fontId="222" fillId="0" borderId="5" xfId="0" applyFont="1" applyBorder="1" applyAlignment="1">
      <alignment horizontal="center" vertical="center"/>
    </xf>
    <xf numFmtId="0" fontId="222" fillId="0" borderId="75" xfId="0" applyFont="1" applyBorder="1" applyAlignment="1">
      <alignment horizontal="center" vertical="center"/>
    </xf>
    <xf numFmtId="0" fontId="229" fillId="0" borderId="10" xfId="0" applyFont="1" applyBorder="1" applyAlignment="1">
      <alignment horizontal="center" vertical="center"/>
    </xf>
    <xf numFmtId="0" fontId="229" fillId="0" borderId="7" xfId="0" applyFont="1" applyBorder="1" applyAlignment="1">
      <alignment horizontal="center" vertical="center"/>
    </xf>
    <xf numFmtId="0" fontId="229" fillId="0" borderId="8" xfId="0" applyFont="1" applyBorder="1" applyAlignment="1">
      <alignment horizontal="center" vertical="center"/>
    </xf>
    <xf numFmtId="41" fontId="0" fillId="0" borderId="10" xfId="1" applyFont="1" applyBorder="1" applyAlignment="1">
      <alignment horizontal="center" vertical="center"/>
    </xf>
    <xf numFmtId="41" fontId="0" fillId="0" borderId="7" xfId="1" applyFont="1" applyBorder="1" applyAlignment="1">
      <alignment horizontal="center" vertical="center"/>
    </xf>
    <xf numFmtId="41" fontId="0" fillId="0" borderId="8" xfId="1" applyFont="1" applyBorder="1" applyAlignment="1">
      <alignment horizontal="center" vertical="center"/>
    </xf>
    <xf numFmtId="41" fontId="226" fillId="70" borderId="9" xfId="1" applyFont="1" applyFill="1" applyBorder="1" applyAlignment="1">
      <alignment horizontal="right" vertical="center"/>
    </xf>
    <xf numFmtId="41" fontId="226" fillId="70" borderId="10" xfId="1" applyFont="1" applyFill="1" applyBorder="1" applyAlignment="1">
      <alignment horizontal="right" vertical="center"/>
    </xf>
    <xf numFmtId="0" fontId="0" fillId="72" borderId="10" xfId="0" applyFill="1" applyBorder="1" applyAlignment="1">
      <alignment horizontal="center" vertical="center"/>
    </xf>
    <xf numFmtId="0" fontId="0" fillId="72" borderId="7" xfId="0" applyFill="1" applyBorder="1" applyAlignment="1">
      <alignment horizontal="center" vertical="center"/>
    </xf>
    <xf numFmtId="0" fontId="0" fillId="72" borderId="8" xfId="0" applyFill="1" applyBorder="1" applyAlignment="1">
      <alignment horizontal="center" vertical="center"/>
    </xf>
    <xf numFmtId="0" fontId="222" fillId="0" borderId="7" xfId="0" applyFont="1" applyBorder="1" applyAlignment="1">
      <alignment horizontal="center" vertical="center"/>
    </xf>
    <xf numFmtId="0" fontId="222" fillId="0" borderId="8" xfId="0" applyFont="1" applyBorder="1" applyAlignment="1">
      <alignment horizontal="center" vertical="center"/>
    </xf>
    <xf numFmtId="41" fontId="0" fillId="73" borderId="10" xfId="1" applyFont="1" applyFill="1" applyBorder="1" applyAlignment="1">
      <alignment horizontal="center" vertical="center"/>
    </xf>
    <xf numFmtId="41" fontId="0" fillId="73" borderId="7" xfId="1" applyFont="1" applyFill="1" applyBorder="1" applyAlignment="1">
      <alignment horizontal="center" vertical="center"/>
    </xf>
    <xf numFmtId="0" fontId="231" fillId="0" borderId="10" xfId="0" applyFont="1" applyBorder="1" applyAlignment="1">
      <alignment horizontal="center" vertical="center" wrapText="1"/>
    </xf>
    <xf numFmtId="41" fontId="0" fillId="0" borderId="10" xfId="0" applyNumberForma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28" fillId="0" borderId="7" xfId="0" applyFont="1" applyBorder="1" applyAlignment="1">
      <alignment horizontal="left" vertical="center"/>
    </xf>
    <xf numFmtId="0" fontId="228" fillId="0" borderId="8" xfId="0" applyFont="1" applyBorder="1" applyAlignment="1">
      <alignment horizontal="left" vertical="center"/>
    </xf>
    <xf numFmtId="41" fontId="222" fillId="70" borderId="10" xfId="1" applyFont="1" applyFill="1" applyBorder="1" applyAlignment="1">
      <alignment horizontal="center" vertical="center"/>
    </xf>
    <xf numFmtId="41" fontId="222" fillId="70" borderId="7" xfId="1" applyFont="1" applyFill="1" applyBorder="1" applyAlignment="1">
      <alignment horizontal="center" vertical="center"/>
    </xf>
    <xf numFmtId="242" fontId="217" fillId="0" borderId="0" xfId="0" applyNumberFormat="1" applyFont="1" applyAlignment="1">
      <alignment horizontal="center" vertical="center"/>
    </xf>
    <xf numFmtId="0" fontId="227" fillId="0" borderId="0" xfId="0" applyFont="1" applyAlignment="1">
      <alignment horizontal="center" vertical="center"/>
    </xf>
    <xf numFmtId="0" fontId="216" fillId="0" borderId="0" xfId="0" applyFont="1" applyAlignment="1">
      <alignment horizontal="center" vertical="center"/>
    </xf>
    <xf numFmtId="0" fontId="217" fillId="0" borderId="0" xfId="0" applyFont="1" applyAlignment="1">
      <alignment horizontal="right" vertical="center"/>
    </xf>
    <xf numFmtId="0" fontId="283" fillId="0" borderId="367" xfId="0" applyFont="1" applyBorder="1" applyAlignment="1">
      <alignment horizontal="center" vertical="center" wrapText="1"/>
    </xf>
    <xf numFmtId="0" fontId="283" fillId="0" borderId="368" xfId="0" applyFont="1" applyBorder="1" applyAlignment="1">
      <alignment horizontal="center" vertical="center"/>
    </xf>
    <xf numFmtId="0" fontId="283" fillId="0" borderId="0" xfId="0" applyFont="1" applyAlignment="1">
      <alignment horizontal="center" vertical="center"/>
    </xf>
    <xf numFmtId="0" fontId="283" fillId="0" borderId="13" xfId="0" applyFont="1" applyBorder="1" applyAlignment="1">
      <alignment horizontal="center" vertical="center"/>
    </xf>
    <xf numFmtId="0" fontId="283" fillId="0" borderId="48" xfId="0" applyFont="1" applyBorder="1" applyAlignment="1">
      <alignment horizontal="center" vertical="center"/>
    </xf>
    <xf numFmtId="0" fontId="283" fillId="0" borderId="370" xfId="0" applyFont="1" applyBorder="1" applyAlignment="1">
      <alignment horizontal="center" vertical="center"/>
    </xf>
    <xf numFmtId="0" fontId="340" fillId="0" borderId="367" xfId="0" applyFont="1" applyBorder="1" applyAlignment="1">
      <alignment horizontal="center" vertical="center"/>
    </xf>
    <xf numFmtId="0" fontId="341" fillId="0" borderId="188" xfId="0" applyFont="1" applyBorder="1" applyAlignment="1">
      <alignment horizontal="center" vertical="center"/>
    </xf>
    <xf numFmtId="0" fontId="341" fillId="0" borderId="9" xfId="0" applyFont="1" applyBorder="1" applyAlignment="1">
      <alignment horizontal="center" vertical="center"/>
    </xf>
    <xf numFmtId="0" fontId="341" fillId="0" borderId="165" xfId="0" applyFont="1" applyBorder="1" applyAlignment="1">
      <alignment horizontal="center" vertical="center"/>
    </xf>
    <xf numFmtId="0" fontId="34" fillId="0" borderId="369" xfId="0" applyFont="1" applyBorder="1" applyAlignment="1">
      <alignment horizontal="center" vertical="center"/>
    </xf>
    <xf numFmtId="0" fontId="34" fillId="0" borderId="367" xfId="0" applyFont="1" applyBorder="1" applyAlignment="1">
      <alignment horizontal="center" vertical="center"/>
    </xf>
    <xf numFmtId="0" fontId="34" fillId="0" borderId="368" xfId="0" applyFont="1" applyBorder="1" applyAlignment="1">
      <alignment horizontal="center" vertical="center"/>
    </xf>
    <xf numFmtId="0" fontId="34" fillId="0" borderId="74" xfId="0" applyFont="1" applyBorder="1" applyAlignment="1">
      <alignment horizontal="center" vertical="center"/>
    </xf>
    <xf numFmtId="0" fontId="34" fillId="0" borderId="5" xfId="0" applyFont="1" applyBorder="1" applyAlignment="1">
      <alignment horizontal="center" vertical="center"/>
    </xf>
    <xf numFmtId="0" fontId="34" fillId="0" borderId="75" xfId="0" applyFont="1" applyBorder="1" applyAlignment="1">
      <alignment horizontal="center" vertical="center"/>
    </xf>
    <xf numFmtId="0" fontId="340" fillId="0" borderId="5" xfId="0" applyFont="1" applyBorder="1" applyAlignment="1">
      <alignment horizontal="center" vertical="center"/>
    </xf>
    <xf numFmtId="0" fontId="34" fillId="0" borderId="0" xfId="0" applyFont="1" applyAlignment="1">
      <alignment horizontal="center" vertical="center"/>
    </xf>
    <xf numFmtId="0" fontId="34" fillId="0" borderId="76" xfId="0" applyFont="1" applyBorder="1" applyAlignment="1">
      <alignment horizontal="center" vertical="center"/>
    </xf>
    <xf numFmtId="0" fontId="34" fillId="0" borderId="13" xfId="0" applyFont="1" applyBorder="1" applyAlignment="1">
      <alignment horizontal="center" vertical="center"/>
    </xf>
    <xf numFmtId="0" fontId="34" fillId="0" borderId="371" xfId="0" applyFont="1" applyBorder="1" applyAlignment="1">
      <alignment horizontal="center" vertical="center"/>
    </xf>
    <xf numFmtId="0" fontId="34" fillId="0" borderId="48" xfId="0" applyFont="1" applyBorder="1" applyAlignment="1">
      <alignment horizontal="center" vertical="center"/>
    </xf>
    <xf numFmtId="0" fontId="34" fillId="0" borderId="370" xfId="0" applyFont="1" applyBorder="1" applyAlignment="1">
      <alignment horizontal="center" vertical="center"/>
    </xf>
    <xf numFmtId="0" fontId="340" fillId="0" borderId="0" xfId="0" applyFont="1" applyAlignment="1">
      <alignment horizontal="center" vertical="center"/>
    </xf>
    <xf numFmtId="0" fontId="340" fillId="0" borderId="48" xfId="0" applyFont="1" applyBorder="1" applyAlignment="1">
      <alignment horizontal="center" vertical="center"/>
    </xf>
    <xf numFmtId="0" fontId="283" fillId="0" borderId="9" xfId="0" applyFont="1" applyBorder="1" applyAlignment="1">
      <alignment horizontal="center" vertical="center" wrapText="1"/>
    </xf>
    <xf numFmtId="0" fontId="283" fillId="0" borderId="9" xfId="0" applyFont="1" applyBorder="1" applyAlignment="1">
      <alignment horizontal="center" vertical="center"/>
    </xf>
    <xf numFmtId="0" fontId="283" fillId="0" borderId="10" xfId="0" applyFont="1" applyBorder="1" applyAlignment="1">
      <alignment horizontal="center" vertical="center" wrapText="1"/>
    </xf>
    <xf numFmtId="41" fontId="26" fillId="0" borderId="8" xfId="1" applyFont="1" applyBorder="1" applyAlignment="1">
      <alignment horizontal="left" vertical="center" wrapText="1"/>
    </xf>
    <xf numFmtId="41" fontId="26" fillId="0" borderId="9" xfId="1" applyFont="1" applyBorder="1" applyAlignment="1">
      <alignment horizontal="left" vertical="center" wrapText="1"/>
    </xf>
    <xf numFmtId="49" fontId="340" fillId="0" borderId="9" xfId="1" applyNumberFormat="1" applyFont="1" applyBorder="1" applyAlignment="1">
      <alignment horizontal="center" vertical="center"/>
    </xf>
    <xf numFmtId="41" fontId="343" fillId="0" borderId="10" xfId="1" applyFont="1" applyBorder="1" applyAlignment="1">
      <alignment horizontal="center" vertical="center" wrapText="1"/>
    </xf>
    <xf numFmtId="41" fontId="343" fillId="0" borderId="7" xfId="1" applyFont="1" applyBorder="1" applyAlignment="1">
      <alignment horizontal="center" vertical="center" wrapText="1"/>
    </xf>
    <xf numFmtId="41" fontId="343" fillId="0" borderId="8" xfId="1" applyFont="1" applyBorder="1" applyAlignment="1">
      <alignment horizontal="center" vertical="center" wrapText="1"/>
    </xf>
    <xf numFmtId="41" fontId="343" fillId="0" borderId="9" xfId="1" applyFont="1" applyBorder="1" applyAlignment="1">
      <alignment horizontal="center" vertical="center" wrapText="1"/>
    </xf>
    <xf numFmtId="41" fontId="343" fillId="0" borderId="9" xfId="1" applyFont="1" applyBorder="1" applyAlignment="1">
      <alignment horizontal="center" vertical="center"/>
    </xf>
    <xf numFmtId="0" fontId="283" fillId="0" borderId="8" xfId="0" applyFont="1" applyBorder="1" applyAlignment="1">
      <alignment horizontal="center" vertical="center" wrapText="1"/>
    </xf>
    <xf numFmtId="0" fontId="283" fillId="80" borderId="9" xfId="0" applyFont="1" applyFill="1" applyBorder="1" applyAlignment="1">
      <alignment horizontal="center" vertical="center" wrapText="1"/>
    </xf>
    <xf numFmtId="0" fontId="283" fillId="80" borderId="9" xfId="0" applyFont="1" applyFill="1" applyBorder="1" applyAlignment="1">
      <alignment horizontal="center" vertical="center"/>
    </xf>
    <xf numFmtId="41" fontId="283" fillId="80" borderId="9" xfId="0" applyNumberFormat="1" applyFont="1" applyFill="1" applyBorder="1" applyAlignment="1">
      <alignment horizontal="center" vertical="center" wrapText="1"/>
    </xf>
    <xf numFmtId="0" fontId="283" fillId="80" borderId="10" xfId="0" applyFont="1" applyFill="1" applyBorder="1" applyAlignment="1">
      <alignment horizontal="center" vertical="center" wrapText="1"/>
    </xf>
    <xf numFmtId="0" fontId="283" fillId="0" borderId="6" xfId="0" applyFont="1" applyBorder="1" applyAlignment="1">
      <alignment horizontal="center" vertical="center" wrapText="1"/>
    </xf>
    <xf numFmtId="0" fontId="283" fillId="0" borderId="11" xfId="0" applyFont="1" applyBorder="1" applyAlignment="1">
      <alignment horizontal="center" vertical="center" wrapText="1"/>
    </xf>
    <xf numFmtId="0" fontId="283" fillId="0" borderId="5" xfId="0" applyFont="1" applyBorder="1" applyAlignment="1">
      <alignment horizontal="center" vertical="center" wrapText="1"/>
    </xf>
    <xf numFmtId="0" fontId="283" fillId="0" borderId="75" xfId="0" applyFont="1" applyBorder="1" applyAlignment="1">
      <alignment horizontal="center" vertical="center" wrapText="1"/>
    </xf>
    <xf numFmtId="0" fontId="283" fillId="0" borderId="10" xfId="0" applyFont="1" applyBorder="1" applyAlignment="1">
      <alignment horizontal="center" vertical="center"/>
    </xf>
    <xf numFmtId="41" fontId="340" fillId="0" borderId="9" xfId="1" applyFont="1" applyBorder="1" applyAlignment="1">
      <alignment horizontal="center" vertical="center"/>
    </xf>
    <xf numFmtId="41" fontId="340" fillId="0" borderId="10" xfId="1" applyFont="1" applyBorder="1" applyAlignment="1">
      <alignment horizontal="center" vertical="center"/>
    </xf>
    <xf numFmtId="0" fontId="34" fillId="80" borderId="9" xfId="0" applyFont="1" applyFill="1" applyBorder="1" applyAlignment="1">
      <alignment horizontal="center" vertical="center"/>
    </xf>
    <xf numFmtId="41" fontId="34" fillId="80" borderId="9" xfId="0" applyNumberFormat="1" applyFont="1" applyFill="1" applyBorder="1" applyAlignment="1">
      <alignment horizontal="center" vertical="center"/>
    </xf>
    <xf numFmtId="0" fontId="34" fillId="80" borderId="10" xfId="0" applyFont="1" applyFill="1" applyBorder="1" applyAlignment="1">
      <alignment horizontal="center" vertical="center"/>
    </xf>
    <xf numFmtId="41" fontId="344" fillId="0" borderId="9" xfId="1" applyFont="1" applyBorder="1" applyAlignment="1">
      <alignment horizontal="center" vertical="center"/>
    </xf>
    <xf numFmtId="41" fontId="34" fillId="80" borderId="9" xfId="1" applyFont="1" applyFill="1" applyBorder="1" applyAlignment="1">
      <alignment horizontal="center" vertical="center"/>
    </xf>
    <xf numFmtId="41" fontId="34" fillId="80" borderId="10" xfId="1" applyFont="1" applyFill="1" applyBorder="1" applyAlignment="1">
      <alignment horizontal="center" vertical="center"/>
    </xf>
    <xf numFmtId="41" fontId="17" fillId="0" borderId="372" xfId="0" applyNumberFormat="1" applyFont="1" applyBorder="1" applyAlignment="1">
      <alignment horizontal="center" vertical="center"/>
    </xf>
    <xf numFmtId="0" fontId="17" fillId="0" borderId="47" xfId="0" applyFont="1" applyBorder="1" applyAlignment="1">
      <alignment horizontal="center" vertical="center"/>
    </xf>
    <xf numFmtId="0" fontId="17" fillId="0" borderId="373" xfId="0" applyFont="1" applyBorder="1" applyAlignment="1">
      <alignment horizontal="center" vertical="center"/>
    </xf>
    <xf numFmtId="41" fontId="345" fillId="80" borderId="9" xfId="0" applyNumberFormat="1" applyFont="1" applyFill="1" applyBorder="1" applyAlignment="1">
      <alignment horizontal="center" vertical="center"/>
    </xf>
    <xf numFmtId="0" fontId="345" fillId="80" borderId="9" xfId="0" applyFont="1" applyFill="1" applyBorder="1" applyAlignment="1">
      <alignment horizontal="center" vertical="center"/>
    </xf>
    <xf numFmtId="41" fontId="326" fillId="84" borderId="9" xfId="1" applyFont="1" applyFill="1" applyBorder="1" applyAlignment="1">
      <alignment horizontal="center" vertical="center"/>
    </xf>
    <xf numFmtId="0" fontId="172" fillId="0" borderId="14" xfId="2781" applyBorder="1" applyAlignment="1">
      <alignment horizontal="left" vertical="center"/>
    </xf>
    <xf numFmtId="0" fontId="172" fillId="0" borderId="15" xfId="2781" applyBorder="1" applyAlignment="1">
      <alignment horizontal="left" vertical="center"/>
    </xf>
    <xf numFmtId="0" fontId="172" fillId="0" borderId="15" xfId="2781" applyBorder="1" applyAlignment="1">
      <alignment horizontal="center" vertical="center"/>
    </xf>
    <xf numFmtId="227" fontId="172" fillId="80" borderId="15" xfId="2307" applyFont="1" applyFill="1" applyBorder="1">
      <alignment horizontal="right" vertical="center" shrinkToFit="1"/>
    </xf>
    <xf numFmtId="227" fontId="172" fillId="80" borderId="16" xfId="2307" applyFont="1" applyFill="1" applyBorder="1">
      <alignment horizontal="right" vertical="center" shrinkToFit="1"/>
    </xf>
    <xf numFmtId="227" fontId="26" fillId="0" borderId="260" xfId="2307" applyFont="1" applyFill="1" applyBorder="1">
      <alignment horizontal="right" vertical="center" shrinkToFit="1"/>
    </xf>
    <xf numFmtId="227" fontId="26" fillId="0" borderId="15" xfId="2307" applyFont="1" applyFill="1" applyBorder="1">
      <alignment horizontal="right" vertical="center" shrinkToFit="1"/>
    </xf>
    <xf numFmtId="10" fontId="172" fillId="80" borderId="15" xfId="2364" applyNumberFormat="1" applyFill="1" applyBorder="1" applyAlignment="1">
      <alignment horizontal="center" vertical="center" shrinkToFit="1"/>
    </xf>
    <xf numFmtId="10" fontId="172" fillId="80" borderId="16" xfId="2364" applyNumberFormat="1" applyFill="1" applyBorder="1" applyAlignment="1">
      <alignment horizontal="center" vertical="center" shrinkToFit="1"/>
    </xf>
    <xf numFmtId="227" fontId="172" fillId="80" borderId="342" xfId="2307" applyFont="1" applyFill="1" applyBorder="1">
      <alignment horizontal="right" vertical="center" shrinkToFit="1"/>
    </xf>
    <xf numFmtId="227" fontId="172" fillId="80" borderId="256" xfId="2307" applyFont="1" applyFill="1" applyBorder="1">
      <alignment horizontal="right" vertical="center" shrinkToFit="1"/>
    </xf>
    <xf numFmtId="10" fontId="172" fillId="80" borderId="256" xfId="2364" applyNumberFormat="1" applyFill="1" applyBorder="1" applyAlignment="1">
      <alignment horizontal="center" vertical="center" shrinkToFit="1"/>
    </xf>
    <xf numFmtId="10" fontId="172" fillId="80" borderId="197" xfId="2364" applyNumberFormat="1" applyFill="1" applyBorder="1" applyAlignment="1">
      <alignment horizontal="center" vertical="center" shrinkToFit="1"/>
    </xf>
    <xf numFmtId="0" fontId="26" fillId="0" borderId="342" xfId="2781" applyFont="1" applyBorder="1" applyAlignment="1">
      <alignment horizontal="center" vertical="center"/>
    </xf>
    <xf numFmtId="0" fontId="26" fillId="0" borderId="197" xfId="2781" applyFont="1" applyBorder="1" applyAlignment="1">
      <alignment horizontal="center" vertical="center"/>
    </xf>
    <xf numFmtId="0" fontId="26" fillId="0" borderId="185" xfId="2781" applyFont="1" applyBorder="1" applyAlignment="1">
      <alignment horizontal="center" vertical="center"/>
    </xf>
    <xf numFmtId="0" fontId="26" fillId="0" borderId="195" xfId="2781" applyFont="1" applyBorder="1" applyAlignment="1">
      <alignment horizontal="center" vertical="center"/>
    </xf>
    <xf numFmtId="0" fontId="172" fillId="0" borderId="255" xfId="2781" applyBorder="1" applyAlignment="1">
      <alignment horizontal="left" vertical="center" wrapText="1"/>
    </xf>
    <xf numFmtId="0" fontId="172" fillId="0" borderId="256" xfId="2781" applyBorder="1" applyAlignment="1">
      <alignment horizontal="left" vertical="center"/>
    </xf>
    <xf numFmtId="0" fontId="172" fillId="0" borderId="256" xfId="2781" applyBorder="1" applyAlignment="1">
      <alignment horizontal="center" vertical="center"/>
    </xf>
    <xf numFmtId="227" fontId="172" fillId="80" borderId="338" xfId="2307" applyFont="1" applyFill="1" applyBorder="1">
      <alignment horizontal="right" vertical="center" shrinkToFit="1"/>
    </xf>
    <xf numFmtId="227" fontId="172" fillId="80" borderId="339" xfId="2307" applyFont="1" applyFill="1" applyBorder="1">
      <alignment horizontal="right" vertical="center" shrinkToFit="1"/>
    </xf>
    <xf numFmtId="10" fontId="172" fillId="80" borderId="338" xfId="2364" applyNumberFormat="1" applyFill="1" applyBorder="1" applyAlignment="1">
      <alignment horizontal="center" vertical="center" shrinkToFit="1"/>
    </xf>
    <xf numFmtId="227" fontId="172" fillId="80" borderId="340" xfId="2307" applyFont="1" applyFill="1" applyBorder="1">
      <alignment horizontal="right" vertical="center" shrinkToFit="1"/>
    </xf>
    <xf numFmtId="10" fontId="172" fillId="80" borderId="341" xfId="2364" applyNumberFormat="1" applyFill="1" applyBorder="1" applyAlignment="1">
      <alignment horizontal="center" vertical="center" shrinkToFit="1"/>
    </xf>
    <xf numFmtId="10" fontId="172" fillId="80" borderId="343" xfId="2364" applyNumberFormat="1" applyFill="1" applyBorder="1" applyAlignment="1">
      <alignment horizontal="center" vertical="center" shrinkToFit="1"/>
    </xf>
    <xf numFmtId="227" fontId="26" fillId="0" borderId="261" xfId="2307" applyFont="1" applyFill="1" applyBorder="1">
      <alignment horizontal="right" vertical="center" shrinkToFit="1"/>
    </xf>
    <xf numFmtId="10" fontId="172" fillId="80" borderId="262" xfId="2364" applyNumberFormat="1" applyFill="1" applyBorder="1" applyAlignment="1">
      <alignment horizontal="center" vertical="center" shrinkToFit="1"/>
    </xf>
    <xf numFmtId="227" fontId="26" fillId="0" borderId="185" xfId="2307" applyFont="1" applyFill="1" applyBorder="1">
      <alignment horizontal="right" vertical="center" shrinkToFit="1"/>
    </xf>
    <xf numFmtId="10" fontId="172" fillId="80" borderId="263" xfId="2364" applyNumberFormat="1" applyFill="1" applyBorder="1" applyAlignment="1">
      <alignment horizontal="center" vertical="center" shrinkToFit="1"/>
    </xf>
    <xf numFmtId="10" fontId="172" fillId="80" borderId="195" xfId="2364" applyNumberFormat="1" applyFill="1" applyBorder="1" applyAlignment="1">
      <alignment horizontal="center" vertical="center" shrinkToFit="1"/>
    </xf>
    <xf numFmtId="227" fontId="172" fillId="80" borderId="291" xfId="2307" applyFont="1" applyFill="1" applyBorder="1" applyAlignment="1">
      <alignment horizontal="center" vertical="center" shrinkToFit="1"/>
    </xf>
    <xf numFmtId="227" fontId="172" fillId="80" borderId="287" xfId="2307" applyFont="1" applyFill="1" applyBorder="1" applyAlignment="1">
      <alignment horizontal="center" vertical="center" shrinkToFit="1"/>
    </xf>
    <xf numFmtId="227" fontId="172" fillId="80" borderId="288" xfId="2307" applyFont="1" applyFill="1" applyBorder="1" applyAlignment="1">
      <alignment horizontal="center" vertical="center" shrinkToFit="1"/>
    </xf>
    <xf numFmtId="227" fontId="172" fillId="80" borderId="303" xfId="2307" applyFont="1" applyFill="1" applyBorder="1" applyAlignment="1">
      <alignment horizontal="center" vertical="center" shrinkToFit="1"/>
    </xf>
    <xf numFmtId="227" fontId="172" fillId="80" borderId="0" xfId="2307" applyFont="1" applyFill="1" applyBorder="1" applyAlignment="1">
      <alignment horizontal="center" vertical="center" shrinkToFit="1"/>
    </xf>
    <xf numFmtId="227" fontId="172" fillId="80" borderId="96" xfId="2307" applyFont="1" applyFill="1" applyBorder="1" applyAlignment="1">
      <alignment horizontal="center" vertical="center" shrinkToFit="1"/>
    </xf>
    <xf numFmtId="227" fontId="172" fillId="80" borderId="314" xfId="2307" applyFont="1" applyFill="1" applyBorder="1" applyAlignment="1">
      <alignment horizontal="center" vertical="center" shrinkToFit="1"/>
    </xf>
    <xf numFmtId="227" fontId="172" fillId="80" borderId="169" xfId="2307" applyFont="1" applyFill="1" applyBorder="1" applyAlignment="1">
      <alignment horizontal="center" vertical="center" shrinkToFit="1"/>
    </xf>
    <xf numFmtId="227" fontId="172" fillId="80" borderId="170" xfId="2307" applyFont="1" applyFill="1" applyBorder="1" applyAlignment="1">
      <alignment horizontal="center" vertical="center" shrinkToFit="1"/>
    </xf>
    <xf numFmtId="10" fontId="172" fillId="80" borderId="289" xfId="2364" applyNumberFormat="1" applyFill="1" applyBorder="1" applyAlignment="1">
      <alignment horizontal="center" vertical="center" shrinkToFit="1"/>
    </xf>
    <xf numFmtId="10" fontId="172" fillId="80" borderId="287" xfId="2364" applyNumberFormat="1" applyFill="1" applyBorder="1" applyAlignment="1">
      <alignment horizontal="center" vertical="center" shrinkToFit="1"/>
    </xf>
    <xf numFmtId="10" fontId="172" fillId="80" borderId="95" xfId="2364" applyNumberFormat="1" applyFill="1" applyBorder="1" applyAlignment="1">
      <alignment horizontal="center" vertical="center" shrinkToFit="1"/>
    </xf>
    <xf numFmtId="10" fontId="172" fillId="80" borderId="0" xfId="2364" applyNumberFormat="1" applyFill="1" applyAlignment="1">
      <alignment horizontal="center" vertical="center" shrinkToFit="1"/>
    </xf>
    <xf numFmtId="10" fontId="172" fillId="80" borderId="313" xfId="2364" applyNumberFormat="1" applyFill="1" applyBorder="1" applyAlignment="1">
      <alignment horizontal="center" vertical="center" shrinkToFit="1"/>
    </xf>
    <xf numFmtId="10" fontId="172" fillId="80" borderId="169" xfId="2364" applyNumberFormat="1" applyFill="1" applyBorder="1" applyAlignment="1">
      <alignment horizontal="center" vertical="center" shrinkToFit="1"/>
    </xf>
    <xf numFmtId="10" fontId="172" fillId="80" borderId="294" xfId="2364" applyNumberFormat="1" applyFill="1" applyBorder="1" applyAlignment="1">
      <alignment horizontal="center" vertical="center" shrinkToFit="1"/>
    </xf>
    <xf numFmtId="10" fontId="172" fillId="80" borderId="306" xfId="2364" applyNumberFormat="1" applyFill="1" applyBorder="1" applyAlignment="1">
      <alignment horizontal="center" vertical="center" shrinkToFit="1"/>
    </xf>
    <xf numFmtId="10" fontId="172" fillId="80" borderId="317" xfId="2364" applyNumberFormat="1" applyFill="1" applyBorder="1" applyAlignment="1">
      <alignment horizontal="center" vertical="center" shrinkToFit="1"/>
    </xf>
    <xf numFmtId="227" fontId="26" fillId="0" borderId="287" xfId="2307" applyFont="1" applyFill="1" applyBorder="1" applyAlignment="1">
      <alignment horizontal="center" vertical="center" shrinkToFit="1"/>
    </xf>
    <xf numFmtId="227" fontId="26" fillId="0" borderId="288" xfId="2307" applyFont="1" applyFill="1" applyBorder="1" applyAlignment="1">
      <alignment horizontal="center" vertical="center" shrinkToFit="1"/>
    </xf>
    <xf numFmtId="227" fontId="26" fillId="0" borderId="0" xfId="2307" applyFont="1" applyFill="1" applyBorder="1" applyAlignment="1">
      <alignment horizontal="center" vertical="center" shrinkToFit="1"/>
    </xf>
    <xf numFmtId="227" fontId="26" fillId="0" borderId="96" xfId="2307" applyFont="1" applyFill="1" applyBorder="1" applyAlignment="1">
      <alignment horizontal="center" vertical="center" shrinkToFit="1"/>
    </xf>
    <xf numFmtId="227" fontId="26" fillId="0" borderId="169" xfId="2307" applyFont="1" applyFill="1" applyBorder="1" applyAlignment="1">
      <alignment horizontal="center" vertical="center" shrinkToFit="1"/>
    </xf>
    <xf numFmtId="227" fontId="26" fillId="0" borderId="170" xfId="2307" applyFont="1" applyFill="1" applyBorder="1" applyAlignment="1">
      <alignment horizontal="center" vertical="center" shrinkToFit="1"/>
    </xf>
    <xf numFmtId="10" fontId="172" fillId="80" borderId="295" xfId="2364" applyNumberFormat="1" applyFill="1" applyBorder="1" applyAlignment="1">
      <alignment horizontal="center" vertical="center" shrinkToFit="1"/>
    </xf>
    <xf numFmtId="10" fontId="172" fillId="80" borderId="13" xfId="2364" applyNumberFormat="1" applyFill="1" applyBorder="1" applyAlignment="1">
      <alignment horizontal="center" vertical="center" shrinkToFit="1"/>
    </xf>
    <xf numFmtId="10" fontId="172" fillId="80" borderId="318" xfId="2364" applyNumberFormat="1" applyFill="1" applyBorder="1" applyAlignment="1">
      <alignment horizontal="center" vertical="center" shrinkToFit="1"/>
    </xf>
    <xf numFmtId="0" fontId="26" fillId="0" borderId="287" xfId="2781" applyFont="1" applyBorder="1" applyAlignment="1">
      <alignment horizontal="center" vertical="center" wrapText="1"/>
    </xf>
    <xf numFmtId="0" fontId="26" fillId="0" borderId="295" xfId="2781" applyFont="1" applyBorder="1" applyAlignment="1">
      <alignment horizontal="center" vertical="center" wrapText="1"/>
    </xf>
    <xf numFmtId="0" fontId="26" fillId="0" borderId="0" xfId="2781" applyFont="1" applyAlignment="1">
      <alignment horizontal="center" vertical="center" wrapText="1"/>
    </xf>
    <xf numFmtId="0" fontId="26" fillId="0" borderId="13" xfId="2781" applyFont="1" applyBorder="1" applyAlignment="1">
      <alignment horizontal="center" vertical="center" wrapText="1"/>
    </xf>
    <xf numFmtId="0" fontId="26" fillId="0" borderId="169" xfId="2781" applyFont="1" applyBorder="1" applyAlignment="1">
      <alignment horizontal="center" vertical="center" wrapText="1"/>
    </xf>
    <xf numFmtId="0" fontId="26" fillId="0" borderId="318" xfId="2781" applyFont="1" applyBorder="1" applyAlignment="1">
      <alignment horizontal="center" vertical="center" wrapText="1"/>
    </xf>
    <xf numFmtId="0" fontId="26" fillId="0" borderId="287" xfId="2781" applyFont="1" applyBorder="1" applyAlignment="1">
      <alignment horizontal="center" vertical="center"/>
    </xf>
    <xf numFmtId="0" fontId="26" fillId="0" borderId="295" xfId="2781" applyFont="1" applyBorder="1" applyAlignment="1">
      <alignment horizontal="center" vertical="center"/>
    </xf>
    <xf numFmtId="0" fontId="26" fillId="0" borderId="0" xfId="2781" applyFont="1" applyAlignment="1">
      <alignment horizontal="center" vertical="center"/>
    </xf>
    <xf numFmtId="0" fontId="26" fillId="0" borderId="13" xfId="2781" applyFont="1" applyBorder="1" applyAlignment="1">
      <alignment horizontal="center" vertical="center"/>
    </xf>
    <xf numFmtId="0" fontId="26" fillId="0" borderId="169" xfId="2781" applyFont="1" applyBorder="1" applyAlignment="1">
      <alignment horizontal="center" vertical="center"/>
    </xf>
    <xf numFmtId="0" fontId="26" fillId="0" borderId="318" xfId="2781" applyFont="1" applyBorder="1" applyAlignment="1">
      <alignment horizontal="center" vertical="center"/>
    </xf>
    <xf numFmtId="227" fontId="172" fillId="80" borderId="292" xfId="2307" applyFont="1" applyFill="1" applyBorder="1" applyAlignment="1">
      <alignment horizontal="center" vertical="center" shrinkToFit="1"/>
    </xf>
    <xf numFmtId="227" fontId="172" fillId="80" borderId="304" xfId="2307" applyFont="1" applyFill="1" applyBorder="1" applyAlignment="1">
      <alignment horizontal="center" vertical="center" shrinkToFit="1"/>
    </xf>
    <xf numFmtId="227" fontId="172" fillId="80" borderId="315" xfId="2307" applyFont="1" applyFill="1" applyBorder="1" applyAlignment="1">
      <alignment horizontal="center" vertical="center" shrinkToFit="1"/>
    </xf>
    <xf numFmtId="10" fontId="172" fillId="80" borderId="293" xfId="2364" applyNumberFormat="1" applyFill="1" applyBorder="1" applyAlignment="1">
      <alignment horizontal="center" vertical="center" shrinkToFit="1"/>
    </xf>
    <xf numFmtId="10" fontId="172" fillId="80" borderId="305" xfId="2364" applyNumberFormat="1" applyFill="1" applyBorder="1" applyAlignment="1">
      <alignment horizontal="center" vertical="center" shrinkToFit="1"/>
    </xf>
    <xf numFmtId="10" fontId="172" fillId="80" borderId="316" xfId="2364" applyNumberFormat="1" applyFill="1" applyBorder="1" applyAlignment="1">
      <alignment horizontal="center" vertical="center" shrinkToFit="1"/>
    </xf>
    <xf numFmtId="0" fontId="172" fillId="0" borderId="286" xfId="2781" applyBorder="1" applyAlignment="1">
      <alignment horizontal="center" vertical="center" wrapText="1"/>
    </xf>
    <xf numFmtId="0" fontId="172" fillId="0" borderId="287" xfId="2781" applyBorder="1" applyAlignment="1">
      <alignment horizontal="center" vertical="center" wrapText="1"/>
    </xf>
    <xf numFmtId="0" fontId="172" fillId="0" borderId="288" xfId="2781" applyBorder="1" applyAlignment="1">
      <alignment horizontal="center" vertical="center" wrapText="1"/>
    </xf>
    <xf numFmtId="0" fontId="172" fillId="0" borderId="76" xfId="2781" applyBorder="1" applyAlignment="1">
      <alignment horizontal="center" vertical="center" wrapText="1"/>
    </xf>
    <xf numFmtId="0" fontId="172" fillId="0" borderId="0" xfId="2781" applyAlignment="1">
      <alignment horizontal="center" vertical="center" wrapText="1"/>
    </xf>
    <xf numFmtId="0" fontId="172" fillId="0" borderId="96" xfId="2781" applyBorder="1" applyAlignment="1">
      <alignment horizontal="center" vertical="center" wrapText="1"/>
    </xf>
    <xf numFmtId="0" fontId="172" fillId="0" borderId="325" xfId="2781" applyBorder="1" applyAlignment="1">
      <alignment horizontal="center" vertical="center" wrapText="1"/>
    </xf>
    <xf numFmtId="0" fontId="172" fillId="0" borderId="169" xfId="2781" applyBorder="1" applyAlignment="1">
      <alignment horizontal="center" vertical="center" wrapText="1"/>
    </xf>
    <xf numFmtId="0" fontId="172" fillId="0" borderId="170" xfId="2781" applyBorder="1" applyAlignment="1">
      <alignment horizontal="center" vertical="center" wrapText="1"/>
    </xf>
    <xf numFmtId="0" fontId="172" fillId="0" borderId="289" xfId="2781" applyBorder="1" applyAlignment="1">
      <alignment horizontal="center" vertical="center"/>
    </xf>
    <xf numFmtId="0" fontId="172" fillId="0" borderId="288" xfId="2781" applyBorder="1" applyAlignment="1">
      <alignment horizontal="center" vertical="center"/>
    </xf>
    <xf numFmtId="0" fontId="172" fillId="0" borderId="95" xfId="2781" applyBorder="1" applyAlignment="1">
      <alignment horizontal="center" vertical="center"/>
    </xf>
    <xf numFmtId="0" fontId="172" fillId="0" borderId="96" xfId="2781" applyBorder="1" applyAlignment="1">
      <alignment horizontal="center" vertical="center"/>
    </xf>
    <xf numFmtId="0" fontId="172" fillId="0" borderId="313" xfId="2781" applyBorder="1" applyAlignment="1">
      <alignment horizontal="center" vertical="center"/>
    </xf>
    <xf numFmtId="0" fontId="172" fillId="0" borderId="170" xfId="2781" applyBorder="1" applyAlignment="1">
      <alignment horizontal="center" vertical="center"/>
    </xf>
    <xf numFmtId="0" fontId="172" fillId="0" borderId="290" xfId="2781" quotePrefix="1" applyBorder="1" applyAlignment="1">
      <alignment horizontal="center" vertical="center"/>
    </xf>
    <xf numFmtId="0" fontId="172" fillId="0" borderId="302" xfId="2781" quotePrefix="1" applyBorder="1" applyAlignment="1">
      <alignment horizontal="center" vertical="center"/>
    </xf>
    <xf numFmtId="0" fontId="172" fillId="0" borderId="205" xfId="2781" quotePrefix="1" applyBorder="1" applyAlignment="1">
      <alignment horizontal="center" vertical="center"/>
    </xf>
    <xf numFmtId="227" fontId="172" fillId="80" borderId="289" xfId="2307" applyFont="1" applyFill="1" applyBorder="1" applyAlignment="1">
      <alignment horizontal="center" vertical="center" shrinkToFit="1"/>
    </xf>
    <xf numFmtId="227" fontId="172" fillId="80" borderId="95" xfId="2307" applyFont="1" applyFill="1" applyBorder="1" applyAlignment="1">
      <alignment horizontal="center" vertical="center" shrinkToFit="1"/>
    </xf>
    <xf numFmtId="227" fontId="172" fillId="80" borderId="313" xfId="2307" applyFont="1" applyFill="1" applyBorder="1" applyAlignment="1">
      <alignment horizontal="center" vertical="center" shrinkToFit="1"/>
    </xf>
    <xf numFmtId="227" fontId="26" fillId="4" borderId="289" xfId="2307" applyFont="1" applyFill="1" applyBorder="1" applyAlignment="1">
      <alignment horizontal="center" vertical="center" shrinkToFit="1"/>
    </xf>
    <xf numFmtId="227" fontId="26" fillId="4" borderId="287" xfId="2307" applyFont="1" applyFill="1" applyBorder="1" applyAlignment="1">
      <alignment horizontal="center" vertical="center" shrinkToFit="1"/>
    </xf>
    <xf numFmtId="227" fontId="26" fillId="4" borderId="95" xfId="2307" applyFont="1" applyFill="1" applyBorder="1" applyAlignment="1">
      <alignment horizontal="center" vertical="center" shrinkToFit="1"/>
    </xf>
    <xf numFmtId="227" fontId="26" fillId="4" borderId="0" xfId="2307" applyFont="1" applyFill="1" applyBorder="1" applyAlignment="1">
      <alignment horizontal="center" vertical="center" shrinkToFit="1"/>
    </xf>
    <xf numFmtId="227" fontId="26" fillId="4" borderId="313" xfId="2307" applyFont="1" applyFill="1" applyBorder="1" applyAlignment="1">
      <alignment horizontal="center" vertical="center" shrinkToFit="1"/>
    </xf>
    <xf numFmtId="227" fontId="26" fillId="4" borderId="169" xfId="2307" applyFont="1" applyFill="1" applyBorder="1" applyAlignment="1">
      <alignment horizontal="center" vertical="center" shrinkToFit="1"/>
    </xf>
    <xf numFmtId="227" fontId="26" fillId="74" borderId="291" xfId="2307" applyFont="1" applyFill="1" applyBorder="1" applyAlignment="1">
      <alignment horizontal="center" vertical="center" shrinkToFit="1"/>
    </xf>
    <xf numFmtId="227" fontId="26" fillId="74" borderId="287" xfId="2307" applyFont="1" applyFill="1" applyBorder="1" applyAlignment="1">
      <alignment horizontal="center" vertical="center" shrinkToFit="1"/>
    </xf>
    <xf numFmtId="227" fontId="26" fillId="74" borderId="288" xfId="2307" applyFont="1" applyFill="1" applyBorder="1" applyAlignment="1">
      <alignment horizontal="center" vertical="center" shrinkToFit="1"/>
    </xf>
    <xf numFmtId="227" fontId="26" fillId="74" borderId="303" xfId="2307" applyFont="1" applyFill="1" applyBorder="1" applyAlignment="1">
      <alignment horizontal="center" vertical="center" shrinkToFit="1"/>
    </xf>
    <xf numFmtId="227" fontId="26" fillId="74" borderId="0" xfId="2307" applyFont="1" applyFill="1" applyBorder="1" applyAlignment="1">
      <alignment horizontal="center" vertical="center" shrinkToFit="1"/>
    </xf>
    <xf numFmtId="227" fontId="26" fillId="74" borderId="96" xfId="2307" applyFont="1" applyFill="1" applyBorder="1" applyAlignment="1">
      <alignment horizontal="center" vertical="center" shrinkToFit="1"/>
    </xf>
    <xf numFmtId="227" fontId="26" fillId="74" borderId="314" xfId="2307" applyFont="1" applyFill="1" applyBorder="1" applyAlignment="1">
      <alignment horizontal="center" vertical="center" shrinkToFit="1"/>
    </xf>
    <xf numFmtId="227" fontId="26" fillId="74" borderId="169" xfId="2307" applyFont="1" applyFill="1" applyBorder="1" applyAlignment="1">
      <alignment horizontal="center" vertical="center" shrinkToFit="1"/>
    </xf>
    <xf numFmtId="227" fontId="26" fillId="74" borderId="170" xfId="2307" applyFont="1" applyFill="1" applyBorder="1" applyAlignment="1">
      <alignment horizontal="center" vertical="center" shrinkToFit="1"/>
    </xf>
    <xf numFmtId="227" fontId="26" fillId="74" borderId="292" xfId="2307" applyFont="1" applyFill="1" applyBorder="1" applyAlignment="1">
      <alignment horizontal="center" vertical="center" shrinkToFit="1"/>
    </xf>
    <xf numFmtId="227" fontId="26" fillId="74" borderId="304" xfId="2307" applyFont="1" applyFill="1" applyBorder="1" applyAlignment="1">
      <alignment horizontal="center" vertical="center" shrinkToFit="1"/>
    </xf>
    <xf numFmtId="227" fontId="26" fillId="74" borderId="315" xfId="2307" applyFont="1" applyFill="1" applyBorder="1" applyAlignment="1">
      <alignment horizontal="center" vertical="center" shrinkToFit="1"/>
    </xf>
    <xf numFmtId="227" fontId="26" fillId="4" borderId="292" xfId="2307" applyFont="1" applyFill="1" applyBorder="1" applyAlignment="1">
      <alignment horizontal="center" vertical="center" shrinkToFit="1"/>
    </xf>
    <xf numFmtId="227" fontId="26" fillId="4" borderId="288" xfId="2307" applyFont="1" applyFill="1" applyBorder="1" applyAlignment="1">
      <alignment horizontal="center" vertical="center" shrinkToFit="1"/>
    </xf>
    <xf numFmtId="227" fontId="26" fillId="4" borderId="304" xfId="2307" applyFont="1" applyFill="1" applyBorder="1" applyAlignment="1">
      <alignment horizontal="center" vertical="center" shrinkToFit="1"/>
    </xf>
    <xf numFmtId="227" fontId="26" fillId="4" borderId="96" xfId="2307" applyFont="1" applyFill="1" applyBorder="1" applyAlignment="1">
      <alignment horizontal="center" vertical="center" shrinkToFit="1"/>
    </xf>
    <xf numFmtId="227" fontId="26" fillId="4" borderId="315" xfId="2307" applyFont="1" applyFill="1" applyBorder="1" applyAlignment="1">
      <alignment horizontal="center" vertical="center" shrinkToFit="1"/>
    </xf>
    <xf numFmtId="227" fontId="26" fillId="4" borderId="170" xfId="2307" applyFont="1" applyFill="1" applyBorder="1" applyAlignment="1">
      <alignment horizontal="center" vertical="center" shrinkToFit="1"/>
    </xf>
    <xf numFmtId="0" fontId="172" fillId="0" borderId="286" xfId="2781" applyBorder="1" applyAlignment="1">
      <alignment horizontal="center" vertical="center"/>
    </xf>
    <xf numFmtId="0" fontId="172" fillId="0" borderId="287" xfId="2781" applyBorder="1" applyAlignment="1">
      <alignment horizontal="center" vertical="center"/>
    </xf>
    <xf numFmtId="0" fontId="172" fillId="0" borderId="76" xfId="2781" applyBorder="1" applyAlignment="1">
      <alignment horizontal="center" vertical="center"/>
    </xf>
    <xf numFmtId="0" fontId="172" fillId="0" borderId="0" xfId="2781" applyAlignment="1">
      <alignment horizontal="center" vertical="center"/>
    </xf>
    <xf numFmtId="0" fontId="172" fillId="0" borderId="325" xfId="2781" applyBorder="1" applyAlignment="1">
      <alignment horizontal="center" vertical="center"/>
    </xf>
    <xf numFmtId="0" fontId="172" fillId="0" borderId="169" xfId="2781" applyBorder="1" applyAlignment="1">
      <alignment horizontal="center" vertical="center"/>
    </xf>
    <xf numFmtId="227" fontId="172" fillId="7" borderId="289" xfId="2307" applyFont="1" applyFill="1" applyBorder="1" applyAlignment="1">
      <alignment horizontal="center" vertical="center" shrinkToFit="1"/>
    </xf>
    <xf numFmtId="227" fontId="172" fillId="7" borderId="287" xfId="2307" applyFont="1" applyFill="1" applyBorder="1" applyAlignment="1">
      <alignment horizontal="center" vertical="center" shrinkToFit="1"/>
    </xf>
    <xf numFmtId="227" fontId="172" fillId="7" borderId="95" xfId="2307" applyFont="1" applyFill="1" applyBorder="1" applyAlignment="1">
      <alignment horizontal="center" vertical="center" shrinkToFit="1"/>
    </xf>
    <xf numFmtId="227" fontId="172" fillId="7" borderId="0" xfId="2307" applyFont="1" applyFill="1" applyBorder="1" applyAlignment="1">
      <alignment horizontal="center" vertical="center" shrinkToFit="1"/>
    </xf>
    <xf numFmtId="227" fontId="172" fillId="7" borderId="313" xfId="2307" applyFont="1" applyFill="1" applyBorder="1" applyAlignment="1">
      <alignment horizontal="center" vertical="center" shrinkToFit="1"/>
    </xf>
    <xf numFmtId="227" fontId="172" fillId="7" borderId="169" xfId="2307" applyFont="1" applyFill="1" applyBorder="1" applyAlignment="1">
      <alignment horizontal="center" vertical="center" shrinkToFit="1"/>
    </xf>
    <xf numFmtId="227" fontId="26" fillId="4" borderId="291" xfId="2307" applyFont="1" applyFill="1" applyBorder="1" applyAlignment="1">
      <alignment horizontal="center" vertical="center" shrinkToFit="1"/>
    </xf>
    <xf numFmtId="227" fontId="26" fillId="4" borderId="303" xfId="2307" applyFont="1" applyFill="1" applyBorder="1" applyAlignment="1">
      <alignment horizontal="center" vertical="center" shrinkToFit="1"/>
    </xf>
    <xf numFmtId="227" fontId="26" fillId="4" borderId="314" xfId="2307" applyFont="1" applyFill="1" applyBorder="1" applyAlignment="1">
      <alignment horizontal="center" vertical="center" shrinkToFit="1"/>
    </xf>
    <xf numFmtId="227" fontId="26" fillId="74" borderId="289" xfId="2307" applyFont="1" applyFill="1" applyBorder="1" applyAlignment="1">
      <alignment horizontal="center" vertical="center" shrinkToFit="1"/>
    </xf>
    <xf numFmtId="227" fontId="26" fillId="74" borderId="95" xfId="2307" applyFont="1" applyFill="1" applyBorder="1" applyAlignment="1">
      <alignment horizontal="center" vertical="center" shrinkToFit="1"/>
    </xf>
    <xf numFmtId="227" fontId="26" fillId="74" borderId="313" xfId="2307" applyFont="1" applyFill="1" applyBorder="1" applyAlignment="1">
      <alignment horizontal="center" vertical="center" shrinkToFit="1"/>
    </xf>
    <xf numFmtId="227" fontId="172" fillId="4" borderId="292" xfId="2307" applyFont="1" applyFill="1" applyBorder="1" applyAlignment="1">
      <alignment horizontal="center" vertical="center" shrinkToFit="1"/>
    </xf>
    <xf numFmtId="227" fontId="172" fillId="4" borderId="287" xfId="2307" applyFont="1" applyFill="1" applyBorder="1" applyAlignment="1">
      <alignment horizontal="center" vertical="center" shrinkToFit="1"/>
    </xf>
    <xf numFmtId="227" fontId="172" fillId="4" borderId="288" xfId="2307" applyFont="1" applyFill="1" applyBorder="1" applyAlignment="1">
      <alignment horizontal="center" vertical="center" shrinkToFit="1"/>
    </xf>
    <xf numFmtId="227" fontId="172" fillId="4" borderId="304" xfId="2307" applyFont="1" applyFill="1" applyBorder="1" applyAlignment="1">
      <alignment horizontal="center" vertical="center" shrinkToFit="1"/>
    </xf>
    <xf numFmtId="227" fontId="172" fillId="4" borderId="0" xfId="2307" applyFont="1" applyFill="1" applyBorder="1" applyAlignment="1">
      <alignment horizontal="center" vertical="center" shrinkToFit="1"/>
    </xf>
    <xf numFmtId="227" fontId="172" fillId="4" borderId="96" xfId="2307" applyFont="1" applyFill="1" applyBorder="1" applyAlignment="1">
      <alignment horizontal="center" vertical="center" shrinkToFit="1"/>
    </xf>
    <xf numFmtId="227" fontId="172" fillId="4" borderId="315" xfId="2307" applyFont="1" applyFill="1" applyBorder="1" applyAlignment="1">
      <alignment horizontal="center" vertical="center" shrinkToFit="1"/>
    </xf>
    <xf numFmtId="227" fontId="172" fillId="4" borderId="169" xfId="2307" applyFont="1" applyFill="1" applyBorder="1" applyAlignment="1">
      <alignment horizontal="center" vertical="center" shrinkToFit="1"/>
    </xf>
    <xf numFmtId="227" fontId="172" fillId="4" borderId="170" xfId="2307" applyFont="1" applyFill="1" applyBorder="1" applyAlignment="1">
      <alignment horizontal="center" vertical="center" shrinkToFit="1"/>
    </xf>
    <xf numFmtId="227" fontId="172" fillId="80" borderId="185" xfId="2307" applyFont="1" applyFill="1" applyBorder="1">
      <alignment horizontal="right" vertical="center" shrinkToFit="1"/>
    </xf>
    <xf numFmtId="0" fontId="172" fillId="70" borderId="279" xfId="2781" applyFill="1" applyBorder="1" applyAlignment="1">
      <alignment horizontal="center" vertical="center"/>
    </xf>
    <xf numFmtId="0" fontId="172" fillId="70" borderId="284" xfId="2781" applyFill="1" applyBorder="1" applyAlignment="1">
      <alignment horizontal="center" vertical="center"/>
    </xf>
    <xf numFmtId="0" fontId="172" fillId="0" borderId="295" xfId="2781" applyBorder="1" applyAlignment="1">
      <alignment horizontal="center" vertical="center"/>
    </xf>
    <xf numFmtId="0" fontId="172" fillId="0" borderId="13" xfId="2781" applyBorder="1" applyAlignment="1">
      <alignment horizontal="center" vertical="center"/>
    </xf>
    <xf numFmtId="0" fontId="172" fillId="0" borderId="318" xfId="2781" applyBorder="1" applyAlignment="1">
      <alignment horizontal="center" vertical="center"/>
    </xf>
    <xf numFmtId="0" fontId="172" fillId="70" borderId="280" xfId="2781" applyFill="1" applyBorder="1" applyAlignment="1">
      <alignment horizontal="center" vertical="center"/>
    </xf>
    <xf numFmtId="0" fontId="172" fillId="70" borderId="281" xfId="2781" applyFill="1" applyBorder="1" applyAlignment="1">
      <alignment horizontal="center" vertical="center"/>
    </xf>
    <xf numFmtId="0" fontId="172" fillId="70" borderId="282" xfId="2781" applyFill="1" applyBorder="1" applyAlignment="1">
      <alignment horizontal="center" vertical="center"/>
    </xf>
    <xf numFmtId="0" fontId="172" fillId="0" borderId="14" xfId="2781" applyBorder="1" applyAlignment="1">
      <alignment horizontal="left" vertical="center" wrapText="1"/>
    </xf>
    <xf numFmtId="227" fontId="172" fillId="80" borderId="260" xfId="2307" applyFont="1" applyFill="1" applyBorder="1">
      <alignment horizontal="right" vertical="center" shrinkToFit="1"/>
    </xf>
    <xf numFmtId="227" fontId="172" fillId="80" borderId="261" xfId="2307" applyFont="1" applyFill="1" applyBorder="1">
      <alignment horizontal="right" vertical="center" shrinkToFit="1"/>
    </xf>
    <xf numFmtId="0" fontId="26" fillId="0" borderId="185" xfId="2781" applyFont="1" applyBorder="1" applyAlignment="1">
      <alignment horizontal="center" vertical="center" wrapText="1"/>
    </xf>
    <xf numFmtId="227" fontId="26" fillId="0" borderId="16" xfId="2307" applyFont="1" applyFill="1" applyBorder="1">
      <alignment horizontal="right" vertical="center" shrinkToFit="1"/>
    </xf>
    <xf numFmtId="227" fontId="26" fillId="74" borderId="261" xfId="2307" applyFont="1" applyFill="1" applyBorder="1">
      <alignment horizontal="right" vertical="center" shrinkToFit="1"/>
    </xf>
    <xf numFmtId="227" fontId="26" fillId="74" borderId="15" xfId="2307" applyFont="1" applyFill="1" applyBorder="1">
      <alignment horizontal="right" vertical="center" shrinkToFit="1"/>
    </xf>
    <xf numFmtId="227" fontId="26" fillId="70" borderId="185" xfId="2307" applyFont="1" applyFill="1" applyBorder="1">
      <alignment horizontal="right" vertical="center" shrinkToFit="1"/>
    </xf>
    <xf numFmtId="227" fontId="26" fillId="70" borderId="15" xfId="2307" applyFont="1" applyFill="1" applyBorder="1">
      <alignment horizontal="right" vertical="center" shrinkToFit="1"/>
    </xf>
    <xf numFmtId="0" fontId="26" fillId="70" borderId="185" xfId="2781" applyFont="1" applyFill="1" applyBorder="1" applyAlignment="1">
      <alignment horizontal="center" vertical="center"/>
    </xf>
    <xf numFmtId="0" fontId="26" fillId="70" borderId="195" xfId="2781" applyFont="1" applyFill="1" applyBorder="1" applyAlignment="1">
      <alignment horizontal="center" vertical="center"/>
    </xf>
    <xf numFmtId="227" fontId="172" fillId="7" borderId="15" xfId="2307" applyFont="1" applyFill="1" applyBorder="1">
      <alignment horizontal="right" vertical="center" shrinkToFit="1"/>
    </xf>
    <xf numFmtId="227" fontId="172" fillId="7" borderId="16" xfId="2307" applyFont="1" applyFill="1" applyBorder="1">
      <alignment horizontal="right" vertical="center" shrinkToFit="1"/>
    </xf>
    <xf numFmtId="227" fontId="26" fillId="70" borderId="260" xfId="2307" applyFont="1" applyFill="1" applyBorder="1">
      <alignment horizontal="right" vertical="center" shrinkToFit="1"/>
    </xf>
    <xf numFmtId="227" fontId="26" fillId="70" borderId="261" xfId="2307" applyFont="1" applyFill="1" applyBorder="1">
      <alignment horizontal="right" vertical="center" shrinkToFit="1"/>
    </xf>
    <xf numFmtId="227" fontId="26" fillId="74" borderId="260" xfId="2307" applyFont="1" applyFill="1" applyBorder="1">
      <alignment horizontal="right" vertical="center" shrinkToFit="1"/>
    </xf>
    <xf numFmtId="10" fontId="172" fillId="80" borderId="205" xfId="2364" applyNumberFormat="1" applyFill="1" applyBorder="1" applyAlignment="1">
      <alignment horizontal="center" vertical="center" shrinkToFit="1"/>
    </xf>
    <xf numFmtId="10" fontId="172" fillId="80" borderId="168" xfId="2364" applyNumberFormat="1" applyFill="1" applyBorder="1" applyAlignment="1">
      <alignment horizontal="center" vertical="center" shrinkToFit="1"/>
    </xf>
    <xf numFmtId="0" fontId="172" fillId="0" borderId="259" xfId="2781" applyBorder="1" applyAlignment="1">
      <alignment horizontal="center" vertical="center"/>
    </xf>
    <xf numFmtId="0" fontId="172" fillId="0" borderId="175" xfId="2781" applyBorder="1" applyAlignment="1">
      <alignment horizontal="center" vertical="center"/>
    </xf>
    <xf numFmtId="0" fontId="172" fillId="0" borderId="254" xfId="2781" applyBorder="1" applyAlignment="1">
      <alignment horizontal="center" vertical="center"/>
    </xf>
    <xf numFmtId="0" fontId="172" fillId="0" borderId="185" xfId="2781" applyBorder="1" applyAlignment="1">
      <alignment horizontal="center" vertical="center"/>
    </xf>
    <xf numFmtId="0" fontId="172" fillId="0" borderId="195" xfId="2781" applyBorder="1" applyAlignment="1">
      <alignment horizontal="center" vertical="center"/>
    </xf>
    <xf numFmtId="0" fontId="172" fillId="0" borderId="182" xfId="2781" applyBorder="1" applyAlignment="1">
      <alignment horizontal="center" vertical="center" wrapText="1"/>
    </xf>
    <xf numFmtId="0" fontId="172" fillId="0" borderId="270" xfId="2781" applyBorder="1" applyAlignment="1">
      <alignment horizontal="center" vertical="center"/>
    </xf>
    <xf numFmtId="10" fontId="172" fillId="80" borderId="274" xfId="2364" applyNumberFormat="1" applyFill="1" applyBorder="1" applyAlignment="1">
      <alignment horizontal="center" vertical="center" shrinkToFit="1"/>
    </xf>
    <xf numFmtId="227" fontId="26" fillId="0" borderId="275" xfId="2307" applyFont="1" applyFill="1" applyBorder="1">
      <alignment horizontal="right" vertical="center" shrinkToFit="1"/>
    </xf>
    <xf numFmtId="227" fontId="26" fillId="0" borderId="205" xfId="2307" applyFont="1" applyFill="1" applyBorder="1">
      <alignment horizontal="right" vertical="center" shrinkToFit="1"/>
    </xf>
    <xf numFmtId="10" fontId="172" fillId="80" borderId="276" xfId="2364" applyNumberFormat="1" applyFill="1" applyBorder="1" applyAlignment="1">
      <alignment horizontal="center" vertical="center" shrinkToFit="1"/>
    </xf>
    <xf numFmtId="10" fontId="172" fillId="80" borderId="199" xfId="2364" applyNumberFormat="1" applyFill="1" applyBorder="1" applyAlignment="1">
      <alignment horizontal="center" vertical="center" shrinkToFit="1"/>
    </xf>
    <xf numFmtId="0" fontId="26" fillId="0" borderId="275" xfId="2781" applyFont="1" applyBorder="1" applyAlignment="1">
      <alignment horizontal="center" vertical="center"/>
    </xf>
    <xf numFmtId="0" fontId="26" fillId="0" borderId="199" xfId="2781" applyFont="1" applyBorder="1" applyAlignment="1">
      <alignment horizontal="center" vertical="center"/>
    </xf>
    <xf numFmtId="0" fontId="172" fillId="0" borderId="271" xfId="2781" applyBorder="1" applyAlignment="1">
      <alignment horizontal="left" vertical="center"/>
    </xf>
    <xf numFmtId="0" fontId="172" fillId="0" borderId="205" xfId="2781" applyBorder="1" applyAlignment="1">
      <alignment horizontal="left" vertical="center"/>
    </xf>
    <xf numFmtId="0" fontId="172" fillId="0" borderId="205" xfId="2781" applyBorder="1" applyAlignment="1">
      <alignment horizontal="center" vertical="center"/>
    </xf>
    <xf numFmtId="227" fontId="26" fillId="0" borderId="168" xfId="2307" applyFont="1" applyFill="1" applyBorder="1">
      <alignment horizontal="right" vertical="center" shrinkToFit="1"/>
    </xf>
    <xf numFmtId="227" fontId="26" fillId="0" borderId="272" xfId="2307" applyFont="1" applyFill="1" applyBorder="1">
      <alignment horizontal="right" vertical="center" shrinkToFit="1"/>
    </xf>
    <xf numFmtId="0" fontId="172" fillId="0" borderId="187" xfId="2781" applyBorder="1" applyAlignment="1">
      <alignment horizontal="center" vertical="center" wrapText="1"/>
    </xf>
    <xf numFmtId="0" fontId="172" fillId="0" borderId="182" xfId="2781" applyBorder="1" applyAlignment="1">
      <alignment horizontal="center" vertical="center"/>
    </xf>
    <xf numFmtId="227" fontId="26" fillId="0" borderId="273" xfId="2307" applyFont="1" applyFill="1" applyBorder="1">
      <alignment horizontal="right" vertical="center" shrinkToFit="1"/>
    </xf>
    <xf numFmtId="0" fontId="172" fillId="0" borderId="253" xfId="2781" applyBorder="1" applyAlignment="1">
      <alignment horizontal="center" vertical="center"/>
    </xf>
    <xf numFmtId="0" fontId="172" fillId="0" borderId="255" xfId="2781" applyBorder="1" applyAlignment="1">
      <alignment horizontal="center" vertical="center"/>
    </xf>
    <xf numFmtId="0" fontId="172" fillId="0" borderId="175" xfId="2781" applyBorder="1" applyAlignment="1">
      <alignment horizontal="center" vertical="center" wrapText="1"/>
    </xf>
    <xf numFmtId="0" fontId="172" fillId="0" borderId="256" xfId="2781" applyBorder="1" applyAlignment="1">
      <alignment horizontal="center" vertical="center" wrapText="1"/>
    </xf>
    <xf numFmtId="0" fontId="329" fillId="0" borderId="175" xfId="2781" applyFont="1" applyBorder="1" applyAlignment="1">
      <alignment horizontal="center" vertical="center"/>
    </xf>
    <xf numFmtId="0" fontId="329" fillId="0" borderId="256" xfId="2781" applyFont="1" applyBorder="1" applyAlignment="1">
      <alignment horizontal="center" vertical="center"/>
    </xf>
    <xf numFmtId="0" fontId="172" fillId="0" borderId="254" xfId="2781" applyBorder="1" applyAlignment="1">
      <alignment horizontal="center" vertical="center" wrapText="1"/>
    </xf>
    <xf numFmtId="244" fontId="172" fillId="0" borderId="256" xfId="2781" applyNumberFormat="1" applyBorder="1" applyAlignment="1">
      <alignment horizontal="center" vertical="center" wrapText="1"/>
    </xf>
    <xf numFmtId="244" fontId="172" fillId="0" borderId="197" xfId="2781" applyNumberFormat="1" applyBorder="1" applyAlignment="1">
      <alignment horizontal="center" vertical="center" wrapText="1"/>
    </xf>
    <xf numFmtId="0" fontId="172" fillId="0" borderId="187" xfId="2781" applyBorder="1" applyAlignment="1">
      <alignment horizontal="center" vertical="center"/>
    </xf>
    <xf numFmtId="0" fontId="26" fillId="0" borderId="260" xfId="2781" applyFont="1" applyBorder="1" applyAlignment="1">
      <alignment horizontal="center" vertical="center" wrapText="1"/>
    </xf>
    <xf numFmtId="0" fontId="26" fillId="0" borderId="15" xfId="2781" applyFont="1" applyBorder="1" applyAlignment="1">
      <alignment horizontal="center" vertical="center"/>
    </xf>
    <xf numFmtId="0" fontId="26" fillId="0" borderId="16" xfId="2781" applyFont="1" applyBorder="1" applyAlignment="1">
      <alignment horizontal="center" vertical="center"/>
    </xf>
    <xf numFmtId="0" fontId="26" fillId="0" borderId="261" xfId="2781" applyFont="1" applyBorder="1" applyAlignment="1">
      <alignment horizontal="center" vertical="center" wrapText="1"/>
    </xf>
    <xf numFmtId="0" fontId="26" fillId="0" borderId="262" xfId="2781" applyFont="1" applyBorder="1" applyAlignment="1">
      <alignment horizontal="center" vertical="center"/>
    </xf>
    <xf numFmtId="0" fontId="26" fillId="0" borderId="263" xfId="2781" applyFont="1" applyBorder="1" applyAlignment="1">
      <alignment horizontal="center" vertical="center"/>
    </xf>
    <xf numFmtId="0" fontId="172" fillId="0" borderId="266" xfId="2781" applyBorder="1" applyAlignment="1">
      <alignment horizontal="center" vertical="center"/>
    </xf>
    <xf numFmtId="0" fontId="172" fillId="0" borderId="265" xfId="2781" applyBorder="1" applyAlignment="1">
      <alignment horizontal="center" vertical="center"/>
    </xf>
    <xf numFmtId="0" fontId="172" fillId="0" borderId="267" xfId="2781" applyBorder="1" applyAlignment="1">
      <alignment horizontal="center" vertical="center"/>
    </xf>
    <xf numFmtId="0" fontId="172" fillId="0" borderId="268" xfId="2781" applyBorder="1" applyAlignment="1">
      <alignment horizontal="center" vertical="center"/>
    </xf>
    <xf numFmtId="0" fontId="172" fillId="0" borderId="269" xfId="2781" applyBorder="1" applyAlignment="1">
      <alignment horizontal="center" vertical="center"/>
    </xf>
    <xf numFmtId="0" fontId="172" fillId="0" borderId="14" xfId="2781" applyBorder="1" applyAlignment="1">
      <alignment horizontal="center" vertical="center"/>
    </xf>
    <xf numFmtId="0" fontId="172" fillId="0" borderId="264" xfId="2781" applyBorder="1" applyAlignment="1">
      <alignment horizontal="center" vertical="center"/>
    </xf>
    <xf numFmtId="0" fontId="172" fillId="0" borderId="227" xfId="2781" applyBorder="1" applyAlignment="1">
      <alignment horizontal="center" vertical="center"/>
    </xf>
    <xf numFmtId="0" fontId="172" fillId="0" borderId="16" xfId="2781" applyBorder="1" applyAlignment="1">
      <alignment horizontal="center" vertical="center"/>
    </xf>
    <xf numFmtId="0" fontId="172" fillId="0" borderId="257" xfId="2781" applyBorder="1" applyAlignment="1">
      <alignment horizontal="center" vertical="center"/>
    </xf>
    <xf numFmtId="0" fontId="172" fillId="0" borderId="258" xfId="2781" applyBorder="1" applyAlignment="1">
      <alignment horizontal="center" vertical="center"/>
    </xf>
    <xf numFmtId="0" fontId="302" fillId="75" borderId="184" xfId="0" applyFont="1" applyFill="1" applyBorder="1" applyAlignment="1">
      <alignment horizontal="center" vertical="center"/>
    </xf>
    <xf numFmtId="0" fontId="302" fillId="75" borderId="193" xfId="0" applyFont="1" applyFill="1" applyBorder="1" applyAlignment="1">
      <alignment horizontal="center" vertical="center"/>
    </xf>
    <xf numFmtId="0" fontId="302" fillId="75" borderId="20" xfId="0" applyFont="1" applyFill="1" applyBorder="1" applyAlignment="1">
      <alignment horizontal="center" vertical="center"/>
    </xf>
    <xf numFmtId="0" fontId="302" fillId="75" borderId="21" xfId="0" applyFont="1" applyFill="1" applyBorder="1" applyAlignment="1">
      <alignment horizontal="center" vertical="center"/>
    </xf>
    <xf numFmtId="0" fontId="302" fillId="75" borderId="194" xfId="0" applyFont="1" applyFill="1" applyBorder="1" applyAlignment="1">
      <alignment horizontal="center" vertical="center"/>
    </xf>
    <xf numFmtId="0" fontId="302" fillId="0" borderId="9" xfId="0" applyFont="1" applyBorder="1" applyAlignment="1">
      <alignment horizontal="center" vertical="center"/>
    </xf>
    <xf numFmtId="0" fontId="307" fillId="0" borderId="6" xfId="0" applyFont="1" applyBorder="1" applyAlignment="1">
      <alignment horizontal="center" vertical="center"/>
    </xf>
    <xf numFmtId="0" fontId="307" fillId="0" borderId="11" xfId="0" applyFont="1" applyBorder="1" applyAlignment="1">
      <alignment horizontal="center" vertical="center"/>
    </xf>
    <xf numFmtId="0" fontId="307" fillId="0" borderId="0" xfId="0" applyFont="1" applyBorder="1" applyAlignment="1">
      <alignment horizontal="center" vertical="center"/>
    </xf>
    <xf numFmtId="0" fontId="307" fillId="0" borderId="13" xfId="0" applyFont="1" applyBorder="1" applyAlignment="1">
      <alignment horizontal="center" vertical="center"/>
    </xf>
    <xf numFmtId="0" fontId="302" fillId="75" borderId="176" xfId="0" applyFont="1" applyFill="1" applyBorder="1" applyAlignment="1">
      <alignment horizontal="center" vertical="center"/>
    </xf>
    <xf numFmtId="0" fontId="302" fillId="75" borderId="177" xfId="0" applyFont="1" applyFill="1" applyBorder="1" applyAlignment="1">
      <alignment horizontal="center" vertical="center"/>
    </xf>
    <xf numFmtId="0" fontId="302" fillId="75" borderId="178" xfId="0" applyFont="1" applyFill="1" applyBorder="1" applyAlignment="1">
      <alignment horizontal="center" vertical="center"/>
    </xf>
    <xf numFmtId="0" fontId="21" fillId="4" borderId="22" xfId="2" applyFont="1" applyFill="1" applyBorder="1" applyAlignment="1">
      <alignment horizontal="center" vertical="center"/>
    </xf>
    <xf numFmtId="0" fontId="21" fillId="4" borderId="189" xfId="2" applyFont="1" applyFill="1" applyBorder="1" applyAlignment="1">
      <alignment horizontal="center" vertical="center"/>
    </xf>
    <xf numFmtId="0" fontId="21" fillId="4" borderId="188" xfId="2" applyFont="1" applyFill="1" applyBorder="1" applyAlignment="1">
      <alignment horizontal="center" vertical="center"/>
    </xf>
    <xf numFmtId="0" fontId="21" fillId="4" borderId="9" xfId="2" applyFont="1" applyFill="1" applyBorder="1" applyAlignment="1">
      <alignment horizontal="center" vertical="center"/>
    </xf>
    <xf numFmtId="0" fontId="21" fillId="4" borderId="188" xfId="2" applyFont="1" applyFill="1" applyBorder="1" applyAlignment="1">
      <alignment horizontal="center" vertical="center" wrapText="1"/>
    </xf>
    <xf numFmtId="0" fontId="21" fillId="4" borderId="9" xfId="2" applyFont="1" applyFill="1" applyBorder="1" applyAlignment="1">
      <alignment horizontal="center" vertical="center" wrapText="1"/>
    </xf>
    <xf numFmtId="0" fontId="21" fillId="4" borderId="226" xfId="2" applyFont="1" applyFill="1" applyBorder="1" applyAlignment="1">
      <alignment horizontal="center" vertical="center" wrapText="1"/>
    </xf>
    <xf numFmtId="0" fontId="21" fillId="4" borderId="10" xfId="2" applyFont="1" applyFill="1" applyBorder="1" applyAlignment="1">
      <alignment horizontal="center" vertical="center"/>
    </xf>
    <xf numFmtId="0" fontId="21" fillId="4" borderId="23" xfId="2" applyFont="1" applyFill="1" applyBorder="1" applyAlignment="1">
      <alignment horizontal="center" vertical="center" wrapText="1"/>
    </xf>
    <xf numFmtId="0" fontId="21" fillId="4" borderId="190" xfId="2" applyFont="1" applyFill="1" applyBorder="1" applyAlignment="1">
      <alignment horizontal="center" vertical="center"/>
    </xf>
    <xf numFmtId="0" fontId="21" fillId="4" borderId="22" xfId="2" applyFont="1" applyFill="1" applyBorder="1" applyAlignment="1">
      <alignment horizontal="center" vertical="center" wrapText="1"/>
    </xf>
    <xf numFmtId="0" fontId="302" fillId="0" borderId="77" xfId="0" applyFont="1" applyBorder="1" applyAlignment="1">
      <alignment horizontal="center" vertical="center"/>
    </xf>
    <xf numFmtId="0" fontId="302" fillId="0" borderId="6" xfId="0" applyFont="1" applyBorder="1" applyAlignment="1">
      <alignment horizontal="center" vertical="center"/>
    </xf>
    <xf numFmtId="0" fontId="302" fillId="0" borderId="11" xfId="0" applyFont="1" applyBorder="1" applyAlignment="1">
      <alignment horizontal="center" vertical="center"/>
    </xf>
    <xf numFmtId="0" fontId="302" fillId="0" borderId="74" xfId="0" applyFont="1" applyBorder="1" applyAlignment="1">
      <alignment horizontal="center" vertical="center"/>
    </xf>
    <xf numFmtId="0" fontId="302" fillId="0" borderId="5" xfId="0" applyFont="1" applyBorder="1" applyAlignment="1">
      <alignment horizontal="center" vertical="center"/>
    </xf>
    <xf numFmtId="0" fontId="302" fillId="0" borderId="75" xfId="0" applyFont="1" applyBorder="1" applyAlignment="1">
      <alignment horizontal="center" vertical="center"/>
    </xf>
    <xf numFmtId="0" fontId="221" fillId="0" borderId="9" xfId="0" applyFont="1" applyBorder="1" applyAlignment="1">
      <alignment horizontal="center" vertical="center"/>
    </xf>
    <xf numFmtId="243" fontId="212" fillId="70" borderId="9" xfId="1" applyNumberFormat="1" applyFont="1" applyFill="1" applyBorder="1" applyAlignment="1">
      <alignment horizontal="center" vertical="center"/>
    </xf>
    <xf numFmtId="243" fontId="212" fillId="70" borderId="10" xfId="1" applyNumberFormat="1" applyFont="1" applyFill="1" applyBorder="1" applyAlignment="1">
      <alignment horizontal="center" vertical="center"/>
    </xf>
    <xf numFmtId="41" fontId="0" fillId="70" borderId="8" xfId="1" applyFont="1" applyFill="1" applyBorder="1" applyAlignment="1">
      <alignment horizontal="center" vertical="center"/>
    </xf>
    <xf numFmtId="41" fontId="0" fillId="70" borderId="9" xfId="1" applyFont="1" applyFill="1" applyBorder="1" applyAlignment="1">
      <alignment horizontal="center" vertical="center"/>
    </xf>
    <xf numFmtId="41" fontId="220" fillId="0" borderId="9" xfId="1" applyFont="1" applyBorder="1" applyAlignment="1">
      <alignment horizontal="center" vertical="center"/>
    </xf>
    <xf numFmtId="41" fontId="219" fillId="70" borderId="9" xfId="1" applyFont="1" applyFill="1" applyBorder="1" applyAlignment="1">
      <alignment horizontal="center" vertical="center"/>
    </xf>
    <xf numFmtId="41" fontId="219" fillId="70" borderId="10" xfId="1" applyFont="1" applyFill="1" applyBorder="1" applyAlignment="1">
      <alignment horizontal="center" vertical="center"/>
    </xf>
    <xf numFmtId="0" fontId="0" fillId="0" borderId="6" xfId="0" applyBorder="1" applyAlignment="1">
      <alignment horizontal="center"/>
    </xf>
    <xf numFmtId="0" fontId="0" fillId="0" borderId="10"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41" fontId="0" fillId="5" borderId="10" xfId="0" applyNumberFormat="1" applyFill="1" applyBorder="1" applyAlignment="1">
      <alignment horizontal="center" vertical="center"/>
    </xf>
    <xf numFmtId="0" fontId="0" fillId="5" borderId="7" xfId="0" applyFill="1" applyBorder="1" applyAlignment="1">
      <alignment horizontal="center" vertical="center"/>
    </xf>
    <xf numFmtId="0" fontId="220" fillId="0" borderId="0" xfId="0" applyFont="1" applyAlignment="1">
      <alignment horizontal="center" vertical="center"/>
    </xf>
    <xf numFmtId="0" fontId="292" fillId="0" borderId="0" xfId="0" applyFont="1" applyAlignment="1">
      <alignment horizontal="center" vertical="center"/>
    </xf>
    <xf numFmtId="41" fontId="0" fillId="5" borderId="9" xfId="1" applyFont="1" applyFill="1" applyBorder="1" applyAlignment="1">
      <alignment horizontal="center" vertical="center"/>
    </xf>
    <xf numFmtId="41" fontId="0" fillId="5" borderId="10" xfId="1" applyFont="1" applyFill="1" applyBorder="1" applyAlignment="1">
      <alignment horizontal="center" vertical="center"/>
    </xf>
    <xf numFmtId="0" fontId="0" fillId="78" borderId="9" xfId="0" applyFill="1" applyBorder="1" applyAlignment="1">
      <alignment horizontal="center" vertical="center"/>
    </xf>
    <xf numFmtId="177" fontId="220" fillId="0" borderId="7" xfId="0" applyNumberFormat="1" applyFont="1" applyBorder="1" applyAlignment="1">
      <alignment horizontal="center" vertical="center"/>
    </xf>
    <xf numFmtId="177" fontId="220" fillId="0" borderId="8" xfId="0" applyNumberFormat="1" applyFont="1" applyBorder="1" applyAlignment="1">
      <alignment horizontal="center" vertical="center"/>
    </xf>
    <xf numFmtId="177" fontId="220" fillId="0" borderId="10" xfId="0" applyNumberFormat="1" applyFont="1" applyBorder="1" applyAlignment="1">
      <alignment horizontal="center" vertical="center"/>
    </xf>
    <xf numFmtId="177" fontId="227" fillId="5" borderId="10" xfId="0" applyNumberFormat="1" applyFont="1" applyFill="1" applyBorder="1" applyAlignment="1">
      <alignment horizontal="center" vertical="center"/>
    </xf>
    <xf numFmtId="177" fontId="227" fillId="5" borderId="7" xfId="0" applyNumberFormat="1" applyFont="1" applyFill="1" applyBorder="1" applyAlignment="1">
      <alignment horizontal="center" vertical="center"/>
    </xf>
    <xf numFmtId="41" fontId="220" fillId="0" borderId="164" xfId="1" applyFont="1" applyBorder="1" applyAlignment="1">
      <alignment horizontal="center" vertical="center"/>
    </xf>
    <xf numFmtId="41" fontId="220" fillId="0" borderId="165" xfId="1" applyFont="1" applyBorder="1" applyAlignment="1">
      <alignment horizontal="center" vertical="center"/>
    </xf>
    <xf numFmtId="43" fontId="220" fillId="5" borderId="165" xfId="0" applyNumberFormat="1" applyFont="1" applyFill="1" applyBorder="1" applyAlignment="1">
      <alignment horizontal="center" vertical="center"/>
    </xf>
    <xf numFmtId="0" fontId="220" fillId="5" borderId="165" xfId="0" applyFont="1" applyFill="1" applyBorder="1" applyAlignment="1">
      <alignment horizontal="center" vertical="center"/>
    </xf>
    <xf numFmtId="250" fontId="227" fillId="5" borderId="166" xfId="0" applyNumberFormat="1" applyFont="1" applyFill="1" applyBorder="1" applyAlignment="1">
      <alignment horizontal="center" vertical="center"/>
    </xf>
    <xf numFmtId="250" fontId="227" fillId="5" borderId="167" xfId="0" applyNumberFormat="1" applyFont="1" applyFill="1" applyBorder="1" applyAlignment="1">
      <alignment horizontal="center" vertical="center"/>
    </xf>
    <xf numFmtId="41" fontId="0" fillId="5" borderId="165" xfId="1" applyFont="1" applyFill="1" applyBorder="1" applyAlignment="1">
      <alignment horizontal="center" vertical="center"/>
    </xf>
    <xf numFmtId="41" fontId="0" fillId="5" borderId="166" xfId="1" applyFont="1" applyFill="1" applyBorder="1" applyAlignment="1">
      <alignment horizontal="center" vertical="center"/>
    </xf>
    <xf numFmtId="0" fontId="277" fillId="0" borderId="7" xfId="0" applyFont="1" applyBorder="1" applyAlignment="1">
      <alignment horizontal="center" vertical="center" wrapText="1"/>
    </xf>
    <xf numFmtId="0" fontId="277" fillId="0" borderId="7" xfId="0" applyFont="1" applyBorder="1" applyAlignment="1">
      <alignment horizontal="center" vertical="center"/>
    </xf>
    <xf numFmtId="0" fontId="277" fillId="0" borderId="8" xfId="0" applyFont="1" applyBorder="1" applyAlignment="1">
      <alignment horizontal="center" vertical="center"/>
    </xf>
    <xf numFmtId="0" fontId="277" fillId="0" borderId="10" xfId="0" applyFont="1" applyBorder="1" applyAlignment="1">
      <alignment horizontal="center" vertical="center" wrapText="1"/>
    </xf>
    <xf numFmtId="0" fontId="228" fillId="0" borderId="9" xfId="0" applyFont="1" applyBorder="1" applyAlignment="1">
      <alignment horizontal="center" vertical="center" wrapText="1"/>
    </xf>
    <xf numFmtId="41" fontId="227" fillId="5" borderId="10" xfId="1" applyFont="1" applyFill="1" applyBorder="1" applyAlignment="1">
      <alignment horizontal="center" vertical="center"/>
    </xf>
    <xf numFmtId="41" fontId="227" fillId="5" borderId="7" xfId="1" applyFont="1" applyFill="1" applyBorder="1" applyAlignment="1">
      <alignment horizontal="center" vertical="center"/>
    </xf>
    <xf numFmtId="243" fontId="220" fillId="0" borderId="7" xfId="1" applyNumberFormat="1" applyFont="1" applyBorder="1" applyAlignment="1">
      <alignment horizontal="center" vertical="center"/>
    </xf>
    <xf numFmtId="243" fontId="220" fillId="0" borderId="8" xfId="1" applyNumberFormat="1" applyFont="1" applyBorder="1" applyAlignment="1">
      <alignment horizontal="center" vertical="center"/>
    </xf>
    <xf numFmtId="243" fontId="220" fillId="0" borderId="10" xfId="1" applyNumberFormat="1" applyFont="1" applyBorder="1" applyAlignment="1">
      <alignment horizontal="center" vertical="center"/>
    </xf>
    <xf numFmtId="243" fontId="227" fillId="5" borderId="10" xfId="1" applyNumberFormat="1" applyFont="1" applyFill="1" applyBorder="1" applyAlignment="1">
      <alignment horizontal="center" vertical="center"/>
    </xf>
    <xf numFmtId="243" fontId="227" fillId="5" borderId="7" xfId="1" applyNumberFormat="1" applyFont="1" applyFill="1" applyBorder="1" applyAlignment="1">
      <alignment horizontal="center" vertical="center"/>
    </xf>
    <xf numFmtId="243" fontId="227" fillId="5" borderId="8" xfId="1" applyNumberFormat="1" applyFont="1" applyFill="1" applyBorder="1" applyAlignment="1">
      <alignment horizontal="center" vertical="center"/>
    </xf>
    <xf numFmtId="4" fontId="227" fillId="5" borderId="10" xfId="1" applyNumberFormat="1" applyFont="1" applyFill="1" applyBorder="1" applyAlignment="1">
      <alignment horizontal="center" vertical="center"/>
    </xf>
    <xf numFmtId="4" fontId="227" fillId="5" borderId="7" xfId="1" applyNumberFormat="1" applyFont="1" applyFill="1" applyBorder="1" applyAlignment="1">
      <alignment horizontal="center" vertical="center"/>
    </xf>
    <xf numFmtId="4" fontId="227" fillId="5" borderId="8" xfId="1" applyNumberFormat="1" applyFont="1" applyFill="1" applyBorder="1" applyAlignment="1">
      <alignment horizontal="center" vertical="center"/>
    </xf>
    <xf numFmtId="243" fontId="219" fillId="5" borderId="10" xfId="1" applyNumberFormat="1" applyFont="1" applyFill="1" applyBorder="1" applyAlignment="1">
      <alignment horizontal="center" vertical="center"/>
    </xf>
    <xf numFmtId="243" fontId="219" fillId="5" borderId="7" xfId="1" applyNumberFormat="1" applyFont="1" applyFill="1" applyBorder="1" applyAlignment="1">
      <alignment horizontal="center" vertical="center"/>
    </xf>
    <xf numFmtId="252" fontId="227" fillId="5" borderId="10" xfId="1" applyNumberFormat="1" applyFont="1" applyFill="1" applyBorder="1" applyAlignment="1">
      <alignment horizontal="center" vertical="center"/>
    </xf>
    <xf numFmtId="252" fontId="227" fillId="5" borderId="7" xfId="1" applyNumberFormat="1" applyFont="1" applyFill="1" applyBorder="1" applyAlignment="1">
      <alignment horizontal="center" vertical="center"/>
    </xf>
    <xf numFmtId="0" fontId="221" fillId="0" borderId="10" xfId="0" applyFont="1" applyBorder="1" applyAlignment="1">
      <alignment horizontal="center" vertical="center" wrapText="1"/>
    </xf>
    <xf numFmtId="247" fontId="220" fillId="0" borderId="7" xfId="0" applyNumberFormat="1" applyFont="1" applyBorder="1" applyAlignment="1">
      <alignment horizontal="right" vertical="center"/>
    </xf>
    <xf numFmtId="0" fontId="220" fillId="0" borderId="10" xfId="0" applyFont="1" applyBorder="1" applyAlignment="1">
      <alignment horizontal="right" vertical="center"/>
    </xf>
    <xf numFmtId="0" fontId="220" fillId="0" borderId="7" xfId="0" applyFont="1" applyBorder="1" applyAlignment="1">
      <alignment horizontal="right" vertical="center"/>
    </xf>
    <xf numFmtId="251" fontId="220" fillId="0" borderId="10" xfId="0" applyNumberFormat="1" applyFont="1" applyBorder="1" applyAlignment="1">
      <alignment horizontal="right" vertical="center"/>
    </xf>
    <xf numFmtId="251" fontId="220" fillId="0" borderId="7" xfId="0" applyNumberFormat="1" applyFont="1" applyBorder="1" applyAlignment="1">
      <alignment horizontal="right" vertical="center"/>
    </xf>
    <xf numFmtId="251" fontId="212" fillId="0" borderId="10" xfId="0" applyNumberFormat="1" applyFont="1" applyBorder="1" applyAlignment="1">
      <alignment horizontal="right" vertical="center"/>
    </xf>
    <xf numFmtId="251" fontId="212" fillId="0" borderId="7" xfId="0" applyNumberFormat="1" applyFont="1" applyBorder="1" applyAlignment="1">
      <alignment horizontal="right" vertical="center"/>
    </xf>
    <xf numFmtId="41" fontId="220" fillId="0" borderId="7" xfId="1" applyFont="1" applyBorder="1" applyAlignment="1">
      <alignment horizontal="center" vertical="center"/>
    </xf>
    <xf numFmtId="41" fontId="220" fillId="0" borderId="8" xfId="1" applyFont="1" applyBorder="1" applyAlignment="1">
      <alignment horizontal="center" vertical="center"/>
    </xf>
    <xf numFmtId="250" fontId="220" fillId="0" borderId="10" xfId="0" applyNumberFormat="1" applyFont="1" applyBorder="1" applyAlignment="1">
      <alignment horizontal="center" vertical="center"/>
    </xf>
    <xf numFmtId="250" fontId="220" fillId="0" borderId="7" xfId="0" applyNumberFormat="1" applyFont="1" applyBorder="1" applyAlignment="1">
      <alignment horizontal="center" vertical="center"/>
    </xf>
    <xf numFmtId="41" fontId="0" fillId="5" borderId="7" xfId="1" applyFont="1" applyFill="1" applyBorder="1" applyAlignment="1">
      <alignment horizontal="center" vertical="center"/>
    </xf>
    <xf numFmtId="41" fontId="227" fillId="5" borderId="10" xfId="1" applyFont="1" applyFill="1" applyBorder="1" applyAlignment="1">
      <alignment horizontal="right" vertical="center"/>
    </xf>
    <xf numFmtId="41" fontId="227" fillId="5" borderId="7" xfId="1" applyFont="1" applyFill="1" applyBorder="1" applyAlignment="1">
      <alignment horizontal="right" vertical="center"/>
    </xf>
    <xf numFmtId="41" fontId="227" fillId="5" borderId="10" xfId="0" applyNumberFormat="1" applyFont="1" applyFill="1" applyBorder="1" applyAlignment="1">
      <alignment horizontal="center" vertical="center"/>
    </xf>
    <xf numFmtId="0" fontId="227" fillId="5" borderId="7" xfId="0" applyFont="1" applyFill="1" applyBorder="1" applyAlignment="1">
      <alignment horizontal="center" vertical="center"/>
    </xf>
    <xf numFmtId="0" fontId="272" fillId="0" borderId="6" xfId="0" applyFont="1" applyBorder="1" applyAlignment="1">
      <alignment horizontal="left" vertical="center"/>
    </xf>
    <xf numFmtId="0" fontId="272" fillId="0" borderId="11" xfId="0" applyFont="1" applyBorder="1" applyAlignment="1">
      <alignment horizontal="left" vertical="center"/>
    </xf>
    <xf numFmtId="0" fontId="272" fillId="0" borderId="0" xfId="0" applyFont="1" applyAlignment="1">
      <alignment horizontal="left" vertical="center"/>
    </xf>
    <xf numFmtId="0" fontId="272" fillId="0" borderId="13" xfId="0" applyFont="1" applyBorder="1" applyAlignment="1">
      <alignment horizontal="left" vertical="center"/>
    </xf>
    <xf numFmtId="0" fontId="272" fillId="0" borderId="5" xfId="0" applyFont="1" applyBorder="1" applyAlignment="1">
      <alignment horizontal="left" vertical="center"/>
    </xf>
    <xf numFmtId="0" fontId="272" fillId="0" borderId="75" xfId="0" applyFont="1" applyBorder="1" applyAlignment="1">
      <alignment horizontal="left" vertical="center"/>
    </xf>
    <xf numFmtId="0" fontId="0" fillId="0" borderId="7" xfId="0" applyBorder="1" applyAlignment="1">
      <alignment horizontal="distributed" vertical="center"/>
    </xf>
    <xf numFmtId="0" fontId="220" fillId="0" borderId="10" xfId="0" applyFont="1" applyBorder="1" applyAlignment="1">
      <alignment horizontal="center" vertical="center"/>
    </xf>
    <xf numFmtId="0" fontId="220" fillId="0" borderId="7" xfId="0" applyFont="1" applyBorder="1" applyAlignment="1">
      <alignment horizontal="center" vertical="center"/>
    </xf>
    <xf numFmtId="0" fontId="220" fillId="0" borderId="8" xfId="0" applyFont="1" applyBorder="1" applyAlignment="1">
      <alignment horizontal="center" vertical="center"/>
    </xf>
    <xf numFmtId="244" fontId="220" fillId="0" borderId="10" xfId="0" applyNumberFormat="1" applyFont="1" applyBorder="1" applyAlignment="1">
      <alignment horizontal="center" vertical="center"/>
    </xf>
    <xf numFmtId="244" fontId="220" fillId="0" borderId="7" xfId="0" applyNumberFormat="1" applyFont="1" applyBorder="1" applyAlignment="1">
      <alignment horizontal="center" vertical="center"/>
    </xf>
    <xf numFmtId="0" fontId="0" fillId="0" borderId="6" xfId="0" applyBorder="1" applyAlignment="1">
      <alignment horizontal="distributed" vertical="center"/>
    </xf>
    <xf numFmtId="242" fontId="220" fillId="0" borderId="10" xfId="0" applyNumberFormat="1" applyFont="1" applyBorder="1" applyAlignment="1">
      <alignment horizontal="center" vertical="center"/>
    </xf>
    <xf numFmtId="249" fontId="220" fillId="0" borderId="7" xfId="0" applyNumberFormat="1" applyFont="1" applyBorder="1" applyAlignment="1">
      <alignment horizontal="center" vertical="center"/>
    </xf>
    <xf numFmtId="255" fontId="313" fillId="70" borderId="9" xfId="1" applyNumberFormat="1" applyFont="1" applyFill="1" applyBorder="1" applyAlignment="1">
      <alignment horizontal="center" vertical="center"/>
    </xf>
    <xf numFmtId="255" fontId="313" fillId="70" borderId="10" xfId="1" applyNumberFormat="1" applyFont="1" applyFill="1" applyBorder="1" applyAlignment="1">
      <alignment horizontal="center" vertical="center"/>
    </xf>
    <xf numFmtId="256" fontId="313" fillId="70" borderId="9" xfId="1" applyNumberFormat="1" applyFont="1" applyFill="1" applyBorder="1" applyAlignment="1">
      <alignment horizontal="center" vertical="center"/>
    </xf>
    <xf numFmtId="256" fontId="313" fillId="70" borderId="10" xfId="1" applyNumberFormat="1" applyFont="1" applyFill="1" applyBorder="1" applyAlignment="1">
      <alignment horizontal="center" vertical="center"/>
    </xf>
    <xf numFmtId="257" fontId="227" fillId="5" borderId="10" xfId="1" applyNumberFormat="1" applyFont="1" applyFill="1" applyBorder="1" applyAlignment="1">
      <alignment horizontal="center" vertical="center"/>
    </xf>
    <xf numFmtId="257" fontId="227" fillId="5" borderId="7" xfId="1" applyNumberFormat="1"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55" fontId="212" fillId="70" borderId="9" xfId="1" applyNumberFormat="1" applyFont="1" applyFill="1" applyBorder="1" applyAlignment="1">
      <alignment horizontal="center" vertical="center"/>
    </xf>
    <xf numFmtId="255" fontId="212" fillId="70" borderId="10" xfId="1" applyNumberFormat="1" applyFont="1" applyFill="1" applyBorder="1" applyAlignment="1">
      <alignment horizontal="center" vertical="center"/>
    </xf>
    <xf numFmtId="256" fontId="212" fillId="70" borderId="9" xfId="1" applyNumberFormat="1" applyFont="1" applyFill="1" applyBorder="1" applyAlignment="1">
      <alignment horizontal="center" vertical="center"/>
    </xf>
    <xf numFmtId="256" fontId="212" fillId="70" borderId="10" xfId="1" applyNumberFormat="1" applyFont="1" applyFill="1" applyBorder="1" applyAlignment="1">
      <alignment horizontal="center" vertical="center"/>
    </xf>
    <xf numFmtId="0" fontId="220" fillId="0" borderId="251" xfId="0" applyFont="1" applyBorder="1" applyAlignment="1">
      <alignment horizontal="center" vertical="center"/>
    </xf>
    <xf numFmtId="0" fontId="220" fillId="0" borderId="232" xfId="0" applyFont="1" applyBorder="1" applyAlignment="1">
      <alignment horizontal="center" vertical="center"/>
    </xf>
    <xf numFmtId="0" fontId="220" fillId="0" borderId="252" xfId="0" applyFont="1" applyBorder="1" applyAlignment="1">
      <alignment horizontal="center" vertical="center"/>
    </xf>
    <xf numFmtId="0" fontId="220" fillId="0" borderId="172" xfId="0" applyFont="1" applyBorder="1" applyAlignment="1">
      <alignment horizontal="center" vertical="center"/>
    </xf>
    <xf numFmtId="0" fontId="242" fillId="0" borderId="7" xfId="0" quotePrefix="1" applyFont="1" applyBorder="1" applyAlignment="1">
      <alignment horizontal="center" vertical="center"/>
    </xf>
    <xf numFmtId="0" fontId="242" fillId="0" borderId="7" xfId="0" applyFont="1" applyBorder="1" applyAlignment="1">
      <alignment horizontal="center" vertical="center"/>
    </xf>
    <xf numFmtId="245" fontId="212" fillId="70" borderId="9" xfId="1" applyNumberFormat="1" applyFont="1" applyFill="1" applyBorder="1" applyAlignment="1">
      <alignment horizontal="right" vertical="center"/>
    </xf>
    <xf numFmtId="245" fontId="212" fillId="70" borderId="10" xfId="1" applyNumberFormat="1" applyFont="1" applyFill="1" applyBorder="1" applyAlignment="1">
      <alignment horizontal="right" vertical="center"/>
    </xf>
    <xf numFmtId="0" fontId="222" fillId="4" borderId="6" xfId="0" applyFont="1" applyFill="1" applyBorder="1" applyAlignment="1">
      <alignment horizontal="center" vertical="center"/>
    </xf>
    <xf numFmtId="0" fontId="222" fillId="4" borderId="11" xfId="0" applyFont="1" applyFill="1" applyBorder="1" applyAlignment="1">
      <alignment horizontal="center" vertical="center"/>
    </xf>
    <xf numFmtId="0" fontId="222" fillId="4" borderId="5" xfId="0" applyFont="1" applyFill="1" applyBorder="1" applyAlignment="1">
      <alignment horizontal="center" vertical="center"/>
    </xf>
    <xf numFmtId="0" fontId="222" fillId="4" borderId="75" xfId="0" applyFont="1" applyFill="1" applyBorder="1" applyAlignment="1">
      <alignment horizontal="center" vertical="center"/>
    </xf>
    <xf numFmtId="0" fontId="229" fillId="4" borderId="10" xfId="0" applyFont="1" applyFill="1" applyBorder="1" applyAlignment="1">
      <alignment horizontal="center" vertical="center"/>
    </xf>
    <xf numFmtId="0" fontId="229" fillId="4" borderId="7" xfId="0" applyFont="1" applyFill="1" applyBorder="1" applyAlignment="1">
      <alignment horizontal="center" vertical="center"/>
    </xf>
    <xf numFmtId="0" fontId="229" fillId="4" borderId="8" xfId="0" applyFont="1" applyFill="1" applyBorder="1" applyAlignment="1">
      <alignment horizontal="center" vertical="center"/>
    </xf>
    <xf numFmtId="41" fontId="227" fillId="0" borderId="10" xfId="0" applyNumberFormat="1" applyFont="1" applyBorder="1" applyAlignment="1">
      <alignment horizontal="center" vertical="center"/>
    </xf>
    <xf numFmtId="0" fontId="227" fillId="0" borderId="7" xfId="0" applyFont="1" applyBorder="1" applyAlignment="1">
      <alignment horizontal="center" vertical="center"/>
    </xf>
    <xf numFmtId="0" fontId="227" fillId="0" borderId="8" xfId="0" applyFont="1" applyBorder="1" applyAlignment="1">
      <alignment horizontal="center" vertical="center"/>
    </xf>
    <xf numFmtId="0" fontId="220" fillId="0" borderId="113" xfId="0" applyFont="1" applyBorder="1" applyAlignment="1">
      <alignment horizontal="center" vertical="center"/>
    </xf>
    <xf numFmtId="0" fontId="220" fillId="0" borderId="118" xfId="0" applyFont="1" applyBorder="1" applyAlignment="1">
      <alignment horizontal="center" vertical="center"/>
    </xf>
    <xf numFmtId="0" fontId="224" fillId="0" borderId="0" xfId="0" applyFont="1" applyAlignment="1">
      <alignment horizontal="center" vertical="center"/>
    </xf>
    <xf numFmtId="0" fontId="262" fillId="0" borderId="0" xfId="0" applyFont="1" applyAlignment="1">
      <alignment horizontal="right" vertical="center"/>
    </xf>
    <xf numFmtId="245" fontId="226" fillId="70" borderId="9" xfId="1" applyNumberFormat="1" applyFont="1" applyFill="1" applyBorder="1" applyAlignment="1">
      <alignment horizontal="right" vertical="center"/>
    </xf>
    <xf numFmtId="245" fontId="226" fillId="70" borderId="10" xfId="1" applyNumberFormat="1" applyFont="1" applyFill="1" applyBorder="1" applyAlignment="1">
      <alignment horizontal="right" vertical="center"/>
    </xf>
    <xf numFmtId="41" fontId="212" fillId="72" borderId="10" xfId="1" applyFont="1" applyFill="1" applyBorder="1" applyAlignment="1">
      <alignment horizontal="center" vertical="center"/>
    </xf>
    <xf numFmtId="41" fontId="212" fillId="72" borderId="7" xfId="1" applyFont="1" applyFill="1" applyBorder="1" applyAlignment="1">
      <alignment horizontal="center" vertical="center"/>
    </xf>
    <xf numFmtId="243" fontId="227" fillId="7" borderId="8" xfId="1" applyNumberFormat="1" applyFont="1" applyFill="1" applyBorder="1" applyAlignment="1">
      <alignment horizontal="center" vertical="center"/>
    </xf>
    <xf numFmtId="243" fontId="227" fillId="7" borderId="9" xfId="1" applyNumberFormat="1" applyFont="1" applyFill="1" applyBorder="1" applyAlignment="1">
      <alignment horizontal="center" vertical="center"/>
    </xf>
  </cellXfs>
  <cellStyles count="2783">
    <cellStyle name="-" xfId="5" xr:uid="{00000000-0005-0000-0000-000000000000}"/>
    <cellStyle name="          _x000d__x000a_shell=progman.exe_x000d__x000a_m" xfId="6" xr:uid="{00000000-0005-0000-0000-000001000000}"/>
    <cellStyle name=" FY96" xfId="7" xr:uid="{00000000-0005-0000-0000-000002000000}"/>
    <cellStyle name=" FY96 2" xfId="8" xr:uid="{00000000-0005-0000-0000-000003000000}"/>
    <cellStyle name="-#,###" xfId="9" xr:uid="{00000000-0005-0000-0000-000004000000}"/>
    <cellStyle name="$" xfId="10" xr:uid="{00000000-0005-0000-0000-000005000000}"/>
    <cellStyle name="$_db진흥" xfId="11" xr:uid="{00000000-0005-0000-0000-000006000000}"/>
    <cellStyle name="$_견적2" xfId="12" xr:uid="{00000000-0005-0000-0000-000007000000}"/>
    <cellStyle name="$_기아" xfId="13" xr:uid="{00000000-0005-0000-0000-000008000000}"/>
    <cellStyle name="%4_x0003_?투자계획 조정내역" xfId="14" xr:uid="{00000000-0005-0000-0000-000009000000}"/>
    <cellStyle name="&amp;A" xfId="15" xr:uid="{00000000-0005-0000-0000-00000A000000}"/>
    <cellStyle name="&amp;A 2" xfId="16" xr:uid="{00000000-0005-0000-0000-00000B000000}"/>
    <cellStyle name="?? [0]_VERA" xfId="17" xr:uid="{00000000-0005-0000-0000-00000C000000}"/>
    <cellStyle name="??&amp;O?&amp;H?_x0008__x000f__x0007_?_x0007__x0001__x0001_" xfId="18" xr:uid="{00000000-0005-0000-0000-00000D000000}"/>
    <cellStyle name="??&amp;O?&amp;H?_x0008__x000f__x0007_?_x0007__x0001__x0001_ 2" xfId="19" xr:uid="{00000000-0005-0000-0000-00000E000000}"/>
    <cellStyle name="??&amp;O?&amp;H?_x0008_??_x0007__x0001__x0001_" xfId="20" xr:uid="{00000000-0005-0000-0000-00000F000000}"/>
    <cellStyle name="??&amp;O?&amp;H?_x0008_??_x0007__x0001__x0001_ 2" xfId="21" xr:uid="{00000000-0005-0000-0000-000010000000}"/>
    <cellStyle name="???? [0.00]_PRODUCT DETAIL Q1can " xfId="22" xr:uid="{00000000-0005-0000-0000-000011000000}"/>
    <cellStyle name="?????_VERA" xfId="23" xr:uid="{00000000-0005-0000-0000-000012000000}"/>
    <cellStyle name="????_PRODUCT DETAIL Q3 (2) Q3 " xfId="24" xr:uid="{00000000-0005-0000-0000-000013000000}"/>
    <cellStyle name="??_VERA" xfId="25" xr:uid="{00000000-0005-0000-0000-000014000000}"/>
    <cellStyle name="_  ksnet-02 기말의 워크시트" xfId="26" xr:uid="{00000000-0005-0000-0000-000015000000}"/>
    <cellStyle name="_  ksnet-02 기말의 워크시트 2" xfId="27" xr:uid="{00000000-0005-0000-0000-000016000000}"/>
    <cellStyle name="_05년10월결산보고(본사)" xfId="28" xr:uid="{00000000-0005-0000-0000-000017000000}"/>
    <cellStyle name="_05년10월결산보고(본사) 2" xfId="29" xr:uid="{00000000-0005-0000-0000-000018000000}"/>
    <cellStyle name="_05년10월결산보고(본사)-20051115" xfId="30" xr:uid="{00000000-0005-0000-0000-000019000000}"/>
    <cellStyle name="_05년10월결산보고(본사)-20051115 2" xfId="31" xr:uid="{00000000-0005-0000-0000-00001A000000}"/>
    <cellStyle name="_05년10월결산보고(본사)-20051116" xfId="32" xr:uid="{00000000-0005-0000-0000-00001B000000}"/>
    <cellStyle name="_05년10월결산보고(본사)-20051116 2" xfId="33" xr:uid="{00000000-0005-0000-0000-00001C000000}"/>
    <cellStyle name="_05사업계획총괄-04.11.29" xfId="34" xr:uid="{00000000-0005-0000-0000-00001D000000}"/>
    <cellStyle name="_05사업계획총괄-04.11.29 2" xfId="35" xr:uid="{00000000-0005-0000-0000-00001E000000}"/>
    <cellStyle name="_11월결산(본사)" xfId="36" xr:uid="{00000000-0005-0000-0000-00001F000000}"/>
    <cellStyle name="_11월결산(본사) 2" xfId="37" xr:uid="{00000000-0005-0000-0000-000020000000}"/>
    <cellStyle name="_2005년 판매수량" xfId="38" xr:uid="{00000000-0005-0000-0000-000021000000}"/>
    <cellStyle name="_2006년 사업계획_Ver.1" xfId="39" xr:uid="{00000000-0005-0000-0000-000022000000}"/>
    <cellStyle name="_2006년 사업계획_Ver.1 2" xfId="40" xr:uid="{00000000-0005-0000-0000-000023000000}"/>
    <cellStyle name="_2262 WTB2003_이채널의 워크시트" xfId="41" xr:uid="{00000000-0005-0000-0000-000024000000}"/>
    <cellStyle name="_2262 WTB2003_이채널의 워크시트 2" xfId="42" xr:uid="{00000000-0005-0000-0000-000025000000}"/>
    <cellStyle name="_2262 WTB2003-sck의 워크시트" xfId="43" xr:uid="{00000000-0005-0000-0000-000026000000}"/>
    <cellStyle name="_2262 WTB2003-sck의 워크시트 2" xfId="44" xr:uid="{00000000-0005-0000-0000-000027000000}"/>
    <cellStyle name="_2월분 부품 출하(매출반영분) - CKD 운영팀 050308-20050314" xfId="45" xr:uid="{00000000-0005-0000-0000-000028000000}"/>
    <cellStyle name="_2월분 부품 출하(매출반영분) - CKD 운영팀 050308-20050314 2" xfId="46" xr:uid="{00000000-0005-0000-0000-000029000000}"/>
    <cellStyle name="_5316 매출채권 Control Sheet의 워크시트" xfId="47" xr:uid="{00000000-0005-0000-0000-00002A000000}"/>
    <cellStyle name="_5316 매출채권 Control Sheet의 워크시트 2" xfId="48" xr:uid="{00000000-0005-0000-0000-00002B000000}"/>
    <cellStyle name="_8월 목표관리 성과지표" xfId="49" xr:uid="{00000000-0005-0000-0000-00002C000000}"/>
    <cellStyle name="_BS-04.12.06" xfId="50" xr:uid="{00000000-0005-0000-0000-00002D000000}"/>
    <cellStyle name="_BS-04.12.06 2" xfId="51" xr:uid="{00000000-0005-0000-0000-00002E000000}"/>
    <cellStyle name="_CFS_200510" xfId="52" xr:uid="{00000000-0005-0000-0000-00002F000000}"/>
    <cellStyle name="_CFS_200510 2" xfId="53" xr:uid="{00000000-0005-0000-0000-000030000000}"/>
    <cellStyle name="_CKD cut-off" xfId="54" xr:uid="{00000000-0005-0000-0000-000031000000}"/>
    <cellStyle name="_CKD cut-off 2" xfId="55" xr:uid="{00000000-0005-0000-0000-000032000000}"/>
    <cellStyle name="_E 5 Subsequent Cash receipt test" xfId="56" xr:uid="{00000000-0005-0000-0000-000033000000}"/>
    <cellStyle name="_E 5 Subsequent Cash receipt test 2" xfId="57" xr:uid="{00000000-0005-0000-0000-000034000000}"/>
    <cellStyle name="_ER 1 Review Bad-debt allowance" xfId="58" xr:uid="{00000000-0005-0000-0000-000035000000}"/>
    <cellStyle name="_ER 1 Review Bad-debt allowance 2" xfId="59" xr:uid="{00000000-0005-0000-0000-000036000000}"/>
    <cellStyle name="_F. inventory " xfId="60" xr:uid="{00000000-0005-0000-0000-000037000000}"/>
    <cellStyle name="_F. inventory  2" xfId="61" xr:uid="{00000000-0005-0000-0000-000038000000}"/>
    <cellStyle name="_GAS2005-220" xfId="62" xr:uid="{00000000-0005-0000-0000-000039000000}"/>
    <cellStyle name="_GAS2005-220 2" xfId="63" xr:uid="{00000000-0005-0000-0000-00003A000000}"/>
    <cellStyle name="_GOF2005-092" xfId="64" xr:uid="{00000000-0005-0000-0000-00003B000000}"/>
    <cellStyle name="_GOF2005-092 2" xfId="65" xr:uid="{00000000-0005-0000-0000-00003C000000}"/>
    <cellStyle name="_laroux" xfId="66" xr:uid="{00000000-0005-0000-0000-00003D000000}"/>
    <cellStyle name="_laroux_PERSONAL" xfId="67" xr:uid="{00000000-0005-0000-0000-00003E000000}"/>
    <cellStyle name="_laroux_구매2" xfId="68" xr:uid="{00000000-0005-0000-0000-00003F000000}"/>
    <cellStyle name="_laroux_기안품의" xfId="69" xr:uid="{00000000-0005-0000-0000-000040000000}"/>
    <cellStyle name="_laroux_내건작물" xfId="70" xr:uid="{00000000-0005-0000-0000-000041000000}"/>
    <cellStyle name="_laroux_사택" xfId="71" xr:uid="{00000000-0005-0000-0000-000042000000}"/>
    <cellStyle name="_laroux_양식" xfId="72" xr:uid="{00000000-0005-0000-0000-000043000000}"/>
    <cellStyle name="_laroux_업무2" xfId="73" xr:uid="{00000000-0005-0000-0000-000044000000}"/>
    <cellStyle name="_laroux_인원사항" xfId="74" xr:uid="{00000000-0005-0000-0000-000045000000}"/>
    <cellStyle name="_laroux_자료집" xfId="75" xr:uid="{00000000-0005-0000-0000-000046000000}"/>
    <cellStyle name="_laroux_조골세포" xfId="76" xr:uid="{00000000-0005-0000-0000-000047000000}"/>
    <cellStyle name="_laroux_천연고무" xfId="77" xr:uid="{00000000-0005-0000-0000-000048000000}"/>
    <cellStyle name="_NF MASTER(040202기준) 040217_YWG BJ송부 대외문첨부" xfId="78" xr:uid="{00000000-0005-0000-0000-000049000000}"/>
    <cellStyle name="_NF MASTER(040202기준) 040217_YWG BJ송부 대외문첨부 2" xfId="79" xr:uid="{00000000-0005-0000-0000-00004A000000}"/>
    <cellStyle name="-_결산사항 (총괄. 경신철강)" xfId="80" xr:uid="{00000000-0005-0000-0000-00004B000000}"/>
    <cellStyle name="_시벨코 BACK DATA - 4월" xfId="81" xr:uid="{00000000-0005-0000-0000-00004C000000}"/>
    <cellStyle name="_시벨코 BACK DATA - 6월" xfId="82" xr:uid="{00000000-0005-0000-0000-00004D000000}"/>
    <cellStyle name="_월간납품주기분석" xfId="83" xr:uid="{00000000-0005-0000-0000-00004E000000}"/>
    <cellStyle name="-_월례회의04-1월" xfId="84" xr:uid="{00000000-0005-0000-0000-00004F000000}"/>
    <cellStyle name="-_유형자산1" xfId="85" xr:uid="{00000000-0005-0000-0000-000050000000}"/>
    <cellStyle name="-_유형자산1_결산사항 (총괄. 경신철강)" xfId="86" xr:uid="{00000000-0005-0000-0000-000051000000}"/>
    <cellStyle name="-_유형자산1_월례회의04-1월" xfId="87" xr:uid="{00000000-0005-0000-0000-000052000000}"/>
    <cellStyle name="_퇴충명세서-20050712" xfId="88" xr:uid="{00000000-0005-0000-0000-000053000000}"/>
    <cellStyle name="_퇴충명세서-20050712 2" xfId="89" xr:uid="{00000000-0005-0000-0000-000054000000}"/>
    <cellStyle name="_투자방안 및 수익성 검토(감가비 제외041112)-20041129" xfId="90" xr:uid="{00000000-0005-0000-0000-000055000000}"/>
    <cellStyle name="_투자방안 및 수익성 검토(감가비 제외041112)-20041129 2" xfId="91" xr:uid="{00000000-0005-0000-0000-000056000000}"/>
    <cellStyle name="_표지(엑셀)" xfId="92" xr:uid="{00000000-0005-0000-0000-000057000000}"/>
    <cellStyle name="_표지(엑셀) 2" xfId="93" xr:uid="{00000000-0005-0000-0000-000058000000}"/>
    <cellStyle name="_품목별 생산 CAPA(생산경영팀)" xfId="94" xr:uid="{00000000-0005-0000-0000-000059000000}"/>
    <cellStyle name="_품목별 생산 CAPA-050715" xfId="95" xr:uid="{00000000-0005-0000-0000-00005A000000}"/>
    <cellStyle name="_현금흐름표" xfId="96" xr:uid="{00000000-0005-0000-0000-00005B000000}"/>
    <cellStyle name="_현금흐름표 2" xfId="97" xr:uid="{00000000-0005-0000-0000-00005C000000}"/>
    <cellStyle name="¤@?e_TEST-1 " xfId="98" xr:uid="{00000000-0005-0000-0000-00005D000000}"/>
    <cellStyle name="¤d¤A|i[0]_RESULTS" xfId="99" xr:uid="{00000000-0005-0000-0000-00005E000000}"/>
    <cellStyle name="¤d¤A|i_RESULTS" xfId="100" xr:uid="{00000000-0005-0000-0000-00005F000000}"/>
    <cellStyle name="=C:\WINDOWS\SYSTEM32\COMMAND.COM" xfId="101" xr:uid="{00000000-0005-0000-0000-000060000000}"/>
    <cellStyle name="▬Ƃښb◄Ƃڪb◤Ƃںb☌Ƃۊb⤼Ƃۚb⥨Ƃ۪b⦈Ƃۺb⦨Ƃ܊b⧌Ƃܚb☰Ƃܪb♈Ƃܺb♬Ƃ݊b⚜Ƃݚb⛘Ƃݪb⧨Ƃݺb⨤Ƃފb⩔Ƃޚb⩸Ƃުb⪤Ƃ޺b ƂߊbÀƂߚbàƂߪbĄƂߺbĠƂࠊbļƂ" xfId="102" xr:uid="{00000000-0005-0000-0000-000061000000}"/>
    <cellStyle name="▬Ƃښb◄Ƃڪb◤Ƃںb☌Ƃۊb⤼Ƃۚb⥨Ƃ۪b⦈Ƃۺb⦨Ƃ܊b⧌Ƃܚb☰Ƃܪb♈Ƃܺb♬Ƃ݊b⚜Ƃݚb⛘Ƃݪb⧨Ƃݺb⨤Ƃފb⩔Ƃޚb⩸Ƃުb⪤Ƃ޺b ƂߊbÀƂߚbàƂߪbĄƂߺbĠƂࠊbļƂ 2" xfId="103" xr:uid="{00000000-0005-0000-0000-000062000000}"/>
    <cellStyle name="┄Ƃيb┰Ƃٚb═Ƃ٪b╼Ƃٺb▔Ƃڊb▬Ƃښb◄Ƃڪb◤Ƃںb☌Ƃۊb⤼Ƃۚb⥨Ƃ۪b⦈Ƃۺb⦨Ƃ܊b⧌Ƃܚb☰Ƃܪb♈Ƃܺb♬Ƃ݊b⚜Ƃݚb⛘Ƃݪb⧨Ƃݺb⨤Ƃފb⩔Ƃޚb⩸Ƃުb⪤Ƃ޺b Ƃ" xfId="104" xr:uid="{00000000-0005-0000-0000-000063000000}"/>
    <cellStyle name="┄Ƃيb┰Ƃٚb═Ƃ٪b╼Ƃٺb▔Ƃڊb▬Ƃښb◄Ƃڪb◤Ƃںb☌Ƃۊb⤼Ƃۚb⥨Ƃ۪b⦈Ƃۺb⦨Ƃ܊b⧌Ƃܚb☰Ƃܪb♈Ƃܺb♬Ƃ݊b⚜Ƃݚb⛘Ƃݪb⧨Ƃݺb⨤Ƃފb⩔Ƃޚb⩸Ƃުb⪤Ƃ޺b Ƃ 2" xfId="105" xr:uid="{00000000-0005-0000-0000-000064000000}"/>
    <cellStyle name="∬Ƃ؊b≈Ƃؚb≰ƂتbⓨƂغb┄Ƃيb┰Ƃٚb═Ƃ٪b╼Ƃٺb▔Ƃڊb▬Ƃښb◄Ƃڪb◤Ƃںb☌Ƃۊb⤼Ƃۚb⥨Ƃ۪b⦈Ƃۺb⦨Ƃ܊b⧌Ƃܚb☰Ƃܪb♈Ƃܺb♬Ƃ݊b⚜Ƃݚb⛘Ƃݪb⧨Ƃݺb⨤Ƃ" xfId="106" xr:uid="{00000000-0005-0000-0000-000065000000}"/>
    <cellStyle name="∬Ƃ؊b≈Ƃؚb≰ƂتbⓨƂغb┄Ƃيb┰Ƃٚb═Ƃ٪b╼Ƃٺb▔Ƃڊb▬Ƃښb◄Ƃڪb◤Ƃںb☌Ƃۊb⤼Ƃۚb⥨Ƃ۪b⦈Ƃۺb⦨Ƃ܊b⧌Ƃܚb☰Ƃܪb♈Ƃܺb♬Ƃ݊b⚜Ƃݚb⛘Ƃݪb⧨Ƃݺb⨤Ƃ 2" xfId="107" xr:uid="{00000000-0005-0000-0000-000066000000}"/>
    <cellStyle name="æØè [0.00]_PRODUCT DETAIL Q1" xfId="108" xr:uid="{00000000-0005-0000-0000-000067000000}"/>
    <cellStyle name="æØè_PRODUCT DETAIL Q1" xfId="109" xr:uid="{00000000-0005-0000-0000-000068000000}"/>
    <cellStyle name="ÊÝ [0.00]_PRODUCT DETAIL Q1" xfId="110" xr:uid="{00000000-0005-0000-0000-000069000000}"/>
    <cellStyle name="ÊÝ_PRODUCT DETAIL Q1" xfId="111" xr:uid="{00000000-0005-0000-0000-00006A000000}"/>
    <cellStyle name="W?_BOOKSHIP_½ÇÀûÇöÈ² " xfId="112" xr:uid="{00000000-0005-0000-0000-00006B000000}"/>
    <cellStyle name="W_BOOKSHIP" xfId="113" xr:uid="{00000000-0005-0000-0000-00006C000000}"/>
    <cellStyle name="0" xfId="114" xr:uid="{00000000-0005-0000-0000-00006D000000}"/>
    <cellStyle name="0뾍R_x0005_?뾍b_x0005_" xfId="115" xr:uid="{00000000-0005-0000-0000-00006E000000}"/>
    <cellStyle name="0뾍R_x0005_?뾍b_x0005_ 2" xfId="116" xr:uid="{00000000-0005-0000-0000-00006F000000}"/>
    <cellStyle name="1 000 K?_RESULTS" xfId="117" xr:uid="{00000000-0005-0000-0000-000070000000}"/>
    <cellStyle name="20% - Accent1" xfId="118" xr:uid="{00000000-0005-0000-0000-000071000000}"/>
    <cellStyle name="20% - Accent2" xfId="119" xr:uid="{00000000-0005-0000-0000-000072000000}"/>
    <cellStyle name="20% - Accent3" xfId="120" xr:uid="{00000000-0005-0000-0000-000073000000}"/>
    <cellStyle name="20% - Accent4" xfId="121" xr:uid="{00000000-0005-0000-0000-000074000000}"/>
    <cellStyle name="20% - Accent5" xfId="122" xr:uid="{00000000-0005-0000-0000-000075000000}"/>
    <cellStyle name="20% - Accent6" xfId="123" xr:uid="{00000000-0005-0000-0000-000076000000}"/>
    <cellStyle name="20% - 강조색1 10" xfId="124" xr:uid="{00000000-0005-0000-0000-000077000000}"/>
    <cellStyle name="20% - 강조색1 10 2" xfId="125" xr:uid="{00000000-0005-0000-0000-000078000000}"/>
    <cellStyle name="20% - 강조색1 11" xfId="126" xr:uid="{00000000-0005-0000-0000-000079000000}"/>
    <cellStyle name="20% - 강조색1 11 2" xfId="127" xr:uid="{00000000-0005-0000-0000-00007A000000}"/>
    <cellStyle name="20% - 강조색1 12" xfId="128" xr:uid="{00000000-0005-0000-0000-00007B000000}"/>
    <cellStyle name="20% - 강조색1 12 2" xfId="129" xr:uid="{00000000-0005-0000-0000-00007C000000}"/>
    <cellStyle name="20% - 강조색1 13" xfId="130" xr:uid="{00000000-0005-0000-0000-00007D000000}"/>
    <cellStyle name="20% - 강조색1 13 2" xfId="131" xr:uid="{00000000-0005-0000-0000-00007E000000}"/>
    <cellStyle name="20% - 강조색1 14" xfId="132" xr:uid="{00000000-0005-0000-0000-00007F000000}"/>
    <cellStyle name="20% - 강조색1 14 2" xfId="133" xr:uid="{00000000-0005-0000-0000-000080000000}"/>
    <cellStyle name="20% - 강조색1 15" xfId="134" xr:uid="{00000000-0005-0000-0000-000081000000}"/>
    <cellStyle name="20% - 강조색1 15 2" xfId="135" xr:uid="{00000000-0005-0000-0000-000082000000}"/>
    <cellStyle name="20% - 강조색1 16" xfId="136" xr:uid="{00000000-0005-0000-0000-000083000000}"/>
    <cellStyle name="20% - 강조색1 16 2" xfId="137" xr:uid="{00000000-0005-0000-0000-000084000000}"/>
    <cellStyle name="20% - 강조색1 17" xfId="138" xr:uid="{00000000-0005-0000-0000-000085000000}"/>
    <cellStyle name="20% - 강조색1 17 2" xfId="139" xr:uid="{00000000-0005-0000-0000-000086000000}"/>
    <cellStyle name="20% - 강조색1 2" xfId="140" xr:uid="{00000000-0005-0000-0000-000087000000}"/>
    <cellStyle name="20% - 강조색1 2 2" xfId="141" xr:uid="{00000000-0005-0000-0000-000088000000}"/>
    <cellStyle name="20% - 강조색1 3" xfId="142" xr:uid="{00000000-0005-0000-0000-000089000000}"/>
    <cellStyle name="20% - 강조색1 3 2" xfId="143" xr:uid="{00000000-0005-0000-0000-00008A000000}"/>
    <cellStyle name="20% - 강조색1 4" xfId="144" xr:uid="{00000000-0005-0000-0000-00008B000000}"/>
    <cellStyle name="20% - 강조색1 4 2" xfId="145" xr:uid="{00000000-0005-0000-0000-00008C000000}"/>
    <cellStyle name="20% - 강조색1 5" xfId="146" xr:uid="{00000000-0005-0000-0000-00008D000000}"/>
    <cellStyle name="20% - 강조색1 5 2" xfId="147" xr:uid="{00000000-0005-0000-0000-00008E000000}"/>
    <cellStyle name="20% - 강조색1 6" xfId="148" xr:uid="{00000000-0005-0000-0000-00008F000000}"/>
    <cellStyle name="20% - 강조색1 6 2" xfId="149" xr:uid="{00000000-0005-0000-0000-000090000000}"/>
    <cellStyle name="20% - 강조색1 7" xfId="150" xr:uid="{00000000-0005-0000-0000-000091000000}"/>
    <cellStyle name="20% - 강조색1 7 2" xfId="151" xr:uid="{00000000-0005-0000-0000-000092000000}"/>
    <cellStyle name="20% - 강조색1 8" xfId="152" xr:uid="{00000000-0005-0000-0000-000093000000}"/>
    <cellStyle name="20% - 강조색1 8 2" xfId="153" xr:uid="{00000000-0005-0000-0000-000094000000}"/>
    <cellStyle name="20% - 강조색1 9" xfId="154" xr:uid="{00000000-0005-0000-0000-000095000000}"/>
    <cellStyle name="20% - 강조색1 9 2" xfId="155" xr:uid="{00000000-0005-0000-0000-000096000000}"/>
    <cellStyle name="20% - 강조색2 10" xfId="156" xr:uid="{00000000-0005-0000-0000-000097000000}"/>
    <cellStyle name="20% - 강조색2 10 2" xfId="157" xr:uid="{00000000-0005-0000-0000-000098000000}"/>
    <cellStyle name="20% - 강조색2 11" xfId="158" xr:uid="{00000000-0005-0000-0000-000099000000}"/>
    <cellStyle name="20% - 강조색2 11 2" xfId="159" xr:uid="{00000000-0005-0000-0000-00009A000000}"/>
    <cellStyle name="20% - 강조색2 12" xfId="160" xr:uid="{00000000-0005-0000-0000-00009B000000}"/>
    <cellStyle name="20% - 강조색2 12 2" xfId="161" xr:uid="{00000000-0005-0000-0000-00009C000000}"/>
    <cellStyle name="20% - 강조색2 13" xfId="162" xr:uid="{00000000-0005-0000-0000-00009D000000}"/>
    <cellStyle name="20% - 강조색2 13 2" xfId="163" xr:uid="{00000000-0005-0000-0000-00009E000000}"/>
    <cellStyle name="20% - 강조색2 14" xfId="164" xr:uid="{00000000-0005-0000-0000-00009F000000}"/>
    <cellStyle name="20% - 강조색2 14 2" xfId="165" xr:uid="{00000000-0005-0000-0000-0000A0000000}"/>
    <cellStyle name="20% - 강조색2 15" xfId="166" xr:uid="{00000000-0005-0000-0000-0000A1000000}"/>
    <cellStyle name="20% - 강조색2 15 2" xfId="167" xr:uid="{00000000-0005-0000-0000-0000A2000000}"/>
    <cellStyle name="20% - 강조색2 16" xfId="168" xr:uid="{00000000-0005-0000-0000-0000A3000000}"/>
    <cellStyle name="20% - 강조색2 16 2" xfId="169" xr:uid="{00000000-0005-0000-0000-0000A4000000}"/>
    <cellStyle name="20% - 강조색2 17" xfId="170" xr:uid="{00000000-0005-0000-0000-0000A5000000}"/>
    <cellStyle name="20% - 강조색2 17 2" xfId="171" xr:uid="{00000000-0005-0000-0000-0000A6000000}"/>
    <cellStyle name="20% - 강조색2 2" xfId="172" xr:uid="{00000000-0005-0000-0000-0000A7000000}"/>
    <cellStyle name="20% - 강조색2 2 2" xfId="173" xr:uid="{00000000-0005-0000-0000-0000A8000000}"/>
    <cellStyle name="20% - 강조색2 3" xfId="174" xr:uid="{00000000-0005-0000-0000-0000A9000000}"/>
    <cellStyle name="20% - 강조색2 3 2" xfId="175" xr:uid="{00000000-0005-0000-0000-0000AA000000}"/>
    <cellStyle name="20% - 강조색2 4" xfId="176" xr:uid="{00000000-0005-0000-0000-0000AB000000}"/>
    <cellStyle name="20% - 강조색2 4 2" xfId="177" xr:uid="{00000000-0005-0000-0000-0000AC000000}"/>
    <cellStyle name="20% - 강조색2 5" xfId="178" xr:uid="{00000000-0005-0000-0000-0000AD000000}"/>
    <cellStyle name="20% - 강조색2 5 2" xfId="179" xr:uid="{00000000-0005-0000-0000-0000AE000000}"/>
    <cellStyle name="20% - 강조색2 6" xfId="180" xr:uid="{00000000-0005-0000-0000-0000AF000000}"/>
    <cellStyle name="20% - 강조색2 6 2" xfId="181" xr:uid="{00000000-0005-0000-0000-0000B0000000}"/>
    <cellStyle name="20% - 강조색2 7" xfId="182" xr:uid="{00000000-0005-0000-0000-0000B1000000}"/>
    <cellStyle name="20% - 강조색2 7 2" xfId="183" xr:uid="{00000000-0005-0000-0000-0000B2000000}"/>
    <cellStyle name="20% - 강조색2 8" xfId="184" xr:uid="{00000000-0005-0000-0000-0000B3000000}"/>
    <cellStyle name="20% - 강조색2 8 2" xfId="185" xr:uid="{00000000-0005-0000-0000-0000B4000000}"/>
    <cellStyle name="20% - 강조색2 9" xfId="186" xr:uid="{00000000-0005-0000-0000-0000B5000000}"/>
    <cellStyle name="20% - 강조색2 9 2" xfId="187" xr:uid="{00000000-0005-0000-0000-0000B6000000}"/>
    <cellStyle name="20% - 강조색3 10" xfId="188" xr:uid="{00000000-0005-0000-0000-0000B7000000}"/>
    <cellStyle name="20% - 강조색3 10 2" xfId="189" xr:uid="{00000000-0005-0000-0000-0000B8000000}"/>
    <cellStyle name="20% - 강조색3 11" xfId="190" xr:uid="{00000000-0005-0000-0000-0000B9000000}"/>
    <cellStyle name="20% - 강조색3 11 2" xfId="191" xr:uid="{00000000-0005-0000-0000-0000BA000000}"/>
    <cellStyle name="20% - 강조색3 12" xfId="192" xr:uid="{00000000-0005-0000-0000-0000BB000000}"/>
    <cellStyle name="20% - 강조색3 12 2" xfId="193" xr:uid="{00000000-0005-0000-0000-0000BC000000}"/>
    <cellStyle name="20% - 강조색3 13" xfId="194" xr:uid="{00000000-0005-0000-0000-0000BD000000}"/>
    <cellStyle name="20% - 강조색3 13 2" xfId="195" xr:uid="{00000000-0005-0000-0000-0000BE000000}"/>
    <cellStyle name="20% - 강조색3 14" xfId="196" xr:uid="{00000000-0005-0000-0000-0000BF000000}"/>
    <cellStyle name="20% - 강조색3 14 2" xfId="197" xr:uid="{00000000-0005-0000-0000-0000C0000000}"/>
    <cellStyle name="20% - 강조색3 15" xfId="198" xr:uid="{00000000-0005-0000-0000-0000C1000000}"/>
    <cellStyle name="20% - 강조색3 15 2" xfId="199" xr:uid="{00000000-0005-0000-0000-0000C2000000}"/>
    <cellStyle name="20% - 강조색3 16" xfId="200" xr:uid="{00000000-0005-0000-0000-0000C3000000}"/>
    <cellStyle name="20% - 강조색3 16 2" xfId="201" xr:uid="{00000000-0005-0000-0000-0000C4000000}"/>
    <cellStyle name="20% - 강조색3 17" xfId="202" xr:uid="{00000000-0005-0000-0000-0000C5000000}"/>
    <cellStyle name="20% - 강조색3 17 2" xfId="203" xr:uid="{00000000-0005-0000-0000-0000C6000000}"/>
    <cellStyle name="20% - 강조색3 2" xfId="204" xr:uid="{00000000-0005-0000-0000-0000C7000000}"/>
    <cellStyle name="20% - 강조색3 2 2" xfId="205" xr:uid="{00000000-0005-0000-0000-0000C8000000}"/>
    <cellStyle name="20% - 강조색3 3" xfId="206" xr:uid="{00000000-0005-0000-0000-0000C9000000}"/>
    <cellStyle name="20% - 강조색3 3 2" xfId="207" xr:uid="{00000000-0005-0000-0000-0000CA000000}"/>
    <cellStyle name="20% - 강조색3 4" xfId="208" xr:uid="{00000000-0005-0000-0000-0000CB000000}"/>
    <cellStyle name="20% - 강조색3 4 2" xfId="209" xr:uid="{00000000-0005-0000-0000-0000CC000000}"/>
    <cellStyle name="20% - 강조색3 5" xfId="210" xr:uid="{00000000-0005-0000-0000-0000CD000000}"/>
    <cellStyle name="20% - 강조색3 5 2" xfId="211" xr:uid="{00000000-0005-0000-0000-0000CE000000}"/>
    <cellStyle name="20% - 강조색3 6" xfId="212" xr:uid="{00000000-0005-0000-0000-0000CF000000}"/>
    <cellStyle name="20% - 강조색3 6 2" xfId="213" xr:uid="{00000000-0005-0000-0000-0000D0000000}"/>
    <cellStyle name="20% - 강조색3 7" xfId="214" xr:uid="{00000000-0005-0000-0000-0000D1000000}"/>
    <cellStyle name="20% - 강조색3 7 2" xfId="215" xr:uid="{00000000-0005-0000-0000-0000D2000000}"/>
    <cellStyle name="20% - 강조색3 8" xfId="216" xr:uid="{00000000-0005-0000-0000-0000D3000000}"/>
    <cellStyle name="20% - 강조색3 8 2" xfId="217" xr:uid="{00000000-0005-0000-0000-0000D4000000}"/>
    <cellStyle name="20% - 강조색3 9" xfId="218" xr:uid="{00000000-0005-0000-0000-0000D5000000}"/>
    <cellStyle name="20% - 강조색3 9 2" xfId="219" xr:uid="{00000000-0005-0000-0000-0000D6000000}"/>
    <cellStyle name="20% - 강조색4 10" xfId="220" xr:uid="{00000000-0005-0000-0000-0000D7000000}"/>
    <cellStyle name="20% - 강조색4 10 2" xfId="221" xr:uid="{00000000-0005-0000-0000-0000D8000000}"/>
    <cellStyle name="20% - 강조색4 11" xfId="222" xr:uid="{00000000-0005-0000-0000-0000D9000000}"/>
    <cellStyle name="20% - 강조색4 11 2" xfId="223" xr:uid="{00000000-0005-0000-0000-0000DA000000}"/>
    <cellStyle name="20% - 강조색4 12" xfId="224" xr:uid="{00000000-0005-0000-0000-0000DB000000}"/>
    <cellStyle name="20% - 강조색4 12 2" xfId="225" xr:uid="{00000000-0005-0000-0000-0000DC000000}"/>
    <cellStyle name="20% - 강조색4 13" xfId="226" xr:uid="{00000000-0005-0000-0000-0000DD000000}"/>
    <cellStyle name="20% - 강조색4 13 2" xfId="227" xr:uid="{00000000-0005-0000-0000-0000DE000000}"/>
    <cellStyle name="20% - 강조색4 14" xfId="228" xr:uid="{00000000-0005-0000-0000-0000DF000000}"/>
    <cellStyle name="20% - 강조색4 14 2" xfId="229" xr:uid="{00000000-0005-0000-0000-0000E0000000}"/>
    <cellStyle name="20% - 강조색4 15" xfId="230" xr:uid="{00000000-0005-0000-0000-0000E1000000}"/>
    <cellStyle name="20% - 강조색4 15 2" xfId="231" xr:uid="{00000000-0005-0000-0000-0000E2000000}"/>
    <cellStyle name="20% - 강조색4 16" xfId="232" xr:uid="{00000000-0005-0000-0000-0000E3000000}"/>
    <cellStyle name="20% - 강조색4 16 2" xfId="233" xr:uid="{00000000-0005-0000-0000-0000E4000000}"/>
    <cellStyle name="20% - 강조색4 17" xfId="234" xr:uid="{00000000-0005-0000-0000-0000E5000000}"/>
    <cellStyle name="20% - 강조색4 17 2" xfId="235" xr:uid="{00000000-0005-0000-0000-0000E6000000}"/>
    <cellStyle name="20% - 강조색4 2" xfId="236" xr:uid="{00000000-0005-0000-0000-0000E7000000}"/>
    <cellStyle name="20% - 강조색4 2 2" xfId="237" xr:uid="{00000000-0005-0000-0000-0000E8000000}"/>
    <cellStyle name="20% - 강조색4 3" xfId="238" xr:uid="{00000000-0005-0000-0000-0000E9000000}"/>
    <cellStyle name="20% - 강조색4 3 2" xfId="239" xr:uid="{00000000-0005-0000-0000-0000EA000000}"/>
    <cellStyle name="20% - 강조색4 4" xfId="240" xr:uid="{00000000-0005-0000-0000-0000EB000000}"/>
    <cellStyle name="20% - 강조색4 4 2" xfId="241" xr:uid="{00000000-0005-0000-0000-0000EC000000}"/>
    <cellStyle name="20% - 강조색4 5" xfId="242" xr:uid="{00000000-0005-0000-0000-0000ED000000}"/>
    <cellStyle name="20% - 강조색4 5 2" xfId="243" xr:uid="{00000000-0005-0000-0000-0000EE000000}"/>
    <cellStyle name="20% - 강조색4 6" xfId="244" xr:uid="{00000000-0005-0000-0000-0000EF000000}"/>
    <cellStyle name="20% - 강조색4 6 2" xfId="245" xr:uid="{00000000-0005-0000-0000-0000F0000000}"/>
    <cellStyle name="20% - 강조색4 7" xfId="246" xr:uid="{00000000-0005-0000-0000-0000F1000000}"/>
    <cellStyle name="20% - 강조색4 7 2" xfId="247" xr:uid="{00000000-0005-0000-0000-0000F2000000}"/>
    <cellStyle name="20% - 강조색4 8" xfId="248" xr:uid="{00000000-0005-0000-0000-0000F3000000}"/>
    <cellStyle name="20% - 강조색4 8 2" xfId="249" xr:uid="{00000000-0005-0000-0000-0000F4000000}"/>
    <cellStyle name="20% - 강조색4 9" xfId="250" xr:uid="{00000000-0005-0000-0000-0000F5000000}"/>
    <cellStyle name="20% - 강조색4 9 2" xfId="251" xr:uid="{00000000-0005-0000-0000-0000F6000000}"/>
    <cellStyle name="20% - 강조색5 10" xfId="252" xr:uid="{00000000-0005-0000-0000-0000F7000000}"/>
    <cellStyle name="20% - 강조색5 10 2" xfId="253" xr:uid="{00000000-0005-0000-0000-0000F8000000}"/>
    <cellStyle name="20% - 강조색5 11" xfId="254" xr:uid="{00000000-0005-0000-0000-0000F9000000}"/>
    <cellStyle name="20% - 강조색5 11 2" xfId="255" xr:uid="{00000000-0005-0000-0000-0000FA000000}"/>
    <cellStyle name="20% - 강조색5 12" xfId="256" xr:uid="{00000000-0005-0000-0000-0000FB000000}"/>
    <cellStyle name="20% - 강조색5 12 2" xfId="257" xr:uid="{00000000-0005-0000-0000-0000FC000000}"/>
    <cellStyle name="20% - 강조색5 13" xfId="258" xr:uid="{00000000-0005-0000-0000-0000FD000000}"/>
    <cellStyle name="20% - 강조색5 13 2" xfId="259" xr:uid="{00000000-0005-0000-0000-0000FE000000}"/>
    <cellStyle name="20% - 강조색5 14" xfId="260" xr:uid="{00000000-0005-0000-0000-0000FF000000}"/>
    <cellStyle name="20% - 강조색5 14 2" xfId="261" xr:uid="{00000000-0005-0000-0000-000000010000}"/>
    <cellStyle name="20% - 강조색5 15" xfId="262" xr:uid="{00000000-0005-0000-0000-000001010000}"/>
    <cellStyle name="20% - 강조색5 15 2" xfId="263" xr:uid="{00000000-0005-0000-0000-000002010000}"/>
    <cellStyle name="20% - 강조색5 16" xfId="264" xr:uid="{00000000-0005-0000-0000-000003010000}"/>
    <cellStyle name="20% - 강조색5 16 2" xfId="265" xr:uid="{00000000-0005-0000-0000-000004010000}"/>
    <cellStyle name="20% - 강조색5 17" xfId="266" xr:uid="{00000000-0005-0000-0000-000005010000}"/>
    <cellStyle name="20% - 강조색5 17 2" xfId="267" xr:uid="{00000000-0005-0000-0000-000006010000}"/>
    <cellStyle name="20% - 강조색5 2" xfId="268" xr:uid="{00000000-0005-0000-0000-000007010000}"/>
    <cellStyle name="20% - 강조색5 2 2" xfId="269" xr:uid="{00000000-0005-0000-0000-000008010000}"/>
    <cellStyle name="20% - 강조색5 3" xfId="270" xr:uid="{00000000-0005-0000-0000-000009010000}"/>
    <cellStyle name="20% - 강조색5 3 2" xfId="271" xr:uid="{00000000-0005-0000-0000-00000A010000}"/>
    <cellStyle name="20% - 강조색5 4" xfId="272" xr:uid="{00000000-0005-0000-0000-00000B010000}"/>
    <cellStyle name="20% - 강조색5 4 2" xfId="273" xr:uid="{00000000-0005-0000-0000-00000C010000}"/>
    <cellStyle name="20% - 강조색5 5" xfId="274" xr:uid="{00000000-0005-0000-0000-00000D010000}"/>
    <cellStyle name="20% - 강조색5 5 2" xfId="275" xr:uid="{00000000-0005-0000-0000-00000E010000}"/>
    <cellStyle name="20% - 강조색5 6" xfId="276" xr:uid="{00000000-0005-0000-0000-00000F010000}"/>
    <cellStyle name="20% - 강조색5 6 2" xfId="277" xr:uid="{00000000-0005-0000-0000-000010010000}"/>
    <cellStyle name="20% - 강조색5 7" xfId="278" xr:uid="{00000000-0005-0000-0000-000011010000}"/>
    <cellStyle name="20% - 강조색5 7 2" xfId="279" xr:uid="{00000000-0005-0000-0000-000012010000}"/>
    <cellStyle name="20% - 강조색5 8" xfId="280" xr:uid="{00000000-0005-0000-0000-000013010000}"/>
    <cellStyle name="20% - 강조색5 8 2" xfId="281" xr:uid="{00000000-0005-0000-0000-000014010000}"/>
    <cellStyle name="20% - 강조색5 9" xfId="282" xr:uid="{00000000-0005-0000-0000-000015010000}"/>
    <cellStyle name="20% - 강조색5 9 2" xfId="283" xr:uid="{00000000-0005-0000-0000-000016010000}"/>
    <cellStyle name="20% - 강조색6 10" xfId="284" xr:uid="{00000000-0005-0000-0000-000017010000}"/>
    <cellStyle name="20% - 강조색6 10 2" xfId="285" xr:uid="{00000000-0005-0000-0000-000018010000}"/>
    <cellStyle name="20% - 강조색6 11" xfId="286" xr:uid="{00000000-0005-0000-0000-000019010000}"/>
    <cellStyle name="20% - 강조색6 11 2" xfId="287" xr:uid="{00000000-0005-0000-0000-00001A010000}"/>
    <cellStyle name="20% - 강조색6 12" xfId="288" xr:uid="{00000000-0005-0000-0000-00001B010000}"/>
    <cellStyle name="20% - 강조색6 12 2" xfId="289" xr:uid="{00000000-0005-0000-0000-00001C010000}"/>
    <cellStyle name="20% - 강조색6 13" xfId="290" xr:uid="{00000000-0005-0000-0000-00001D010000}"/>
    <cellStyle name="20% - 강조색6 13 2" xfId="291" xr:uid="{00000000-0005-0000-0000-00001E010000}"/>
    <cellStyle name="20% - 강조색6 14" xfId="292" xr:uid="{00000000-0005-0000-0000-00001F010000}"/>
    <cellStyle name="20% - 강조색6 14 2" xfId="293" xr:uid="{00000000-0005-0000-0000-000020010000}"/>
    <cellStyle name="20% - 강조색6 15" xfId="294" xr:uid="{00000000-0005-0000-0000-000021010000}"/>
    <cellStyle name="20% - 강조색6 15 2" xfId="295" xr:uid="{00000000-0005-0000-0000-000022010000}"/>
    <cellStyle name="20% - 강조색6 16" xfId="296" xr:uid="{00000000-0005-0000-0000-000023010000}"/>
    <cellStyle name="20% - 강조색6 16 2" xfId="297" xr:uid="{00000000-0005-0000-0000-000024010000}"/>
    <cellStyle name="20% - 강조색6 17" xfId="298" xr:uid="{00000000-0005-0000-0000-000025010000}"/>
    <cellStyle name="20% - 강조색6 17 2" xfId="299" xr:uid="{00000000-0005-0000-0000-000026010000}"/>
    <cellStyle name="20% - 강조색6 2" xfId="300" xr:uid="{00000000-0005-0000-0000-000027010000}"/>
    <cellStyle name="20% - 강조색6 2 2" xfId="301" xr:uid="{00000000-0005-0000-0000-000028010000}"/>
    <cellStyle name="20% - 강조색6 3" xfId="302" xr:uid="{00000000-0005-0000-0000-000029010000}"/>
    <cellStyle name="20% - 강조색6 3 2" xfId="303" xr:uid="{00000000-0005-0000-0000-00002A010000}"/>
    <cellStyle name="20% - 강조색6 4" xfId="304" xr:uid="{00000000-0005-0000-0000-00002B010000}"/>
    <cellStyle name="20% - 강조색6 4 2" xfId="305" xr:uid="{00000000-0005-0000-0000-00002C010000}"/>
    <cellStyle name="20% - 강조색6 5" xfId="306" xr:uid="{00000000-0005-0000-0000-00002D010000}"/>
    <cellStyle name="20% - 강조색6 5 2" xfId="307" xr:uid="{00000000-0005-0000-0000-00002E010000}"/>
    <cellStyle name="20% - 강조색6 6" xfId="308" xr:uid="{00000000-0005-0000-0000-00002F010000}"/>
    <cellStyle name="20% - 강조색6 6 2" xfId="309" xr:uid="{00000000-0005-0000-0000-000030010000}"/>
    <cellStyle name="20% - 강조색6 7" xfId="310" xr:uid="{00000000-0005-0000-0000-000031010000}"/>
    <cellStyle name="20% - 강조색6 7 2" xfId="311" xr:uid="{00000000-0005-0000-0000-000032010000}"/>
    <cellStyle name="20% - 강조색6 8" xfId="312" xr:uid="{00000000-0005-0000-0000-000033010000}"/>
    <cellStyle name="20% - 강조색6 8 2" xfId="313" xr:uid="{00000000-0005-0000-0000-000034010000}"/>
    <cellStyle name="20% - 강조색6 9" xfId="314" xr:uid="{00000000-0005-0000-0000-000035010000}"/>
    <cellStyle name="20% - 강조색6 9 2" xfId="315" xr:uid="{00000000-0005-0000-0000-000036010000}"/>
    <cellStyle name="200" xfId="316" xr:uid="{00000000-0005-0000-0000-000037010000}"/>
    <cellStyle name="200 2" xfId="317" xr:uid="{00000000-0005-0000-0000-000038010000}"/>
    <cellStyle name="³f¹o [0]_RESULTS" xfId="318" xr:uid="{00000000-0005-0000-0000-000039010000}"/>
    <cellStyle name="³f¹o_RESULTS" xfId="319" xr:uid="{00000000-0005-0000-0000-00003A010000}"/>
    <cellStyle name="40% - Accent1" xfId="320" xr:uid="{00000000-0005-0000-0000-00003B010000}"/>
    <cellStyle name="40% - Accent2" xfId="321" xr:uid="{00000000-0005-0000-0000-00003C010000}"/>
    <cellStyle name="40% - Accent3" xfId="322" xr:uid="{00000000-0005-0000-0000-00003D010000}"/>
    <cellStyle name="40% - Accent4" xfId="323" xr:uid="{00000000-0005-0000-0000-00003E010000}"/>
    <cellStyle name="40% - Accent5" xfId="324" xr:uid="{00000000-0005-0000-0000-00003F010000}"/>
    <cellStyle name="40% - Accent6" xfId="325" xr:uid="{00000000-0005-0000-0000-000040010000}"/>
    <cellStyle name="40% - 강조색1 10" xfId="326" xr:uid="{00000000-0005-0000-0000-000041010000}"/>
    <cellStyle name="40% - 강조색1 10 2" xfId="327" xr:uid="{00000000-0005-0000-0000-000042010000}"/>
    <cellStyle name="40% - 강조색1 11" xfId="328" xr:uid="{00000000-0005-0000-0000-000043010000}"/>
    <cellStyle name="40% - 강조색1 11 2" xfId="329" xr:uid="{00000000-0005-0000-0000-000044010000}"/>
    <cellStyle name="40% - 강조색1 12" xfId="330" xr:uid="{00000000-0005-0000-0000-000045010000}"/>
    <cellStyle name="40% - 강조색1 12 2" xfId="331" xr:uid="{00000000-0005-0000-0000-000046010000}"/>
    <cellStyle name="40% - 강조색1 13" xfId="332" xr:uid="{00000000-0005-0000-0000-000047010000}"/>
    <cellStyle name="40% - 강조색1 13 2" xfId="333" xr:uid="{00000000-0005-0000-0000-000048010000}"/>
    <cellStyle name="40% - 강조색1 14" xfId="334" xr:uid="{00000000-0005-0000-0000-000049010000}"/>
    <cellStyle name="40% - 강조색1 14 2" xfId="335" xr:uid="{00000000-0005-0000-0000-00004A010000}"/>
    <cellStyle name="40% - 강조색1 15" xfId="336" xr:uid="{00000000-0005-0000-0000-00004B010000}"/>
    <cellStyle name="40% - 강조색1 15 2" xfId="337" xr:uid="{00000000-0005-0000-0000-00004C010000}"/>
    <cellStyle name="40% - 강조색1 16" xfId="338" xr:uid="{00000000-0005-0000-0000-00004D010000}"/>
    <cellStyle name="40% - 강조색1 16 2" xfId="339" xr:uid="{00000000-0005-0000-0000-00004E010000}"/>
    <cellStyle name="40% - 강조색1 17" xfId="340" xr:uid="{00000000-0005-0000-0000-00004F010000}"/>
    <cellStyle name="40% - 강조색1 17 2" xfId="341" xr:uid="{00000000-0005-0000-0000-000050010000}"/>
    <cellStyle name="40% - 강조색1 2" xfId="342" xr:uid="{00000000-0005-0000-0000-000051010000}"/>
    <cellStyle name="40% - 강조색1 2 2" xfId="343" xr:uid="{00000000-0005-0000-0000-000052010000}"/>
    <cellStyle name="40% - 강조색1 3" xfId="344" xr:uid="{00000000-0005-0000-0000-000053010000}"/>
    <cellStyle name="40% - 강조색1 3 2" xfId="345" xr:uid="{00000000-0005-0000-0000-000054010000}"/>
    <cellStyle name="40% - 강조색1 4" xfId="346" xr:uid="{00000000-0005-0000-0000-000055010000}"/>
    <cellStyle name="40% - 강조색1 4 2" xfId="347" xr:uid="{00000000-0005-0000-0000-000056010000}"/>
    <cellStyle name="40% - 강조색1 5" xfId="348" xr:uid="{00000000-0005-0000-0000-000057010000}"/>
    <cellStyle name="40% - 강조색1 5 2" xfId="349" xr:uid="{00000000-0005-0000-0000-000058010000}"/>
    <cellStyle name="40% - 강조색1 6" xfId="350" xr:uid="{00000000-0005-0000-0000-000059010000}"/>
    <cellStyle name="40% - 강조색1 6 2" xfId="351" xr:uid="{00000000-0005-0000-0000-00005A010000}"/>
    <cellStyle name="40% - 강조색1 7" xfId="352" xr:uid="{00000000-0005-0000-0000-00005B010000}"/>
    <cellStyle name="40% - 강조색1 7 2" xfId="353" xr:uid="{00000000-0005-0000-0000-00005C010000}"/>
    <cellStyle name="40% - 강조색1 8" xfId="354" xr:uid="{00000000-0005-0000-0000-00005D010000}"/>
    <cellStyle name="40% - 강조색1 8 2" xfId="355" xr:uid="{00000000-0005-0000-0000-00005E010000}"/>
    <cellStyle name="40% - 강조색1 9" xfId="356" xr:uid="{00000000-0005-0000-0000-00005F010000}"/>
    <cellStyle name="40% - 강조색1 9 2" xfId="357" xr:uid="{00000000-0005-0000-0000-000060010000}"/>
    <cellStyle name="40% - 강조색2 10" xfId="358" xr:uid="{00000000-0005-0000-0000-000061010000}"/>
    <cellStyle name="40% - 강조색2 10 2" xfId="359" xr:uid="{00000000-0005-0000-0000-000062010000}"/>
    <cellStyle name="40% - 강조색2 11" xfId="360" xr:uid="{00000000-0005-0000-0000-000063010000}"/>
    <cellStyle name="40% - 강조색2 11 2" xfId="361" xr:uid="{00000000-0005-0000-0000-000064010000}"/>
    <cellStyle name="40% - 강조색2 12" xfId="362" xr:uid="{00000000-0005-0000-0000-000065010000}"/>
    <cellStyle name="40% - 강조색2 12 2" xfId="363" xr:uid="{00000000-0005-0000-0000-000066010000}"/>
    <cellStyle name="40% - 강조색2 13" xfId="364" xr:uid="{00000000-0005-0000-0000-000067010000}"/>
    <cellStyle name="40% - 강조색2 13 2" xfId="365" xr:uid="{00000000-0005-0000-0000-000068010000}"/>
    <cellStyle name="40% - 강조색2 14" xfId="366" xr:uid="{00000000-0005-0000-0000-000069010000}"/>
    <cellStyle name="40% - 강조색2 14 2" xfId="367" xr:uid="{00000000-0005-0000-0000-00006A010000}"/>
    <cellStyle name="40% - 강조색2 15" xfId="368" xr:uid="{00000000-0005-0000-0000-00006B010000}"/>
    <cellStyle name="40% - 강조색2 15 2" xfId="369" xr:uid="{00000000-0005-0000-0000-00006C010000}"/>
    <cellStyle name="40% - 강조색2 16" xfId="370" xr:uid="{00000000-0005-0000-0000-00006D010000}"/>
    <cellStyle name="40% - 강조색2 16 2" xfId="371" xr:uid="{00000000-0005-0000-0000-00006E010000}"/>
    <cellStyle name="40% - 강조색2 17" xfId="372" xr:uid="{00000000-0005-0000-0000-00006F010000}"/>
    <cellStyle name="40% - 강조색2 17 2" xfId="373" xr:uid="{00000000-0005-0000-0000-000070010000}"/>
    <cellStyle name="40% - 강조색2 2" xfId="374" xr:uid="{00000000-0005-0000-0000-000071010000}"/>
    <cellStyle name="40% - 강조색2 2 2" xfId="375" xr:uid="{00000000-0005-0000-0000-000072010000}"/>
    <cellStyle name="40% - 강조색2 3" xfId="376" xr:uid="{00000000-0005-0000-0000-000073010000}"/>
    <cellStyle name="40% - 강조색2 3 2" xfId="377" xr:uid="{00000000-0005-0000-0000-000074010000}"/>
    <cellStyle name="40% - 강조색2 4" xfId="378" xr:uid="{00000000-0005-0000-0000-000075010000}"/>
    <cellStyle name="40% - 강조색2 4 2" xfId="379" xr:uid="{00000000-0005-0000-0000-000076010000}"/>
    <cellStyle name="40% - 강조색2 5" xfId="380" xr:uid="{00000000-0005-0000-0000-000077010000}"/>
    <cellStyle name="40% - 강조색2 5 2" xfId="381" xr:uid="{00000000-0005-0000-0000-000078010000}"/>
    <cellStyle name="40% - 강조색2 6" xfId="382" xr:uid="{00000000-0005-0000-0000-000079010000}"/>
    <cellStyle name="40% - 강조색2 6 2" xfId="383" xr:uid="{00000000-0005-0000-0000-00007A010000}"/>
    <cellStyle name="40% - 강조색2 7" xfId="384" xr:uid="{00000000-0005-0000-0000-00007B010000}"/>
    <cellStyle name="40% - 강조색2 7 2" xfId="385" xr:uid="{00000000-0005-0000-0000-00007C010000}"/>
    <cellStyle name="40% - 강조색2 8" xfId="386" xr:uid="{00000000-0005-0000-0000-00007D010000}"/>
    <cellStyle name="40% - 강조색2 8 2" xfId="387" xr:uid="{00000000-0005-0000-0000-00007E010000}"/>
    <cellStyle name="40% - 강조색2 9" xfId="388" xr:uid="{00000000-0005-0000-0000-00007F010000}"/>
    <cellStyle name="40% - 강조색2 9 2" xfId="389" xr:uid="{00000000-0005-0000-0000-000080010000}"/>
    <cellStyle name="40% - 강조색3 10" xfId="390" xr:uid="{00000000-0005-0000-0000-000081010000}"/>
    <cellStyle name="40% - 강조색3 10 2" xfId="391" xr:uid="{00000000-0005-0000-0000-000082010000}"/>
    <cellStyle name="40% - 강조색3 11" xfId="392" xr:uid="{00000000-0005-0000-0000-000083010000}"/>
    <cellStyle name="40% - 강조색3 11 2" xfId="393" xr:uid="{00000000-0005-0000-0000-000084010000}"/>
    <cellStyle name="40% - 강조색3 12" xfId="394" xr:uid="{00000000-0005-0000-0000-000085010000}"/>
    <cellStyle name="40% - 강조색3 12 2" xfId="395" xr:uid="{00000000-0005-0000-0000-000086010000}"/>
    <cellStyle name="40% - 강조색3 13" xfId="396" xr:uid="{00000000-0005-0000-0000-000087010000}"/>
    <cellStyle name="40% - 강조색3 13 2" xfId="397" xr:uid="{00000000-0005-0000-0000-000088010000}"/>
    <cellStyle name="40% - 강조색3 14" xfId="398" xr:uid="{00000000-0005-0000-0000-000089010000}"/>
    <cellStyle name="40% - 강조색3 14 2" xfId="399" xr:uid="{00000000-0005-0000-0000-00008A010000}"/>
    <cellStyle name="40% - 강조색3 15" xfId="400" xr:uid="{00000000-0005-0000-0000-00008B010000}"/>
    <cellStyle name="40% - 강조색3 15 2" xfId="401" xr:uid="{00000000-0005-0000-0000-00008C010000}"/>
    <cellStyle name="40% - 강조색3 16" xfId="402" xr:uid="{00000000-0005-0000-0000-00008D010000}"/>
    <cellStyle name="40% - 강조색3 16 2" xfId="403" xr:uid="{00000000-0005-0000-0000-00008E010000}"/>
    <cellStyle name="40% - 강조색3 17" xfId="404" xr:uid="{00000000-0005-0000-0000-00008F010000}"/>
    <cellStyle name="40% - 강조색3 17 2" xfId="405" xr:uid="{00000000-0005-0000-0000-000090010000}"/>
    <cellStyle name="40% - 강조색3 2" xfId="406" xr:uid="{00000000-0005-0000-0000-000091010000}"/>
    <cellStyle name="40% - 강조색3 2 2" xfId="407" xr:uid="{00000000-0005-0000-0000-000092010000}"/>
    <cellStyle name="40% - 강조색3 3" xfId="408" xr:uid="{00000000-0005-0000-0000-000093010000}"/>
    <cellStyle name="40% - 강조색3 3 2" xfId="409" xr:uid="{00000000-0005-0000-0000-000094010000}"/>
    <cellStyle name="40% - 강조색3 4" xfId="410" xr:uid="{00000000-0005-0000-0000-000095010000}"/>
    <cellStyle name="40% - 강조색3 4 2" xfId="411" xr:uid="{00000000-0005-0000-0000-000096010000}"/>
    <cellStyle name="40% - 강조색3 5" xfId="412" xr:uid="{00000000-0005-0000-0000-000097010000}"/>
    <cellStyle name="40% - 강조색3 5 2" xfId="413" xr:uid="{00000000-0005-0000-0000-000098010000}"/>
    <cellStyle name="40% - 강조색3 6" xfId="414" xr:uid="{00000000-0005-0000-0000-000099010000}"/>
    <cellStyle name="40% - 강조색3 6 2" xfId="415" xr:uid="{00000000-0005-0000-0000-00009A010000}"/>
    <cellStyle name="40% - 강조색3 7" xfId="416" xr:uid="{00000000-0005-0000-0000-00009B010000}"/>
    <cellStyle name="40% - 강조색3 7 2" xfId="417" xr:uid="{00000000-0005-0000-0000-00009C010000}"/>
    <cellStyle name="40% - 강조색3 8" xfId="418" xr:uid="{00000000-0005-0000-0000-00009D010000}"/>
    <cellStyle name="40% - 강조색3 8 2" xfId="419" xr:uid="{00000000-0005-0000-0000-00009E010000}"/>
    <cellStyle name="40% - 강조색3 9" xfId="420" xr:uid="{00000000-0005-0000-0000-00009F010000}"/>
    <cellStyle name="40% - 강조색3 9 2" xfId="421" xr:uid="{00000000-0005-0000-0000-0000A0010000}"/>
    <cellStyle name="40% - 강조색4 10" xfId="422" xr:uid="{00000000-0005-0000-0000-0000A1010000}"/>
    <cellStyle name="40% - 강조색4 10 2" xfId="423" xr:uid="{00000000-0005-0000-0000-0000A2010000}"/>
    <cellStyle name="40% - 강조색4 11" xfId="424" xr:uid="{00000000-0005-0000-0000-0000A3010000}"/>
    <cellStyle name="40% - 강조색4 11 2" xfId="425" xr:uid="{00000000-0005-0000-0000-0000A4010000}"/>
    <cellStyle name="40% - 강조색4 12" xfId="426" xr:uid="{00000000-0005-0000-0000-0000A5010000}"/>
    <cellStyle name="40% - 강조색4 12 2" xfId="427" xr:uid="{00000000-0005-0000-0000-0000A6010000}"/>
    <cellStyle name="40% - 강조색4 13" xfId="428" xr:uid="{00000000-0005-0000-0000-0000A7010000}"/>
    <cellStyle name="40% - 강조색4 13 2" xfId="429" xr:uid="{00000000-0005-0000-0000-0000A8010000}"/>
    <cellStyle name="40% - 강조색4 14" xfId="430" xr:uid="{00000000-0005-0000-0000-0000A9010000}"/>
    <cellStyle name="40% - 강조색4 14 2" xfId="431" xr:uid="{00000000-0005-0000-0000-0000AA010000}"/>
    <cellStyle name="40% - 강조색4 15" xfId="432" xr:uid="{00000000-0005-0000-0000-0000AB010000}"/>
    <cellStyle name="40% - 강조색4 15 2" xfId="433" xr:uid="{00000000-0005-0000-0000-0000AC010000}"/>
    <cellStyle name="40% - 강조색4 16" xfId="434" xr:uid="{00000000-0005-0000-0000-0000AD010000}"/>
    <cellStyle name="40% - 강조색4 16 2" xfId="435" xr:uid="{00000000-0005-0000-0000-0000AE010000}"/>
    <cellStyle name="40% - 강조색4 17" xfId="436" xr:uid="{00000000-0005-0000-0000-0000AF010000}"/>
    <cellStyle name="40% - 강조색4 17 2" xfId="437" xr:uid="{00000000-0005-0000-0000-0000B0010000}"/>
    <cellStyle name="40% - 강조색4 2" xfId="438" xr:uid="{00000000-0005-0000-0000-0000B1010000}"/>
    <cellStyle name="40% - 강조색4 2 2" xfId="439" xr:uid="{00000000-0005-0000-0000-0000B2010000}"/>
    <cellStyle name="40% - 강조색4 3" xfId="440" xr:uid="{00000000-0005-0000-0000-0000B3010000}"/>
    <cellStyle name="40% - 강조색4 3 2" xfId="441" xr:uid="{00000000-0005-0000-0000-0000B4010000}"/>
    <cellStyle name="40% - 강조색4 4" xfId="442" xr:uid="{00000000-0005-0000-0000-0000B5010000}"/>
    <cellStyle name="40% - 강조색4 4 2" xfId="443" xr:uid="{00000000-0005-0000-0000-0000B6010000}"/>
    <cellStyle name="40% - 강조색4 5" xfId="444" xr:uid="{00000000-0005-0000-0000-0000B7010000}"/>
    <cellStyle name="40% - 강조색4 5 2" xfId="445" xr:uid="{00000000-0005-0000-0000-0000B8010000}"/>
    <cellStyle name="40% - 강조색4 6" xfId="446" xr:uid="{00000000-0005-0000-0000-0000B9010000}"/>
    <cellStyle name="40% - 강조색4 6 2" xfId="447" xr:uid="{00000000-0005-0000-0000-0000BA010000}"/>
    <cellStyle name="40% - 강조색4 7" xfId="448" xr:uid="{00000000-0005-0000-0000-0000BB010000}"/>
    <cellStyle name="40% - 강조색4 7 2" xfId="449" xr:uid="{00000000-0005-0000-0000-0000BC010000}"/>
    <cellStyle name="40% - 강조색4 8" xfId="450" xr:uid="{00000000-0005-0000-0000-0000BD010000}"/>
    <cellStyle name="40% - 강조색4 8 2" xfId="451" xr:uid="{00000000-0005-0000-0000-0000BE010000}"/>
    <cellStyle name="40% - 강조색4 9" xfId="452" xr:uid="{00000000-0005-0000-0000-0000BF010000}"/>
    <cellStyle name="40% - 강조색4 9 2" xfId="453" xr:uid="{00000000-0005-0000-0000-0000C0010000}"/>
    <cellStyle name="40% - 강조색5 10" xfId="454" xr:uid="{00000000-0005-0000-0000-0000C1010000}"/>
    <cellStyle name="40% - 강조색5 10 2" xfId="455" xr:uid="{00000000-0005-0000-0000-0000C2010000}"/>
    <cellStyle name="40% - 강조색5 11" xfId="456" xr:uid="{00000000-0005-0000-0000-0000C3010000}"/>
    <cellStyle name="40% - 강조색5 11 2" xfId="457" xr:uid="{00000000-0005-0000-0000-0000C4010000}"/>
    <cellStyle name="40% - 강조색5 12" xfId="458" xr:uid="{00000000-0005-0000-0000-0000C5010000}"/>
    <cellStyle name="40% - 강조색5 12 2" xfId="459" xr:uid="{00000000-0005-0000-0000-0000C6010000}"/>
    <cellStyle name="40% - 강조색5 13" xfId="460" xr:uid="{00000000-0005-0000-0000-0000C7010000}"/>
    <cellStyle name="40% - 강조색5 13 2" xfId="461" xr:uid="{00000000-0005-0000-0000-0000C8010000}"/>
    <cellStyle name="40% - 강조색5 14" xfId="462" xr:uid="{00000000-0005-0000-0000-0000C9010000}"/>
    <cellStyle name="40% - 강조색5 14 2" xfId="463" xr:uid="{00000000-0005-0000-0000-0000CA010000}"/>
    <cellStyle name="40% - 강조색5 15" xfId="464" xr:uid="{00000000-0005-0000-0000-0000CB010000}"/>
    <cellStyle name="40% - 강조색5 15 2" xfId="465" xr:uid="{00000000-0005-0000-0000-0000CC010000}"/>
    <cellStyle name="40% - 강조색5 16" xfId="466" xr:uid="{00000000-0005-0000-0000-0000CD010000}"/>
    <cellStyle name="40% - 강조색5 16 2" xfId="467" xr:uid="{00000000-0005-0000-0000-0000CE010000}"/>
    <cellStyle name="40% - 강조색5 17" xfId="468" xr:uid="{00000000-0005-0000-0000-0000CF010000}"/>
    <cellStyle name="40% - 강조색5 17 2" xfId="469" xr:uid="{00000000-0005-0000-0000-0000D0010000}"/>
    <cellStyle name="40% - 강조색5 2" xfId="470" xr:uid="{00000000-0005-0000-0000-0000D1010000}"/>
    <cellStyle name="40% - 강조색5 2 2" xfId="471" xr:uid="{00000000-0005-0000-0000-0000D2010000}"/>
    <cellStyle name="40% - 강조색5 3" xfId="472" xr:uid="{00000000-0005-0000-0000-0000D3010000}"/>
    <cellStyle name="40% - 강조색5 3 2" xfId="473" xr:uid="{00000000-0005-0000-0000-0000D4010000}"/>
    <cellStyle name="40% - 강조색5 4" xfId="474" xr:uid="{00000000-0005-0000-0000-0000D5010000}"/>
    <cellStyle name="40% - 강조색5 4 2" xfId="475" xr:uid="{00000000-0005-0000-0000-0000D6010000}"/>
    <cellStyle name="40% - 강조색5 5" xfId="476" xr:uid="{00000000-0005-0000-0000-0000D7010000}"/>
    <cellStyle name="40% - 강조색5 5 2" xfId="477" xr:uid="{00000000-0005-0000-0000-0000D8010000}"/>
    <cellStyle name="40% - 강조색5 6" xfId="478" xr:uid="{00000000-0005-0000-0000-0000D9010000}"/>
    <cellStyle name="40% - 강조색5 6 2" xfId="479" xr:uid="{00000000-0005-0000-0000-0000DA010000}"/>
    <cellStyle name="40% - 강조색5 7" xfId="480" xr:uid="{00000000-0005-0000-0000-0000DB010000}"/>
    <cellStyle name="40% - 강조색5 7 2" xfId="481" xr:uid="{00000000-0005-0000-0000-0000DC010000}"/>
    <cellStyle name="40% - 강조색5 8" xfId="482" xr:uid="{00000000-0005-0000-0000-0000DD010000}"/>
    <cellStyle name="40% - 강조색5 8 2" xfId="483" xr:uid="{00000000-0005-0000-0000-0000DE010000}"/>
    <cellStyle name="40% - 강조색5 9" xfId="484" xr:uid="{00000000-0005-0000-0000-0000DF010000}"/>
    <cellStyle name="40% - 강조색5 9 2" xfId="485" xr:uid="{00000000-0005-0000-0000-0000E0010000}"/>
    <cellStyle name="40% - 강조색6 10" xfId="486" xr:uid="{00000000-0005-0000-0000-0000E1010000}"/>
    <cellStyle name="40% - 강조색6 10 2" xfId="487" xr:uid="{00000000-0005-0000-0000-0000E2010000}"/>
    <cellStyle name="40% - 강조색6 11" xfId="488" xr:uid="{00000000-0005-0000-0000-0000E3010000}"/>
    <cellStyle name="40% - 강조색6 11 2" xfId="489" xr:uid="{00000000-0005-0000-0000-0000E4010000}"/>
    <cellStyle name="40% - 강조색6 12" xfId="490" xr:uid="{00000000-0005-0000-0000-0000E5010000}"/>
    <cellStyle name="40% - 강조색6 12 2" xfId="491" xr:uid="{00000000-0005-0000-0000-0000E6010000}"/>
    <cellStyle name="40% - 강조색6 13" xfId="492" xr:uid="{00000000-0005-0000-0000-0000E7010000}"/>
    <cellStyle name="40% - 강조색6 13 2" xfId="493" xr:uid="{00000000-0005-0000-0000-0000E8010000}"/>
    <cellStyle name="40% - 강조색6 14" xfId="494" xr:uid="{00000000-0005-0000-0000-0000E9010000}"/>
    <cellStyle name="40% - 강조색6 14 2" xfId="495" xr:uid="{00000000-0005-0000-0000-0000EA010000}"/>
    <cellStyle name="40% - 강조색6 15" xfId="496" xr:uid="{00000000-0005-0000-0000-0000EB010000}"/>
    <cellStyle name="40% - 강조색6 15 2" xfId="497" xr:uid="{00000000-0005-0000-0000-0000EC010000}"/>
    <cellStyle name="40% - 강조색6 16" xfId="498" xr:uid="{00000000-0005-0000-0000-0000ED010000}"/>
    <cellStyle name="40% - 강조색6 16 2" xfId="499" xr:uid="{00000000-0005-0000-0000-0000EE010000}"/>
    <cellStyle name="40% - 강조색6 17" xfId="500" xr:uid="{00000000-0005-0000-0000-0000EF010000}"/>
    <cellStyle name="40% - 강조색6 17 2" xfId="501" xr:uid="{00000000-0005-0000-0000-0000F0010000}"/>
    <cellStyle name="40% - 강조색6 2" xfId="502" xr:uid="{00000000-0005-0000-0000-0000F1010000}"/>
    <cellStyle name="40% - 강조색6 2 2" xfId="503" xr:uid="{00000000-0005-0000-0000-0000F2010000}"/>
    <cellStyle name="40% - 강조색6 3" xfId="504" xr:uid="{00000000-0005-0000-0000-0000F3010000}"/>
    <cellStyle name="40% - 강조색6 3 2" xfId="505" xr:uid="{00000000-0005-0000-0000-0000F4010000}"/>
    <cellStyle name="40% - 강조색6 4" xfId="506" xr:uid="{00000000-0005-0000-0000-0000F5010000}"/>
    <cellStyle name="40% - 강조색6 4 2" xfId="507" xr:uid="{00000000-0005-0000-0000-0000F6010000}"/>
    <cellStyle name="40% - 강조색6 5" xfId="508" xr:uid="{00000000-0005-0000-0000-0000F7010000}"/>
    <cellStyle name="40% - 강조색6 5 2" xfId="509" xr:uid="{00000000-0005-0000-0000-0000F8010000}"/>
    <cellStyle name="40% - 강조색6 6" xfId="510" xr:uid="{00000000-0005-0000-0000-0000F9010000}"/>
    <cellStyle name="40% - 강조색6 6 2" xfId="511" xr:uid="{00000000-0005-0000-0000-0000FA010000}"/>
    <cellStyle name="40% - 강조색6 7" xfId="512" xr:uid="{00000000-0005-0000-0000-0000FB010000}"/>
    <cellStyle name="40% - 강조색6 7 2" xfId="513" xr:uid="{00000000-0005-0000-0000-0000FC010000}"/>
    <cellStyle name="40% - 강조색6 8" xfId="514" xr:uid="{00000000-0005-0000-0000-0000FD010000}"/>
    <cellStyle name="40% - 강조색6 8 2" xfId="515" xr:uid="{00000000-0005-0000-0000-0000FE010000}"/>
    <cellStyle name="40% - 강조색6 9" xfId="516" xr:uid="{00000000-0005-0000-0000-0000FF010000}"/>
    <cellStyle name="40% - 강조색6 9 2" xfId="517" xr:uid="{00000000-0005-0000-0000-000000020000}"/>
    <cellStyle name="60% - Accent1" xfId="518" xr:uid="{00000000-0005-0000-0000-000001020000}"/>
    <cellStyle name="60% - Accent2" xfId="519" xr:uid="{00000000-0005-0000-0000-000002020000}"/>
    <cellStyle name="60% - Accent3" xfId="520" xr:uid="{00000000-0005-0000-0000-000003020000}"/>
    <cellStyle name="60% - Accent4" xfId="521" xr:uid="{00000000-0005-0000-0000-000004020000}"/>
    <cellStyle name="60% - Accent5" xfId="522" xr:uid="{00000000-0005-0000-0000-000005020000}"/>
    <cellStyle name="60% - Accent6" xfId="523" xr:uid="{00000000-0005-0000-0000-000006020000}"/>
    <cellStyle name="60% - 강조색1 10" xfId="524" xr:uid="{00000000-0005-0000-0000-000007020000}"/>
    <cellStyle name="60% - 강조색1 11" xfId="525" xr:uid="{00000000-0005-0000-0000-000008020000}"/>
    <cellStyle name="60% - 강조색1 12" xfId="526" xr:uid="{00000000-0005-0000-0000-000009020000}"/>
    <cellStyle name="60% - 강조색1 13" xfId="527" xr:uid="{00000000-0005-0000-0000-00000A020000}"/>
    <cellStyle name="60% - 강조색1 14" xfId="528" xr:uid="{00000000-0005-0000-0000-00000B020000}"/>
    <cellStyle name="60% - 강조색1 15" xfId="529" xr:uid="{00000000-0005-0000-0000-00000C020000}"/>
    <cellStyle name="60% - 강조색1 16" xfId="530" xr:uid="{00000000-0005-0000-0000-00000D020000}"/>
    <cellStyle name="60% - 강조색1 17" xfId="531" xr:uid="{00000000-0005-0000-0000-00000E020000}"/>
    <cellStyle name="60% - 강조색1 2" xfId="532" xr:uid="{00000000-0005-0000-0000-00000F020000}"/>
    <cellStyle name="60% - 강조색1 3" xfId="533" xr:uid="{00000000-0005-0000-0000-000010020000}"/>
    <cellStyle name="60% - 강조색1 4" xfId="534" xr:uid="{00000000-0005-0000-0000-000011020000}"/>
    <cellStyle name="60% - 강조색1 5" xfId="535" xr:uid="{00000000-0005-0000-0000-000012020000}"/>
    <cellStyle name="60% - 강조색1 6" xfId="536" xr:uid="{00000000-0005-0000-0000-000013020000}"/>
    <cellStyle name="60% - 강조색1 7" xfId="537" xr:uid="{00000000-0005-0000-0000-000014020000}"/>
    <cellStyle name="60% - 강조색1 8" xfId="538" xr:uid="{00000000-0005-0000-0000-000015020000}"/>
    <cellStyle name="60% - 강조색1 9" xfId="539" xr:uid="{00000000-0005-0000-0000-000016020000}"/>
    <cellStyle name="60% - 강조색2 10" xfId="540" xr:uid="{00000000-0005-0000-0000-000017020000}"/>
    <cellStyle name="60% - 강조색2 11" xfId="541" xr:uid="{00000000-0005-0000-0000-000018020000}"/>
    <cellStyle name="60% - 강조색2 12" xfId="542" xr:uid="{00000000-0005-0000-0000-000019020000}"/>
    <cellStyle name="60% - 강조색2 13" xfId="543" xr:uid="{00000000-0005-0000-0000-00001A020000}"/>
    <cellStyle name="60% - 강조색2 14" xfId="544" xr:uid="{00000000-0005-0000-0000-00001B020000}"/>
    <cellStyle name="60% - 강조색2 15" xfId="545" xr:uid="{00000000-0005-0000-0000-00001C020000}"/>
    <cellStyle name="60% - 강조색2 16" xfId="546" xr:uid="{00000000-0005-0000-0000-00001D020000}"/>
    <cellStyle name="60% - 강조색2 17" xfId="547" xr:uid="{00000000-0005-0000-0000-00001E020000}"/>
    <cellStyle name="60% - 강조색2 2" xfId="548" xr:uid="{00000000-0005-0000-0000-00001F020000}"/>
    <cellStyle name="60% - 강조색2 3" xfId="549" xr:uid="{00000000-0005-0000-0000-000020020000}"/>
    <cellStyle name="60% - 강조색2 4" xfId="550" xr:uid="{00000000-0005-0000-0000-000021020000}"/>
    <cellStyle name="60% - 강조색2 5" xfId="551" xr:uid="{00000000-0005-0000-0000-000022020000}"/>
    <cellStyle name="60% - 강조색2 6" xfId="552" xr:uid="{00000000-0005-0000-0000-000023020000}"/>
    <cellStyle name="60% - 강조색2 7" xfId="553" xr:uid="{00000000-0005-0000-0000-000024020000}"/>
    <cellStyle name="60% - 강조색2 8" xfId="554" xr:uid="{00000000-0005-0000-0000-000025020000}"/>
    <cellStyle name="60% - 강조색2 9" xfId="555" xr:uid="{00000000-0005-0000-0000-000026020000}"/>
    <cellStyle name="60% - 강조색3 10" xfId="556" xr:uid="{00000000-0005-0000-0000-000027020000}"/>
    <cellStyle name="60% - 강조색3 11" xfId="557" xr:uid="{00000000-0005-0000-0000-000028020000}"/>
    <cellStyle name="60% - 강조색3 12" xfId="558" xr:uid="{00000000-0005-0000-0000-000029020000}"/>
    <cellStyle name="60% - 강조색3 13" xfId="559" xr:uid="{00000000-0005-0000-0000-00002A020000}"/>
    <cellStyle name="60% - 강조색3 14" xfId="560" xr:uid="{00000000-0005-0000-0000-00002B020000}"/>
    <cellStyle name="60% - 강조색3 15" xfId="561" xr:uid="{00000000-0005-0000-0000-00002C020000}"/>
    <cellStyle name="60% - 강조색3 16" xfId="562" xr:uid="{00000000-0005-0000-0000-00002D020000}"/>
    <cellStyle name="60% - 강조색3 17" xfId="563" xr:uid="{00000000-0005-0000-0000-00002E020000}"/>
    <cellStyle name="60% - 강조색3 2" xfId="564" xr:uid="{00000000-0005-0000-0000-00002F020000}"/>
    <cellStyle name="60% - 강조색3 3" xfId="565" xr:uid="{00000000-0005-0000-0000-000030020000}"/>
    <cellStyle name="60% - 강조색3 4" xfId="566" xr:uid="{00000000-0005-0000-0000-000031020000}"/>
    <cellStyle name="60% - 강조색3 5" xfId="567" xr:uid="{00000000-0005-0000-0000-000032020000}"/>
    <cellStyle name="60% - 강조색3 6" xfId="568" xr:uid="{00000000-0005-0000-0000-000033020000}"/>
    <cellStyle name="60% - 강조색3 7" xfId="569" xr:uid="{00000000-0005-0000-0000-000034020000}"/>
    <cellStyle name="60% - 강조색3 8" xfId="570" xr:uid="{00000000-0005-0000-0000-000035020000}"/>
    <cellStyle name="60% - 강조색3 9" xfId="571" xr:uid="{00000000-0005-0000-0000-000036020000}"/>
    <cellStyle name="60% - 강조색4 10" xfId="572" xr:uid="{00000000-0005-0000-0000-000037020000}"/>
    <cellStyle name="60% - 강조색4 11" xfId="573" xr:uid="{00000000-0005-0000-0000-000038020000}"/>
    <cellStyle name="60% - 강조색4 12" xfId="574" xr:uid="{00000000-0005-0000-0000-000039020000}"/>
    <cellStyle name="60% - 강조색4 13" xfId="575" xr:uid="{00000000-0005-0000-0000-00003A020000}"/>
    <cellStyle name="60% - 강조색4 14" xfId="576" xr:uid="{00000000-0005-0000-0000-00003B020000}"/>
    <cellStyle name="60% - 강조색4 15" xfId="577" xr:uid="{00000000-0005-0000-0000-00003C020000}"/>
    <cellStyle name="60% - 강조색4 16" xfId="578" xr:uid="{00000000-0005-0000-0000-00003D020000}"/>
    <cellStyle name="60% - 강조색4 17" xfId="579" xr:uid="{00000000-0005-0000-0000-00003E020000}"/>
    <cellStyle name="60% - 강조색4 2" xfId="580" xr:uid="{00000000-0005-0000-0000-00003F020000}"/>
    <cellStyle name="60% - 강조색4 3" xfId="581" xr:uid="{00000000-0005-0000-0000-000040020000}"/>
    <cellStyle name="60% - 강조색4 4" xfId="582" xr:uid="{00000000-0005-0000-0000-000041020000}"/>
    <cellStyle name="60% - 강조색4 5" xfId="583" xr:uid="{00000000-0005-0000-0000-000042020000}"/>
    <cellStyle name="60% - 강조색4 6" xfId="584" xr:uid="{00000000-0005-0000-0000-000043020000}"/>
    <cellStyle name="60% - 강조색4 7" xfId="585" xr:uid="{00000000-0005-0000-0000-000044020000}"/>
    <cellStyle name="60% - 강조색4 8" xfId="586" xr:uid="{00000000-0005-0000-0000-000045020000}"/>
    <cellStyle name="60% - 강조색4 9" xfId="587" xr:uid="{00000000-0005-0000-0000-000046020000}"/>
    <cellStyle name="60% - 강조색5 10" xfId="588" xr:uid="{00000000-0005-0000-0000-000047020000}"/>
    <cellStyle name="60% - 강조색5 11" xfId="589" xr:uid="{00000000-0005-0000-0000-000048020000}"/>
    <cellStyle name="60% - 강조색5 12" xfId="590" xr:uid="{00000000-0005-0000-0000-000049020000}"/>
    <cellStyle name="60% - 강조색5 13" xfId="591" xr:uid="{00000000-0005-0000-0000-00004A020000}"/>
    <cellStyle name="60% - 강조색5 14" xfId="592" xr:uid="{00000000-0005-0000-0000-00004B020000}"/>
    <cellStyle name="60% - 강조색5 15" xfId="593" xr:uid="{00000000-0005-0000-0000-00004C020000}"/>
    <cellStyle name="60% - 강조색5 16" xfId="594" xr:uid="{00000000-0005-0000-0000-00004D020000}"/>
    <cellStyle name="60% - 강조색5 17" xfId="595" xr:uid="{00000000-0005-0000-0000-00004E020000}"/>
    <cellStyle name="60% - 강조색5 2" xfId="596" xr:uid="{00000000-0005-0000-0000-00004F020000}"/>
    <cellStyle name="60% - 강조색5 3" xfId="597" xr:uid="{00000000-0005-0000-0000-000050020000}"/>
    <cellStyle name="60% - 강조색5 4" xfId="598" xr:uid="{00000000-0005-0000-0000-000051020000}"/>
    <cellStyle name="60% - 강조색5 5" xfId="599" xr:uid="{00000000-0005-0000-0000-000052020000}"/>
    <cellStyle name="60% - 강조색5 6" xfId="600" xr:uid="{00000000-0005-0000-0000-000053020000}"/>
    <cellStyle name="60% - 강조색5 7" xfId="601" xr:uid="{00000000-0005-0000-0000-000054020000}"/>
    <cellStyle name="60% - 강조색5 8" xfId="602" xr:uid="{00000000-0005-0000-0000-000055020000}"/>
    <cellStyle name="60% - 강조색5 9" xfId="603" xr:uid="{00000000-0005-0000-0000-000056020000}"/>
    <cellStyle name="60% - 강조색6 10" xfId="604" xr:uid="{00000000-0005-0000-0000-000057020000}"/>
    <cellStyle name="60% - 강조색6 11" xfId="605" xr:uid="{00000000-0005-0000-0000-000058020000}"/>
    <cellStyle name="60% - 강조색6 12" xfId="606" xr:uid="{00000000-0005-0000-0000-000059020000}"/>
    <cellStyle name="60% - 강조색6 13" xfId="607" xr:uid="{00000000-0005-0000-0000-00005A020000}"/>
    <cellStyle name="60% - 강조색6 14" xfId="608" xr:uid="{00000000-0005-0000-0000-00005B020000}"/>
    <cellStyle name="60% - 강조색6 15" xfId="609" xr:uid="{00000000-0005-0000-0000-00005C020000}"/>
    <cellStyle name="60% - 강조색6 16" xfId="610" xr:uid="{00000000-0005-0000-0000-00005D020000}"/>
    <cellStyle name="60% - 강조색6 17" xfId="611" xr:uid="{00000000-0005-0000-0000-00005E020000}"/>
    <cellStyle name="60% - 강조색6 2" xfId="612" xr:uid="{00000000-0005-0000-0000-00005F020000}"/>
    <cellStyle name="60% - 강조색6 3" xfId="613" xr:uid="{00000000-0005-0000-0000-000060020000}"/>
    <cellStyle name="60% - 강조색6 4" xfId="614" xr:uid="{00000000-0005-0000-0000-000061020000}"/>
    <cellStyle name="60% - 강조색6 5" xfId="615" xr:uid="{00000000-0005-0000-0000-000062020000}"/>
    <cellStyle name="60% - 강조색6 6" xfId="616" xr:uid="{00000000-0005-0000-0000-000063020000}"/>
    <cellStyle name="60% - 강조색6 7" xfId="617" xr:uid="{00000000-0005-0000-0000-000064020000}"/>
    <cellStyle name="60% - 강조색6 8" xfId="618" xr:uid="{00000000-0005-0000-0000-000065020000}"/>
    <cellStyle name="60% - 강조색6 9" xfId="619" xr:uid="{00000000-0005-0000-0000-000066020000}"/>
    <cellStyle name="Ä?¸¶ [0]_¸í¿¹È¸Àå°ËÅä " xfId="620" xr:uid="{00000000-0005-0000-0000-000067020000}"/>
    <cellStyle name="Ä?¸¶_¸í¿¹È¸Àå°ËÅä " xfId="621" xr:uid="{00000000-0005-0000-0000-000068020000}"/>
    <cellStyle name="A¡§¡ⓒ¡E¡þ¡EO [0]_¡§¡þ¡§¡EAO" xfId="622" xr:uid="{00000000-0005-0000-0000-000069020000}"/>
    <cellStyle name="A¡§¡ⓒ¡E¡þ¡EO_¡§¡þ¡§¡EAO" xfId="623" xr:uid="{00000000-0005-0000-0000-00006A020000}"/>
    <cellStyle name="A¨­￠￢￠O [0]_¡¾ⓒøA¡ÆAIA￠´ " xfId="624" xr:uid="{00000000-0005-0000-0000-00006B020000}"/>
    <cellStyle name="A¨­￠￢￠O_¡¾ⓒøA¡ÆAIA￠´ " xfId="625" xr:uid="{00000000-0005-0000-0000-00006C020000}"/>
    <cellStyle name="Accent1" xfId="626" xr:uid="{00000000-0005-0000-0000-00006D020000}"/>
    <cellStyle name="Accent2" xfId="627" xr:uid="{00000000-0005-0000-0000-00006E020000}"/>
    <cellStyle name="Accent3" xfId="628" xr:uid="{00000000-0005-0000-0000-00006F020000}"/>
    <cellStyle name="Accent4" xfId="629" xr:uid="{00000000-0005-0000-0000-000070020000}"/>
    <cellStyle name="Accent5" xfId="630" xr:uid="{00000000-0005-0000-0000-000071020000}"/>
    <cellStyle name="Accent6" xfId="631" xr:uid="{00000000-0005-0000-0000-000072020000}"/>
    <cellStyle name="Actual Date" xfId="632" xr:uid="{00000000-0005-0000-0000-000073020000}"/>
    <cellStyle name="Actual Date 2" xfId="633" xr:uid="{00000000-0005-0000-0000-000074020000}"/>
    <cellStyle name="Actual Date 2 2" xfId="2756" xr:uid="{00000000-0005-0000-0000-000075020000}"/>
    <cellStyle name="Actual Date 2 3" xfId="2770" xr:uid="{00000000-0005-0000-0000-000076020000}"/>
    <cellStyle name="Actual Date 3" xfId="2755" xr:uid="{00000000-0005-0000-0000-000077020000}"/>
    <cellStyle name="Actual Date 4" xfId="2769" xr:uid="{00000000-0005-0000-0000-000078020000}"/>
    <cellStyle name="add" xfId="634" xr:uid="{00000000-0005-0000-0000-000079020000}"/>
    <cellStyle name="AeE­ [0]_¡U¾EU￢ A¾COºn±³ " xfId="635" xr:uid="{00000000-0005-0000-0000-00007A020000}"/>
    <cellStyle name="ÅëÈ­ [0]_¡Ú¾ÈÜ¬ Á¾ÇÕºñ±³ " xfId="636" xr:uid="{00000000-0005-0000-0000-00007B020000}"/>
    <cellStyle name="AeE­ [0]_´eºnC￥" xfId="637" xr:uid="{00000000-0005-0000-0000-00007C020000}"/>
    <cellStyle name="ÅëÈ­ [0]_±³À°ÀÏÁ¤ " xfId="638" xr:uid="{00000000-0005-0000-0000-00007D020000}"/>
    <cellStyle name="AeE­ [0]_±³A°AIA¤ _베네주엘라비정규" xfId="639" xr:uid="{00000000-0005-0000-0000-00007E020000}"/>
    <cellStyle name="ÅëÈ­ [0]_±â¾È " xfId="640" xr:uid="{00000000-0005-0000-0000-00007F020000}"/>
    <cellStyle name="AeE­ [0]_°u¸RC×¸n_¾÷A¾º° " xfId="641" xr:uid="{00000000-0005-0000-0000-000080020000}"/>
    <cellStyle name="ÅëÈ­ [0]_¼­½ÄÃ¼01_ÅõÀÔ°èÈ¹ " xfId="642" xr:uid="{00000000-0005-0000-0000-000081020000}"/>
    <cellStyle name="AeE­ [0]_¼­½AAI¶÷_AoAO°eE¹ " xfId="643" xr:uid="{00000000-0005-0000-0000-000082020000}"/>
    <cellStyle name="ÅëÈ­ [0]_¼­½ÄÀÏ¶÷_ÅõÀÔ°èÈ¹ " xfId="644" xr:uid="{00000000-0005-0000-0000-000083020000}"/>
    <cellStyle name="AeE­ [0]_¼­½AAI¶÷_AoAO°eE¹  2" xfId="645" xr:uid="{00000000-0005-0000-0000-000084020000}"/>
    <cellStyle name="ÅëÈ­ [0]_¼­½ÄÀÏ¶÷_ÅõÀÔ°èÈ¹  2" xfId="646" xr:uid="{00000000-0005-0000-0000-000085020000}"/>
    <cellStyle name="AeE­ [0]_¼oAOCaA¤½A≫o " xfId="647" xr:uid="{00000000-0005-0000-0000-000086020000}"/>
    <cellStyle name="ÅëÈ­ [0]_1.ÆÇ¸Å½ÇÀû " xfId="648" xr:uid="{00000000-0005-0000-0000-000087020000}"/>
    <cellStyle name="AeE­ [0]_1.ÆC¸A½CAu  2" xfId="649" xr:uid="{00000000-0005-0000-0000-000088020000}"/>
    <cellStyle name="ÅëÈ­ [0]_1.ÆÇ¸Å½ÇÀû  2" xfId="650" xr:uid="{00000000-0005-0000-0000-000089020000}"/>
    <cellStyle name="AeE­ [0]_1.SUMMARY " xfId="651" xr:uid="{00000000-0005-0000-0000-00008A020000}"/>
    <cellStyle name="ÅëÈ­ [0]_1.SUMMARY " xfId="652" xr:uid="{00000000-0005-0000-0000-00008B020000}"/>
    <cellStyle name="AeE­ [0]_1.SUMMARY  2" xfId="653" xr:uid="{00000000-0005-0000-0000-00008C020000}"/>
    <cellStyle name="ÅëÈ­ [0]_1.SUMMARY  2" xfId="654" xr:uid="{00000000-0005-0000-0000-00008D020000}"/>
    <cellStyle name="AeE­ [0]_1.SUMMARY _2월분 부품 출하(매출반영분) - CKD 운영팀 050308-20050314" xfId="655" xr:uid="{00000000-0005-0000-0000-00008E020000}"/>
    <cellStyle name="ÅëÈ­ [0]_1.SUMMARY _2월분 부품 출하(매출반영분) - CKD 운영팀 050308-20050314" xfId="656" xr:uid="{00000000-0005-0000-0000-00008F020000}"/>
    <cellStyle name="AeE­ [0]_2.CONCEPT " xfId="657" xr:uid="{00000000-0005-0000-0000-000090020000}"/>
    <cellStyle name="ÅëÈ­ [0]_2.CONCEPT " xfId="658" xr:uid="{00000000-0005-0000-0000-000091020000}"/>
    <cellStyle name="AeE­ [0]_2.CONCEPT  2" xfId="659" xr:uid="{00000000-0005-0000-0000-000092020000}"/>
    <cellStyle name="ÅëÈ­ [0]_2.CONCEPT  2" xfId="660" xr:uid="{00000000-0005-0000-0000-000093020000}"/>
    <cellStyle name="AeE­ [0]_2.CONCEPT _2월분 부품 출하(매출반영분) - CKD 운영팀 050308-20050314" xfId="661" xr:uid="{00000000-0005-0000-0000-000094020000}"/>
    <cellStyle name="ÅëÈ­ [0]_2.CONCEPT _2월분 부품 출하(매출반영분) - CKD 운영팀 050308-20050314" xfId="662" xr:uid="{00000000-0005-0000-0000-000095020000}"/>
    <cellStyle name="AeE­ [0]_2000³a GRACE KDQR" xfId="663" xr:uid="{00000000-0005-0000-0000-000096020000}"/>
    <cellStyle name="ÅëÈ­ [0]_3.MSCHEDULE¿µ¹® " xfId="664" xr:uid="{00000000-0005-0000-0000-000097020000}"/>
    <cellStyle name="AeE­ [0]_3.MSCHEDULE¿μ¹R " xfId="665" xr:uid="{00000000-0005-0000-0000-000098020000}"/>
    <cellStyle name="ÅëÈ­ [0]_3PJTR°èÈ¹ " xfId="666" xr:uid="{00000000-0005-0000-0000-000099020000}"/>
    <cellStyle name="AeE­ [0]_4 " xfId="667" xr:uid="{00000000-0005-0000-0000-00009A020000}"/>
    <cellStyle name="ÅëÈ­ [0]_4 " xfId="668" xr:uid="{00000000-0005-0000-0000-00009B020000}"/>
    <cellStyle name="AeE­ [0]_4  2" xfId="669" xr:uid="{00000000-0005-0000-0000-00009C020000}"/>
    <cellStyle name="ÅëÈ­ [0]_4  2" xfId="670" xr:uid="{00000000-0005-0000-0000-00009D020000}"/>
    <cellStyle name="AeE­ [0]_4 _2월분 부품 출하(매출반영분) - CKD 운영팀 050308-20050314" xfId="671" xr:uid="{00000000-0005-0000-0000-00009E020000}"/>
    <cellStyle name="ÅëÈ­ [0]_4 _2월분 부품 출하(매출반영분) - CKD 운영팀 050308-20050314" xfId="672" xr:uid="{00000000-0005-0000-0000-00009F020000}"/>
    <cellStyle name="AeE­ [0]_5-3-3-1-1.≫y≫e±¸A¶ºÐ¼R-MAT'L¡­ " xfId="673" xr:uid="{00000000-0005-0000-0000-0000A0020000}"/>
    <cellStyle name="ÅëÈ­ [0]_6-3°æÀï·Â " xfId="674" xr:uid="{00000000-0005-0000-0000-0000A1020000}"/>
    <cellStyle name="AeE­ [0]_7.MASTER SCHEDULE " xfId="675" xr:uid="{00000000-0005-0000-0000-0000A2020000}"/>
    <cellStyle name="ÅëÈ­ [0]_7.MASTER SCHEDULE " xfId="676" xr:uid="{00000000-0005-0000-0000-0000A3020000}"/>
    <cellStyle name="AeE­ [0]_7.MASTER SCHEDULE  2" xfId="677" xr:uid="{00000000-0005-0000-0000-0000A4020000}"/>
    <cellStyle name="ÅëÈ­ [0]_7.MASTER SCHEDULE  2" xfId="678" xr:uid="{00000000-0005-0000-0000-0000A5020000}"/>
    <cellStyle name="AeE­ [0]_7.MASTER SCHEDULE _2월분 부품 출하(매출반영분) - CKD 운영팀 050308-20050314" xfId="679" xr:uid="{00000000-0005-0000-0000-0000A6020000}"/>
    <cellStyle name="ÅëÈ­ [0]_7.MASTER SCHEDULE _2월분 부품 출하(매출반영분) - CKD 운영팀 050308-20050314" xfId="680" xr:uid="{00000000-0005-0000-0000-0000A7020000}"/>
    <cellStyle name="AeE­ [0]_97MST" xfId="681" xr:uid="{00000000-0005-0000-0000-0000A8020000}"/>
    <cellStyle name="ÅëÈ­ [0]_Á¶Ä¡ÆÀº° " xfId="682" xr:uid="{00000000-0005-0000-0000-0000A9020000}"/>
    <cellStyle name="AeE­ [0]_A·ºI1" xfId="683" xr:uid="{00000000-0005-0000-0000-0000AA020000}"/>
    <cellStyle name="ÅëÈ­ [0]_ÀÎ¿ø°èÈ¹ " xfId="684" xr:uid="{00000000-0005-0000-0000-0000AB020000}"/>
    <cellStyle name="AeE­ [0]_AI¿ø°eE¹ _1¿￢±¸¼O (°￠ÆAº°) " xfId="685" xr:uid="{00000000-0005-0000-0000-0000AC020000}"/>
    <cellStyle name="ÅëÈ­ [0]_ÀÎ¿ø°èÈ¹ _1¿¬±¸¼Ò (°¢ÆÀº°) " xfId="686" xr:uid="{00000000-0005-0000-0000-0000AD020000}"/>
    <cellStyle name="AeE­ [0]_AI¿ø°eE¹ _1¿￢±¸¼O (°￠ÆAº°)  2" xfId="687" xr:uid="{00000000-0005-0000-0000-0000AE020000}"/>
    <cellStyle name="ÅëÈ­ [0]_ÀÎ¿ø°èÈ¹ _2월분 부품 출하(매출반영분) - CKD 운영팀 050308-20050314" xfId="688" xr:uid="{00000000-0005-0000-0000-0000AF020000}"/>
    <cellStyle name="AeE­ [0]_AI¿ø°eE¹ _C￥Ao _베네주엘라비정규" xfId="689" xr:uid="{00000000-0005-0000-0000-0000B0020000}"/>
    <cellStyle name="ÅëÈ­ [0]_ÀÎ¿ø¹× Á¶Á÷(96.5.2.) " xfId="690" xr:uid="{00000000-0005-0000-0000-0000B1020000}"/>
    <cellStyle name="AeE­ [0]_AN°yº¸°i-Aß°¡Ay°¨ " xfId="691" xr:uid="{00000000-0005-0000-0000-0000B2020000}"/>
    <cellStyle name="ÅëÈ­ [0]_ÃÖÁ¾ÀÏÁ¤ " xfId="692" xr:uid="{00000000-0005-0000-0000-0000B3020000}"/>
    <cellStyle name="AeE­ [0]_EF PAD " xfId="693" xr:uid="{00000000-0005-0000-0000-0000B4020000}"/>
    <cellStyle name="ÅëÈ­ [0]_EF PAD " xfId="694" xr:uid="{00000000-0005-0000-0000-0000B5020000}"/>
    <cellStyle name="AeE­ [0]_F006-1A÷ " xfId="695" xr:uid="{00000000-0005-0000-0000-0000B6020000}"/>
    <cellStyle name="ÅëÈ­ [0]_FLOW_CELSIOR " xfId="696" xr:uid="{00000000-0005-0000-0000-0000B7020000}"/>
    <cellStyle name="AeE­ [0]_INQUIRY ¿μ¾÷AßAø " xfId="697" xr:uid="{00000000-0005-0000-0000-0000B8020000}"/>
    <cellStyle name="ÅëÈ­ [0]_lx-taxi " xfId="698" xr:uid="{00000000-0005-0000-0000-0000B9020000}"/>
    <cellStyle name="AeE­ [0]_LZ BODY ¹RA|A¡" xfId="699" xr:uid="{00000000-0005-0000-0000-0000BA020000}"/>
    <cellStyle name="ÅëÈ­ [0]_MKN-M1.1 " xfId="700" xr:uid="{00000000-0005-0000-0000-0000BB020000}"/>
    <cellStyle name="AeE­ [0]_º?°æ³≫¿ª" xfId="701" xr:uid="{00000000-0005-0000-0000-0000BC020000}"/>
    <cellStyle name="ÅëÈ­ [0]_º»ºÎÁ¶Á÷ " xfId="702" xr:uid="{00000000-0005-0000-0000-0000BD020000}"/>
    <cellStyle name="AeE­ [0]_º≫≫c½AAøAI¹Y" xfId="703" xr:uid="{00000000-0005-0000-0000-0000BE020000}"/>
    <cellStyle name="ÅëÈ­ [0]_ºÐ·ù±â01_ÅõÀÔ°èÈ¹ " xfId="704" xr:uid="{00000000-0005-0000-0000-0000BF020000}"/>
    <cellStyle name="AeE­ [0]_ºÐ·u±a02_AoAO°eE¹ " xfId="705" xr:uid="{00000000-0005-0000-0000-0000C0020000}"/>
    <cellStyle name="ÅëÈ­ [0]_ºÐ·ù±â02_ÅõÀÔ°èÈ¹ " xfId="706" xr:uid="{00000000-0005-0000-0000-0000C1020000}"/>
    <cellStyle name="AeE­ [0]_ºÐ·u±a02_AoAO°eE¹  2" xfId="707" xr:uid="{00000000-0005-0000-0000-0000C2020000}"/>
    <cellStyle name="ÅëÈ­ [0]_ºÐ·ù±â02_ÅõÀÔ°èÈ¹  2" xfId="708" xr:uid="{00000000-0005-0000-0000-0000C3020000}"/>
    <cellStyle name="AeE­ [0]_ºÐ·u±a03_AoAO°eE¹ " xfId="709" xr:uid="{00000000-0005-0000-0000-0000C4020000}"/>
    <cellStyle name="ÅëÈ­ [0]_ºÐ·ù±â03_ÅõÀÔ°èÈ¹ " xfId="710" xr:uid="{00000000-0005-0000-0000-0000C5020000}"/>
    <cellStyle name="AeE­ [0]_ºÐ·u±a03_AoAO°eE¹  2" xfId="711" xr:uid="{00000000-0005-0000-0000-0000C6020000}"/>
    <cellStyle name="ÅëÈ­ [0]_ºÐ·ù±â03_ÅõÀÔ°èÈ¹  2" xfId="712" xr:uid="{00000000-0005-0000-0000-0000C7020000}"/>
    <cellStyle name="AeE­ [0]_ºÐ·u±aAØ_AoAO°eE¹ " xfId="713" xr:uid="{00000000-0005-0000-0000-0000C8020000}"/>
    <cellStyle name="ÅëÈ­ [0]_ºÐ·ù±âÁØ_ÅõÀÔ°èÈ¹ " xfId="714" xr:uid="{00000000-0005-0000-0000-0000C9020000}"/>
    <cellStyle name="AeE­ [0]_ºÐ·u±aAØ_AoAO°eE¹  2" xfId="715" xr:uid="{00000000-0005-0000-0000-0000CA020000}"/>
    <cellStyle name="ÅëÈ­ [0]_ºÐ·ù±âÁØ_ÅõÀÔ°èÈ¹  2" xfId="716" xr:uid="{00000000-0005-0000-0000-0000CB020000}"/>
    <cellStyle name="AeE­ [0]_ºÐ·u±aE￡_AoAO°eE¹ " xfId="717" xr:uid="{00000000-0005-0000-0000-0000CC020000}"/>
    <cellStyle name="ÅëÈ­ [0]_ºÐ·ù±âÈ£_ÅõÀÔ°èÈ¹ " xfId="718" xr:uid="{00000000-0005-0000-0000-0000CD020000}"/>
    <cellStyle name="AeE­ [0]_ºÐ·u±aE￡_AoAO°eE¹  2" xfId="719" xr:uid="{00000000-0005-0000-0000-0000CE020000}"/>
    <cellStyle name="ÅëÈ­ [0]_ºÐ·ù±âÈ£_ÅõÀÔ°èÈ¹  2" xfId="720" xr:uid="{00000000-0005-0000-0000-0000CF020000}"/>
    <cellStyle name="AeE­ [0]_RR1¾E " xfId="721" xr:uid="{00000000-0005-0000-0000-0000D0020000}"/>
    <cellStyle name="ÅëÈ­ [0]_SAMPLE " xfId="722" xr:uid="{00000000-0005-0000-0000-0000D1020000}"/>
    <cellStyle name="AeE­ [0]_SAMPLE _2월분 부품 출하(매출반영분) - CKD 운영팀 050308-20050314" xfId="723" xr:uid="{00000000-0005-0000-0000-0000D2020000}"/>
    <cellStyle name="ÅëÈ­ [0]_SAMPLE _2월분 부품 출하(매출반영분) - CKD 운영팀 050308-20050314" xfId="724" xr:uid="{00000000-0005-0000-0000-0000D3020000}"/>
    <cellStyle name="AeE­ [0]_Sheet1" xfId="725" xr:uid="{00000000-0005-0000-0000-0000D4020000}"/>
    <cellStyle name="ÅëÈ­ [0]_Sheet1 (2)_1.SUMMARY " xfId="726" xr:uid="{00000000-0005-0000-0000-0000D5020000}"/>
    <cellStyle name="AeE­ [0]_Sheet1 (2)_3.MSCHEDULE¿μ¹R " xfId="727" xr:uid="{00000000-0005-0000-0000-0000D6020000}"/>
    <cellStyle name="ÅëÈ­ [0]_Sheet1_±¸¸Å¿äÃ» PRESSX)P)TS)2)be " xfId="728" xr:uid="{00000000-0005-0000-0000-0000D7020000}"/>
    <cellStyle name="AeE­ [0]_Sheet1_1.SUMMARY " xfId="729" xr:uid="{00000000-0005-0000-0000-0000D8020000}"/>
    <cellStyle name="ÅëÈ­ [0]_Sheet1_1.SUMMARY " xfId="730" xr:uid="{00000000-0005-0000-0000-0000D9020000}"/>
    <cellStyle name="AeE­ [0]_Sheet1_1.SUMMARY  2" xfId="731" xr:uid="{00000000-0005-0000-0000-0000DA020000}"/>
    <cellStyle name="ÅëÈ­ [0]_Sheet1_1.SUMMARY  2" xfId="732" xr:uid="{00000000-0005-0000-0000-0000DB020000}"/>
    <cellStyle name="AeE­ [0]_Sheet1_1.SUMMARY _2월분 부품 출하(매출반영분) - CKD 운영팀 050308-20050314" xfId="733" xr:uid="{00000000-0005-0000-0000-0000DC020000}"/>
    <cellStyle name="ÅëÈ­ [0]_Sheet1_1.SUMMARY _2월분 부품 출하(매출반영분) - CKD 운영팀 050308-20050314" xfId="734" xr:uid="{00000000-0005-0000-0000-0000DD020000}"/>
    <cellStyle name="AeE­ [0]_Sheet1_3.MSCHEDULE¿μ¹R " xfId="735" xr:uid="{00000000-0005-0000-0000-0000DE020000}"/>
    <cellStyle name="ÅëÈ­ [0]_Sheet1_ÃÖÁ¾ÀÏÁ¤ " xfId="736" xr:uid="{00000000-0005-0000-0000-0000DF020000}"/>
    <cellStyle name="AeE­ [0]_Sheet1_XD AOA¾AIA¤ " xfId="737" xr:uid="{00000000-0005-0000-0000-0000E0020000}"/>
    <cellStyle name="ÅëÈ­ [0]_Sheet1_XD ÃÖÁ¾ÀÏÁ¤ " xfId="738" xr:uid="{00000000-0005-0000-0000-0000E1020000}"/>
    <cellStyle name="AeE­ [0]_Sheet1_XD AOA¾AIA¤  2" xfId="739" xr:uid="{00000000-0005-0000-0000-0000E2020000}"/>
    <cellStyle name="ÅëÈ­ [0]_Sheet1_XD ÃÖÁ¾ÀÏÁ¤  2" xfId="740" xr:uid="{00000000-0005-0000-0000-0000E3020000}"/>
    <cellStyle name="AeE­ [0]_SMG-CKD-d1.1 " xfId="741" xr:uid="{00000000-0005-0000-0000-0000E4020000}"/>
    <cellStyle name="ÅëÈ­ [0]_SMG-CKD-d1.1 " xfId="742" xr:uid="{00000000-0005-0000-0000-0000E5020000}"/>
    <cellStyle name="AeE­ [0]_SMG-CKD-d1.1  2" xfId="743" xr:uid="{00000000-0005-0000-0000-0000E6020000}"/>
    <cellStyle name="ÅëÈ­ [0]_SMG-CKD-d1.1  2" xfId="744" xr:uid="{00000000-0005-0000-0000-0000E7020000}"/>
    <cellStyle name="AeE­ [0]_SMG-CKD-d1.1 _2월분 부품 출하(매출반영분) - CKD 운영팀 050308-20050314" xfId="745" xr:uid="{00000000-0005-0000-0000-0000E8020000}"/>
    <cellStyle name="ÅëÈ­ [0]_SMG-CKD-d1.1 _2월분 부품 출하(매출반영분) - CKD 운영팀 050308-20050314" xfId="746" xr:uid="{00000000-0005-0000-0000-0000E9020000}"/>
    <cellStyle name="AeE?[0]_´eA÷´eA¶C?(HYPA)?s####" xfId="747" xr:uid="{00000000-0005-0000-0000-0000EA020000}"/>
    <cellStyle name="AeE?´eA÷´eA¶C?(HYPA))PA) (" xfId="748" xr:uid="{00000000-0005-0000-0000-0000EB020000}"/>
    <cellStyle name="AeE?´U°¡´eA " xfId="749" xr:uid="{00000000-0005-0000-0000-0000EC020000}"/>
    <cellStyle name="AeE?¸¸±aµµ·¡C?(HYPA)" xfId="750" xr:uid="{00000000-0005-0000-0000-0000ED020000}"/>
    <cellStyle name="AeE?¸nA÷µµ·" xfId="751" xr:uid="{00000000-0005-0000-0000-0000EE020000}"/>
    <cellStyle name="AeE?±Y¾×µµ·¡" xfId="752" xr:uid="{00000000-0005-0000-0000-0000EF020000}"/>
    <cellStyle name="AeE?»o¹Y±a(HYPA) (2))PA)" xfId="753" xr:uid="{00000000-0005-0000-0000-0000F0020000}"/>
    <cellStyle name="AeE?»o¹Y±a(HYPA) (2))PA) 2" xfId="754" xr:uid="{00000000-0005-0000-0000-0000F1020000}"/>
    <cellStyle name="AeE?»o¹Y±a(HYPA) (2)_»o¹Y±a(HYPA) (2)_¼OAI1¿u (ÆC¸A) (3)_x0016_" xfId="755" xr:uid="{00000000-0005-0000-0000-0000F2020000}"/>
    <cellStyle name="AeE?»y»e½CAuYPA)" xfId="756" xr:uid="{00000000-0005-0000-0000-0000F3020000}"/>
    <cellStyle name="AeE?°¡µ¿A²AuYPA)" xfId="757" xr:uid="{00000000-0005-0000-0000-0000F4020000}"/>
    <cellStyle name="AeE?°æºn7¿uÐ¸R))" xfId="758" xr:uid="{00000000-0005-0000-0000-0000F5020000}"/>
    <cellStyle name="AeE?°æºnA?¤¸R)) (" xfId="759" xr:uid="{00000000-0005-0000-0000-0000F6020000}"/>
    <cellStyle name="AeE?°ø¹R (3)YPA)" xfId="760" xr:uid="{00000000-0005-0000-0000-0000F7020000}"/>
    <cellStyle name="AeE?°ø¹R (ºÐ¸R)) (2)_P" xfId="761" xr:uid="{00000000-0005-0000-0000-0000F8020000}"/>
    <cellStyle name="AeE?°ø¹R ²AuY" xfId="762" xr:uid="{00000000-0005-0000-0000-0000F9020000}"/>
    <cellStyle name="AeE?01.06 " xfId="763" xr:uid="{00000000-0005-0000-0000-0000FA020000}"/>
    <cellStyle name="AeE?04.01 " xfId="764" xr:uid="{00000000-0005-0000-0000-0000FB020000}"/>
    <cellStyle name="AeE?05.01 " xfId="765" xr:uid="{00000000-0005-0000-0000-0000FC020000}"/>
    <cellStyle name="AeE?05.30 " xfId="766" xr:uid="{00000000-0005-0000-0000-0000FD020000}"/>
    <cellStyle name="AeE?06.27 " xfId="767" xr:uid="{00000000-0005-0000-0000-0000FE020000}"/>
    <cellStyle name="AeE?¼OAI(»y»e1-3)(2)_" xfId="768" xr:uid="{00000000-0005-0000-0000-0000FF020000}"/>
    <cellStyle name="AeE?¼OAI(ÆC¸A1-3) 2)_P" xfId="769" xr:uid="{00000000-0005-0000-0000-000000030000}"/>
    <cellStyle name="AeE?¼OAI(FEB»y»e) 2)_" xfId="770" xr:uid="{00000000-0005-0000-0000-000001030000}"/>
    <cellStyle name="AeE?¼OAI(FEBÆC¸A) 2)_P" xfId="771" xr:uid="{00000000-0005-0000-0000-000002030000}"/>
    <cellStyle name="AeE?¼OAI(MAR»y»e) 2)_" xfId="772" xr:uid="{00000000-0005-0000-0000-000003030000}"/>
    <cellStyle name="AeE?¼OAI(MARÆC¸A) 2)_" xfId="773" xr:uid="{00000000-0005-0000-0000-000004030000}"/>
    <cellStyle name="AeE?¼OAI1¿u (2)A) " xfId="774" xr:uid="{00000000-0005-0000-0000-000005030000}"/>
    <cellStyle name="AeE?¼OAI1¿u (ÆC¸A)2)_PR" xfId="775" xr:uid="{00000000-0005-0000-0000-000006030000}"/>
    <cellStyle name="AeE?¼OAI1¿uRÆC" xfId="776" xr:uid="{00000000-0005-0000-0000-000007030000}"/>
    <cellStyle name="AeE?¼OAIA?¤»cC " xfId="777" xr:uid="{00000000-0005-0000-0000-000008030000}"/>
    <cellStyle name="AeE?¼OAIA?I.95¸A)" xfId="778" xr:uid="{00000000-0005-0000-0000-000009030000}"/>
    <cellStyle name="AeE?¼OAIA?I.9972)2)" xfId="779" xr:uid="{00000000-0005-0000-0000-00000A030000}"/>
    <cellStyle name="AeE?¼OAIAO¿a»cC?)2)_" xfId="780" xr:uid="{00000000-0005-0000-0000-00000B030000}"/>
    <cellStyle name="AeE?¼OAIJAN(»y»e?°æAu)OD.SEPT" xfId="781" xr:uid="{00000000-0005-0000-0000-00000C030000}"/>
    <cellStyle name="AeE?¼OAIJAN(»y»e?°æEA) D.SEPTI" xfId="782" xr:uid="{00000000-0005-0000-0000-00000D030000}"/>
    <cellStyle name="AeE?¼OAIJAN(ÆC¸A)?°æE" xfId="783" xr:uid="{00000000-0005-0000-0000-00000E030000}"/>
    <cellStyle name="AeE?1¿u_1AN" xfId="784" xr:uid="{00000000-0005-0000-0000-00000F030000}"/>
    <cellStyle name="AeE?1¿uIJ" xfId="785" xr:uid="{00000000-0005-0000-0000-000010030000}"/>
    <cellStyle name="AeE?10¿u1A" xfId="786" xr:uid="{00000000-0005-0000-0000-000011030000}"/>
    <cellStyle name="AeE?11.41" xfId="787" xr:uid="{00000000-0005-0000-0000-000012030000}"/>
    <cellStyle name="AeE?11¿u1A" xfId="788" xr:uid="{00000000-0005-0000-0000-000013030000}"/>
    <cellStyle name="AeE?12¿u1A" xfId="789" xr:uid="{00000000-0005-0000-0000-000014030000}"/>
    <cellStyle name="AeE?2.3u" xfId="790" xr:uid="{00000000-0005-0000-0000-000015030000}"/>
    <cellStyle name="AeE?2¿u_1AN" xfId="791" xr:uid="{00000000-0005-0000-0000-000016030000}"/>
    <cellStyle name="AeE?2¿uu1" xfId="792" xr:uid="{00000000-0005-0000-0000-000017030000}"/>
    <cellStyle name="AeE?3.3_" xfId="793" xr:uid="{00000000-0005-0000-0000-000018030000}"/>
    <cellStyle name="AeE?3¿u 1A" xfId="794" xr:uid="{00000000-0005-0000-0000-000019030000}"/>
    <cellStyle name="AeE?³a?A?¤ÆC¸A)?" xfId="795" xr:uid="{00000000-0005-0000-0000-00001A030000}"/>
    <cellStyle name="AeE?4¿u  ?" xfId="796" xr:uid="{00000000-0005-0000-0000-00001B030000}"/>
    <cellStyle name="AeE?5¿u  ?" xfId="797" xr:uid="{00000000-0005-0000-0000-00001C030000}"/>
    <cellStyle name="AeE?9¿u  " xfId="798" xr:uid="{00000000-0005-0000-0000-00001D030000}"/>
    <cellStyle name="AeE?95³aAc°iÆC¸A)?°æE" xfId="799" xr:uid="{00000000-0005-0000-0000-00001E030000}"/>
    <cellStyle name="AeE?96 Factory Overhead " xfId="800" xr:uid="{00000000-0005-0000-0000-00001F030000}"/>
    <cellStyle name="AeE?96(ÆC°uºn) (2)rhea" xfId="801" xr:uid="{00000000-0005-0000-0000-000020030000}"/>
    <cellStyle name="AeE?96(ÆC°uºn) (3)rhea" xfId="802" xr:uid="{00000000-0005-0000-0000-000021030000}"/>
    <cellStyle name="AeE?96³a¹IÆC¸A¼OAI»o¼¼d D.SEPTI" xfId="803" xr:uid="{00000000-0005-0000-0000-000022030000}"/>
    <cellStyle name="AeE?97 " xfId="804" xr:uid="{00000000-0005-0000-0000-000023030000}"/>
    <cellStyle name="AeE?97PORTIONA" xfId="805" xr:uid="{00000000-0005-0000-0000-000024030000}"/>
    <cellStyle name="AeE?Ac°i?°¡°¨¼OAI»o " xfId="806" xr:uid="{00000000-0005-0000-0000-000025030000}"/>
    <cellStyle name="AeE?Ac°iº¸A?¹RA|AI»o " xfId="807" xr:uid="{00000000-0005-0000-0000-000026030000}"/>
    <cellStyle name="AeE?ALLOCATIONA" xfId="808" xr:uid="{00000000-0005-0000-0000-000027030000}"/>
    <cellStyle name="AeE?Ao±ÞAIAU¹eºI±aA?(4¿u)SEPTINGA" xfId="809" xr:uid="{00000000-0005-0000-0000-000028030000}"/>
    <cellStyle name="AeE?Ao±ÞAIAU¹eºI±aA?(5¿u)SEPTINGA" xfId="810" xr:uid="{00000000-0005-0000-0000-000029030000}"/>
    <cellStyle name="AeE?Ao±ÞAIAUONA" xfId="811" xr:uid="{00000000-0005-0000-0000-00002A030000}"/>
    <cellStyle name="AeE?AoAUA" xfId="812" xr:uid="{00000000-0005-0000-0000-00002B030000}"/>
    <cellStyle name="AeE?AprilI" xfId="813" xr:uid="{00000000-0005-0000-0000-00002C030000}"/>
    <cellStyle name="AeE?APRU" xfId="814" xr:uid="{00000000-0005-0000-0000-00002D030000}"/>
    <cellStyle name="AeE?AS400 A" xfId="815" xr:uid="{00000000-0005-0000-0000-00002E030000}"/>
    <cellStyle name="AeE?AU±Y¼oAo (2)±aA" xfId="816" xr:uid="{00000000-0005-0000-0000-00002F030000}"/>
    <cellStyle name="AeE?AU¾÷AI¼o (2)" xfId="817" xr:uid="{00000000-0005-0000-0000-000030030000}"/>
    <cellStyle name="AeE?Book2I" xfId="818" xr:uid="{00000000-0005-0000-0000-000031030000}"/>
    <cellStyle name="AeE?BOXk" xfId="819" xr:uid="{00000000-0005-0000-0000-000032030000}"/>
    <cellStyle name="AeE?BOXk 2" xfId="820" xr:uid="{00000000-0005-0000-0000-000033030000}"/>
    <cellStyle name="AeE?C?Ao (2) (" xfId="821" xr:uid="{00000000-0005-0000-0000-000034030000}"/>
    <cellStyle name="AeE?CI¹Y±a(HYPA) (3) (5" xfId="822" xr:uid="{00000000-0005-0000-0000-000035030000}"/>
    <cellStyle name="AeE?CI¹Y±a2) " xfId="823" xr:uid="{00000000-0005-0000-0000-000036030000}"/>
    <cellStyle name="AeE?CIAU¿øAIYPA" xfId="824" xr:uid="{00000000-0005-0000-0000-000037030000}"/>
    <cellStyle name="AeE?CIAU±Y¾×A??(3) (" xfId="825" xr:uid="{00000000-0005-0000-0000-000038030000}"/>
    <cellStyle name="AeE?CoE?(2)A " xfId="826" xr:uid="{00000000-0005-0000-0000-000039030000}"/>
    <cellStyle name="AeE?CoE²±Y" xfId="827" xr:uid="{00000000-0005-0000-0000-00003A030000}"/>
    <cellStyle name="AeE?COGS " xfId="828" xr:uid="{00000000-0005-0000-0000-00003B030000}"/>
    <cellStyle name="AeE?CONSOL(CLOSING))" xfId="829" xr:uid="{00000000-0005-0000-0000-00003C030000}"/>
    <cellStyle name="AeE?cover (2)O" xfId="830" xr:uid="{00000000-0005-0000-0000-00003D030000}"/>
    <cellStyle name="AeE?cover_¸¸±aµµ·¡)) (5¿u)" xfId="831" xr:uid="{00000000-0005-0000-0000-00003E030000}"/>
    <cellStyle name="AeE?COVERL" xfId="832" xr:uid="{00000000-0005-0000-0000-00003F030000}"/>
    <cellStyle name="AeE?DOMe" xfId="833" xr:uid="{00000000-0005-0000-0000-000040030000}"/>
    <cellStyle name="AeE?FAC.OVERHEAD(" xfId="834" xr:uid="{00000000-0005-0000-0000-000041030000}"/>
    <cellStyle name="AeE?Factory O.H.(°a»eeA)u)S" xfId="835" xr:uid="{00000000-0005-0000-0000-000042030000}"/>
    <cellStyle name="AeE?Factory O.H.(allo)(DEC)E" xfId="836" xr:uid="{00000000-0005-0000-0000-000043030000}"/>
    <cellStyle name="AeE?Factory O.H.Vr.Fix.AnalysisN" xfId="837" xr:uid="{00000000-0005-0000-0000-000044030000}"/>
    <cellStyle name="AeE?FACTORY OH. &amp; MISC. INC.EXPN" xfId="838" xr:uid="{00000000-0005-0000-0000-000045030000}"/>
    <cellStyle name="AeE?FACTORY OH.&amp; MISC.EXP.(JAN)N" xfId="839" xr:uid="{00000000-0005-0000-0000-000046030000}"/>
    <cellStyle name="AeE?FACTORY OVERHEAD &amp; MISC INC.EXP_¸¸±aµµ·¡EPTINGA)" xfId="840" xr:uid="{00000000-0005-0000-0000-000047030000}"/>
    <cellStyle name="AeE?FACTORY OVERHEAD &amp; MISC INC.EXP2" xfId="841" xr:uid="{00000000-0005-0000-0000-000048030000}"/>
    <cellStyle name="AeE?FACTORY OVERHEAD FOR DEC.N" xfId="842" xr:uid="{00000000-0005-0000-0000-000049030000}"/>
    <cellStyle name="AeE?FACTORY OVERHEAD FOR NOV." xfId="843" xr:uid="{00000000-0005-0000-0000-00004A030000}"/>
    <cellStyle name="AeE?FACTORY OVERHEAD(june)_¸¸±aµµ·¡_cover (" xfId="844" xr:uid="{00000000-0005-0000-0000-00004B030000}"/>
    <cellStyle name="AeE?FACTORY OVERHEAD(june)O" xfId="845" xr:uid="{00000000-0005-0000-0000-00004C030000}"/>
    <cellStyle name="AeE?FACTORY OVERHEAD.EXPe" xfId="846" xr:uid="{00000000-0005-0000-0000-00004D030000}"/>
    <cellStyle name="AeE?FACTORY OVERHEADC" xfId="847" xr:uid="{00000000-0005-0000-0000-00004E030000}"/>
    <cellStyle name="AeE?FebruaryO" xfId="848" xr:uid="{00000000-0005-0000-0000-00004F030000}"/>
    <cellStyle name="AeE?FEBT" xfId="849" xr:uid="{00000000-0005-0000-0000-000050030000}"/>
    <cellStyle name="AeE?GEN(1-5)O" xfId="850" xr:uid="{00000000-0005-0000-0000-000051030000}"/>
    <cellStyle name="AeE?Gen.Exp.Analysis(DEC))" xfId="851" xr:uid="{00000000-0005-0000-0000-000052030000}"/>
    <cellStyle name="AeE?GEN12  ." xfId="852" xr:uid="{00000000-0005-0000-0000-000053030000}"/>
    <cellStyle name="AeE?GEN12  _1n" xfId="853" xr:uid="{00000000-0005-0000-0000-000054030000}"/>
    <cellStyle name="AeE?GEN4  " xfId="854" xr:uid="{00000000-0005-0000-0000-000055030000}"/>
    <cellStyle name="AeE?GEN4 _¸¸±aµµ·¡is(DEC))" xfId="855" xr:uid="{00000000-0005-0000-0000-000056030000}"/>
    <cellStyle name="AeE?General Exp.Vr.Fix Analysis_1(" xfId="856" xr:uid="{00000000-0005-0000-0000-000057030000}"/>
    <cellStyle name="AeE?General Exp.Vr.Fix Analysisr" xfId="857" xr:uid="{00000000-0005-0000-0000-000058030000}"/>
    <cellStyle name="AeE?GRPe" xfId="858" xr:uid="{00000000-0005-0000-0000-000059030000}"/>
    <cellStyle name="AeE?HPA1298 " xfId="859" xr:uid="{00000000-0005-0000-0000-00005A030000}"/>
    <cellStyle name="AeE?HPA9812 " xfId="860" xr:uid="{00000000-0005-0000-0000-00005B030000}"/>
    <cellStyle name="AeE?INV. QTY.x" xfId="861" xr:uid="{00000000-0005-0000-0000-00005C030000}"/>
    <cellStyle name="AeE?inv.finishedV" xfId="862" xr:uid="{00000000-0005-0000-0000-00005D030000}"/>
    <cellStyle name="AeE?itemº°nis" xfId="863" xr:uid="{00000000-0005-0000-0000-00005E030000}"/>
    <cellStyle name="AeE?JAN98 " xfId="864" xr:uid="{00000000-0005-0000-0000-00005F030000}"/>
    <cellStyle name="AeE?JANm" xfId="865" xr:uid="{00000000-0005-0000-0000-000060030000}"/>
    <cellStyle name="AeE?Januaryi" xfId="866" xr:uid="{00000000-0005-0000-0000-000061030000}"/>
    <cellStyle name="AeE?Julya" xfId="867" xr:uid="{00000000-0005-0000-0000-000062030000}"/>
    <cellStyle name="AeE?Junea" xfId="868" xr:uid="{00000000-0005-0000-0000-000063030000}"/>
    <cellStyle name="AeE?LABOR.FAC.EXPr" xfId="869" xr:uid="{00000000-0005-0000-0000-000064030000}"/>
    <cellStyle name="AeE?LEADR" xfId="870" xr:uid="{00000000-0005-0000-0000-000065030000}"/>
    <cellStyle name="AeE?LINE¿i¿µ (2)Pr.F" xfId="871" xr:uid="{00000000-0005-0000-0000-000066030000}"/>
    <cellStyle name="AeE?LINE¿i¿µC.EX" xfId="872" xr:uid="{00000000-0005-0000-0000-000067030000}"/>
    <cellStyle name="AeE?MANUF. COSTSP" xfId="873" xr:uid="{00000000-0005-0000-0000-000068030000}"/>
    <cellStyle name="AeE?March." xfId="874" xr:uid="{00000000-0005-0000-0000-000069030000}"/>
    <cellStyle name="AeE?MARU" xfId="875" xr:uid="{00000000-0005-0000-0000-00006A030000}"/>
    <cellStyle name="AeE?MATERIALO" xfId="876" xr:uid="{00000000-0005-0000-0000-00006B030000}"/>
    <cellStyle name="AeE?MAYE" xfId="877" xr:uid="{00000000-0005-0000-0000-00006C030000}"/>
    <cellStyle name="AeE?MEX.PRL_¸¸±aµµ·¡ix Analy" xfId="878" xr:uid="{00000000-0005-0000-0000-00006D030000}"/>
    <cellStyle name="AeE?MEX.PRLL" xfId="879" xr:uid="{00000000-0005-0000-0000-00006E030000}"/>
    <cellStyle name="AeE?MEX1P" xfId="880" xr:uid="{00000000-0005-0000-0000-00006F030000}"/>
    <cellStyle name="AeE?mex3P" xfId="881" xr:uid="{00000000-0005-0000-0000-000070030000}"/>
    <cellStyle name="AeE?MEXICAN PAYROLL(JAN) " xfId="882" xr:uid="{00000000-0005-0000-0000-000071030000}"/>
    <cellStyle name="AeE?MHX" xfId="883" xr:uid="{00000000-0005-0000-0000-000072030000}"/>
    <cellStyle name="AeE?MONTHLY PRODO" xfId="884" xr:uid="{00000000-0005-0000-0000-000073030000}"/>
    <cellStyle name="AeE?ºI¼­º° (2)ODOLL(" xfId="885" xr:uid="{00000000-0005-0000-0000-000074030000}"/>
    <cellStyle name="AeE?ºI¼­º°Y PROD" xfId="886" xr:uid="{00000000-0005-0000-0000-000075030000}"/>
    <cellStyle name="AeE?P&amp;L~ADV. PRODL" xfId="887" xr:uid="{00000000-0005-0000-0000-000076030000}"/>
    <cellStyle name="AeE?PLAN`98(6.15)L" xfId="888" xr:uid="{00000000-0005-0000-0000-000077030000}"/>
    <cellStyle name="AeE?PLAN`98(6.15)L 2" xfId="889" xr:uid="{00000000-0005-0000-0000-000078030000}"/>
    <cellStyle name="AeE?PRD(12)(" xfId="890" xr:uid="{00000000-0005-0000-0000-000079030000}"/>
    <cellStyle name="AeE?PRD_¸¸±aµµ·¡)LL(JAN)" xfId="891" xr:uid="{00000000-0005-0000-0000-00007A030000}"/>
    <cellStyle name="AeE?PRDN" xfId="892" xr:uid="{00000000-0005-0000-0000-00007B030000}"/>
    <cellStyle name="AeE?PROD REPORT2" xfId="893" xr:uid="{00000000-0005-0000-0000-00007C030000}"/>
    <cellStyle name="AeE?PROD REPORT3)" xfId="894" xr:uid="{00000000-0005-0000-0000-00007D030000}"/>
    <cellStyle name="AeE?PROD(FEB)R" xfId="895" xr:uid="{00000000-0005-0000-0000-00007E030000}"/>
    <cellStyle name="AeE?PROD(JAN)R" xfId="896" xr:uid="{00000000-0005-0000-0000-00007F030000}"/>
    <cellStyle name="AeE?PROD.COSTING)" xfId="897" xr:uid="{00000000-0005-0000-0000-000080030000}"/>
    <cellStyle name="AeE?PROD.MAYT" xfId="898" xr:uid="{00000000-0005-0000-0000-000081030000}"/>
    <cellStyle name="AeE?REEFERA" xfId="899" xr:uid="{00000000-0005-0000-0000-000082030000}"/>
    <cellStyle name="AeE?Sheet1 (2)_¸¸±aµµ·¡) (3)sis" xfId="900" xr:uid="{00000000-0005-0000-0000-000083030000}"/>
    <cellStyle name="AeE?Sheet1 (2)N" xfId="901" xr:uid="{00000000-0005-0000-0000-000084030000}"/>
    <cellStyle name="AeE?Sheet1_12" xfId="902" xr:uid="{00000000-0005-0000-0000-000085030000}"/>
    <cellStyle name="AeE?Sheet1A" xfId="903" xr:uid="{00000000-0005-0000-0000-000086030000}"/>
    <cellStyle name="AeE?Sheet3_" xfId="904" xr:uid="{00000000-0005-0000-0000-000087030000}"/>
    <cellStyle name="AeE?Sheet4_" xfId="905" xr:uid="{00000000-0005-0000-0000-000088030000}"/>
    <cellStyle name="AeE?SUBCONTRACTOR COSTS " xfId="906" xr:uid="{00000000-0005-0000-0000-000089030000}"/>
    <cellStyle name="AeE?SUBCONTRACTOR COSTS_¸¸±aµµ·¡1(2)PA) " xfId="907" xr:uid="{00000000-0005-0000-0000-00008A030000}"/>
    <cellStyle name="AeE?SUMMARYR" xfId="908" xr:uid="{00000000-0005-0000-0000-00008B030000}"/>
    <cellStyle name="AeE?TCM" xfId="909" xr:uid="{00000000-0005-0000-0000-00008C030000}"/>
    <cellStyle name="AeE?US PAYROLL(JAN)O" xfId="910" xr:uid="{00000000-0005-0000-0000-00008D030000}"/>
    <cellStyle name="AeE?US.PRL_¸¸±aµµ·¡OSTS_cov" xfId="911" xr:uid="{00000000-0005-0000-0000-00008E030000}"/>
    <cellStyle name="AeE?US.PRLR" xfId="912" xr:uid="{00000000-0005-0000-0000-00008F030000}"/>
    <cellStyle name="AeE?V.8.(2)¿µ¾÷¿UAU±YA) (3)e" xfId="913" xr:uid="{00000000-0005-0000-0000-000090030000}"/>
    <cellStyle name="AeE?V.8.(3)ºIA·AU±YA¶´Þ¹æ¾Eer (2)PA) " xfId="914" xr:uid="{00000000-0005-0000-0000-000091030000}"/>
    <cellStyle name="AeE?V.8.(4)¿µ¾÷¿Uºn¿eA?¤¾Eer (2)PA" xfId="915" xr:uid="{00000000-0005-0000-0000-000092030000}"/>
    <cellStyle name="AeE?V.8.AU±Y¿i¿e(1.¿µ¾÷»o)Eer (2)PA" xfId="916" xr:uid="{00000000-0005-0000-0000-000093030000}"/>
    <cellStyle name="AeE?VT8" xfId="917" xr:uid="{00000000-0005-0000-0000-000094030000}"/>
    <cellStyle name="AeE?VT95³aAc°iÆC¸A»o¼¼÷»o)Eer " xfId="918" xr:uid="{00000000-0005-0000-0000-000095030000}"/>
    <cellStyle name="AeE?WARRANTY " xfId="919" xr:uid="{00000000-0005-0000-0000-000096030000}"/>
    <cellStyle name="AeE?WARRANTY_¸¸±aµµ·¡¼÷»o)Eer" xfId="920" xr:uid="{00000000-0005-0000-0000-000097030000}"/>
    <cellStyle name="AeE?warrantyA?¤A?I (2)) (3" xfId="921" xr:uid="{00000000-0005-0000-0000-000098030000}"/>
    <cellStyle name="AeE?warrantyA?¤A?I2)PA" xfId="922" xr:uid="{00000000-0005-0000-0000-000099030000}"/>
    <cellStyle name="AeE?WK1_¸¸±aµµ·¡A?I (2)" xfId="923" xr:uid="{00000000-0005-0000-0000-00009A030000}"/>
    <cellStyle name="AeE?WK1r" xfId="924" xr:uid="{00000000-0005-0000-0000-00009B030000}"/>
    <cellStyle name="AeE?WK2_" xfId="925" xr:uid="{00000000-0005-0000-0000-00009C030000}"/>
    <cellStyle name="AeE?WK3_" xfId="926" xr:uid="{00000000-0005-0000-0000-00009D030000}"/>
    <cellStyle name="AeE?WK4_" xfId="927" xr:uid="{00000000-0005-0000-0000-00009E030000}"/>
    <cellStyle name="AeE­_¡U¾EU￢ A¾COºn±³ " xfId="928" xr:uid="{00000000-0005-0000-0000-00009F030000}"/>
    <cellStyle name="ÅëÈ­_¡Ú¾ÈÜ¬ Á¾ÇÕºñ±³ " xfId="929" xr:uid="{00000000-0005-0000-0000-0000A0030000}"/>
    <cellStyle name="AeE­_´eºnC￥" xfId="930" xr:uid="{00000000-0005-0000-0000-0000A1030000}"/>
    <cellStyle name="ÅëÈ­_±³À°ÀÏÁ¤ " xfId="931" xr:uid="{00000000-0005-0000-0000-0000A2030000}"/>
    <cellStyle name="AeE­_±³A°AIA¤ _베네주엘라비정규" xfId="932" xr:uid="{00000000-0005-0000-0000-0000A3030000}"/>
    <cellStyle name="ÅëÈ­_±â¾È " xfId="933" xr:uid="{00000000-0005-0000-0000-0000A4030000}"/>
    <cellStyle name="AeE­_°u¸RC×¸n_¾÷A¾º° " xfId="934" xr:uid="{00000000-0005-0000-0000-0000A5030000}"/>
    <cellStyle name="ÅëÈ­_¼­½ÄÃ¼01_ÅõÀÔ°èÈ¹ " xfId="935" xr:uid="{00000000-0005-0000-0000-0000A6030000}"/>
    <cellStyle name="AeE­_¼­½AAI¶÷_AoAO°eE¹ " xfId="936" xr:uid="{00000000-0005-0000-0000-0000A7030000}"/>
    <cellStyle name="ÅëÈ­_¼­½ÄÀÏ¶÷_ÅõÀÔ°èÈ¹ " xfId="937" xr:uid="{00000000-0005-0000-0000-0000A8030000}"/>
    <cellStyle name="AeE­_¼­½AAI¶÷_AoAO°eE¹  2" xfId="938" xr:uid="{00000000-0005-0000-0000-0000A9030000}"/>
    <cellStyle name="ÅëÈ­_¼­½ÄÀÏ¶÷_ÅõÀÔ°èÈ¹  2" xfId="939" xr:uid="{00000000-0005-0000-0000-0000AA030000}"/>
    <cellStyle name="AeE­_¼oAOCaA¤½A≫o " xfId="940" xr:uid="{00000000-0005-0000-0000-0000AB030000}"/>
    <cellStyle name="ÅëÈ­_1.ÆÇ¸Å½ÇÀû " xfId="941" xr:uid="{00000000-0005-0000-0000-0000AC030000}"/>
    <cellStyle name="AeE­_1.ÆC¸A½CAu  2" xfId="942" xr:uid="{00000000-0005-0000-0000-0000AD030000}"/>
    <cellStyle name="ÅëÈ­_1.ÆÇ¸Å½ÇÀû  2" xfId="943" xr:uid="{00000000-0005-0000-0000-0000AE030000}"/>
    <cellStyle name="AeE­_1.SUMMARY " xfId="944" xr:uid="{00000000-0005-0000-0000-0000AF030000}"/>
    <cellStyle name="ÅëÈ­_1.SUMMARY " xfId="945" xr:uid="{00000000-0005-0000-0000-0000B0030000}"/>
    <cellStyle name="AeE­_1.SUMMARY  2" xfId="946" xr:uid="{00000000-0005-0000-0000-0000B1030000}"/>
    <cellStyle name="ÅëÈ­_1.SUMMARY  2" xfId="947" xr:uid="{00000000-0005-0000-0000-0000B2030000}"/>
    <cellStyle name="AeE­_1.SUMMARY _2월분 부품 출하(매출반영분) - CKD 운영팀 050308-20050314" xfId="948" xr:uid="{00000000-0005-0000-0000-0000B3030000}"/>
    <cellStyle name="ÅëÈ­_1.SUMMARY _2월분 부품 출하(매출반영분) - CKD 운영팀 050308-20050314" xfId="949" xr:uid="{00000000-0005-0000-0000-0000B4030000}"/>
    <cellStyle name="AeE­_2.CONCEPT " xfId="950" xr:uid="{00000000-0005-0000-0000-0000B5030000}"/>
    <cellStyle name="ÅëÈ­_2.CONCEPT " xfId="951" xr:uid="{00000000-0005-0000-0000-0000B6030000}"/>
    <cellStyle name="AeE­_2.CONCEPT  2" xfId="952" xr:uid="{00000000-0005-0000-0000-0000B7030000}"/>
    <cellStyle name="ÅëÈ­_2.CONCEPT  2" xfId="953" xr:uid="{00000000-0005-0000-0000-0000B8030000}"/>
    <cellStyle name="AeE­_2.CONCEPT _2월분 부품 출하(매출반영분) - CKD 운영팀 050308-20050314" xfId="954" xr:uid="{00000000-0005-0000-0000-0000B9030000}"/>
    <cellStyle name="ÅëÈ­_2.CONCEPT _2월분 부품 출하(매출반영분) - CKD 운영팀 050308-20050314" xfId="955" xr:uid="{00000000-0005-0000-0000-0000BA030000}"/>
    <cellStyle name="AeE­_2000³a GRACE KDQR" xfId="956" xr:uid="{00000000-0005-0000-0000-0000BB030000}"/>
    <cellStyle name="ÅëÈ­_3.MSCHEDULE¿µ¹® " xfId="957" xr:uid="{00000000-0005-0000-0000-0000BC030000}"/>
    <cellStyle name="AeE­_3.MSCHEDULE¿μ¹R " xfId="958" xr:uid="{00000000-0005-0000-0000-0000BD030000}"/>
    <cellStyle name="ÅëÈ­_³»ÀÚÀÔ°íFLOW_IPGOFLOW(LP)X)P)TS)2)be " xfId="959" xr:uid="{00000000-0005-0000-0000-0000BE030000}"/>
    <cellStyle name="AeE­_3PJTR°eE¹ " xfId="960" xr:uid="{00000000-0005-0000-0000-0000BF030000}"/>
    <cellStyle name="ÅëÈ­_3PJTR°èÈ¹ " xfId="961" xr:uid="{00000000-0005-0000-0000-0000C0030000}"/>
    <cellStyle name="AeE­_4 " xfId="962" xr:uid="{00000000-0005-0000-0000-0000C1030000}"/>
    <cellStyle name="ÅëÈ­_4 " xfId="963" xr:uid="{00000000-0005-0000-0000-0000C2030000}"/>
    <cellStyle name="AeE­_4  2" xfId="964" xr:uid="{00000000-0005-0000-0000-0000C3030000}"/>
    <cellStyle name="ÅëÈ­_4  2" xfId="965" xr:uid="{00000000-0005-0000-0000-0000C4030000}"/>
    <cellStyle name="AeE­_4 _2월분 부품 출하(매출반영분) - CKD 운영팀 050308-20050314" xfId="966" xr:uid="{00000000-0005-0000-0000-0000C5030000}"/>
    <cellStyle name="ÅëÈ­_4 _2월분 부품 출하(매출반영분) - CKD 운영팀 050308-20050314" xfId="967" xr:uid="{00000000-0005-0000-0000-0000C6030000}"/>
    <cellStyle name="AeE­_5-3-3-1-1.≫y≫e±¸A¶ºÐ¼R-MAT'L¡­ " xfId="968" xr:uid="{00000000-0005-0000-0000-0000C7030000}"/>
    <cellStyle name="ÅëÈ­_6-3°æÀï·Â " xfId="969" xr:uid="{00000000-0005-0000-0000-0000C8030000}"/>
    <cellStyle name="AeE­_7.MASTER SCHEDULE " xfId="970" xr:uid="{00000000-0005-0000-0000-0000C9030000}"/>
    <cellStyle name="ÅëÈ­_7.MASTER SCHEDULE " xfId="971" xr:uid="{00000000-0005-0000-0000-0000CA030000}"/>
    <cellStyle name="AeE­_7.MASTER SCHEDULE  2" xfId="972" xr:uid="{00000000-0005-0000-0000-0000CB030000}"/>
    <cellStyle name="ÅëÈ­_7.MASTER SCHEDULE  2" xfId="973" xr:uid="{00000000-0005-0000-0000-0000CC030000}"/>
    <cellStyle name="AeE­_7.MASTER SCHEDULE _2월분 부품 출하(매출반영분) - CKD 운영팀 050308-20050314" xfId="974" xr:uid="{00000000-0005-0000-0000-0000CD030000}"/>
    <cellStyle name="ÅëÈ­_7.MASTER SCHEDULE _2월분 부품 출하(매출반영분) - CKD 운영팀 050308-20050314" xfId="975" xr:uid="{00000000-0005-0000-0000-0000CE030000}"/>
    <cellStyle name="AeE­_97MST" xfId="976" xr:uid="{00000000-0005-0000-0000-0000CF030000}"/>
    <cellStyle name="ÅëÈ­_Á¶Ä¡ÆÀº° " xfId="977" xr:uid="{00000000-0005-0000-0000-0000D0030000}"/>
    <cellStyle name="AeE­_A·ºI1" xfId="978" xr:uid="{00000000-0005-0000-0000-0000D1030000}"/>
    <cellStyle name="ÅëÈ­_ÀÎ¿ø°èÈ¹ " xfId="979" xr:uid="{00000000-0005-0000-0000-0000D2030000}"/>
    <cellStyle name="AeE­_AI¿ø°eE¹ _1¿￢±¸¼O (°￠ÆAº°) " xfId="980" xr:uid="{00000000-0005-0000-0000-0000D3030000}"/>
    <cellStyle name="ÅëÈ­_ÀÎ¿ø°èÈ¹ _1¿¬±¸¼Ò (°¢ÆÀº°) " xfId="981" xr:uid="{00000000-0005-0000-0000-0000D4030000}"/>
    <cellStyle name="AeE­_AI¿ø°eE¹ _1¿￢±¸¼O (°￠ÆAº°)  2" xfId="982" xr:uid="{00000000-0005-0000-0000-0000D5030000}"/>
    <cellStyle name="ÅëÈ­_ÀÎ¿ø°èÈ¹ _2월분 부품 출하(매출반영분) - CKD 운영팀 050308-20050314" xfId="983" xr:uid="{00000000-0005-0000-0000-0000D6030000}"/>
    <cellStyle name="AeE­_AI¿ø°eE¹ _C￥Ao _베네주엘라비정규" xfId="984" xr:uid="{00000000-0005-0000-0000-0000D7030000}"/>
    <cellStyle name="ÅëÈ­_ÀÎ¿ø¹× Á¶Á÷(96.5.2.) " xfId="985" xr:uid="{00000000-0005-0000-0000-0000D8030000}"/>
    <cellStyle name="AeE­_AN°yº¸°i-Aß°¡Ay°¨ " xfId="986" xr:uid="{00000000-0005-0000-0000-0000D9030000}"/>
    <cellStyle name="ÅëÈ­_ÃÖÁ¾ÀÏÁ¤ " xfId="987" xr:uid="{00000000-0005-0000-0000-0000DA030000}"/>
    <cellStyle name="AeE­_EF PAD " xfId="988" xr:uid="{00000000-0005-0000-0000-0000DB030000}"/>
    <cellStyle name="ÅëÈ­_EF PAD " xfId="989" xr:uid="{00000000-0005-0000-0000-0000DC030000}"/>
    <cellStyle name="AeE­_F006-1A÷ " xfId="990" xr:uid="{00000000-0005-0000-0000-0000DD030000}"/>
    <cellStyle name="ÅëÈ­_FLOW_CELSIOR " xfId="991" xr:uid="{00000000-0005-0000-0000-0000DE030000}"/>
    <cellStyle name="AeE­_INQUIRY ¿μ¾÷AßAø " xfId="992" xr:uid="{00000000-0005-0000-0000-0000DF030000}"/>
    <cellStyle name="ÅëÈ­_lx-taxi " xfId="993" xr:uid="{00000000-0005-0000-0000-0000E0030000}"/>
    <cellStyle name="AeE­_LZ BODY ¹RA|A¡" xfId="994" xr:uid="{00000000-0005-0000-0000-0000E1030000}"/>
    <cellStyle name="ÅëÈ­_MKN-M1.1 " xfId="995" xr:uid="{00000000-0005-0000-0000-0000E2030000}"/>
    <cellStyle name="AeE­_º?°æ³≫¿ª" xfId="996" xr:uid="{00000000-0005-0000-0000-0000E3030000}"/>
    <cellStyle name="ÅëÈ­_º»ºÎÁ¶Á÷ " xfId="997" xr:uid="{00000000-0005-0000-0000-0000E4030000}"/>
    <cellStyle name="AeE­_º≫≫c½AAøAI¹Y" xfId="998" xr:uid="{00000000-0005-0000-0000-0000E5030000}"/>
    <cellStyle name="ÅëÈ­_ºÐ·ù±â01_ÅõÀÔ°èÈ¹ " xfId="999" xr:uid="{00000000-0005-0000-0000-0000E6030000}"/>
    <cellStyle name="AeE­_ºÐ·u±a02_AoAO°eE¹ " xfId="1000" xr:uid="{00000000-0005-0000-0000-0000E7030000}"/>
    <cellStyle name="ÅëÈ­_ºÐ·ù±â02_ÅõÀÔ°èÈ¹ " xfId="1001" xr:uid="{00000000-0005-0000-0000-0000E8030000}"/>
    <cellStyle name="AeE­_ºÐ·u±a02_AoAO°eE¹  2" xfId="1002" xr:uid="{00000000-0005-0000-0000-0000E9030000}"/>
    <cellStyle name="ÅëÈ­_ºÐ·ù±â02_ÅõÀÔ°èÈ¹  2" xfId="1003" xr:uid="{00000000-0005-0000-0000-0000EA030000}"/>
    <cellStyle name="AeE­_ºÐ·u±a03_AoAO°eE¹ " xfId="1004" xr:uid="{00000000-0005-0000-0000-0000EB030000}"/>
    <cellStyle name="ÅëÈ­_ºÐ·ù±â03_ÅõÀÔ°èÈ¹ " xfId="1005" xr:uid="{00000000-0005-0000-0000-0000EC030000}"/>
    <cellStyle name="AeE­_ºÐ·u±a03_AoAO°eE¹  2" xfId="1006" xr:uid="{00000000-0005-0000-0000-0000ED030000}"/>
    <cellStyle name="ÅëÈ­_ºÐ·ù±â03_ÅõÀÔ°èÈ¹  2" xfId="1007" xr:uid="{00000000-0005-0000-0000-0000EE030000}"/>
    <cellStyle name="AeE­_ºÐ·u±aAØ_AoAO°eE¹ " xfId="1008" xr:uid="{00000000-0005-0000-0000-0000EF030000}"/>
    <cellStyle name="ÅëÈ­_ºÐ·ù±âÁØ_ÅõÀÔ°èÈ¹ " xfId="1009" xr:uid="{00000000-0005-0000-0000-0000F0030000}"/>
    <cellStyle name="AeE­_ºÐ·u±aAØ_AoAO°eE¹  2" xfId="1010" xr:uid="{00000000-0005-0000-0000-0000F1030000}"/>
    <cellStyle name="ÅëÈ­_ºÐ·ù±âÁØ_ÅõÀÔ°èÈ¹  2" xfId="1011" xr:uid="{00000000-0005-0000-0000-0000F2030000}"/>
    <cellStyle name="AeE­_ºÐ·u±aE￡_AoAO°eE¹ " xfId="1012" xr:uid="{00000000-0005-0000-0000-0000F3030000}"/>
    <cellStyle name="ÅëÈ­_ºÐ·ù±âÈ£_ÅõÀÔ°èÈ¹ " xfId="1013" xr:uid="{00000000-0005-0000-0000-0000F4030000}"/>
    <cellStyle name="AeE­_ºÐ·u±aE￡_AoAO°eE¹  2" xfId="1014" xr:uid="{00000000-0005-0000-0000-0000F5030000}"/>
    <cellStyle name="ÅëÈ­_ºÐ·ù±âÈ£_ÅõÀÔ°èÈ¹  2" xfId="1015" xr:uid="{00000000-0005-0000-0000-0000F6030000}"/>
    <cellStyle name="AeE­_RR1¾E " xfId="1016" xr:uid="{00000000-0005-0000-0000-0000F7030000}"/>
    <cellStyle name="ÅëÈ­_SAMPLE " xfId="1017" xr:uid="{00000000-0005-0000-0000-0000F8030000}"/>
    <cellStyle name="AeE­_SAMPLE _2월분 부품 출하(매출반영분) - CKD 운영팀 050308-20050314" xfId="1018" xr:uid="{00000000-0005-0000-0000-0000F9030000}"/>
    <cellStyle name="ÅëÈ­_SAMPLE _2월분 부품 출하(매출반영분) - CKD 운영팀 050308-20050314" xfId="1019" xr:uid="{00000000-0005-0000-0000-0000FA030000}"/>
    <cellStyle name="AeE­_Sheet1" xfId="1020" xr:uid="{00000000-0005-0000-0000-0000FB030000}"/>
    <cellStyle name="ÅëÈ­_Sheet1 (2)_1.SUMMARY " xfId="1021" xr:uid="{00000000-0005-0000-0000-0000FC030000}"/>
    <cellStyle name="AeE­_Sheet1 (2)_3.MSCHEDULE¿μ¹R " xfId="1022" xr:uid="{00000000-0005-0000-0000-0000FD030000}"/>
    <cellStyle name="ÅëÈ­_Sheet1_1.SUMMARY " xfId="1023" xr:uid="{00000000-0005-0000-0000-0000FE030000}"/>
    <cellStyle name="AeE­_Sheet1_3.MSCHEDULE¿μ¹R " xfId="1024" xr:uid="{00000000-0005-0000-0000-0000FF030000}"/>
    <cellStyle name="ÅëÈ­_Sheet1_ÃÖÁ¾ÀÏÁ¤ " xfId="1025" xr:uid="{00000000-0005-0000-0000-000000040000}"/>
    <cellStyle name="AeE­_Sheet1_XD AOA¾AIA¤ " xfId="1026" xr:uid="{00000000-0005-0000-0000-000001040000}"/>
    <cellStyle name="ÅëÈ­_Sheet1_XD ÃÖÁ¾ÀÏÁ¤ " xfId="1027" xr:uid="{00000000-0005-0000-0000-000002040000}"/>
    <cellStyle name="AeE­_Sheet1_XD AOA¾AIA¤  2" xfId="1028" xr:uid="{00000000-0005-0000-0000-000003040000}"/>
    <cellStyle name="ÅëÈ­_Sheet1_XD ÃÖÁ¾ÀÏÁ¤  2" xfId="1029" xr:uid="{00000000-0005-0000-0000-000004040000}"/>
    <cellStyle name="AeE­_SMG-CKD-d1.1 " xfId="1030" xr:uid="{00000000-0005-0000-0000-000005040000}"/>
    <cellStyle name="ÅëÈ­_SMG-CKD-d1.1 " xfId="1031" xr:uid="{00000000-0005-0000-0000-000006040000}"/>
    <cellStyle name="AeE­_SMG-CKD-d1.1  2" xfId="1032" xr:uid="{00000000-0005-0000-0000-000007040000}"/>
    <cellStyle name="ÅëÈ­_SMG-CKD-d1.1  2" xfId="1033" xr:uid="{00000000-0005-0000-0000-000008040000}"/>
    <cellStyle name="AeE­_SMG-CKD-d1.1 _2월분 부품 출하(매출반영분) - CKD 운영팀 050308-20050314" xfId="1034" xr:uid="{00000000-0005-0000-0000-000009040000}"/>
    <cellStyle name="ÅëÈ­_SMG-CKD-d1.1 _2월분 부품 출하(매출반영분) - CKD 운영팀 050308-20050314" xfId="1035" xr:uid="{00000000-0005-0000-0000-00000A040000}"/>
    <cellStyle name="AeE¡ⓒ [0]_¡¾ⓒøA¡ÆAIA￠´ " xfId="1036" xr:uid="{00000000-0005-0000-0000-00000B040000}"/>
    <cellStyle name="AeE¡ⓒ_¡¾ⓒøA¡ÆAIA￠´ " xfId="1037" xr:uid="{00000000-0005-0000-0000-00000C040000}"/>
    <cellStyle name="AeE￠R¨I [0]_¡§¡þ¡§¡EAO" xfId="1038" xr:uid="{00000000-0005-0000-0000-00000D040000}"/>
    <cellStyle name="AeE￠R¨I_¡§¡þ¡§¡EAO" xfId="1039" xr:uid="{00000000-0005-0000-0000-00000E040000}"/>
    <cellStyle name="AÞ¸?[0]_´eA÷´eA¶C?(HYPA)) (3) (2" xfId="1040" xr:uid="{00000000-0005-0000-0000-00000F040000}"/>
    <cellStyle name="AÞ¸?´eA÷´eA¶C?(HYPA))PA) (3)" xfId="1041" xr:uid="{00000000-0005-0000-0000-000010040000}"/>
    <cellStyle name="AÞ¸?´U°¡´eA¶C?" xfId="1042" xr:uid="{00000000-0005-0000-0000-000011040000}"/>
    <cellStyle name="AÞ¸?¸¸±aµµ·¡C?(HYPA))P" xfId="1043" xr:uid="{00000000-0005-0000-0000-000012040000}"/>
    <cellStyle name="AÞ¸?¸nA÷µµ·¡C" xfId="1044" xr:uid="{00000000-0005-0000-0000-000013040000}"/>
    <cellStyle name="AÞ¸?±Y¾×µµ·¡C?" xfId="1045" xr:uid="{00000000-0005-0000-0000-000014040000}"/>
    <cellStyle name="AÞ¸?»o¹Y±a(HYPA) (2))PA) (" xfId="1046" xr:uid="{00000000-0005-0000-0000-000015040000}"/>
    <cellStyle name="AÞ¸?»o¹Y±a(HYPA) (2))PA) ( 2" xfId="1047" xr:uid="{00000000-0005-0000-0000-000016040000}"/>
    <cellStyle name="AÞ¸?»o¹Y±a(HYPA) (2)_»o¹Y±a(HYPA) (2)_¼OAI1¿u (ÆC¸A) (3)_x0016_" xfId="1048" xr:uid="{00000000-0005-0000-0000-000017040000}"/>
    <cellStyle name="AÞ¸?»y»e½CAuYPA) (" xfId="1049" xr:uid="{00000000-0005-0000-0000-000018040000}"/>
    <cellStyle name="AÞ¸?°¡µ¿A²AuYPA) (" xfId="1050" xr:uid="{00000000-0005-0000-0000-000019040000}"/>
    <cellStyle name="AÞ¸?°æºn7¿uÐ¸R)) (" xfId="1051" xr:uid="{00000000-0005-0000-0000-00001A040000}"/>
    <cellStyle name="AÞ¸?°æºnA?¤¸R)) (2)" xfId="1052" xr:uid="{00000000-0005-0000-0000-00001B040000}"/>
    <cellStyle name="AÞ¸?°ø¹R (3)YPA) (" xfId="1053" xr:uid="{00000000-0005-0000-0000-00001C040000}"/>
    <cellStyle name="AÞ¸?°ø¹R (ºÐ¸R)) (2)_PRO" xfId="1054" xr:uid="{00000000-0005-0000-0000-00001D040000}"/>
    <cellStyle name="AÞ¸?°ø¹R ²AuYPA" xfId="1055" xr:uid="{00000000-0005-0000-0000-00001E040000}"/>
    <cellStyle name="AÞ¸?01.06? " xfId="1056" xr:uid="{00000000-0005-0000-0000-00001F040000}"/>
    <cellStyle name="AÞ¸?04.01? " xfId="1057" xr:uid="{00000000-0005-0000-0000-000020040000}"/>
    <cellStyle name="AÞ¸?05.01? " xfId="1058" xr:uid="{00000000-0005-0000-0000-000021040000}"/>
    <cellStyle name="AÞ¸?05.30? " xfId="1059" xr:uid="{00000000-0005-0000-0000-000022040000}"/>
    <cellStyle name="AÞ¸?06.27? " xfId="1060" xr:uid="{00000000-0005-0000-0000-000023040000}"/>
    <cellStyle name="AÞ¸?¼OAI(»y»e1-3)(2)_PR" xfId="1061" xr:uid="{00000000-0005-0000-0000-000024040000}"/>
    <cellStyle name="AÞ¸?¼OAI(ÆC¸A1-3) 2)_PRO" xfId="1062" xr:uid="{00000000-0005-0000-0000-000025040000}"/>
    <cellStyle name="AÞ¸?¼OAI(FEB»y»e) 2)_PR" xfId="1063" xr:uid="{00000000-0005-0000-0000-000026040000}"/>
    <cellStyle name="AÞ¸?¼OAI(FEBÆC¸A) 2)_PRO" xfId="1064" xr:uid="{00000000-0005-0000-0000-000027040000}"/>
    <cellStyle name="AÞ¸?¼OAI(MAR»y»e) 2)_PR" xfId="1065" xr:uid="{00000000-0005-0000-0000-000028040000}"/>
    <cellStyle name="AÞ¸?¼OAI(MARÆC¸A) 2)_PR" xfId="1066" xr:uid="{00000000-0005-0000-0000-000029040000}"/>
    <cellStyle name="AÞ¸?¼OAI1¿u (2)A) 2)" xfId="1067" xr:uid="{00000000-0005-0000-0000-00002A040000}"/>
    <cellStyle name="AÞ¸?¼OAI1¿u (ÆC¸A)2)_PROD" xfId="1068" xr:uid="{00000000-0005-0000-0000-00002B040000}"/>
    <cellStyle name="AÞ¸?¼OAI1¿uRÆC¸A" xfId="1069" xr:uid="{00000000-0005-0000-0000-00002C040000}"/>
    <cellStyle name="AÞ¸?¼OAIA?¤»cC?)" xfId="1070" xr:uid="{00000000-0005-0000-0000-00002D040000}"/>
    <cellStyle name="AÞ¸?¼OAIA?I.95¸A)2)" xfId="1071" xr:uid="{00000000-0005-0000-0000-00002E040000}"/>
    <cellStyle name="AÞ¸?¼OAIA?I.9972)2)_P" xfId="1072" xr:uid="{00000000-0005-0000-0000-00002F040000}"/>
    <cellStyle name="AÞ¸?¼OAIAO¿a»cC?)2)_PR" xfId="1073" xr:uid="{00000000-0005-0000-0000-000030040000}"/>
    <cellStyle name="AÞ¸?¼OAIJAN(»y»e?°æAu)OD.SEPTIN" xfId="1074" xr:uid="{00000000-0005-0000-0000-000031040000}"/>
    <cellStyle name="AÞ¸?¼OAIJAN(»y»e?°æEA) D.SEPTING" xfId="1075" xr:uid="{00000000-0005-0000-0000-000032040000}"/>
    <cellStyle name="AÞ¸?¼OAIJAN(ÆC¸A)?°æEA)" xfId="1076" xr:uid="{00000000-0005-0000-0000-000033040000}"/>
    <cellStyle name="AÞ¸?1¿u_1AN( " xfId="1077" xr:uid="{00000000-0005-0000-0000-000034040000}"/>
    <cellStyle name="AÞ¸?1¿uIJAN" xfId="1078" xr:uid="{00000000-0005-0000-0000-000035040000}"/>
    <cellStyle name="AÞ¸?10¿u1AN(" xfId="1079" xr:uid="{00000000-0005-0000-0000-000036040000}"/>
    <cellStyle name="AÞ¸?11.41AN" xfId="1080" xr:uid="{00000000-0005-0000-0000-000037040000}"/>
    <cellStyle name="AÞ¸?11¿u1AN(" xfId="1081" xr:uid="{00000000-0005-0000-0000-000038040000}"/>
    <cellStyle name="AÞ¸?12¿u1AN(" xfId="1082" xr:uid="{00000000-0005-0000-0000-000039040000}"/>
    <cellStyle name="AÞ¸?2.3u1A" xfId="1083" xr:uid="{00000000-0005-0000-0000-00003A040000}"/>
    <cellStyle name="AÞ¸?2¿u_1AN( " xfId="1084" xr:uid="{00000000-0005-0000-0000-00003B040000}"/>
    <cellStyle name="AÞ¸?2¿uu1AN" xfId="1085" xr:uid="{00000000-0005-0000-0000-00003C040000}"/>
    <cellStyle name="AÞ¸?3.3_1A" xfId="1086" xr:uid="{00000000-0005-0000-0000-00003D040000}"/>
    <cellStyle name="AÞ¸?3¿u 1AN(" xfId="1087" xr:uid="{00000000-0005-0000-0000-00003E040000}"/>
    <cellStyle name="AÞ¸?³a?A?¤ÆC¸A)?°æ" xfId="1088" xr:uid="{00000000-0005-0000-0000-00003F040000}"/>
    <cellStyle name="AÞ¸?³a?A?¤ÆC¸A)?°æ 2" xfId="1089" xr:uid="{00000000-0005-0000-0000-000040040000}"/>
    <cellStyle name="AÞ¸?4¿u  ?¤Æ" xfId="1090" xr:uid="{00000000-0005-0000-0000-000041040000}"/>
    <cellStyle name="AÞ¸?5¿u  ?¤Æ" xfId="1091" xr:uid="{00000000-0005-0000-0000-000042040000}"/>
    <cellStyle name="AÞ¸?9¿u  ?" xfId="1092" xr:uid="{00000000-0005-0000-0000-000043040000}"/>
    <cellStyle name="AÞ¸?95³aAc°iÆC¸A)?°æEA)" xfId="1093" xr:uid="{00000000-0005-0000-0000-000044040000}"/>
    <cellStyle name="AÞ¸?96 Factory Overhead D." xfId="1094" xr:uid="{00000000-0005-0000-0000-000045040000}"/>
    <cellStyle name="AÞ¸?96(ÆC°uºn) (2)rhead " xfId="1095" xr:uid="{00000000-0005-0000-0000-000046040000}"/>
    <cellStyle name="AÞ¸?96(ÆC°uºn) (3)rhead " xfId="1096" xr:uid="{00000000-0005-0000-0000-000047040000}"/>
    <cellStyle name="AÞ¸?96³a¹IÆC¸A¼OAI»o¼¼d D.SEPTING" xfId="1097" xr:uid="{00000000-0005-0000-0000-000048040000}"/>
    <cellStyle name="AÞ¸?97³a " xfId="1098" xr:uid="{00000000-0005-0000-0000-000049040000}"/>
    <cellStyle name="AÞ¸?97PORTIONA¼O" xfId="1099" xr:uid="{00000000-0005-0000-0000-00004A040000}"/>
    <cellStyle name="AÞ¸?Ac°i?°¡°¨¼OAI»o¼¼d" xfId="1100" xr:uid="{00000000-0005-0000-0000-00004B040000}"/>
    <cellStyle name="AÞ¸?Ac°iº¸A?¹RA|AI»o¼¼d" xfId="1101" xr:uid="{00000000-0005-0000-0000-00004C040000}"/>
    <cellStyle name="AÞ¸?ALLOCATIONA|A" xfId="1102" xr:uid="{00000000-0005-0000-0000-00004D040000}"/>
    <cellStyle name="AÞ¸?Ao±ÞAIAU¹eºI±aA?(4¿u)SEPTINGNG2" xfId="1103" xr:uid="{00000000-0005-0000-0000-00004E040000}"/>
    <cellStyle name="AÞ¸?Ao±ÞAIAU¹eºI±aA?(5¿u)SEPTINGNG2" xfId="1104" xr:uid="{00000000-0005-0000-0000-00004F040000}"/>
    <cellStyle name="AÞ¸?Ao±ÞAIAUONA|A" xfId="1105" xr:uid="{00000000-0005-0000-0000-000050040000}"/>
    <cellStyle name="AÞ¸?AoAUAIA" xfId="1106" xr:uid="{00000000-0005-0000-0000-000051040000}"/>
    <cellStyle name="AÞ¸?AprilIAU" xfId="1107" xr:uid="{00000000-0005-0000-0000-000052040000}"/>
    <cellStyle name="AÞ¸?APRUAI" xfId="1108" xr:uid="{00000000-0005-0000-0000-000053040000}"/>
    <cellStyle name="AÞ¸?AS400 AU " xfId="1109" xr:uid="{00000000-0005-0000-0000-000054040000}"/>
    <cellStyle name="AÞ¸?AU±Y¼oAo (2)±aA?" xfId="1110" xr:uid="{00000000-0005-0000-0000-000055040000}"/>
    <cellStyle name="AÞ¸?AU¾÷AI¼o (2)±a" xfId="1111" xr:uid="{00000000-0005-0000-0000-000056040000}"/>
    <cellStyle name="AÞ¸?Book2I¼o" xfId="1112" xr:uid="{00000000-0005-0000-0000-000057040000}"/>
    <cellStyle name="AÞ¸?BOXk2I" xfId="1113" xr:uid="{00000000-0005-0000-0000-000058040000}"/>
    <cellStyle name="AÞ¸?BOXk2I 2" xfId="1114" xr:uid="{00000000-0005-0000-0000-000059040000}"/>
    <cellStyle name="AÞ¸?C?Ao (2) (2)" xfId="1115" xr:uid="{00000000-0005-0000-0000-00005A040000}"/>
    <cellStyle name="AÞ¸?CI¹Y±a(HYPA) (3) (5¿u" xfId="1116" xr:uid="{00000000-0005-0000-0000-00005B040000}"/>
    <cellStyle name="AÞ¸?CI¹Y±a2) (2" xfId="1117" xr:uid="{00000000-0005-0000-0000-00005C040000}"/>
    <cellStyle name="AÞ¸?CIAU¿øAIYPA) " xfId="1118" xr:uid="{00000000-0005-0000-0000-00005D040000}"/>
    <cellStyle name="AÞ¸?CIAU±Y¾×A??(3) (5 " xfId="1119" xr:uid="{00000000-0005-0000-0000-00005E040000}"/>
    <cellStyle name="AÞ¸?CoE?(2)A? " xfId="1120" xr:uid="{00000000-0005-0000-0000-00005F040000}"/>
    <cellStyle name="AÞ¸?CoE²±Y¾×" xfId="1121" xr:uid="{00000000-0005-0000-0000-000060040000}"/>
    <cellStyle name="AÞ¸?COGS (2" xfId="1122" xr:uid="{00000000-0005-0000-0000-000061040000}"/>
    <cellStyle name="AÞ¸?CONSOL(CLOSING)) (" xfId="1123" xr:uid="{00000000-0005-0000-0000-000062040000}"/>
    <cellStyle name="AÞ¸?cover (2)_ALLOCATIONu)S" xfId="1124" xr:uid="{00000000-0005-0000-0000-000063040000}"/>
    <cellStyle name="AÞ¸?cover (2)OSI" xfId="1125" xr:uid="{00000000-0005-0000-0000-000064040000}"/>
    <cellStyle name="AÞ¸?cover (2)OSI 2" xfId="1126" xr:uid="{00000000-0005-0000-0000-000065040000}"/>
    <cellStyle name="AÞ¸?cover_¸¸±aµµ·¡.SEPTINGSE" xfId="1127" xr:uid="{00000000-0005-0000-0000-000066040000}"/>
    <cellStyle name="AÞ¸?COVERL(C" xfId="1128" xr:uid="{00000000-0005-0000-0000-000067040000}"/>
    <cellStyle name="AÞ¸?DOMer_" xfId="1129" xr:uid="{00000000-0005-0000-0000-000068040000}"/>
    <cellStyle name="AÞ¸?FAC.OVERHEAD(2)" xfId="1130" xr:uid="{00000000-0005-0000-0000-000069040000}"/>
    <cellStyle name="AÞ¸?Factory O.H.(°a»eeA)NGSEP" xfId="1131" xr:uid="{00000000-0005-0000-0000-00006A040000}"/>
    <cellStyle name="AÞ¸?Factory O.H.(allo)(DEC)EPT" xfId="1132" xr:uid="{00000000-0005-0000-0000-00006B040000}"/>
    <cellStyle name="AÞ¸?Factory O.H.Vr.Fix.AnalysisNGN" xfId="1133" xr:uid="{00000000-0005-0000-0000-00006C040000}"/>
    <cellStyle name="AÞ¸?FACTORY OH. &amp; MISC. INC.EXPNGN" xfId="1134" xr:uid="{00000000-0005-0000-0000-00006D040000}"/>
    <cellStyle name="AÞ¸?FACTORY OH.&amp; MISC.EXP.(JAN)NGN" xfId="1135" xr:uid="{00000000-0005-0000-0000-00006E040000}"/>
    <cellStyle name="AÞ¸?FACTORY OVERHEAD &amp; MISC INC.EXP_¸¸±aµµ·¡EPTINGA) (" xfId="1136" xr:uid="{00000000-0005-0000-0000-00006F040000}"/>
    <cellStyle name="AÞ¸?FACTORY OVERHEAD &amp; MISC INC.EXP2)_" xfId="1137" xr:uid="{00000000-0005-0000-0000-000070040000}"/>
    <cellStyle name="AÞ¸?FACTORY OVERHEAD FOR DEC.NC." xfId="1138" xr:uid="{00000000-0005-0000-0000-000071040000}"/>
    <cellStyle name="AÞ¸?FACTORY OVERHEAD FOR NOV.NC" xfId="1139" xr:uid="{00000000-0005-0000-0000-000072040000}"/>
    <cellStyle name="AÞ¸?FACTORY OVERHEAD(june)_¸¸±aµµ·¡_cover (2)" xfId="1140" xr:uid="{00000000-0005-0000-0000-000073040000}"/>
    <cellStyle name="AÞ¸?FACTORY OVERHEAD(june)OV." xfId="1141" xr:uid="{00000000-0005-0000-0000-000074040000}"/>
    <cellStyle name="AÞ¸?FACTORY OVERHEAD.EXPe)_" xfId="1142" xr:uid="{00000000-0005-0000-0000-000075040000}"/>
    <cellStyle name="AÞ¸?FACTORY OVERHEADC.E" xfId="1143" xr:uid="{00000000-0005-0000-0000-000076040000}"/>
    <cellStyle name="AÞ¸?FebruaryOVE" xfId="1144" xr:uid="{00000000-0005-0000-0000-000077040000}"/>
    <cellStyle name="AÞ¸?FEBTOR" xfId="1145" xr:uid="{00000000-0005-0000-0000-000078040000}"/>
    <cellStyle name="AÞ¸?GEN(1-5)OVE" xfId="1146" xr:uid="{00000000-0005-0000-0000-000079040000}"/>
    <cellStyle name="AÞ¸?Gen.Exp.Analysis(DEC))_c" xfId="1147" xr:uid="{00000000-0005-0000-0000-00007A040000}"/>
    <cellStyle name="AÞ¸?GEN12  .An" xfId="1148" xr:uid="{00000000-0005-0000-0000-00007B040000}"/>
    <cellStyle name="AÞ¸?GEN12  _1nal" xfId="1149" xr:uid="{00000000-0005-0000-0000-00007C040000}"/>
    <cellStyle name="AÞ¸?GEN4   _" xfId="1150" xr:uid="{00000000-0005-0000-0000-00007D040000}"/>
    <cellStyle name="AÞ¸?GEN4 _¸¸±aµµ·¡is(DEC))_c" xfId="1151" xr:uid="{00000000-0005-0000-0000-00007E040000}"/>
    <cellStyle name="AÞ¸?General Exp.Vr.Fix Analysis_1EPT" xfId="1152" xr:uid="{00000000-0005-0000-0000-00007F040000}"/>
    <cellStyle name="AÞ¸?General Exp.Vr.Fix AnalysisGSE" xfId="1153" xr:uid="{00000000-0005-0000-0000-000080040000}"/>
    <cellStyle name="AÞ¸?General Exp.Vr.Fix AnalysisGSE 2" xfId="1154" xr:uid="{00000000-0005-0000-0000-000081040000}"/>
    <cellStyle name="AÞ¸?GRPera" xfId="1155" xr:uid="{00000000-0005-0000-0000-000082040000}"/>
    <cellStyle name="AÞ¸?HPA1298 Ex" xfId="1156" xr:uid="{00000000-0005-0000-0000-000083040000}"/>
    <cellStyle name="AÞ¸?HPA1298 Ex 2" xfId="1157" xr:uid="{00000000-0005-0000-0000-000084040000}"/>
    <cellStyle name="AÞ¸?HPA1298_HPAFINAL0699(final)_Hy" xfId="1158" xr:uid="{00000000-0005-0000-0000-000085040000}"/>
    <cellStyle name="AÞ¸?HPA9812_Hy" xfId="1159" xr:uid="{00000000-0005-0000-0000-000086040000}"/>
    <cellStyle name="AÞ¸?INV. QTY.ypa" xfId="1160" xr:uid="{00000000-0005-0000-0000-000087040000}"/>
    <cellStyle name="AÞ¸?inv.finished049" xfId="1161" xr:uid="{00000000-0005-0000-0000-000088040000}"/>
    <cellStyle name="AÞ¸?itemº°nishe" xfId="1162" xr:uid="{00000000-0005-0000-0000-000089040000}"/>
    <cellStyle name="AÞ¸?JAN98°ni" xfId="1163" xr:uid="{00000000-0005-0000-0000-00008A040000}"/>
    <cellStyle name="AÞ¸?JANmº°" xfId="1164" xr:uid="{00000000-0005-0000-0000-00008B040000}"/>
    <cellStyle name="AÞ¸?Januaryish" xfId="1165" xr:uid="{00000000-0005-0000-0000-00008C040000}"/>
    <cellStyle name="AÞ¸?Julyary" xfId="1166" xr:uid="{00000000-0005-0000-0000-00008D040000}"/>
    <cellStyle name="AÞ¸?Juneary" xfId="1167" xr:uid="{00000000-0005-0000-0000-00008E040000}"/>
    <cellStyle name="AÞ¸?LABOR.FAC.EXP499" xfId="1168" xr:uid="{00000000-0005-0000-0000-00008F040000}"/>
    <cellStyle name="AÞ¸?LEADR.F" xfId="1169" xr:uid="{00000000-0005-0000-0000-000090040000}"/>
    <cellStyle name="AÞ¸?LINE¿i¿µ (2)P49906" xfId="1170" xr:uid="{00000000-0005-0000-0000-000091040000}"/>
    <cellStyle name="AÞ¸?LINE¿i¿µC.EXP4" xfId="1171" xr:uid="{00000000-0005-0000-0000-000092040000}"/>
    <cellStyle name="AÞ¸?MANUF. COSTSP49" xfId="1172" xr:uid="{00000000-0005-0000-0000-000093040000}"/>
    <cellStyle name="AÞ¸?March. C" xfId="1173" xr:uid="{00000000-0005-0000-0000-000094040000}"/>
    <cellStyle name="AÞ¸?MARUF." xfId="1174" xr:uid="{00000000-0005-0000-0000-000095040000}"/>
    <cellStyle name="AÞ¸?MATERIALOST" xfId="1175" xr:uid="{00000000-0005-0000-0000-000096040000}"/>
    <cellStyle name="AÞ¸?MAYERI" xfId="1176" xr:uid="{00000000-0005-0000-0000-000097040000}"/>
    <cellStyle name="AÞ¸?MEX.PRL_¸¸±aµµ·¡0699(final" xfId="1177" xr:uid="{00000000-0005-0000-0000-000098040000}"/>
    <cellStyle name="AÞ¸?MEX.PRLLOS" xfId="1178" xr:uid="{00000000-0005-0000-0000-000099040000}"/>
    <cellStyle name="AÞ¸?MEX1PRL" xfId="1179" xr:uid="{00000000-0005-0000-0000-00009A040000}"/>
    <cellStyle name="AÞ¸?mex3PRL" xfId="1180" xr:uid="{00000000-0005-0000-0000-00009B040000}"/>
    <cellStyle name="AÞ¸?MEXICAN PAYROLL(JAN)OD." xfId="1181" xr:uid="{00000000-0005-0000-0000-00009C040000}"/>
    <cellStyle name="AÞ¸?MHXIC" xfId="1182" xr:uid="{00000000-0005-0000-0000-00009D040000}"/>
    <cellStyle name="AÞ¸?MONTHLY PRODOLL" xfId="1183" xr:uid="{00000000-0005-0000-0000-00009E040000}"/>
    <cellStyle name="AÞ¸?ºI¼­º° (2)ODOLL(JA" xfId="1184" xr:uid="{00000000-0005-0000-0000-00009F040000}"/>
    <cellStyle name="AÞ¸?ºI¼­º°Y PRODOL" xfId="1185" xr:uid="{00000000-0005-0000-0000-0000A0040000}"/>
    <cellStyle name="AÞ¸?P&amp;L~ADV. PRODLL(" xfId="1186" xr:uid="{00000000-0005-0000-0000-0000A1040000}"/>
    <cellStyle name="AÞ¸?PLAN`98(6.15)LL(" xfId="1187" xr:uid="{00000000-0005-0000-0000-0000A2040000}"/>
    <cellStyle name="AÞ¸?PLAN`98(6.15)LL( 2" xfId="1188" xr:uid="{00000000-0005-0000-0000-0000A3040000}"/>
    <cellStyle name="AÞ¸?PRD(12)(6." xfId="1189" xr:uid="{00000000-0005-0000-0000-0000A4040000}"/>
    <cellStyle name="AÞ¸?PRD_¸¸±aµµ·¡)LL(JAN)OD" xfId="1190" xr:uid="{00000000-0005-0000-0000-0000A5040000}"/>
    <cellStyle name="AÞ¸?PRDN`9" xfId="1191" xr:uid="{00000000-0005-0000-0000-0000A6040000}"/>
    <cellStyle name="AÞ¸?PROD REPORT2)_" xfId="1192" xr:uid="{00000000-0005-0000-0000-0000A7040000}"/>
    <cellStyle name="AÞ¸?PROD REPORT3)_P" xfId="1193" xr:uid="{00000000-0005-0000-0000-0000A8040000}"/>
    <cellStyle name="AÞ¸?PROD(FEB)RT3" xfId="1194" xr:uid="{00000000-0005-0000-0000-0000A9040000}"/>
    <cellStyle name="AÞ¸?PROD(JAN)RT3" xfId="1195" xr:uid="{00000000-0005-0000-0000-0000AA040000}"/>
    <cellStyle name="AÞ¸?PROD.COSTING)_P" xfId="1196" xr:uid="{00000000-0005-0000-0000-0000AB040000}"/>
    <cellStyle name="AÞ¸?PROD.MAYTIN" xfId="1197" xr:uid="{00000000-0005-0000-0000-0000AC040000}"/>
    <cellStyle name="AÞ¸?REEFERAYT" xfId="1198" xr:uid="{00000000-0005-0000-0000-0000AD040000}"/>
    <cellStyle name="AÞ¸?Sheet1 (2)_¸¸±aµµ·¡SEPTINGSEP" xfId="1199" xr:uid="{00000000-0005-0000-0000-0000AE040000}"/>
    <cellStyle name="AÞ¸?Sheet1 (2)NG)" xfId="1200" xr:uid="{00000000-0005-0000-0000-0000AF040000}"/>
    <cellStyle name="AÞ¸?Sheet1_12)_" xfId="1201" xr:uid="{00000000-0005-0000-0000-0000B0040000}"/>
    <cellStyle name="AÞ¸?Sheet1AYT" xfId="1202" xr:uid="{00000000-0005-0000-0000-0000B1040000}"/>
    <cellStyle name="AÞ¸?Sheet3_12" xfId="1203" xr:uid="{00000000-0005-0000-0000-0000B2040000}"/>
    <cellStyle name="AÞ¸?Sheet4_12" xfId="1204" xr:uid="{00000000-0005-0000-0000-0000B3040000}"/>
    <cellStyle name="AÞ¸?SUBCONTRACTOR COSTS (2" xfId="1205" xr:uid="{00000000-0005-0000-0000-0000B4040000}"/>
    <cellStyle name="AÞ¸?SUBCONTRACTOR COSTS_¸¸±aµµ·¡PTINGTING." xfId="1206" xr:uid="{00000000-0005-0000-0000-0000B5040000}"/>
    <cellStyle name="AÞ¸?SUMMARYRAC" xfId="1207" xr:uid="{00000000-0005-0000-0000-0000B6040000}"/>
    <cellStyle name="AÞ¸?TCMMA" xfId="1208" xr:uid="{00000000-0005-0000-0000-0000B7040000}"/>
    <cellStyle name="AÞ¸?US PAYROLL(JAN)OST" xfId="1209" xr:uid="{00000000-0005-0000-0000-0000B8040000}"/>
    <cellStyle name="AÞ¸?US.PRL_¸¸±aµµ·¡OSTS_cover" xfId="1210" xr:uid="{00000000-0005-0000-0000-0000B9040000}"/>
    <cellStyle name="AÞ¸?US.PRLROL" xfId="1211" xr:uid="{00000000-0005-0000-0000-0000BA040000}"/>
    <cellStyle name="AÞ¸?V.8.(2)¿µ¾÷¿UAU±YPROD.SEPT" xfId="1212" xr:uid="{00000000-0005-0000-0000-0000BB040000}"/>
    <cellStyle name="AÞ¸?V.8.(3)ºIA·AU±YA¶´Þ¹æ¾EEPTINGSEPTIN" xfId="1213" xr:uid="{00000000-0005-0000-0000-0000BC040000}"/>
    <cellStyle name="AÞ¸?V.8.(4)¿µ¾÷¿Uºn¿eA?¤¾EEPTINGSEPT" xfId="1214" xr:uid="{00000000-0005-0000-0000-0000BD040000}"/>
    <cellStyle name="AÞ¸?V.8.AU±Y¿i¿e(1.¿µ¾÷»o)EEPTINGSEPT" xfId="1215" xr:uid="{00000000-0005-0000-0000-0000BE040000}"/>
    <cellStyle name="AÞ¸?VT8.A" xfId="1216" xr:uid="{00000000-0005-0000-0000-0000BF040000}"/>
    <cellStyle name="AÞ¸?VT95³aAc°iÆC¸A»o¼¼÷»o)EEPTIN" xfId="1217" xr:uid="{00000000-0005-0000-0000-0000C0040000}"/>
    <cellStyle name="AÞ¸?WARRANTY_¸¸±aµµ·¡¼÷»o)EEPTI" xfId="1218" xr:uid="{00000000-0005-0000-0000-0000C1040000}"/>
    <cellStyle name="AÞ¸?WARRANTY°i " xfId="1219" xr:uid="{00000000-0005-0000-0000-0000C2040000}"/>
    <cellStyle name="AÞ¸?warrantyA?¤A?I (2)ROD.SE" xfId="1220" xr:uid="{00000000-0005-0000-0000-0000C3040000}"/>
    <cellStyle name="AÞ¸?warrantyA?¤A?I2)_PRO" xfId="1221" xr:uid="{00000000-0005-0000-0000-0000C4040000}"/>
    <cellStyle name="AÞ¸?WK1_¸¸±aµµ·¡A?I (2)RO" xfId="1222" xr:uid="{00000000-0005-0000-0000-0000C5040000}"/>
    <cellStyle name="AÞ¸?WK1ran" xfId="1223" xr:uid="{00000000-0005-0000-0000-0000C6040000}"/>
    <cellStyle name="AÞ¸?WK2_¸¸±aµµ·¡)_PROD.SEP" xfId="1224" xr:uid="{00000000-0005-0000-0000-0000C7040000}"/>
    <cellStyle name="AÞ¸?WK3_¸¸±aµµ·¡)_PROD.SEP" xfId="1225" xr:uid="{00000000-0005-0000-0000-0000C8040000}"/>
    <cellStyle name="AÞ¸?WK4_¸¸±aµµ·¡)_PROD.SEP" xfId="1226" xr:uid="{00000000-0005-0000-0000-0000C9040000}"/>
    <cellStyle name="AÞ¸¶ [0]_¡U¾EU￢ A¾COºn±³ " xfId="1227" xr:uid="{00000000-0005-0000-0000-0000CA040000}"/>
    <cellStyle name="ÄÞ¸¶ [0]_¡Ú¾ÈÜ¬ Á¾ÇÕºñ±³ " xfId="1228" xr:uid="{00000000-0005-0000-0000-0000CB040000}"/>
    <cellStyle name="AÞ¸¶ [0]_´eºnC￥" xfId="1229" xr:uid="{00000000-0005-0000-0000-0000CC040000}"/>
    <cellStyle name="ÄÞ¸¶ [0]_±â¾È " xfId="1230" xr:uid="{00000000-0005-0000-0000-0000CD040000}"/>
    <cellStyle name="AÞ¸¶ [0]_°u¸RC×¸n_¾÷A¾º° " xfId="1231" xr:uid="{00000000-0005-0000-0000-0000CE040000}"/>
    <cellStyle name="ÄÞ¸¶ [0]_½ÇÀûÇöÈ² " xfId="1232" xr:uid="{00000000-0005-0000-0000-0000CF040000}"/>
    <cellStyle name="AÞ¸¶ [0]_1.SUMMARY " xfId="1233" xr:uid="{00000000-0005-0000-0000-0000D0040000}"/>
    <cellStyle name="ÄÞ¸¶ [0]_1.SUMMARY " xfId="1234" xr:uid="{00000000-0005-0000-0000-0000D1040000}"/>
    <cellStyle name="AÞ¸¶ [0]_1.SUMMARY  2" xfId="1235" xr:uid="{00000000-0005-0000-0000-0000D2040000}"/>
    <cellStyle name="ÄÞ¸¶ [0]_1.SUMMARY  2" xfId="1236" xr:uid="{00000000-0005-0000-0000-0000D3040000}"/>
    <cellStyle name="AÞ¸¶ [0]_2.CONCEPT " xfId="1237" xr:uid="{00000000-0005-0000-0000-0000D4040000}"/>
    <cellStyle name="ÄÞ¸¶ [0]_2.CONCEPT " xfId="1238" xr:uid="{00000000-0005-0000-0000-0000D5040000}"/>
    <cellStyle name="AÞ¸¶ [0]_2.CONCEPT  2" xfId="1239" xr:uid="{00000000-0005-0000-0000-0000D6040000}"/>
    <cellStyle name="ÄÞ¸¶ [0]_2.CONCEPT  2" xfId="1240" xr:uid="{00000000-0005-0000-0000-0000D7040000}"/>
    <cellStyle name="AÞ¸¶ [0]_3.MSCHEDULE¿μ¹R " xfId="1241" xr:uid="{00000000-0005-0000-0000-0000D8040000}"/>
    <cellStyle name="ÄÞ¸¶ [0]_3PJTR°èÈ¹ " xfId="1242" xr:uid="{00000000-0005-0000-0000-0000D9040000}"/>
    <cellStyle name="AÞ¸¶ [0]_4 " xfId="1243" xr:uid="{00000000-0005-0000-0000-0000DA040000}"/>
    <cellStyle name="ÄÞ¸¶ [0]_4 " xfId="1244" xr:uid="{00000000-0005-0000-0000-0000DB040000}"/>
    <cellStyle name="AÞ¸¶ [0]_4  2" xfId="1245" xr:uid="{00000000-0005-0000-0000-0000DC040000}"/>
    <cellStyle name="ÄÞ¸¶ [0]_4  2" xfId="1246" xr:uid="{00000000-0005-0000-0000-0000DD040000}"/>
    <cellStyle name="AÞ¸¶ [0]_6-3°æAi·A " xfId="1247" xr:uid="{00000000-0005-0000-0000-0000DE040000}"/>
    <cellStyle name="ÄÞ¸¶ [0]_6-3°æÀï·Â " xfId="1248" xr:uid="{00000000-0005-0000-0000-0000DF040000}"/>
    <cellStyle name="AÞ¸¶ [0]_6-3°æAi·A  2" xfId="1249" xr:uid="{00000000-0005-0000-0000-0000E0040000}"/>
    <cellStyle name="ÄÞ¸¶ [0]_6-3°æÀï·Â  2" xfId="1250" xr:uid="{00000000-0005-0000-0000-0000E1040000}"/>
    <cellStyle name="AÞ¸¶ [0]_7.MASTER SCHEDULE " xfId="1251" xr:uid="{00000000-0005-0000-0000-0000E2040000}"/>
    <cellStyle name="ÄÞ¸¶ [0]_7.MASTER SCHEDULE " xfId="1252" xr:uid="{00000000-0005-0000-0000-0000E3040000}"/>
    <cellStyle name="AÞ¸¶ [0]_7.MASTER SCHEDULE  2" xfId="1253" xr:uid="{00000000-0005-0000-0000-0000E4040000}"/>
    <cellStyle name="ÄÞ¸¶ [0]_7.MASTER SCHEDULE  2" xfId="1254" xr:uid="{00000000-0005-0000-0000-0000E5040000}"/>
    <cellStyle name="AÞ¸¶ [0]_AI¿ø°eE¹ " xfId="1255" xr:uid="{00000000-0005-0000-0000-0000E6040000}"/>
    <cellStyle name="ÄÞ¸¶ [0]_ÀÎ¿ø°èÈ¹ " xfId="1256" xr:uid="{00000000-0005-0000-0000-0000E7040000}"/>
    <cellStyle name="AÞ¸¶ [0]_AI¿ø°eE¹  2" xfId="1257" xr:uid="{00000000-0005-0000-0000-0000E8040000}"/>
    <cellStyle name="ÄÞ¸¶ [0]_ÀÎ¿ø°èÈ¹  2" xfId="1258" xr:uid="{00000000-0005-0000-0000-0000E9040000}"/>
    <cellStyle name="AÞ¸¶ [0]_AN°yº¸°i-Aß°¡Ay°¨ " xfId="1259" xr:uid="{00000000-0005-0000-0000-0000EA040000}"/>
    <cellStyle name="ÄÞ¸¶ [0]_ÃÖÁ¾ÀÏÁ¤ " xfId="1260" xr:uid="{00000000-0005-0000-0000-0000EB040000}"/>
    <cellStyle name="AÞ¸¶ [0]_INQUIRY ¿μ¾÷AßAø " xfId="1261" xr:uid="{00000000-0005-0000-0000-0000EC040000}"/>
    <cellStyle name="ÄÞ¸¶ [0]_lx-taxi " xfId="1262" xr:uid="{00000000-0005-0000-0000-0000ED040000}"/>
    <cellStyle name="AÞ¸¶ [0]_M105CDT " xfId="1263" xr:uid="{00000000-0005-0000-0000-0000EE040000}"/>
    <cellStyle name="ÄÞ¸¶ [0]_MKN-M1.1 " xfId="1264" xr:uid="{00000000-0005-0000-0000-0000EF040000}"/>
    <cellStyle name="AÞ¸¶ [0]_SAMPLE " xfId="1265" xr:uid="{00000000-0005-0000-0000-0000F0040000}"/>
    <cellStyle name="ÄÞ¸¶ [0]_SAMPLE " xfId="1266" xr:uid="{00000000-0005-0000-0000-0000F1040000}"/>
    <cellStyle name="AÞ¸¶ [0]_SAMPLE  2" xfId="1267" xr:uid="{00000000-0005-0000-0000-0000F2040000}"/>
    <cellStyle name="ÄÞ¸¶ [0]_SAMPLE  2" xfId="1268" xr:uid="{00000000-0005-0000-0000-0000F3040000}"/>
    <cellStyle name="AÞ¸¶ [0]_Sheet1 (2)_1.SUMMARY " xfId="1269" xr:uid="{00000000-0005-0000-0000-0000F4040000}"/>
    <cellStyle name="ÄÞ¸¶ [0]_Sheet1 (2)_1.SUMMARY " xfId="1270" xr:uid="{00000000-0005-0000-0000-0000F5040000}"/>
    <cellStyle name="AÞ¸¶ [0]_Sheet1 (2)_1.SUMMARY  2" xfId="1271" xr:uid="{00000000-0005-0000-0000-0000F6040000}"/>
    <cellStyle name="ÄÞ¸¶ [0]_Sheet1 (2)_1.SUMMARY  2" xfId="1272" xr:uid="{00000000-0005-0000-0000-0000F7040000}"/>
    <cellStyle name="AÞ¸¶ [0]_Sheet1 (2)_3.MSCHEDULE¿μ¹R " xfId="1273" xr:uid="{00000000-0005-0000-0000-0000F8040000}"/>
    <cellStyle name="ÄÞ¸¶ [0]_Sheet1_1.SUMMARY " xfId="1274" xr:uid="{00000000-0005-0000-0000-0000F9040000}"/>
    <cellStyle name="AÞ¸¶ [0]_Sheet1_3.MSCHEDULE¿μ¹R " xfId="1275" xr:uid="{00000000-0005-0000-0000-0000FA040000}"/>
    <cellStyle name="ÄÞ¸¶ [0]_Sheet1_ÃÖÁ¾ÀÏÁ¤ " xfId="1276" xr:uid="{00000000-0005-0000-0000-0000FB040000}"/>
    <cellStyle name="AÞ¸¶ [0]_Sheet1_XD AOA¾AIA¤ " xfId="1277" xr:uid="{00000000-0005-0000-0000-0000FC040000}"/>
    <cellStyle name="ÄÞ¸¶ [0]_Sheet1_XD ÃÖÁ¾ÀÏÁ¤ " xfId="1278" xr:uid="{00000000-0005-0000-0000-0000FD040000}"/>
    <cellStyle name="AÞ¸¶ [0]_Sheet1_XD AOA¾AIA¤  2" xfId="1279" xr:uid="{00000000-0005-0000-0000-0000FE040000}"/>
    <cellStyle name="ÄÞ¸¶ [0]_Sheet1_XD ÃÖÁ¾ÀÏÁ¤  2" xfId="1280" xr:uid="{00000000-0005-0000-0000-0000FF040000}"/>
    <cellStyle name="AÞ¸¶ [0]_SMG-CKD-d1.1 " xfId="1281" xr:uid="{00000000-0005-0000-0000-000000050000}"/>
    <cellStyle name="ÄÞ¸¶ [0]_SMG-CKD-d1.1 " xfId="1282" xr:uid="{00000000-0005-0000-0000-000001050000}"/>
    <cellStyle name="AÞ¸¶ [0]_SMG-CKD-d1.1  2" xfId="1283" xr:uid="{00000000-0005-0000-0000-000002050000}"/>
    <cellStyle name="ÄÞ¸¶ [0]_SMG-CKD-d1.1  2" xfId="1284" xr:uid="{00000000-0005-0000-0000-000003050000}"/>
    <cellStyle name="AÞ¸¶_¡U¾EU￢ A¾COºn±³ " xfId="1285" xr:uid="{00000000-0005-0000-0000-000004050000}"/>
    <cellStyle name="ÄÞ¸¶_¡Ú¾ÈÜ¬ Á¾ÇÕºñ±³ " xfId="1286" xr:uid="{00000000-0005-0000-0000-000005050000}"/>
    <cellStyle name="AÞ¸¶_´eºnC￥" xfId="1287" xr:uid="{00000000-0005-0000-0000-000006050000}"/>
    <cellStyle name="ÄÞ¸¶_±â¾È " xfId="1288" xr:uid="{00000000-0005-0000-0000-000007050000}"/>
    <cellStyle name="AÞ¸¶_°u¸RC×¸n_¾÷A¾º° " xfId="1289" xr:uid="{00000000-0005-0000-0000-000008050000}"/>
    <cellStyle name="ÄÞ¸¶_½ÇÀûÇöÈ² " xfId="1290" xr:uid="{00000000-0005-0000-0000-000009050000}"/>
    <cellStyle name="AÞ¸¶_1.SUMMARY " xfId="1291" xr:uid="{00000000-0005-0000-0000-00000A050000}"/>
    <cellStyle name="ÄÞ¸¶_1.SUMMARY " xfId="1292" xr:uid="{00000000-0005-0000-0000-00000B050000}"/>
    <cellStyle name="AÞ¸¶_1.SUMMARY  2" xfId="1293" xr:uid="{00000000-0005-0000-0000-00000C050000}"/>
    <cellStyle name="ÄÞ¸¶_1.SUMMARY  2" xfId="1294" xr:uid="{00000000-0005-0000-0000-00000D050000}"/>
    <cellStyle name="AÞ¸¶_2.CONCEPT " xfId="1295" xr:uid="{00000000-0005-0000-0000-00000E050000}"/>
    <cellStyle name="ÄÞ¸¶_2.CONCEPT " xfId="1296" xr:uid="{00000000-0005-0000-0000-00000F050000}"/>
    <cellStyle name="AÞ¸¶_2.CONCEPT  2" xfId="1297" xr:uid="{00000000-0005-0000-0000-000010050000}"/>
    <cellStyle name="ÄÞ¸¶_2.CONCEPT  2" xfId="1298" xr:uid="{00000000-0005-0000-0000-000011050000}"/>
    <cellStyle name="AÞ¸¶_3.MSCHEDULE¿μ¹R " xfId="1299" xr:uid="{00000000-0005-0000-0000-000012050000}"/>
    <cellStyle name="ÄÞ¸¶_3PJTR°èÈ¹ " xfId="1300" xr:uid="{00000000-0005-0000-0000-000013050000}"/>
    <cellStyle name="AÞ¸¶_4 " xfId="1301" xr:uid="{00000000-0005-0000-0000-000014050000}"/>
    <cellStyle name="ÄÞ¸¶_4 " xfId="1302" xr:uid="{00000000-0005-0000-0000-000015050000}"/>
    <cellStyle name="AÞ¸¶_4  2" xfId="1303" xr:uid="{00000000-0005-0000-0000-000016050000}"/>
    <cellStyle name="ÄÞ¸¶_4  2" xfId="1304" xr:uid="{00000000-0005-0000-0000-000017050000}"/>
    <cellStyle name="AÞ¸¶_6-3°æAi·A " xfId="1305" xr:uid="{00000000-0005-0000-0000-000018050000}"/>
    <cellStyle name="ÄÞ¸¶_6-3°æÀï·Â " xfId="1306" xr:uid="{00000000-0005-0000-0000-000019050000}"/>
    <cellStyle name="AÞ¸¶_6-3°æAi·A  2" xfId="1307" xr:uid="{00000000-0005-0000-0000-00001A050000}"/>
    <cellStyle name="ÄÞ¸¶_6-3°æÀï·Â  2" xfId="1308" xr:uid="{00000000-0005-0000-0000-00001B050000}"/>
    <cellStyle name="AÞ¸¶_7.MASTER SCHEDULE " xfId="1309" xr:uid="{00000000-0005-0000-0000-00001C050000}"/>
    <cellStyle name="ÄÞ¸¶_7.MASTER SCHEDULE " xfId="1310" xr:uid="{00000000-0005-0000-0000-00001D050000}"/>
    <cellStyle name="AÞ¸¶_7.MASTER SCHEDULE  2" xfId="1311" xr:uid="{00000000-0005-0000-0000-00001E050000}"/>
    <cellStyle name="ÄÞ¸¶_7.MASTER SCHEDULE  2" xfId="1312" xr:uid="{00000000-0005-0000-0000-00001F050000}"/>
    <cellStyle name="AÞ¸¶_AI¿ø°eE¹ " xfId="1313" xr:uid="{00000000-0005-0000-0000-000020050000}"/>
    <cellStyle name="ÄÞ¸¶_ÀÎ¿ø°èÈ¹ " xfId="1314" xr:uid="{00000000-0005-0000-0000-000021050000}"/>
    <cellStyle name="AÞ¸¶_AI¿ø°eE¹  2" xfId="1315" xr:uid="{00000000-0005-0000-0000-000022050000}"/>
    <cellStyle name="ÄÞ¸¶_ÀÎ¿ø°èÈ¹  2" xfId="1316" xr:uid="{00000000-0005-0000-0000-000023050000}"/>
    <cellStyle name="AÞ¸¶_AN°yº¸°i-Aß°¡Ay°¨ " xfId="1317" xr:uid="{00000000-0005-0000-0000-000024050000}"/>
    <cellStyle name="ÄÞ¸¶_ÃÖÁ¾ÀÏÁ¤ " xfId="1318" xr:uid="{00000000-0005-0000-0000-000025050000}"/>
    <cellStyle name="AÞ¸¶_INQUIRY ¿μ¾÷AßAø " xfId="1319" xr:uid="{00000000-0005-0000-0000-000026050000}"/>
    <cellStyle name="ÄÞ¸¶_lx-taxi " xfId="1320" xr:uid="{00000000-0005-0000-0000-000027050000}"/>
    <cellStyle name="AÞ¸¶_M105CDT " xfId="1321" xr:uid="{00000000-0005-0000-0000-000028050000}"/>
    <cellStyle name="ÄÞ¸¶_MKN-M1.1 " xfId="1322" xr:uid="{00000000-0005-0000-0000-000029050000}"/>
    <cellStyle name="AÞ¸¶_SAMPLE " xfId="1323" xr:uid="{00000000-0005-0000-0000-00002A050000}"/>
    <cellStyle name="ÄÞ¸¶_SAMPLE " xfId="1324" xr:uid="{00000000-0005-0000-0000-00002B050000}"/>
    <cellStyle name="AÞ¸¶_SAMPLE  2" xfId="1325" xr:uid="{00000000-0005-0000-0000-00002C050000}"/>
    <cellStyle name="ÄÞ¸¶_SAMPLE  2" xfId="1326" xr:uid="{00000000-0005-0000-0000-00002D050000}"/>
    <cellStyle name="AÞ¸¶_Sheet1 (2)_1.SUMMARY " xfId="1327" xr:uid="{00000000-0005-0000-0000-00002E050000}"/>
    <cellStyle name="ÄÞ¸¶_Sheet1 (2)_1.SUMMARY " xfId="1328" xr:uid="{00000000-0005-0000-0000-00002F050000}"/>
    <cellStyle name="AÞ¸¶_Sheet1 (2)_1.SUMMARY  2" xfId="1329" xr:uid="{00000000-0005-0000-0000-000030050000}"/>
    <cellStyle name="ÄÞ¸¶_Sheet1 (2)_1.SUMMARY  2" xfId="1330" xr:uid="{00000000-0005-0000-0000-000031050000}"/>
    <cellStyle name="AÞ¸¶_Sheet1 (2)_3.MSCHEDULE¿μ¹R " xfId="1331" xr:uid="{00000000-0005-0000-0000-000032050000}"/>
    <cellStyle name="ÄÞ¸¶_Sheet1_1.SUMMARY " xfId="1332" xr:uid="{00000000-0005-0000-0000-000033050000}"/>
    <cellStyle name="AÞ¸¶_Sheet1_3.MSCHEDULE¿μ¹R " xfId="1333" xr:uid="{00000000-0005-0000-0000-000034050000}"/>
    <cellStyle name="ÄÞ¸¶_Sheet1_ÃÖÁ¾ÀÏÁ¤ " xfId="1334" xr:uid="{00000000-0005-0000-0000-000035050000}"/>
    <cellStyle name="AÞ¸¶_Sheet1_XD AOA¾AIA¤ " xfId="1335" xr:uid="{00000000-0005-0000-0000-000036050000}"/>
    <cellStyle name="ÄÞ¸¶_Sheet1_XD ÃÖÁ¾ÀÏÁ¤ " xfId="1336" xr:uid="{00000000-0005-0000-0000-000037050000}"/>
    <cellStyle name="AÞ¸¶_Sheet1_XD AOA¾AIA¤  2" xfId="1337" xr:uid="{00000000-0005-0000-0000-000038050000}"/>
    <cellStyle name="ÄÞ¸¶_Sheet1_XD ÃÖÁ¾ÀÏÁ¤  2" xfId="1338" xr:uid="{00000000-0005-0000-0000-000039050000}"/>
    <cellStyle name="AÞ¸¶_SMG-CKD-d1.1 " xfId="1339" xr:uid="{00000000-0005-0000-0000-00003A050000}"/>
    <cellStyle name="ÄÞ¸¶_SMG-CKD-d1.1 " xfId="1340" xr:uid="{00000000-0005-0000-0000-00003B050000}"/>
    <cellStyle name="AÞ¸¶_SMG-CKD-d1.1  2" xfId="1341" xr:uid="{00000000-0005-0000-0000-00003C050000}"/>
    <cellStyle name="ÄÞ¸¶_SMG-CKD-d1.1  2" xfId="1342" xr:uid="{00000000-0005-0000-0000-00003D050000}"/>
    <cellStyle name="_x0001_b" xfId="1343" xr:uid="{00000000-0005-0000-0000-00003E050000}"/>
    <cellStyle name="Bad" xfId="1344" xr:uid="{00000000-0005-0000-0000-00003F050000}"/>
    <cellStyle name="Body" xfId="1345" xr:uid="{00000000-0005-0000-0000-000040050000}"/>
    <cellStyle name="Body 2" xfId="1346" xr:uid="{00000000-0005-0000-0000-000041050000}"/>
    <cellStyle name="BuiltOpt_Content" xfId="1347" xr:uid="{00000000-0005-0000-0000-000042050000}"/>
    <cellStyle name="C?A??½ACNµµ (7¿u)PROD.SEP" xfId="1348" xr:uid="{00000000-0005-0000-0000-000043050000}"/>
    <cellStyle name="C?A??½ACNµµ (7¿u)PROD.SEP 2" xfId="1349" xr:uid="{00000000-0005-0000-0000-000044050000}"/>
    <cellStyle name="C?A?´U°¡cover" xfId="1350" xr:uid="{00000000-0005-0000-0000-000045050000}"/>
    <cellStyle name="C?A?´U°¡cover 2" xfId="1351" xr:uid="{00000000-0005-0000-0000-000046050000}"/>
    <cellStyle name="C?A?¸¸±aµµ·¡ (2))_PROD.SE" xfId="1352" xr:uid="{00000000-0005-0000-0000-000047050000}"/>
    <cellStyle name="C?A?¸¸±aµµ·¡r (2)_PRO" xfId="1353" xr:uid="{00000000-0005-0000-0000-000048050000}"/>
    <cellStyle name="C?A?¸nA÷µµ· " xfId="1354" xr:uid="{00000000-0005-0000-0000-000049050000}"/>
    <cellStyle name="C?A?¸nA÷µµ·  2" xfId="1355" xr:uid="{00000000-0005-0000-0000-00004A050000}"/>
    <cellStyle name="C?A?¿uº° (4) (7¿u" xfId="1356" xr:uid="{00000000-0005-0000-0000-00004B050000}"/>
    <cellStyle name="C?A?¿uº° (4) (7¿u 2" xfId="1357" xr:uid="{00000000-0005-0000-0000-00004C050000}"/>
    <cellStyle name="C?A?±Y¾× (4) " xfId="1358" xr:uid="{00000000-0005-0000-0000-00004D050000}"/>
    <cellStyle name="C?A?±Y¾× (4)  2" xfId="1359" xr:uid="{00000000-0005-0000-0000-00004E050000}"/>
    <cellStyle name="C?A?»o¹Y±a(HYPA) (2)OD.SE" xfId="1360" xr:uid="{00000000-0005-0000-0000-00004F050000}"/>
    <cellStyle name="C?A?»o¹Y±a(HYPA) (2)OD.SE 2" xfId="1361" xr:uid="{00000000-0005-0000-0000-000050050000}"/>
    <cellStyle name="C?A?»y»e½CAuYPA) " xfId="1362" xr:uid="{00000000-0005-0000-0000-000051050000}"/>
    <cellStyle name="C?A?»y»e½CAuYPA)  2" xfId="1363" xr:uid="{00000000-0005-0000-0000-000052050000}"/>
    <cellStyle name="C?A?°¡µ¿A²AuYPA) " xfId="1364" xr:uid="{00000000-0005-0000-0000-000053050000}"/>
    <cellStyle name="C?A?°¡µ¿A²AuYPA)  2" xfId="1365" xr:uid="{00000000-0005-0000-0000-000054050000}"/>
    <cellStyle name="C?A?°æºn7¿uÐ¸R)) " xfId="1366" xr:uid="{00000000-0005-0000-0000-000055050000}"/>
    <cellStyle name="C?A?°æºn7¿uÐ¸R))  2" xfId="1367" xr:uid="{00000000-0005-0000-0000-000056050000}"/>
    <cellStyle name="C?A?°ø¹R (ºÐ¸R)) (2)OD." xfId="1368" xr:uid="{00000000-0005-0000-0000-000057050000}"/>
    <cellStyle name="C?A?°ø¹R (ºÐ¸R)) (2)OD. 2" xfId="1369" xr:uid="{00000000-0005-0000-0000-000058050000}"/>
    <cellStyle name="C?A?°ø¹R ²AuYP" xfId="1370" xr:uid="{00000000-0005-0000-0000-000059050000}"/>
    <cellStyle name="C?A?°ø¹R ²AuYP 2" xfId="1371" xr:uid="{00000000-0005-0000-0000-00005A050000}"/>
    <cellStyle name="C?A?¼OAI(»y»e1-3)(2)OD" xfId="1372" xr:uid="{00000000-0005-0000-0000-00005B050000}"/>
    <cellStyle name="C?A?¼OAI(»y»e1-3)(2)OD 2" xfId="1373" xr:uid="{00000000-0005-0000-0000-00005C050000}"/>
    <cellStyle name="C?A?¼OAI(ÆC¸A1-3) 2)OD." xfId="1374" xr:uid="{00000000-0005-0000-0000-00005D050000}"/>
    <cellStyle name="C?A?¼OAI(ÆC¸A1-3) 2)OD. 2" xfId="1375" xr:uid="{00000000-0005-0000-0000-00005E050000}"/>
    <cellStyle name="C?A?¼OAI(FEB»y»e) 2)OD" xfId="1376" xr:uid="{00000000-0005-0000-0000-00005F050000}"/>
    <cellStyle name="C?A?¼OAI(FEB»y»e) 2)OD 2" xfId="1377" xr:uid="{00000000-0005-0000-0000-000060050000}"/>
    <cellStyle name="C?A?¼OAI(FEBÆC¸A) 2)OD." xfId="1378" xr:uid="{00000000-0005-0000-0000-000061050000}"/>
    <cellStyle name="C?A?¼OAI(FEBÆC¸A) 2)OD. 2" xfId="1379" xr:uid="{00000000-0005-0000-0000-000062050000}"/>
    <cellStyle name="C?A?¼OAI(MAR»y»e) 2)OD" xfId="1380" xr:uid="{00000000-0005-0000-0000-000063050000}"/>
    <cellStyle name="C?A?¼OAI(MAR»y»e) 2)OD 2" xfId="1381" xr:uid="{00000000-0005-0000-0000-000064050000}"/>
    <cellStyle name="C?A?¼OAI(MARÆC¸A) 2)OD" xfId="1382" xr:uid="{00000000-0005-0000-0000-000065050000}"/>
    <cellStyle name="C?A?¼OAI(MARÆC¸A) 2)OD 2" xfId="1383" xr:uid="{00000000-0005-0000-0000-000066050000}"/>
    <cellStyle name="C?A?¼OAI(RIO)C¸A" xfId="1384" xr:uid="{00000000-0005-0000-0000-000067050000}"/>
    <cellStyle name="C?A?¼OAI(RIO)C¸A 2" xfId="1385" xr:uid="{00000000-0005-0000-0000-000068050000}"/>
    <cellStyle name="C?A?¼OAI°e»e(¿uº°)2)OD.SEP" xfId="1386" xr:uid="{00000000-0005-0000-0000-000069050000}"/>
    <cellStyle name="C?A?¼OAI°e»e(¿uº°)2)OD.SEP 2" xfId="1387" xr:uid="{00000000-0005-0000-0000-00006A050000}"/>
    <cellStyle name="C?A?¼OAI°e»e¼­uº°)2)O" xfId="1388" xr:uid="{00000000-0005-0000-0000-00006B050000}"/>
    <cellStyle name="C?A?¼OAI°e»e¼­uº°)2)O 2" xfId="1389" xr:uid="{00000000-0005-0000-0000-00006C050000}"/>
    <cellStyle name="C?A?¼OAI1¿u (2)º°)2" xfId="1390" xr:uid="{00000000-0005-0000-0000-00006D050000}"/>
    <cellStyle name="C?A?¼OAI1¿u (2)º°)2 2" xfId="1391" xr:uid="{00000000-0005-0000-0000-00006E050000}"/>
    <cellStyle name="C?A?¼OAI1¿u (ÆC¸A)2)OD.S" xfId="1392" xr:uid="{00000000-0005-0000-0000-00006F050000}"/>
    <cellStyle name="C?A?¼OAI1¿u (ÆC¸A)2)OD.S 2" xfId="1393" xr:uid="{00000000-0005-0000-0000-000070050000}"/>
    <cellStyle name="C?A?¼OAI1¿ue¼­u" xfId="1394" xr:uid="{00000000-0005-0000-0000-000071050000}"/>
    <cellStyle name="C?A?¼OAI1¿ue¼­u 2" xfId="1395" xr:uid="{00000000-0005-0000-0000-000072050000}"/>
    <cellStyle name="C?A?¼OAI1-12¿u  (»y)  (3)PTING" xfId="1396" xr:uid="{00000000-0005-0000-0000-000073050000}"/>
    <cellStyle name="C?A?¼OAI1-12¿u  (»y)  (3)PTING 2" xfId="1397" xr:uid="{00000000-0005-0000-0000-000074050000}"/>
    <cellStyle name="C?A?¼OAI1-12¿u  (ÆC)  (4)PTING" xfId="1398" xr:uid="{00000000-0005-0000-0000-000075050000}"/>
    <cellStyle name="C?A?¼OAI1-12¿u  (ÆC)  (4)PTING 2" xfId="1399" xr:uid="{00000000-0005-0000-0000-000076050000}"/>
    <cellStyle name="C?A?¼OAI1-5¿u  (»y)  (2))PTIN" xfId="1400" xr:uid="{00000000-0005-0000-0000-000077050000}"/>
    <cellStyle name="C?A?¼OAI1-5¿u  (»y)  (2))PTIN 2" xfId="1401" xr:uid="{00000000-0005-0000-0000-000078050000}"/>
    <cellStyle name="C?A?¼OAI1-6¿u  (ÆC¸A±aA?PTINGSEP" xfId="1402" xr:uid="{00000000-0005-0000-0000-000079050000}"/>
    <cellStyle name="C?A?¼OAI1-6¿u  (ÆC¸A±aA?PTINGSEP 2" xfId="1403" xr:uid="{00000000-0005-0000-0000-00007A050000}"/>
    <cellStyle name="C?A?¼OAIA?¤»cC?" xfId="1404" xr:uid="{00000000-0005-0000-0000-00007B050000}"/>
    <cellStyle name="C?A?¼OAIA?¤»cC? 2" xfId="1405" xr:uid="{00000000-0005-0000-0000-00007C050000}"/>
    <cellStyle name="C?A?¼OAIA?I.95 (2)A±aA" xfId="1406" xr:uid="{00000000-0005-0000-0000-00007D050000}"/>
    <cellStyle name="C?A?¼OAIA?I.95 (2)A±aA 2" xfId="1407" xr:uid="{00000000-0005-0000-0000-00007E050000}"/>
    <cellStyle name="C?A?¼OAIA?I.95(ÆC " xfId="1408" xr:uid="{00000000-0005-0000-0000-00007F050000}"/>
    <cellStyle name="C?A?¼OAIA?I.95(ÆC  2" xfId="1409" xr:uid="{00000000-0005-0000-0000-000080050000}"/>
    <cellStyle name="C?A?¼OAIA?I.9972_¼OAI(AUG»y»e) (2)NGPTING" xfId="1410" xr:uid="{00000000-0005-0000-0000-000081050000}"/>
    <cellStyle name="C?A?¼OAIA?I.99722)A " xfId="1411" xr:uid="{00000000-0005-0000-0000-000082050000}"/>
    <cellStyle name="C?A?¼OAIA?I.99722)A  2" xfId="1412" xr:uid="{00000000-0005-0000-0000-000083050000}"/>
    <cellStyle name="C?A?¼OAIAO¿a»cC?_PROD" xfId="1413" xr:uid="{00000000-0005-0000-0000-000084050000}"/>
    <cellStyle name="C?A?¼OAIAO¿a»cC?¼OAI(AUG»y»e) (2)(JUN) (2)" xfId="1414" xr:uid="{00000000-0005-0000-0000-000085050000}"/>
    <cellStyle name="C?A?¼OAIAO¿a»cC?¼OAI(AUG»y»e) (2)(JUN) (2) 2" xfId="1415" xr:uid="{00000000-0005-0000-0000-000086050000}"/>
    <cellStyle name="C?A?¼OAIAO¿a»cC?¼OAI(JUL»y»e) (2)(JUN) (2)" xfId="1416" xr:uid="{00000000-0005-0000-0000-000087050000}"/>
    <cellStyle name="C?A?¼OAIAO¿a»cC?¼OAI(JUL»y»e) (2)(JUN) (2) 2" xfId="1417" xr:uid="{00000000-0005-0000-0000-000088050000}"/>
    <cellStyle name="C?A?¼OAIAO¿a»cC?BOOK25UL»y»e" xfId="1418" xr:uid="{00000000-0005-0000-0000-000089050000}"/>
    <cellStyle name="C?A?¼OAIAO¿a»cC?BOOK25UL»y»e 2" xfId="1419" xr:uid="{00000000-0005-0000-0000-00008A050000}"/>
    <cellStyle name="C?A?¼OAIAO¿a»cC?BOOK26UL»y»e" xfId="1420" xr:uid="{00000000-0005-0000-0000-00008B050000}"/>
    <cellStyle name="C?A?¼OAIAO¿a»cC?BOOK26UL»y»e 2" xfId="1421" xr:uid="{00000000-0005-0000-0000-00008C050000}"/>
    <cellStyle name="C?A?¼OAIAO¿a»cC?BOOK2JUL»y " xfId="1422" xr:uid="{00000000-0005-0000-0000-00008D050000}"/>
    <cellStyle name="C?A?¼OAIAO¿a»cC?BOOK2JUL»y  2" xfId="1423" xr:uid="{00000000-0005-0000-0000-00008E050000}"/>
    <cellStyle name="C?A?¼OAIAO¿a»cC?Gen.Exp.Analysis(AUG) (2))INGSE" xfId="1424" xr:uid="{00000000-0005-0000-0000-00008F050000}"/>
    <cellStyle name="C?A?¼OAIAO¿a»cC?Gen.Exp.Analysis(AUG) (2))INGSE 2" xfId="1425" xr:uid="{00000000-0005-0000-0000-000090050000}"/>
    <cellStyle name="C?A?¼OAIAO¿a»cC?Gen.Exp.Analysis(JUL) (2))INGSE" xfId="1426" xr:uid="{00000000-0005-0000-0000-000091050000}"/>
    <cellStyle name="C?A?¼OAIAO¿a»cC?Gen.Exp.Analysis(JUL) (2))INGSE 2" xfId="1427" xr:uid="{00000000-0005-0000-0000-000092050000}"/>
    <cellStyle name="C?A?¼OAIAO¿a»cC?Gen.Exp.Analysis(JUN) (2))INGSE" xfId="1428" xr:uid="{00000000-0005-0000-0000-000093050000}"/>
    <cellStyle name="C?A?¼OAIAO¿a»cC?Gen.Exp.Analysis(JUN) (2))INGSE 2" xfId="1429" xr:uid="{00000000-0005-0000-0000-000094050000}"/>
    <cellStyle name="C?A?¼OAIAO¿a»cC?HYPA9810Analys" xfId="1430" xr:uid="{00000000-0005-0000-0000-000095050000}"/>
    <cellStyle name="C?A?¼OAIAO¿a»cC?HYPA9810Analys 2" xfId="1431" xr:uid="{00000000-0005-0000-0000-000096050000}"/>
    <cellStyle name="C?A?¼OAIAO¿a»cC?HYPA9870Analy" xfId="1432" xr:uid="{00000000-0005-0000-0000-000097050000}"/>
    <cellStyle name="C?A?¼OAIAO¿a»cC?HYPA9870Analy 2" xfId="1433" xr:uid="{00000000-0005-0000-0000-000098050000}"/>
    <cellStyle name="C?A?¼OAIAO¿a»cC?HYPA9880Analy" xfId="1434" xr:uid="{00000000-0005-0000-0000-000099050000}"/>
    <cellStyle name="C?A?¼OAIAO¿a»cC?HYPA9880Analy 2" xfId="1435" xr:uid="{00000000-0005-0000-0000-00009A050000}"/>
    <cellStyle name="C?A?¼OAIAO¿a»cC?HYPA9890Analy" xfId="1436" xr:uid="{00000000-0005-0000-0000-00009B050000}"/>
    <cellStyle name="C?A?¼OAIAO¿a»cC?HYPA9890Analy 2" xfId="1437" xr:uid="{00000000-0005-0000-0000-00009C050000}"/>
    <cellStyle name="C?A?¼OAIAO¿a»cC?MEX19890An" xfId="1438" xr:uid="{00000000-0005-0000-0000-00009D050000}"/>
    <cellStyle name="C?A?¼OAIAO¿a»cC?MEX19890An 2" xfId="1439" xr:uid="{00000000-0005-0000-0000-00009E050000}"/>
    <cellStyle name="C?A?¼OAIAO¿a»cC?PROD REPORT3ysis(J" xfId="1440" xr:uid="{00000000-0005-0000-0000-00009F050000}"/>
    <cellStyle name="C?A?¼OAIAO¿a»cC?PROD REPORT3ysis(J 2" xfId="1441" xr:uid="{00000000-0005-0000-0000-0000A0050000}"/>
    <cellStyle name="C?A?¼OAIAO¿a»cC?PROD REPORTlysis(" xfId="1442" xr:uid="{00000000-0005-0000-0000-0000A1050000}"/>
    <cellStyle name="C?A?¼OAIAO¿a»cC?PROD REPORTlysis( 2" xfId="1443" xr:uid="{00000000-0005-0000-0000-0000A2050000}"/>
    <cellStyle name="C?A?¼OAIJAN(»y»e?°æAu)EPORT3ys" xfId="1444" xr:uid="{00000000-0005-0000-0000-0000A3050000}"/>
    <cellStyle name="C?A?¼OAIJAN(»y»e?°æAu)EPORT3ys 2" xfId="1445" xr:uid="{00000000-0005-0000-0000-0000A4050000}"/>
    <cellStyle name="C?A?¼OAIJAN(»y»e?°æEA) PORT3ysi" xfId="1446" xr:uid="{00000000-0005-0000-0000-0000A5050000}"/>
    <cellStyle name="C?A?¼OAIJAN(»y»e?°æEA) PORT3ysi 2" xfId="1447" xr:uid="{00000000-0005-0000-0000-0000A6050000}"/>
    <cellStyle name="C?A?¼OAIJAN(ÆC¸A)?°æEA" xfId="1448" xr:uid="{00000000-0005-0000-0000-0000A7050000}"/>
    <cellStyle name="C?A?¼OAIJAN(ÆC¸A)?°æEA 2" xfId="1449" xr:uid="{00000000-0005-0000-0000-0000A8050000}"/>
    <cellStyle name="C?A?1¿u_1AN(" xfId="1450" xr:uid="{00000000-0005-0000-0000-0000A9050000}"/>
    <cellStyle name="C?A?1¿uIJA" xfId="1451" xr:uid="{00000000-0005-0000-0000-0000AA050000}"/>
    <cellStyle name="C?A?1¿uIJA 2" xfId="1452" xr:uid="{00000000-0005-0000-0000-0000AB050000}"/>
    <cellStyle name="C?A?10¿u1AN" xfId="1453" xr:uid="{00000000-0005-0000-0000-0000AC050000}"/>
    <cellStyle name="C?A?10¿u1AN 2" xfId="1454" xr:uid="{00000000-0005-0000-0000-0000AD050000}"/>
    <cellStyle name="C?A?11¿u1AN" xfId="1455" xr:uid="{00000000-0005-0000-0000-0000AE050000}"/>
    <cellStyle name="C?A?11¿u1AN 2" xfId="1456" xr:uid="{00000000-0005-0000-0000-0000AF050000}"/>
    <cellStyle name="C?A?12¿u1AN" xfId="1457" xr:uid="{00000000-0005-0000-0000-0000B0050000}"/>
    <cellStyle name="C?A?12¿u1AN 2" xfId="1458" xr:uid="{00000000-0005-0000-0000-0000B1050000}"/>
    <cellStyle name="C?A?2¿u_1AN(" xfId="1459" xr:uid="{00000000-0005-0000-0000-0000B2050000}"/>
    <cellStyle name="C?A?2¿uu1A" xfId="1460" xr:uid="{00000000-0005-0000-0000-0000B3050000}"/>
    <cellStyle name="C?A?2¿uu1A 2" xfId="1461" xr:uid="{00000000-0005-0000-0000-0000B4050000}"/>
    <cellStyle name="C?A?3¿u 1AN" xfId="1462" xr:uid="{00000000-0005-0000-0000-0000B5050000}"/>
    <cellStyle name="C?A?3¿u 1AN 2" xfId="1463" xr:uid="{00000000-0005-0000-0000-0000B6050000}"/>
    <cellStyle name="C?A?4¿u  AN(" xfId="1464" xr:uid="{00000000-0005-0000-0000-0000B7050000}"/>
    <cellStyle name="C?A?4¿u  AN( 2" xfId="1465" xr:uid="{00000000-0005-0000-0000-0000B8050000}"/>
    <cellStyle name="C?A?5¿u  AN(" xfId="1466" xr:uid="{00000000-0005-0000-0000-0000B9050000}"/>
    <cellStyle name="C?A?5¿u  AN( 2" xfId="1467" xr:uid="{00000000-0005-0000-0000-0000BA050000}"/>
    <cellStyle name="C?A?9¿u  A" xfId="1468" xr:uid="{00000000-0005-0000-0000-0000BB050000}"/>
    <cellStyle name="C?A?9¿u  A 2" xfId="1469" xr:uid="{00000000-0005-0000-0000-0000BC050000}"/>
    <cellStyle name="C?A?96 Factory Overhead P" xfId="1470" xr:uid="{00000000-0005-0000-0000-0000BD050000}"/>
    <cellStyle name="C?A?96 Factory Overhead P 2" xfId="1471" xr:uid="{00000000-0005-0000-0000-0000BE050000}"/>
    <cellStyle name="C?A?96 Profit Projection (RC)ys" xfId="1472" xr:uid="{00000000-0005-0000-0000-0000BF050000}"/>
    <cellStyle name="C?A?96 Profit Projection (RC)ys 2" xfId="1473" xr:uid="{00000000-0005-0000-0000-0000C0050000}"/>
    <cellStyle name="C?A?96 Profit Projection (TC)ys" xfId="1474" xr:uid="{00000000-0005-0000-0000-0000C1050000}"/>
    <cellStyle name="C?A?96 Profit Projection (TC)ys 2" xfId="1475" xr:uid="{00000000-0005-0000-0000-0000C2050000}"/>
    <cellStyle name="C?A?96 Profit Projection (VT)ys" xfId="1476" xr:uid="{00000000-0005-0000-0000-0000C3050000}"/>
    <cellStyle name="C?A?96 Profit Projection (VT)ys 2" xfId="1477" xr:uid="{00000000-0005-0000-0000-0000C4050000}"/>
    <cellStyle name="C?A?96 Profit ProjectionPO" xfId="1478" xr:uid="{00000000-0005-0000-0000-0000C5050000}"/>
    <cellStyle name="C?A?96 Profit ProjectionPO 2" xfId="1479" xr:uid="{00000000-0005-0000-0000-0000C6050000}"/>
    <cellStyle name="C?A?97 INVENTORY COSTio" xfId="1480" xr:uid="{00000000-0005-0000-0000-0000C7050000}"/>
    <cellStyle name="C?A?97 INVENTORY COSTio 2" xfId="1481" xr:uid="{00000000-0005-0000-0000-0000C8050000}"/>
    <cellStyle name="C?A?97 P" xfId="1482" xr:uid="{00000000-0005-0000-0000-0000C9050000}"/>
    <cellStyle name="C?A?97 P 2" xfId="1483" xr:uid="{00000000-0005-0000-0000-0000CA050000}"/>
    <cellStyle name="C?A?97 UNIT COST C" xfId="1484" xr:uid="{00000000-0005-0000-0000-0000CB050000}"/>
    <cellStyle name="C?A?97 UNIT COST C 2" xfId="1485" xr:uid="{00000000-0005-0000-0000-0000CC050000}"/>
    <cellStyle name="C?A?97(ÆC°uºn) (2)OSTio" xfId="1486" xr:uid="{00000000-0005-0000-0000-0000CD050000}"/>
    <cellStyle name="C?A?97(ÆC°uºn) (2)OSTio 2" xfId="1487" xr:uid="{00000000-0005-0000-0000-0000CE050000}"/>
    <cellStyle name="C?A?97(ÆC°uºn) (3)OSTio" xfId="1488" xr:uid="{00000000-0005-0000-0000-0000CF050000}"/>
    <cellStyle name="C?A?97(ÆC°uºn) (3)OSTio 2" xfId="1489" xr:uid="{00000000-0005-0000-0000-0000D0050000}"/>
    <cellStyle name="C?A?97PORTION) " xfId="1490" xr:uid="{00000000-0005-0000-0000-0000D1050000}"/>
    <cellStyle name="C?A?97PORTION)  2" xfId="1491" xr:uid="{00000000-0005-0000-0000-0000D2050000}"/>
    <cellStyle name="C?A?A7P" xfId="1492" xr:uid="{00000000-0005-0000-0000-0000D3050000}"/>
    <cellStyle name="C?A?Ac°i?°¡°¨ (3)OSTi" xfId="1493" xr:uid="{00000000-0005-0000-0000-0000D4050000}"/>
    <cellStyle name="C?A?Ac°i?°¡°¨ (3)OSTi 2" xfId="1494" xr:uid="{00000000-0005-0000-0000-0000D5050000}"/>
    <cellStyle name="C?A?Ac°i?°¡°¨_¼OAI(AUG»y»e) (2)s(JUN) (2))" xfId="1495" xr:uid="{00000000-0005-0000-0000-0000D6050000}"/>
    <cellStyle name="C?A?Ac°iº¸A?¹RA|_¼OAI(AUG»y»e) (2)N) (2)2))" xfId="1496" xr:uid="{00000000-0005-0000-0000-0000D7050000}"/>
    <cellStyle name="C?A?Ac°iº¸A?¹RA|ROD RE" xfId="1497" xr:uid="{00000000-0005-0000-0000-0000D8050000}"/>
    <cellStyle name="C?A?Ac°iº¸A?¹RA|ROD RE 2" xfId="1498" xr:uid="{00000000-0005-0000-0000-0000D9050000}"/>
    <cellStyle name="C?A?ADJUSTA?" xfId="1499" xr:uid="{00000000-0005-0000-0000-0000DA050000}"/>
    <cellStyle name="C?A?ADJUSTA? 2" xfId="1500" xr:uid="{00000000-0005-0000-0000-0000DB050000}"/>
    <cellStyle name="C?A?ADJUSTED TOTALRO" xfId="1501" xr:uid="{00000000-0005-0000-0000-0000DC050000}"/>
    <cellStyle name="C?A?ADJUSTED TOTALRO 2" xfId="1502" xr:uid="{00000000-0005-0000-0000-0000DD050000}"/>
    <cellStyle name="C?A?ALLOCATION_1AL" xfId="1503" xr:uid="{00000000-0005-0000-0000-0000DE050000}"/>
    <cellStyle name="C?A?ALLOCATIONOT" xfId="1504" xr:uid="{00000000-0005-0000-0000-0000DF050000}"/>
    <cellStyle name="C?A?ALLOCATIONOT 2" xfId="1505" xr:uid="{00000000-0005-0000-0000-0000E0050000}"/>
    <cellStyle name="C?A?Ao±ÞAIAU¹eºI±aA?(4¿u)3T3ysis(J" xfId="1506" xr:uid="{00000000-0005-0000-0000-0000E1050000}"/>
    <cellStyle name="C?A?Ao±ÞAIAU¹eºI±aA?(4¿u)3T3ysis(J 2" xfId="1507" xr:uid="{00000000-0005-0000-0000-0000E2050000}"/>
    <cellStyle name="C?A?Ao±ÞAIAU¹eºI±aA?(5¿u)3T3ysis(J" xfId="1508" xr:uid="{00000000-0005-0000-0000-0000E3050000}"/>
    <cellStyle name="C?A?Ao±ÞAIAU¹eºI±aA?(5¿u)3T3ysis(J 2" xfId="1509" xr:uid="{00000000-0005-0000-0000-0000E4050000}"/>
    <cellStyle name="C?A?APR?" xfId="1510" xr:uid="{00000000-0005-0000-0000-0000E5050000}"/>
    <cellStyle name="C?A?APR? 2" xfId="1511" xr:uid="{00000000-0005-0000-0000-0000E6050000}"/>
    <cellStyle name="C?A?AprilIA" xfId="1512" xr:uid="{00000000-0005-0000-0000-0000E7050000}"/>
    <cellStyle name="C?A?AprilIA 2" xfId="1513" xr:uid="{00000000-0005-0000-0000-0000E8050000}"/>
    <cellStyle name="C?A?AS400 AU" xfId="1514" xr:uid="{00000000-0005-0000-0000-0000E9050000}"/>
    <cellStyle name="C?A?AS400 AU 2" xfId="1515" xr:uid="{00000000-0005-0000-0000-0000EA050000}"/>
    <cellStyle name="C?A?AU±Yµ¿Ca (3)±aA?" xfId="1516" xr:uid="{00000000-0005-0000-0000-0000EB050000}"/>
    <cellStyle name="C?A?AU±Y¼oAo (2)±aA " xfId="1517" xr:uid="{00000000-0005-0000-0000-0000EC050000}"/>
    <cellStyle name="C?A?AU±Y¼oAo (2)±aA  2" xfId="1518" xr:uid="{00000000-0005-0000-0000-0000ED050000}"/>
    <cellStyle name="C?A?BOOK2_PROD REPORT35 " xfId="1519" xr:uid="{00000000-0005-0000-0000-0000EE050000}"/>
    <cellStyle name="C?A?Book2¿C" xfId="1520" xr:uid="{00000000-0005-0000-0000-0000EF050000}"/>
    <cellStyle name="C?A?Book2¿C 2" xfId="1521" xr:uid="{00000000-0005-0000-0000-0000F0050000}"/>
    <cellStyle name="C?A?BOOK25PR" xfId="1522" xr:uid="{00000000-0005-0000-0000-0000F1050000}"/>
    <cellStyle name="C?A?BOOK25PR 2" xfId="1523" xr:uid="{00000000-0005-0000-0000-0000F2050000}"/>
    <cellStyle name="C?A?BOOK26PR" xfId="1524" xr:uid="{00000000-0005-0000-0000-0000F3050000}"/>
    <cellStyle name="C?A?BOOK26PR 2" xfId="1525" xr:uid="{00000000-0005-0000-0000-0000F4050000}"/>
    <cellStyle name="C?A?BOXK2" xfId="1526" xr:uid="{00000000-0005-0000-0000-0000F5050000}"/>
    <cellStyle name="C?A?BOXK2 2" xfId="1527" xr:uid="{00000000-0005-0000-0000-0000F6050000}"/>
    <cellStyle name="C?A?BREAK6P" xfId="1528" xr:uid="{00000000-0005-0000-0000-0000F7050000}"/>
    <cellStyle name="C?A?BREAK6P 2" xfId="1529" xr:uid="{00000000-0005-0000-0000-0000F8050000}"/>
    <cellStyle name="C?A?C?AoK6P" xfId="1530" xr:uid="{00000000-0005-0000-0000-0000F9050000}"/>
    <cellStyle name="C?A?C?AoK6P 2" xfId="1531" xr:uid="{00000000-0005-0000-0000-0000FA050000}"/>
    <cellStyle name="C?A?CI¹Y±a(HYPA) (3)T35 " xfId="1532" xr:uid="{00000000-0005-0000-0000-0000FB050000}"/>
    <cellStyle name="C?A?CI¹Y±a(HYPA) (3)T35  2" xfId="1533" xr:uid="{00000000-0005-0000-0000-0000FC050000}"/>
    <cellStyle name="C?A?CIAU¿øAI_¼OAI(AUG»y»e) (2)sis(JUN" xfId="1534" xr:uid="{00000000-0005-0000-0000-0000FD050000}"/>
    <cellStyle name="C?A?CIAU¿øAIYPA)" xfId="1535" xr:uid="{00000000-0005-0000-0000-0000FE050000}"/>
    <cellStyle name="C?A?CIAU¿øAIYPA) 2" xfId="1536" xr:uid="{00000000-0005-0000-0000-0000FF050000}"/>
    <cellStyle name="C?A?CIAU±Y¾×A??¼OAI(AUG»y»e) (2) (2) (2))I" xfId="1537" xr:uid="{00000000-0005-0000-0000-000000060000}"/>
    <cellStyle name="C?A?CIAU±Y¾×A??¼OAI(AUG»y»e) (2) (2) (2))I 2" xfId="1538" xr:uid="{00000000-0005-0000-0000-000001060000}"/>
    <cellStyle name="C?A?CIAU±Y¾×A??¼OAI(JUL»y»e) (2) (2) (2))I" xfId="1539" xr:uid="{00000000-0005-0000-0000-000002060000}"/>
    <cellStyle name="C?A?CIAU±Y¾×A??¼OAI(JUL»y»e) (2) (2) (2))I 2" xfId="1540" xr:uid="{00000000-0005-0000-0000-000003060000}"/>
    <cellStyle name="C?A?CIAU±Y¾×A??BOOK25UL»y»e)" xfId="1541" xr:uid="{00000000-0005-0000-0000-000004060000}"/>
    <cellStyle name="C?A?CIAU±Y¾×A??BOOK25UL»y»e) 2" xfId="1542" xr:uid="{00000000-0005-0000-0000-000005060000}"/>
    <cellStyle name="C?A?CIAU±Y¾×A??BOOK26UL»y»e)" xfId="1543" xr:uid="{00000000-0005-0000-0000-000006060000}"/>
    <cellStyle name="C?A?CIAU±Y¾×A??BOOK26UL»y»e) 2" xfId="1544" xr:uid="{00000000-0005-0000-0000-000007060000}"/>
    <cellStyle name="C?A?CIAU±Y¾×A??BOOK2JUL»y»e" xfId="1545" xr:uid="{00000000-0005-0000-0000-000008060000}"/>
    <cellStyle name="C?A?CIAU±Y¾×A??BOOK2JUL»y»e 2" xfId="1546" xr:uid="{00000000-0005-0000-0000-000009060000}"/>
    <cellStyle name="C?A?CIAU±Y¾×A??Gen.Exp.Analysis(AUG) (2))INGSEP" xfId="1547" xr:uid="{00000000-0005-0000-0000-00000A060000}"/>
    <cellStyle name="C?A?CIAU±Y¾×A??Gen.Exp.Analysis(AUG) (2))INGSEP 2" xfId="1548" xr:uid="{00000000-0005-0000-0000-00000B060000}"/>
    <cellStyle name="C?A?CIAU±Y¾×A??Gen.Exp.Analysis(JUL) (2))INGSEP" xfId="1549" xr:uid="{00000000-0005-0000-0000-00000C060000}"/>
    <cellStyle name="C?A?CIAU±Y¾×A??Gen.Exp.Analysis(JUL) (2))INGSEP 2" xfId="1550" xr:uid="{00000000-0005-0000-0000-00000D060000}"/>
    <cellStyle name="C?A?CIAU±Y¾×A??Gen.Exp.Analysis(JUN) (2))INGSEP" xfId="1551" xr:uid="{00000000-0005-0000-0000-00000E060000}"/>
    <cellStyle name="C?A?CIAU±Y¾×A??Gen.Exp.Analysis(JUN) (2))INGSEP 2" xfId="1552" xr:uid="{00000000-0005-0000-0000-00000F060000}"/>
    <cellStyle name="C?A?CIAU±Y¾×A??HYPA9810Analysi" xfId="1553" xr:uid="{00000000-0005-0000-0000-000010060000}"/>
    <cellStyle name="C?A?CIAU±Y¾×A??HYPA9810Analysi 2" xfId="1554" xr:uid="{00000000-0005-0000-0000-000011060000}"/>
    <cellStyle name="C?A?CIAU±Y¾×A??HYPA9870Analys" xfId="1555" xr:uid="{00000000-0005-0000-0000-000012060000}"/>
    <cellStyle name="C?A?CIAU±Y¾×A??HYPA9870Analys 2" xfId="1556" xr:uid="{00000000-0005-0000-0000-000013060000}"/>
    <cellStyle name="C?A?CIAU±Y¾×A??HYPA9880Analys" xfId="1557" xr:uid="{00000000-0005-0000-0000-000014060000}"/>
    <cellStyle name="C?A?CIAU±Y¾×A??HYPA9880Analys 2" xfId="1558" xr:uid="{00000000-0005-0000-0000-000015060000}"/>
    <cellStyle name="C?A?CIAU±Y¾×A??HYPA9890Analys" xfId="1559" xr:uid="{00000000-0005-0000-0000-000016060000}"/>
    <cellStyle name="C?A?CIAU±Y¾×A??HYPA9890Analys 2" xfId="1560" xr:uid="{00000000-0005-0000-0000-000017060000}"/>
    <cellStyle name="C?A?CIAU±Y¾×A??MEX19890Ana" xfId="1561" xr:uid="{00000000-0005-0000-0000-000018060000}"/>
    <cellStyle name="C?A?CIAU±Y¾×A??MEX19890Ana 2" xfId="1562" xr:uid="{00000000-0005-0000-0000-000019060000}"/>
    <cellStyle name="C?A?CIAU±Y¾×A??PROD REPORT3ysis(JU" xfId="1563" xr:uid="{00000000-0005-0000-0000-00001A060000}"/>
    <cellStyle name="C?A?CIAU±Y¾×A??PROD REPORT3ysis(JU 2" xfId="1564" xr:uid="{00000000-0005-0000-0000-00001B060000}"/>
    <cellStyle name="C?A?CIAU±Y¾×A??PROD REPORTlysis(J" xfId="1565" xr:uid="{00000000-0005-0000-0000-00001C060000}"/>
    <cellStyle name="C?A?CIAU±Y¾×A??PROD REPORTlysis(J 2" xfId="1566" xr:uid="{00000000-0005-0000-0000-00001D060000}"/>
    <cellStyle name="C?A?CIAU±Y¾×A?¤D REPOR" xfId="1567" xr:uid="{00000000-0005-0000-0000-00001E060000}"/>
    <cellStyle name="C?A?CIAU±Y¾×A?¤D REPOR 2" xfId="1568" xr:uid="{00000000-0005-0000-0000-00001F060000}"/>
    <cellStyle name="C?A?CoE?(2)_¸¸±aµµ·¡ REPORT3ys" xfId="1569" xr:uid="{00000000-0005-0000-0000-000020060000}"/>
    <cellStyle name="C?A?CoE?(2)A?" xfId="1570" xr:uid="{00000000-0005-0000-0000-000021060000}"/>
    <cellStyle name="C?A?CoE?(2)A? 2" xfId="1571" xr:uid="{00000000-0005-0000-0000-000022060000}"/>
    <cellStyle name="C?A?CoE²±Y " xfId="1572" xr:uid="{00000000-0005-0000-0000-000023060000}"/>
    <cellStyle name="C?A?CoE²±Y  2" xfId="1573" xr:uid="{00000000-0005-0000-0000-000024060000}"/>
    <cellStyle name="C?A?COGS (" xfId="1574" xr:uid="{00000000-0005-0000-0000-000025060000}"/>
    <cellStyle name="C?A?COGS ( 2" xfId="1575" xr:uid="{00000000-0005-0000-0000-000026060000}"/>
    <cellStyle name="C?A?CONSOL(CLOSING)Ao" xfId="1576" xr:uid="{00000000-0005-0000-0000-000027060000}"/>
    <cellStyle name="C?A?CONSOL(CLOSING)Ao 2" xfId="1577" xr:uid="{00000000-0005-0000-0000-000028060000}"/>
    <cellStyle name="C?A?cover (2)OS" xfId="1578" xr:uid="{00000000-0005-0000-0000-000029060000}"/>
    <cellStyle name="C?A?cover (2)OS 2" xfId="1579" xr:uid="{00000000-0005-0000-0000-00002A060000}"/>
    <cellStyle name="C?A?cover_¸¸±aµµ·¡)Ao (2)A)" xfId="1580" xr:uid="{00000000-0005-0000-0000-00002B060000}"/>
    <cellStyle name="C?A?COVERL(" xfId="1581" xr:uid="{00000000-0005-0000-0000-00002C060000}"/>
    <cellStyle name="C?A?COVERL( 2" xfId="1582" xr:uid="{00000000-0005-0000-0000-00002D060000}"/>
    <cellStyle name="C?A?DEDUCT.PLANoA" xfId="1583" xr:uid="{00000000-0005-0000-0000-00002E060000}"/>
    <cellStyle name="C?A?DEDUCT.PLANoA 2" xfId="1584" xr:uid="{00000000-0005-0000-0000-00002F060000}"/>
    <cellStyle name="C?A?Domcn&amp;ReeferAo" xfId="1585" xr:uid="{00000000-0005-0000-0000-000030060000}"/>
    <cellStyle name="C?A?Domcn&amp;ReeferAo 2" xfId="1586" xr:uid="{00000000-0005-0000-0000-000031060000}"/>
    <cellStyle name="C?A?DOMUC" xfId="1587" xr:uid="{00000000-0005-0000-0000-000032060000}"/>
    <cellStyle name="C?A?FAC.EXP.ALLO_¼OAI(AUG»y»e) (2)JUN) " xfId="1588" xr:uid="{00000000-0005-0000-0000-000033060000}"/>
    <cellStyle name="C?A?FAC.EXP.ALLOAo" xfId="1589" xr:uid="{00000000-0005-0000-0000-000034060000}"/>
    <cellStyle name="C?A?FAC.EXP.ALLOAo 2" xfId="1590" xr:uid="{00000000-0005-0000-0000-000035060000}"/>
    <cellStyle name="C?A?FAC.OVERHEAD_P" xfId="1591" xr:uid="{00000000-0005-0000-0000-000036060000}"/>
    <cellStyle name="C?A?Factory O.H.(°a»eeA)_¼OAI(AUG»y»e) (2))INGSEP" xfId="1592" xr:uid="{00000000-0005-0000-0000-000037060000}"/>
    <cellStyle name="C?A?Factory O.H.(°a»eeA)PORT" xfId="1593" xr:uid="{00000000-0005-0000-0000-000038060000}"/>
    <cellStyle name="C?A?Factory O.H.(°a»eeA)PORT 2" xfId="1594" xr:uid="{00000000-0005-0000-0000-000039060000}"/>
    <cellStyle name="C?A?Factory O.H.(allo)(DEC)OD" xfId="1595" xr:uid="{00000000-0005-0000-0000-00003A060000}"/>
    <cellStyle name="C?A?Factory O.H.(allo)(DEC)OD 2" xfId="1596" xr:uid="{00000000-0005-0000-0000-00003B060000}"/>
    <cellStyle name="C?A?Factory O.H.Vr.Fix.AnalysisEP" xfId="1597" xr:uid="{00000000-0005-0000-0000-00003C060000}"/>
    <cellStyle name="C?A?Factory O.H.Vr.Fix.AnalysisEP 2" xfId="1598" xr:uid="{00000000-0005-0000-0000-00003D060000}"/>
    <cellStyle name="C?A?FACTORY OH. &amp; MISC. INC.EXPEP" xfId="1599" xr:uid="{00000000-0005-0000-0000-00003E060000}"/>
    <cellStyle name="C?A?FACTORY OH. &amp; MISC. INC.EXPEP 2" xfId="1600" xr:uid="{00000000-0005-0000-0000-00003F060000}"/>
    <cellStyle name="C?A?FACTORY OH.&amp; MISC.EXP.(JAN)EP" xfId="1601" xr:uid="{00000000-0005-0000-0000-000040060000}"/>
    <cellStyle name="C?A?FACTORY OH.&amp; MISC.EXP.(JAN)EP 2" xfId="1602" xr:uid="{00000000-0005-0000-0000-000041060000}"/>
    <cellStyle name="C?A?FACTORY OVERHEAD &amp; MISC INC.EXP_1ys" xfId="1603" xr:uid="{00000000-0005-0000-0000-000042060000}"/>
    <cellStyle name="C?A?FACTORY OVERHEAD &amp; MISC INC.EXPT3" xfId="1604" xr:uid="{00000000-0005-0000-0000-000043060000}"/>
    <cellStyle name="C?A?FACTORY OVERHEAD &amp; MISC INC.EXPT3 2" xfId="1605" xr:uid="{00000000-0005-0000-0000-000044060000}"/>
    <cellStyle name="C?A?FACTORY OVERHEAD FOR DEC.NC" xfId="1606" xr:uid="{00000000-0005-0000-0000-000045060000}"/>
    <cellStyle name="C?A?FACTORY OVERHEAD FOR DEC.NC 2" xfId="1607" xr:uid="{00000000-0005-0000-0000-000046060000}"/>
    <cellStyle name="C?A?FACTORY OVERHEAD FOR NOV.N" xfId="1608" xr:uid="{00000000-0005-0000-0000-000047060000}"/>
    <cellStyle name="C?A?FACTORY OVERHEAD FOR NOV.N 2" xfId="1609" xr:uid="{00000000-0005-0000-0000-000048060000}"/>
    <cellStyle name="C?A?FACTORY OVERHEAD(june)OV" xfId="1610" xr:uid="{00000000-0005-0000-0000-000049060000}"/>
    <cellStyle name="C?A?FACTORY OVERHEAD(june)OV 2" xfId="1611" xr:uid="{00000000-0005-0000-0000-00004A060000}"/>
    <cellStyle name="C?A?FACTORY OVERHEAD.EXPe)" xfId="1612" xr:uid="{00000000-0005-0000-0000-00004B060000}"/>
    <cellStyle name="C?A?FACTORY OVERHEAD.EXPe) 2" xfId="1613" xr:uid="{00000000-0005-0000-0000-00004C060000}"/>
    <cellStyle name="C?A?FACTORY OVERHEADC." xfId="1614" xr:uid="{00000000-0005-0000-0000-00004D060000}"/>
    <cellStyle name="C?A?FACTORY OVERHEADC. 2" xfId="1615" xr:uid="{00000000-0005-0000-0000-00004E060000}"/>
    <cellStyle name="C?A?FebruaryOV" xfId="1616" xr:uid="{00000000-0005-0000-0000-00004F060000}"/>
    <cellStyle name="C?A?FebruaryOV 2" xfId="1617" xr:uid="{00000000-0005-0000-0000-000050060000}"/>
    <cellStyle name="C?A?FEBTO" xfId="1618" xr:uid="{00000000-0005-0000-0000-000051060000}"/>
    <cellStyle name="C?A?FEBTO 2" xfId="1619" xr:uid="{00000000-0005-0000-0000-000052060000}"/>
    <cellStyle name="C?A?GEN(1-5)OV" xfId="1620" xr:uid="{00000000-0005-0000-0000-000053060000}"/>
    <cellStyle name="C?A?GEN(1-5)OV 2" xfId="1621" xr:uid="{00000000-0005-0000-0000-000054060000}"/>
    <cellStyle name="C?A?Gen.Exp.Analysis(DEC))O" xfId="1622" xr:uid="{00000000-0005-0000-0000-000055060000}"/>
    <cellStyle name="C?A?Gen.Exp.Analysis(DEC))O 2" xfId="1623" xr:uid="{00000000-0005-0000-0000-000056060000}"/>
    <cellStyle name="C?A?GEN12  .A" xfId="1624" xr:uid="{00000000-0005-0000-0000-000057060000}"/>
    <cellStyle name="C?A?GEN12  .A 2" xfId="1625" xr:uid="{00000000-0005-0000-0000-000058060000}"/>
    <cellStyle name="C?A?GEN12  _1na" xfId="1626" xr:uid="{00000000-0005-0000-0000-000059060000}"/>
    <cellStyle name="C?A?GEN4   " xfId="1627" xr:uid="{00000000-0005-0000-0000-00005A060000}"/>
    <cellStyle name="C?A?GEN4    2" xfId="1628" xr:uid="{00000000-0005-0000-0000-00005B060000}"/>
    <cellStyle name="C?A?GEN4 _Hypa0499is" xfId="1629" xr:uid="{00000000-0005-0000-0000-00005C060000}"/>
    <cellStyle name="C?A?General Exp.Vr.Fix Analysis.E" xfId="1630" xr:uid="{00000000-0005-0000-0000-00005D060000}"/>
    <cellStyle name="C?A?General Exp.Vr.Fix Analysis.E 2" xfId="1631" xr:uid="{00000000-0005-0000-0000-00005E060000}"/>
    <cellStyle name="C?A?General Exp.Vr.Fix Analysis_1_¼OAI(AUG»y»e) (2)NGING" xfId="1632" xr:uid="{00000000-0005-0000-0000-00005F060000}"/>
    <cellStyle name="C?A?GRPer" xfId="1633" xr:uid="{00000000-0005-0000-0000-000060060000}"/>
    <cellStyle name="C?A?HPA1298 E" xfId="1634" xr:uid="{00000000-0005-0000-0000-000061060000}"/>
    <cellStyle name="C?A?HPA1298 E 2" xfId="1635" xr:uid="{00000000-0005-0000-0000-000062060000}"/>
    <cellStyle name="C?A?HPA9812 E" xfId="1636" xr:uid="{00000000-0005-0000-0000-000063060000}"/>
    <cellStyle name="C?A?HPA9812 E 2" xfId="1637" xr:uid="{00000000-0005-0000-0000-000064060000}"/>
    <cellStyle name="C?A?HYPA Jan - JuneFi" xfId="1638" xr:uid="{00000000-0005-0000-0000-000065060000}"/>
    <cellStyle name="C?A?HYPA Jan - JuneFi 2" xfId="1639" xr:uid="{00000000-0005-0000-0000-000066060000}"/>
    <cellStyle name="C?A?Hypa81" xfId="1640" xr:uid="{00000000-0005-0000-0000-000067060000}"/>
    <cellStyle name="C?A?Hypa81 2" xfId="1641" xr:uid="{00000000-0005-0000-0000-000068060000}"/>
    <cellStyle name="C?A?INV. QTY.- " xfId="1642" xr:uid="{00000000-0005-0000-0000-000069060000}"/>
    <cellStyle name="C?A?INV. QTY.-  2" xfId="1643" xr:uid="{00000000-0005-0000-0000-00006A060000}"/>
    <cellStyle name="C?A?inv.finishedun" xfId="1644" xr:uid="{00000000-0005-0000-0000-00006B060000}"/>
    <cellStyle name="C?A?inv.finishedun 2" xfId="1645" xr:uid="{00000000-0005-0000-0000-00006C060000}"/>
    <cellStyle name="C?A?ISSUE.SUMhe" xfId="1646" xr:uid="{00000000-0005-0000-0000-00006D060000}"/>
    <cellStyle name="C?A?ISSUE.SUMhe 2" xfId="1647" xr:uid="{00000000-0005-0000-0000-00006E060000}"/>
    <cellStyle name="C?A?itemº°SUMh" xfId="1648" xr:uid="{00000000-0005-0000-0000-00006F060000}"/>
    <cellStyle name="C?A?itemº°SUMh 2" xfId="1649" xr:uid="{00000000-0005-0000-0000-000070060000}"/>
    <cellStyle name="C?A?JAN98°S" xfId="1650" xr:uid="{00000000-0005-0000-0000-000071060000}"/>
    <cellStyle name="C?A?JAN98°S 2" xfId="1651" xr:uid="{00000000-0005-0000-0000-000072060000}"/>
    <cellStyle name="C?A?JANm " xfId="1652" xr:uid="{00000000-0005-0000-0000-000073060000}"/>
    <cellStyle name="C?A?JANm  2" xfId="1653" xr:uid="{00000000-0005-0000-0000-000074060000}"/>
    <cellStyle name="C?A?JanuaryUM" xfId="1654" xr:uid="{00000000-0005-0000-0000-000075060000}"/>
    <cellStyle name="C?A?JanuaryUM 2" xfId="1655" xr:uid="{00000000-0005-0000-0000-000076060000}"/>
    <cellStyle name="C?A?Julyar" xfId="1656" xr:uid="{00000000-0005-0000-0000-000077060000}"/>
    <cellStyle name="C?A?Julyar 2" xfId="1657" xr:uid="{00000000-0005-0000-0000-000078060000}"/>
    <cellStyle name="C?A?june (2)Mh" xfId="1658" xr:uid="{00000000-0005-0000-0000-000079060000}"/>
    <cellStyle name="C?A?june (2)Mh 2" xfId="1659" xr:uid="{00000000-0005-0000-0000-00007A060000}"/>
    <cellStyle name="C?A?Junear" xfId="1660" xr:uid="{00000000-0005-0000-0000-00007B060000}"/>
    <cellStyle name="C?A?Junear 2" xfId="1661" xr:uid="{00000000-0005-0000-0000-00007C060000}"/>
    <cellStyle name="C?A?LABOR COST ALLOCATIONal" xfId="1662" xr:uid="{00000000-0005-0000-0000-00007D060000}"/>
    <cellStyle name="C?A?LABOR COST ALLOCATIONal 2" xfId="1663" xr:uid="{00000000-0005-0000-0000-00007E060000}"/>
    <cellStyle name="C?A?LABOR.ALLO A" xfId="1664" xr:uid="{00000000-0005-0000-0000-00007F060000}"/>
    <cellStyle name="C?A?LABOR.ALLO A 2" xfId="1665" xr:uid="{00000000-0005-0000-0000-000080060000}"/>
    <cellStyle name="C?A?LABOR.ALLO_¼OAI(AUG»y»e) (2)1_PRO" xfId="1666" xr:uid="{00000000-0005-0000-0000-000081060000}"/>
    <cellStyle name="C?A?LABOR.FAC.EXPOD" xfId="1667" xr:uid="{00000000-0005-0000-0000-000082060000}"/>
    <cellStyle name="C?A?LABOR.FAC.EXPOD 2" xfId="1668" xr:uid="{00000000-0005-0000-0000-000083060000}"/>
    <cellStyle name="C?A?LEADR." xfId="1669" xr:uid="{00000000-0005-0000-0000-000084060000}"/>
    <cellStyle name="C?A?LEADR. 2" xfId="1670" xr:uid="{00000000-0005-0000-0000-000085060000}"/>
    <cellStyle name="C?A?LOANR." xfId="1671" xr:uid="{00000000-0005-0000-0000-000086060000}"/>
    <cellStyle name="C?A?LOANR. 2" xfId="1672" xr:uid="{00000000-0005-0000-0000-000087060000}"/>
    <cellStyle name="C?A?MANUF. COSTS_MEX1EP" xfId="1673" xr:uid="{00000000-0005-0000-0000-000088060000}"/>
    <cellStyle name="C?A?MANUF. COSTSPO" xfId="1674" xr:uid="{00000000-0005-0000-0000-000089060000}"/>
    <cellStyle name="C?A?MANUF. COSTSPO 2" xfId="1675" xr:uid="{00000000-0005-0000-0000-00008A060000}"/>
    <cellStyle name="C?A?March. " xfId="1676" xr:uid="{00000000-0005-0000-0000-00008B060000}"/>
    <cellStyle name="C?A?March.  2" xfId="1677" xr:uid="{00000000-0005-0000-0000-00008C060000}"/>
    <cellStyle name="C?A?march_1CO" xfId="1678" xr:uid="{00000000-0005-0000-0000-00008D060000}"/>
    <cellStyle name="C?A?MARUF" xfId="1679" xr:uid="{00000000-0005-0000-0000-00008E060000}"/>
    <cellStyle name="C?A?MARUF 2" xfId="1680" xr:uid="{00000000-0005-0000-0000-00008F060000}"/>
    <cellStyle name="C?A?MATERIALOS" xfId="1681" xr:uid="{00000000-0005-0000-0000-000090060000}"/>
    <cellStyle name="C?A?MATERIALOS 2" xfId="1682" xr:uid="{00000000-0005-0000-0000-000091060000}"/>
    <cellStyle name="C?A?may (2)LO" xfId="1683" xr:uid="{00000000-0005-0000-0000-000092060000}"/>
    <cellStyle name="C?A?may (2)LO 2" xfId="1684" xr:uid="{00000000-0005-0000-0000-000093060000}"/>
    <cellStyle name="C?A?MAYER" xfId="1685" xr:uid="{00000000-0005-0000-0000-000094060000}"/>
    <cellStyle name="C?A?MAYER 2" xfId="1686" xr:uid="{00000000-0005-0000-0000-000095060000}"/>
    <cellStyle name="C?A?MEX.PRLLO" xfId="1687" xr:uid="{00000000-0005-0000-0000-000096060000}"/>
    <cellStyle name="C?A?MEX.PRLLO 2" xfId="1688" xr:uid="{00000000-0005-0000-0000-000097060000}"/>
    <cellStyle name="C?A?MEX1PR" xfId="1689" xr:uid="{00000000-0005-0000-0000-000098060000}"/>
    <cellStyle name="C?A?MEX1PR 2" xfId="1690" xr:uid="{00000000-0005-0000-0000-000099060000}"/>
    <cellStyle name="C?A?mex3PR" xfId="1691" xr:uid="{00000000-0005-0000-0000-00009A060000}"/>
    <cellStyle name="C?A?mex3PR 2" xfId="1692" xr:uid="{00000000-0005-0000-0000-00009B060000}"/>
    <cellStyle name="C?A?MEXICAN PAYROLL(JAN)PO" xfId="1693" xr:uid="{00000000-0005-0000-0000-00009C060000}"/>
    <cellStyle name="C?A?MEXICAN PAYROLL(JAN)PO 2" xfId="1694" xr:uid="{00000000-0005-0000-0000-00009D060000}"/>
    <cellStyle name="C?A?MHXI" xfId="1695" xr:uid="{00000000-0005-0000-0000-00009E060000}"/>
    <cellStyle name="C?A?MHXI 2" xfId="1696" xr:uid="{00000000-0005-0000-0000-00009F060000}"/>
    <cellStyle name="C?A?MONTHLY PRODOL" xfId="1697" xr:uid="{00000000-0005-0000-0000-0000A0060000}"/>
    <cellStyle name="C?A?MONTHLY PRODOL 2" xfId="1698" xr:uid="{00000000-0005-0000-0000-0000A1060000}"/>
    <cellStyle name="C?A?OCT98LY" xfId="1699" xr:uid="{00000000-0005-0000-0000-0000A2060000}"/>
    <cellStyle name="C?A?OCT98LY 2" xfId="1700" xr:uid="{00000000-0005-0000-0000-0000A3060000}"/>
    <cellStyle name="C?A?OVERHEAD. MISCL(" xfId="1701" xr:uid="{00000000-0005-0000-0000-0000A4060000}"/>
    <cellStyle name="C?A?OVERHEAD. MISCL( 2" xfId="1702" xr:uid="{00000000-0005-0000-0000-0000A5060000}"/>
    <cellStyle name="C?A?P&amp;L~ADV. PRODCL" xfId="1703" xr:uid="{00000000-0005-0000-0000-0000A6060000}"/>
    <cellStyle name="C?A?P&amp;L~ADV. PRODCL 2" xfId="1704" xr:uid="{00000000-0005-0000-0000-0000A7060000}"/>
    <cellStyle name="C?A?PLAN`98(6.15)CL" xfId="1705" xr:uid="{00000000-0005-0000-0000-0000A8060000}"/>
    <cellStyle name="C?A?PLAN`98(6.15)CL 2" xfId="1706" xr:uid="{00000000-0005-0000-0000-0000A9060000}"/>
    <cellStyle name="C?A?PRD(12)(6" xfId="1707" xr:uid="{00000000-0005-0000-0000-0000AA060000}"/>
    <cellStyle name="C?A?PRD(12)(6 2" xfId="1708" xr:uid="{00000000-0005-0000-0000-0000AB060000}"/>
    <cellStyle name="C?A?PRDN`" xfId="1709" xr:uid="{00000000-0005-0000-0000-0000AC060000}"/>
    <cellStyle name="C?A?PRDN` 2" xfId="1710" xr:uid="{00000000-0005-0000-0000-0000AD060000}"/>
    <cellStyle name="C?A?PRO.SALE.INV._1(J" xfId="1711" xr:uid="{00000000-0005-0000-0000-0000AE060000}"/>
    <cellStyle name="C?A?PRO.SALE.INV.CL" xfId="1712" xr:uid="{00000000-0005-0000-0000-0000AF060000}"/>
    <cellStyle name="C?A?PRO.SALE.INV.CL 2" xfId="1713" xr:uid="{00000000-0005-0000-0000-0000B0060000}"/>
    <cellStyle name="C?A?PROD REPORT3._" xfId="1714" xr:uid="{00000000-0005-0000-0000-0000B1060000}"/>
    <cellStyle name="C?A?PROD REPORTV." xfId="1715" xr:uid="{00000000-0005-0000-0000-0000B2060000}"/>
    <cellStyle name="C?A?PROD REPORTV. 2" xfId="1716" xr:uid="{00000000-0005-0000-0000-0000B3060000}"/>
    <cellStyle name="C?A?PROD(FEB)RT" xfId="1717" xr:uid="{00000000-0005-0000-0000-0000B4060000}"/>
    <cellStyle name="C?A?PROD(FEB)RT 2" xfId="1718" xr:uid="{00000000-0005-0000-0000-0000B5060000}"/>
    <cellStyle name="C?A?PROD(JAN)RT" xfId="1719" xr:uid="{00000000-0005-0000-0000-0000B6060000}"/>
    <cellStyle name="C?A?PROD(JAN)RT 2" xfId="1720" xr:uid="{00000000-0005-0000-0000-0000B7060000}"/>
    <cellStyle name="C?A?PROD.COSTING._" xfId="1721" xr:uid="{00000000-0005-0000-0000-0000B8060000}"/>
    <cellStyle name="C?A?PROD.COSTRT" xfId="1722" xr:uid="{00000000-0005-0000-0000-0000B9060000}"/>
    <cellStyle name="C?A?PROD.COSTRT 2" xfId="1723" xr:uid="{00000000-0005-0000-0000-0000BA060000}"/>
    <cellStyle name="C?A?PROD.JA" xfId="1724" xr:uid="{00000000-0005-0000-0000-0000BB060000}"/>
    <cellStyle name="C?A?PROD.JA 2" xfId="1725" xr:uid="{00000000-0005-0000-0000-0000BC060000}"/>
    <cellStyle name="C?A?PROD.MAYTI" xfId="1726" xr:uid="{00000000-0005-0000-0000-0000BD060000}"/>
    <cellStyle name="C?A?PROD.MAYTI 2" xfId="1727" xr:uid="{00000000-0005-0000-0000-0000BE060000}"/>
    <cellStyle name="C?A?PROD.SALEIN" xfId="1728" xr:uid="{00000000-0005-0000-0000-0000BF060000}"/>
    <cellStyle name="C?A?PROD.SALEIN 2" xfId="1729" xr:uid="{00000000-0005-0000-0000-0000C0060000}"/>
    <cellStyle name="C?A?REEFERAL" xfId="1730" xr:uid="{00000000-0005-0000-0000-0000C1060000}"/>
    <cellStyle name="C?A?Sheet1 (2)_1._" xfId="1731" xr:uid="{00000000-0005-0000-0000-0000C2060000}"/>
    <cellStyle name="C?A?Sheet1 (2)NG" xfId="1732" xr:uid="{00000000-0005-0000-0000-0000C3060000}"/>
    <cellStyle name="C?A?Sheet1 (2)NG 2" xfId="1733" xr:uid="{00000000-0005-0000-0000-0000C4060000}"/>
    <cellStyle name="C?A?Sheet1_¸¸±aµµ·¡ONTHLY PR" xfId="1734" xr:uid="{00000000-0005-0000-0000-0000C5060000}"/>
    <cellStyle name="C?A?Sheet1AL" xfId="1735" xr:uid="{00000000-0005-0000-0000-0000C6060000}"/>
    <cellStyle name="C?A?Sheet1AL 2" xfId="1736" xr:uid="{00000000-0005-0000-0000-0000C7060000}"/>
    <cellStyle name="C?A?Sheet3_w" xfId="1737" xr:uid="{00000000-0005-0000-0000-0000C8060000}"/>
    <cellStyle name="C?A?Sheet4_w" xfId="1738" xr:uid="{00000000-0005-0000-0000-0000C9060000}"/>
    <cellStyle name="C?A?Sheet5 (2)ra" xfId="1739" xr:uid="{00000000-0005-0000-0000-0000CA060000}"/>
    <cellStyle name="C?A?Sheet5 (2)ra 2" xfId="1740" xr:uid="{00000000-0005-0000-0000-0000CB060000}"/>
    <cellStyle name="C?A?Sheet5_w" xfId="1741" xr:uid="{00000000-0005-0000-0000-0000CC060000}"/>
    <cellStyle name="C?A?SUBCONTRACTOR COSTS1-" xfId="1742" xr:uid="{00000000-0005-0000-0000-0000CD060000}"/>
    <cellStyle name="C?A?SUBCONTRACTOR COSTS1- 2" xfId="1743" xr:uid="{00000000-0005-0000-0000-0000CE060000}"/>
    <cellStyle name="C?A?SUMMARYRA" xfId="1744" xr:uid="{00000000-0005-0000-0000-0000CF060000}"/>
    <cellStyle name="C?A?SUMMARYRA 2" xfId="1745" xr:uid="{00000000-0005-0000-0000-0000D0060000}"/>
    <cellStyle name="C?A?TCMM" xfId="1746" xr:uid="{00000000-0005-0000-0000-0000D1060000}"/>
    <cellStyle name="C?A?Tgt97-Chassis C" xfId="1747" xr:uid="{00000000-0005-0000-0000-0000D2060000}"/>
    <cellStyle name="C?A?Tgt97-Chassis C 2" xfId="1748" xr:uid="{00000000-0005-0000-0000-0000D3060000}"/>
    <cellStyle name="C?A?TRANSACTION (2)OS" xfId="1749" xr:uid="{00000000-0005-0000-0000-0000D4060000}"/>
    <cellStyle name="C?A?TRANSACTION (2)OS 2" xfId="1750" xr:uid="{00000000-0005-0000-0000-0000D5060000}"/>
    <cellStyle name="C?A?TRANSACTIONis" xfId="1751" xr:uid="{00000000-0005-0000-0000-0000D6060000}"/>
    <cellStyle name="C?A?TRANSACTIONis 2" xfId="1752" xr:uid="{00000000-0005-0000-0000-0000D7060000}"/>
    <cellStyle name="C?A?US PAYROLL(JAN)OS" xfId="1753" xr:uid="{00000000-0005-0000-0000-0000D8060000}"/>
    <cellStyle name="C?A?US PAYROLL(JAN)OS 2" xfId="1754" xr:uid="{00000000-0005-0000-0000-0000D9060000}"/>
    <cellStyle name="C?A?US.PRLRO" xfId="1755" xr:uid="{00000000-0005-0000-0000-0000DA060000}"/>
    <cellStyle name="C?A?US.PRLRO 2" xfId="1756" xr:uid="{00000000-0005-0000-0000-0000DB060000}"/>
    <cellStyle name="C?A?VT.P" xfId="1757" xr:uid="{00000000-0005-0000-0000-0000DC060000}"/>
    <cellStyle name="C?A?warrantyA?¤A?I (2)_¼OAI(AUG»y»e) (2)3ysis(JU" xfId="1758" xr:uid="{00000000-0005-0000-0000-0000DD060000}"/>
    <cellStyle name="C?A?warrantyA?¤A?I (2)-3))O" xfId="1759" xr:uid="{00000000-0005-0000-0000-0000DE060000}"/>
    <cellStyle name="C?A?warrantyA?¤A?I (2)-3))O 2" xfId="1760" xr:uid="{00000000-0005-0000-0000-0000DF060000}"/>
    <cellStyle name="C?A?warrantyA?¤A?I_¼OAI(AUG»y»e) (2)sis(JUN)" xfId="1761" xr:uid="{00000000-0005-0000-0000-0000E0060000}"/>
    <cellStyle name="C?A?warrantyA?¤A?ISTS1-" xfId="1762" xr:uid="{00000000-0005-0000-0000-0000E1060000}"/>
    <cellStyle name="C?A?warrantyA?¤A?ISTS1- 2" xfId="1763" xr:uid="{00000000-0005-0000-0000-0000E2060000}"/>
    <cellStyle name="C?A?WARRANTYLL" xfId="1764" xr:uid="{00000000-0005-0000-0000-0000E3060000}"/>
    <cellStyle name="C?A?WARRANTYLL 2" xfId="1765" xr:uid="{00000000-0005-0000-0000-0000E4060000}"/>
    <cellStyle name="C?A?WIP.DETAIL_¼OAI(AUG»y»e) (2)3ysis" xfId="1766" xr:uid="{00000000-0005-0000-0000-0000E5060000}"/>
    <cellStyle name="C?A?WIP.DETAILA " xfId="1767" xr:uid="{00000000-0005-0000-0000-0000E6060000}"/>
    <cellStyle name="C?A?WIP.DETAILA  2" xfId="1768" xr:uid="{00000000-0005-0000-0000-0000E7060000}"/>
    <cellStyle name="C?A?wipra" xfId="1769" xr:uid="{00000000-0005-0000-0000-0000E8060000}"/>
    <cellStyle name="C?A?wipra 2" xfId="1770" xr:uid="{00000000-0005-0000-0000-0000E9060000}"/>
    <cellStyle name="C?A?WK1.D" xfId="1771" xr:uid="{00000000-0005-0000-0000-0000EA060000}"/>
    <cellStyle name="C?A?WK1.D 2" xfId="1772" xr:uid="{00000000-0005-0000-0000-0000EB060000}"/>
    <cellStyle name="C?A?WK2.D" xfId="1773" xr:uid="{00000000-0005-0000-0000-0000EC060000}"/>
    <cellStyle name="C?A?WK2.D 2" xfId="1774" xr:uid="{00000000-0005-0000-0000-0000ED060000}"/>
    <cellStyle name="C?A?WK3.D" xfId="1775" xr:uid="{00000000-0005-0000-0000-0000EE060000}"/>
    <cellStyle name="C?A?WK3.D 2" xfId="1776" xr:uid="{00000000-0005-0000-0000-0000EF060000}"/>
    <cellStyle name="C?A?WK4.D" xfId="1777" xr:uid="{00000000-0005-0000-0000-0000F0060000}"/>
    <cellStyle name="C?A?WK4.D 2" xfId="1778" xr:uid="{00000000-0005-0000-0000-0000F1060000}"/>
    <cellStyle name="C¡IA¨ª_¡¾a¨uE " xfId="1779" xr:uid="{00000000-0005-0000-0000-0000F2060000}"/>
    <cellStyle name="C¡ÍA¨ª_¨ùOAI(RIO)" xfId="1780" xr:uid="{00000000-0005-0000-0000-0000F3060000}"/>
    <cellStyle name="C¡IA¨ª_¨uoAOCaA￠´¨oA¡io " xfId="1781" xr:uid="{00000000-0005-0000-0000-0000F4060000}"/>
    <cellStyle name="C￠RIA¡§¨￡_¡§￠Ro￠R¨¡¡ERC￠RI" xfId="1782" xr:uid="{00000000-0005-0000-0000-0000F5060000}"/>
    <cellStyle name="C￥AØ_ 10AE " xfId="1783" xr:uid="{00000000-0005-0000-0000-0000F6060000}"/>
    <cellStyle name="Ç¥ÁØ_(Á¤º¸ºÎ¹®)¿ùº°ÀÎ¿ø°èÈ¹" xfId="1784" xr:uid="{00000000-0005-0000-0000-0000F7060000}"/>
    <cellStyle name="C￥AØ_¡ßFO AoAUºnºn±³ " xfId="1785" xr:uid="{00000000-0005-0000-0000-0000F8060000}"/>
    <cellStyle name="Ç¥ÁØ_¡ßFO ÅõÀÚºñºñ±³ " xfId="1786" xr:uid="{00000000-0005-0000-0000-0000F9060000}"/>
    <cellStyle name="C￥AØ_¡ßFO AoAUºnºn±³  2" xfId="1787" xr:uid="{00000000-0005-0000-0000-0000FA060000}"/>
    <cellStyle name="Ç¥ÁØ_¡ßFO ÅõÀÚºñºñ±³  2" xfId="1788" xr:uid="{00000000-0005-0000-0000-0000FB060000}"/>
    <cellStyle name="C￥AØ_´eºnC￥" xfId="1789" xr:uid="{00000000-0005-0000-0000-0000FC060000}"/>
    <cellStyle name="Ç¥ÁØ_´ëºñÇ¥ (2)_1_ºÎ´ëÅä°ø " xfId="1790" xr:uid="{00000000-0005-0000-0000-0000FD060000}"/>
    <cellStyle name="C￥AØ_´eºnC￥ (2)_ºI´eAa°ø " xfId="1791" xr:uid="{00000000-0005-0000-0000-0000FE060000}"/>
    <cellStyle name="Ç¥ÁØ_´ëºñÇ¥ (2)_ºÎ´ëÅä°ø " xfId="1792" xr:uid="{00000000-0005-0000-0000-0000FF060000}"/>
    <cellStyle name="C￥AØ_¸nA÷ " xfId="1793" xr:uid="{00000000-0005-0000-0000-000000070000}"/>
    <cellStyle name="Ç¥ÁØ_¸ñÂ÷ " xfId="1794" xr:uid="{00000000-0005-0000-0000-000001070000}"/>
    <cellStyle name="C￥AØ_¸nA÷  2" xfId="1795" xr:uid="{00000000-0005-0000-0000-000002070000}"/>
    <cellStyle name="Ç¥ÁØ_¸ñÂ÷  2" xfId="1796" xr:uid="{00000000-0005-0000-0000-000003070000}"/>
    <cellStyle name="C￥AØ_¿­¸° INT" xfId="1797" xr:uid="{00000000-0005-0000-0000-000004070000}"/>
    <cellStyle name="Ç¥ÁØ_¿¬±¸¼Ò °ø»çÇöÈ² " xfId="1798" xr:uid="{00000000-0005-0000-0000-000005070000}"/>
    <cellStyle name="C￥AØ_¿￢±¸¼O °ø≫cCoE² " xfId="1799" xr:uid="{00000000-0005-0000-0000-000006070000}"/>
    <cellStyle name="Ç¥ÁØ_¿µ¾÷ÇöÈ² " xfId="1800" xr:uid="{00000000-0005-0000-0000-000007070000}"/>
    <cellStyle name="C￥AØ_¿i¿μ¾E " xfId="1801" xr:uid="{00000000-0005-0000-0000-000008070000}"/>
    <cellStyle name="Ç¥ÁØ_±³À°ÀÏÁ¤ " xfId="1802" xr:uid="{00000000-0005-0000-0000-000009070000}"/>
    <cellStyle name="C￥AØ_±a¾E " xfId="1803" xr:uid="{00000000-0005-0000-0000-00000A070000}"/>
    <cellStyle name="Ç¥ÁØ_±â¾È " xfId="1804" xr:uid="{00000000-0005-0000-0000-00000B070000}"/>
    <cellStyle name="C￥AØ_±a¾E  2" xfId="1805" xr:uid="{00000000-0005-0000-0000-00000C070000}"/>
    <cellStyle name="Ç¥ÁØ_±â¾È  2" xfId="1806" xr:uid="{00000000-0005-0000-0000-00000D070000}"/>
    <cellStyle name="C￥AØ_±U¼O³a¼oº°" xfId="1807" xr:uid="{00000000-0005-0000-0000-00000E070000}"/>
    <cellStyle name="Ç¥ÁØ_»ç¾÷ºÎº° ÃÑ°è " xfId="1808" xr:uid="{00000000-0005-0000-0000-00000F070000}"/>
    <cellStyle name="C￥AØ_≫c¾÷ºIº° AN°e " xfId="1809" xr:uid="{00000000-0005-0000-0000-000010070000}"/>
    <cellStyle name="Ç¥ÁØ_°¡¼Ö¸°ÀÏÁ¤_µ?Á©ÀÏÁ¤ " xfId="1810" xr:uid="{00000000-0005-0000-0000-000011070000}"/>
    <cellStyle name="C￥AØ_°¡¼O¸°AIA¤_μðAⓒAIA¤ " xfId="1811" xr:uid="{00000000-0005-0000-0000-000012070000}"/>
    <cellStyle name="Ç¥ÁØ_°³¹ßÀÏÁ¤ " xfId="1812" xr:uid="{00000000-0005-0000-0000-000013070000}"/>
    <cellStyle name="C￥AØ_°³¹ßAIA¤  (2)_°³¹ßAIA¤ " xfId="1813" xr:uid="{00000000-0005-0000-0000-000014070000}"/>
    <cellStyle name="Ç¥ÁØ_°³¹ßÀÏÁ¤  (2)_°³¹ßÀÏÁ¤ " xfId="1814" xr:uid="{00000000-0005-0000-0000-000015070000}"/>
    <cellStyle name="C￥AØ_°³¹ßAIA¤  (2)_°³¹ßAIA¤  2" xfId="1815" xr:uid="{00000000-0005-0000-0000-000016070000}"/>
    <cellStyle name="Ç¥ÁØ_°³¹ßÀÏÁ¤  (2)_°³¹ßÀÏÁ¤  2" xfId="1816" xr:uid="{00000000-0005-0000-0000-000017070000}"/>
    <cellStyle name="C￥AØ_°³¹ßAIA¤  (2)_°³¹ßAIA¤ _NF MASTER(040202기준) 040217_YWG BJ송부 대외문첨부" xfId="1817" xr:uid="{00000000-0005-0000-0000-000018070000}"/>
    <cellStyle name="Ç¥ÁØ_°³¹ßÀÏÁ¤  (2)_°³¹ßÀÏÁ¤ _NF MASTER(040202기준) 040217_YWG BJ송부 대외문첨부" xfId="1818" xr:uid="{00000000-0005-0000-0000-000019070000}"/>
    <cellStyle name="C￥AØ_°³¹ßAIA¤  (2)_°³¹ßAIA¤ _NF MASTER(040202기준) 040217_YWG BJ송부 대외문첨부 2" xfId="1819" xr:uid="{00000000-0005-0000-0000-00001A070000}"/>
    <cellStyle name="Ç¥ÁØ_°³¹ßÀÏÁ¤  (2)_°³¹ßÀÏÁ¤ _NF MASTER(040202기준) 040217_YWG BJ송부 대외문첨부 2" xfId="1820" xr:uid="{00000000-0005-0000-0000-00001B070000}"/>
    <cellStyle name="C￥AØ_°³¹ßAIA¤  (2)_°³¹ßAIA¤ _NF MASTER(040202기준) 040217_YWG BJ송부 대외문첨부_080626 수출2부 사업계획" xfId="1821" xr:uid="{00000000-0005-0000-0000-00001C070000}"/>
    <cellStyle name="Ç¥ÁØ_°³¹ßÀÏÁ¤  (2)_°³¹ßÀÏÁ¤ _NF MASTER(040202기준) 040217_YWG BJ송부 대외문첨부_080626 수출2부 사업계획" xfId="1822" xr:uid="{00000000-0005-0000-0000-00001D070000}"/>
    <cellStyle name="C￥AØ_°u¸RC×¸n_¾÷A¾º° " xfId="1823" xr:uid="{00000000-0005-0000-0000-00001E070000}"/>
    <cellStyle name="Ç¥ÁØ_0N-HANDLING " xfId="1824" xr:uid="{00000000-0005-0000-0000-00001F070000}"/>
    <cellStyle name="C￥AØ_¼oAOCaA¤½A≫o " xfId="1825" xr:uid="{00000000-0005-0000-0000-000020070000}"/>
    <cellStyle name="Ç¥ÁØ_1.ÆÇ¸Å½ÇÀû " xfId="1826" xr:uid="{00000000-0005-0000-0000-000021070000}"/>
    <cellStyle name="C￥AØ_1.ÆC¸A½CAu _1999³a KDQR A¾CO" xfId="1827" xr:uid="{00000000-0005-0000-0000-000022070000}"/>
    <cellStyle name="Ç¥ÁØ_1.SUMMARY " xfId="1828" xr:uid="{00000000-0005-0000-0000-000023070000}"/>
    <cellStyle name="C￥AØ_1.SUMMARY _1999³a KDQR A¾CO" xfId="1829" xr:uid="{00000000-0005-0000-0000-000024070000}"/>
    <cellStyle name="Ç¥ÁØ_2.CONCEPT " xfId="1830" xr:uid="{00000000-0005-0000-0000-000025070000}"/>
    <cellStyle name="C￥AØ_2000³a GRACE KDQR" xfId="1831" xr:uid="{00000000-0005-0000-0000-000026070000}"/>
    <cellStyle name="Ç¥ÁØ_3.MSCHEDULE¿µ¹® " xfId="1832" xr:uid="{00000000-0005-0000-0000-000027070000}"/>
    <cellStyle name="C￥AØ_3.MSCHEDULE¿μ¹R " xfId="1833" xr:uid="{00000000-0005-0000-0000-000028070000}"/>
    <cellStyle name="Ç¥ÁØ_³»ÀÚÀÔ°íFLOW_IPGOFLOW(LP)X)P)TS)2)be " xfId="1834" xr:uid="{00000000-0005-0000-0000-000029070000}"/>
    <cellStyle name="C￥AØ_3PJTR°eE¹ _1999³a KDQR A¾CO" xfId="1835" xr:uid="{00000000-0005-0000-0000-00002A070000}"/>
    <cellStyle name="Ç¥ÁØ_4 " xfId="1836" xr:uid="{00000000-0005-0000-0000-00002B070000}"/>
    <cellStyle name="C￥AØ_4 _1999³a KDQR A¾CO" xfId="1837" xr:uid="{00000000-0005-0000-0000-00002C070000}"/>
    <cellStyle name="Ç¥ÁØ_5-1±¤°í " xfId="1838" xr:uid="{00000000-0005-0000-0000-00002D070000}"/>
    <cellStyle name="C￥AØ_5-3-3-1-1.≫y≫e±¸A¶ºÐ¼R-MAT'L¡­ " xfId="1839" xr:uid="{00000000-0005-0000-0000-00002E070000}"/>
    <cellStyle name="Ç¥ÁØ_6-3°æÀï·Â " xfId="1840" xr:uid="{00000000-0005-0000-0000-00002F070000}"/>
    <cellStyle name="C￥AØ_7.MASTER SCHEDULE " xfId="1841" xr:uid="{00000000-0005-0000-0000-000030070000}"/>
    <cellStyle name="Ç¥ÁØ_7.MASTER SCHEDULE " xfId="1842" xr:uid="{00000000-0005-0000-0000-000031070000}"/>
    <cellStyle name="C￥AØ_7.MASTER SCHEDULE  2" xfId="1843" xr:uid="{00000000-0005-0000-0000-000032070000}"/>
    <cellStyle name="Ç¥ÁØ_7.MASTER SCHEDULE  2" xfId="1844" xr:uid="{00000000-0005-0000-0000-000033070000}"/>
    <cellStyle name="C￥AØ_7.MASTER SCHEDULE _1999³a KDQR A¾CO" xfId="1845" xr:uid="{00000000-0005-0000-0000-000034070000}"/>
    <cellStyle name="Ç¥ÁØ_96ÀÎ¿ø°è2 " xfId="1846" xr:uid="{00000000-0005-0000-0000-000035070000}"/>
    <cellStyle name="C￥AØ_96AI¿ø°O 3 " xfId="1847" xr:uid="{00000000-0005-0000-0000-000036070000}"/>
    <cellStyle name="Ç¥ÁØ_96ÀÎ¿ø°Ô 3 " xfId="1848" xr:uid="{00000000-0005-0000-0000-000037070000}"/>
    <cellStyle name="C￥AØ_96AI¿ø°O 3  2" xfId="1849" xr:uid="{00000000-0005-0000-0000-000038070000}"/>
    <cellStyle name="Ç¥ÁØ_96ÀÎ¿ø°Ô 3  2" xfId="1850" xr:uid="{00000000-0005-0000-0000-000039070000}"/>
    <cellStyle name="C￥AØ_97³a" xfId="1851" xr:uid="{00000000-0005-0000-0000-00003A070000}"/>
    <cellStyle name="Ç¥ÁØ_Á÷¿ø½Å»ó_Á¶Á÷µµ(12.31) " xfId="1852" xr:uid="{00000000-0005-0000-0000-00003B070000}"/>
    <cellStyle name="C￥AØ_A÷¿ø½A≫o" xfId="1853" xr:uid="{00000000-0005-0000-0000-00003C070000}"/>
    <cellStyle name="Ç¥ÁØ_Á¶Ä¡ÆÀº° " xfId="1854" xr:uid="{00000000-0005-0000-0000-00003D070000}"/>
    <cellStyle name="C￥AØ_A¶A¡ÆAº° _1999³a KDQR A¾CO" xfId="1855" xr:uid="{00000000-0005-0000-0000-00003E070000}"/>
    <cellStyle name="Ç¥ÁØ_Á¶Á÷µµ(12.31) " xfId="1856" xr:uid="{00000000-0005-0000-0000-00003F070000}"/>
    <cellStyle name="C￥AØ_A¶A÷μμ" xfId="1857" xr:uid="{00000000-0005-0000-0000-000040070000}"/>
    <cellStyle name="Ç¥ÁØ_Ã·ºÎ2 " xfId="1858" xr:uid="{00000000-0005-0000-0000-000041070000}"/>
    <cellStyle name="C￥AØ_Æo°¡C￥" xfId="1859" xr:uid="{00000000-0005-0000-0000-000042070000}"/>
    <cellStyle name="Ç¥ÁØ_ÀÎ¿ø¹× Á¶Á÷(96.5.2.) " xfId="1860" xr:uid="{00000000-0005-0000-0000-000043070000}"/>
    <cellStyle name="C￥AØ_AI¿øCoE² " xfId="1861" xr:uid="{00000000-0005-0000-0000-000044070000}"/>
    <cellStyle name="Ç¥ÁØ_ÃÖÁ¾ÀÏÁ¤ " xfId="1862" xr:uid="{00000000-0005-0000-0000-000045070000}"/>
    <cellStyle name="C￥AØ_AoAUºn(ºI¼­º°,°eA¤º°) " xfId="1863" xr:uid="{00000000-0005-0000-0000-000046070000}"/>
    <cellStyle name="Ç¥ÁØ_ÅõÀÚºñ(ºÎ¼­º°,°èÁ¤º°) " xfId="1864" xr:uid="{00000000-0005-0000-0000-000047070000}"/>
    <cellStyle name="C￥AØ_AoAUºn(ºI¼­º°,°eA¤º°)  2" xfId="1865" xr:uid="{00000000-0005-0000-0000-000048070000}"/>
    <cellStyle name="Ç¥ÁØ_ÅõÀÚºñ(ºÎ¼­º°,°èÁ¤º°)  2" xfId="1866" xr:uid="{00000000-0005-0000-0000-000049070000}"/>
    <cellStyle name="C￥AØ_Aß±a≫y≫e°eE¹ " xfId="1867" xr:uid="{00000000-0005-0000-0000-00004A070000}"/>
    <cellStyle name="Ç¥ÁØ_ÀÚÀçº»ºÎ " xfId="1868" xr:uid="{00000000-0005-0000-0000-00004B070000}"/>
    <cellStyle name="C￥AØ_AUAcº≫ºI " xfId="1869" xr:uid="{00000000-0005-0000-0000-00004C070000}"/>
    <cellStyle name="Ç¥ÁØ_Áý°èÇ¥(2¿ù) " xfId="1870" xr:uid="{00000000-0005-0000-0000-00004D070000}"/>
    <cellStyle name="C￥AØ_C￥Ao _1999³a KDQR A¾CO" xfId="1871" xr:uid="{00000000-0005-0000-0000-00004E070000}"/>
    <cellStyle name="Ç¥ÁØ_ÇùÁ¶Àü_ÅõÀÔ°èÈ¹ " xfId="1872" xr:uid="{00000000-0005-0000-0000-00004F070000}"/>
    <cellStyle name="C￥AØ_DELIVERY PIPE¼³°e" xfId="1873" xr:uid="{00000000-0005-0000-0000-000050070000}"/>
    <cellStyle name="Ç¥ÁØ_EF PAD " xfId="1874" xr:uid="{00000000-0005-0000-0000-000051070000}"/>
    <cellStyle name="C￥AØ_eoCoE²" xfId="1875" xr:uid="{00000000-0005-0000-0000-000052070000}"/>
    <cellStyle name="Ç¥ÁØ_laroux_°³¹ßÀÏÁ¤ " xfId="1876" xr:uid="{00000000-0005-0000-0000-000053070000}"/>
    <cellStyle name="C￥AØ_laroux_°³¹ßAIA¤  (2)_°³¹ßAIA¤ " xfId="1877" xr:uid="{00000000-0005-0000-0000-000054070000}"/>
    <cellStyle name="Ç¥ÁØ_laroux_°³¹ßÀÏÁ¤  (2)_°³¹ßÀÏÁ¤ " xfId="1878" xr:uid="{00000000-0005-0000-0000-000055070000}"/>
    <cellStyle name="C￥AØ_laroux_°³¹ßAIA¤  (2)_°³¹ßAIA¤  2" xfId="1879" xr:uid="{00000000-0005-0000-0000-000056070000}"/>
    <cellStyle name="Ç¥ÁØ_laroux_°³¹ßÀÏÁ¤  (2)_°³¹ßÀÏÁ¤  2" xfId="1880" xr:uid="{00000000-0005-0000-0000-000057070000}"/>
    <cellStyle name="C￥AØ_laroux_°³¹ßAIA¤  (2)_°³¹ßAIA¤ _2005년 3월매출정리 (수정)" xfId="1881" xr:uid="{00000000-0005-0000-0000-000058070000}"/>
    <cellStyle name="Ç¥ÁØ_laroux_°³¹ßÀÏÁ¤  (2)_°³¹ßÀÏÁ¤ _2005년 3월매출정리 (수정)" xfId="1882" xr:uid="{00000000-0005-0000-0000-000059070000}"/>
    <cellStyle name="C￥AØ_laroux_°³¹ßAIA¤  (2)_°³¹ßAIA¤ _2005년 3월매출정리 (수정) 2" xfId="1883" xr:uid="{00000000-0005-0000-0000-00005A070000}"/>
    <cellStyle name="Ç¥ÁØ_laroux_°³¹ßÀÏÁ¤  (2)_°³¹ßÀÏÁ¤ _2005년 3월매출정리 (수정) 2" xfId="1884" xr:uid="{00000000-0005-0000-0000-00005B070000}"/>
    <cellStyle name="C￥AØ_laroux_°³¹ßAIA¤  (2)_°³¹ßAIA¤ _PNF검토(050406)" xfId="1885" xr:uid="{00000000-0005-0000-0000-00005C070000}"/>
    <cellStyle name="Ç¥ÁØ_laroux_°³¹ßÀÏÁ¤  (2)_°³¹ßÀÏÁ¤ _PNF검토(050406)" xfId="1886" xr:uid="{00000000-0005-0000-0000-00005D070000}"/>
    <cellStyle name="C￥AØ_laroux_°³¹ßAIA¤  (2)_°³¹ßAIA¤ _PNF검토(050406) 2" xfId="1887" xr:uid="{00000000-0005-0000-0000-00005E070000}"/>
    <cellStyle name="Ç¥ÁØ_laroux_°³¹ßÀÏÁ¤  (2)_°³¹ßÀÏÁ¤ _PNF검토(050406) 2" xfId="1888" xr:uid="{00000000-0005-0000-0000-00005F070000}"/>
    <cellStyle name="C￥AØ_laroux_°³¹ßAIA¤  (2)_°³¹ßAIA¤ _PNF검토(050406)_080626 수출2부 사업계획" xfId="1889" xr:uid="{00000000-0005-0000-0000-000060070000}"/>
    <cellStyle name="Ç¥ÁØ_laroux_°³¹ßÀÏÁ¤  (2)_°³¹ßÀÏÁ¤ _PNF검토(050406)_080626 수출2부 사업계획" xfId="1890" xr:uid="{00000000-0005-0000-0000-000061070000}"/>
    <cellStyle name="C￥AØ_laroux_1_°³¹ßAIA¤ " xfId="1891" xr:uid="{00000000-0005-0000-0000-000062070000}"/>
    <cellStyle name="Ç¥ÁØ_laroux_1_°³¹ßÀÏÁ¤ " xfId="1892" xr:uid="{00000000-0005-0000-0000-000063070000}"/>
    <cellStyle name="C￥AØ_laroux_1_°³¹ßAIA¤  2" xfId="1893" xr:uid="{00000000-0005-0000-0000-000064070000}"/>
    <cellStyle name="Ç¥ÁØ_laroux_1_°³¹ßÀÏÁ¤  2" xfId="1894" xr:uid="{00000000-0005-0000-0000-000065070000}"/>
    <cellStyle name="C￥AØ_laroux_2_°³¹ßAIA¤ " xfId="1895" xr:uid="{00000000-0005-0000-0000-000066070000}"/>
    <cellStyle name="Ç¥ÁØ_laroux_2_°³¹ßÀÏÁ¤ " xfId="1896" xr:uid="{00000000-0005-0000-0000-000067070000}"/>
    <cellStyle name="C￥AØ_laroux_2_°³¹ßAIA¤  2" xfId="1897" xr:uid="{00000000-0005-0000-0000-000068070000}"/>
    <cellStyle name="Ç¥ÁØ_laroux_2_°³¹ßÀÏÁ¤  2" xfId="1898" xr:uid="{00000000-0005-0000-0000-000069070000}"/>
    <cellStyle name="C￥AØ_lx-taxi " xfId="1899" xr:uid="{00000000-0005-0000-0000-00006A070000}"/>
    <cellStyle name="Ç¥ÁØ_lx-taxi " xfId="1900" xr:uid="{00000000-0005-0000-0000-00006B070000}"/>
    <cellStyle name="C￥AØ_lx-taxi  2" xfId="1901" xr:uid="{00000000-0005-0000-0000-00006C070000}"/>
    <cellStyle name="Ç¥ÁØ_lx-taxi  2" xfId="1902" xr:uid="{00000000-0005-0000-0000-00006D070000}"/>
    <cellStyle name="C￥AØ_lx-taxi _1999³a KDQR A¾CO" xfId="1903" xr:uid="{00000000-0005-0000-0000-00006E070000}"/>
    <cellStyle name="Ç¥ÁØ_MKN-M1.1 " xfId="1904" xr:uid="{00000000-0005-0000-0000-00006F070000}"/>
    <cellStyle name="C￥AØ_MST " xfId="1905" xr:uid="{00000000-0005-0000-0000-000070070000}"/>
    <cellStyle name="Ç¥ÁØ_º»ºÎÁ¶Á÷ " xfId="1906" xr:uid="{00000000-0005-0000-0000-000071070000}"/>
    <cellStyle name="C￥AØ_º≫≫c½AAøAI¹Y" xfId="1907" xr:uid="{00000000-0005-0000-0000-000072070000}"/>
    <cellStyle name="Ç¥ÁØ_ºÎ´ëÅä°ø " xfId="1908" xr:uid="{00000000-0005-0000-0000-000073070000}"/>
    <cellStyle name="C￥AØ_RR1¾E " xfId="1909" xr:uid="{00000000-0005-0000-0000-000074070000}"/>
    <cellStyle name="Ç¥ÁØ_Sheet1 (2)_1.SUMMARY " xfId="1910" xr:uid="{00000000-0005-0000-0000-000075070000}"/>
    <cellStyle name="C￥AØ_Sheet1 (2)_3.MSCHEDULE¿μ¹R " xfId="1911" xr:uid="{00000000-0005-0000-0000-000076070000}"/>
    <cellStyle name="Ç¥ÁØ_Sheet1_¿µ¾÷ÇöÈ² " xfId="1912" xr:uid="{00000000-0005-0000-0000-000077070000}"/>
    <cellStyle name="C￥AØ_Sheet1_¿μ¾÷CoE² " xfId="1913" xr:uid="{00000000-0005-0000-0000-000078070000}"/>
    <cellStyle name="Ç¥ÁØ_Sheet1_0N-HANDLING " xfId="1914" xr:uid="{00000000-0005-0000-0000-000079070000}"/>
    <cellStyle name="C￥AØ_Sheet1_1_1.SUMMARY " xfId="1915" xr:uid="{00000000-0005-0000-0000-00007A070000}"/>
    <cellStyle name="Ç¥ÁØ_Sheet1_1_1.SUMMARY " xfId="1916" xr:uid="{00000000-0005-0000-0000-00007B070000}"/>
    <cellStyle name="C￥AØ_Sheet1_1_1.SUMMARY  2" xfId="1917" xr:uid="{00000000-0005-0000-0000-00007C070000}"/>
    <cellStyle name="Ç¥ÁØ_Sheet1_1_1.SUMMARY  2" xfId="1918" xr:uid="{00000000-0005-0000-0000-00007D070000}"/>
    <cellStyle name="C￥AØ_Sheet1_1_3.MSCHEDULE¿μ¹R " xfId="1919" xr:uid="{00000000-0005-0000-0000-00007E070000}"/>
    <cellStyle name="Ç¥ÁØ_Sheet1_1_XD ÃÖÁ¾ÀÏÁ¤ " xfId="1920" xr:uid="{00000000-0005-0000-0000-00007F070000}"/>
    <cellStyle name="C￥AØ_Sheet1_3.MSCHEDULE¿μ¹R " xfId="1921" xr:uid="{00000000-0005-0000-0000-000080070000}"/>
    <cellStyle name="Ç¥ÁØ_Sheet1_Áý°èÇ¥(2¿ù) " xfId="1922" xr:uid="{00000000-0005-0000-0000-000081070000}"/>
    <cellStyle name="C￥AØ_SMG-CKD-d1.1 " xfId="1923" xr:uid="{00000000-0005-0000-0000-000082070000}"/>
    <cellStyle name="Ç¥ÁØ_SMG-CKD-d1.1 " xfId="1924" xr:uid="{00000000-0005-0000-0000-000083070000}"/>
    <cellStyle name="C￥AØ_SMG-CKD-d1.1  2" xfId="1925" xr:uid="{00000000-0005-0000-0000-000084070000}"/>
    <cellStyle name="Ç¥ÁØ_SMG-CKD-d1.1  2" xfId="1926" xr:uid="{00000000-0005-0000-0000-000085070000}"/>
    <cellStyle name="C￥AØ_VPORDER(Aeº¸)" xfId="1927" xr:uid="{00000000-0005-0000-0000-000086070000}"/>
    <cellStyle name="Ç¥ÁØ_W-AÇ¥ÁöTY(2-2) " xfId="1928" xr:uid="{00000000-0005-0000-0000-000087070000}"/>
    <cellStyle name="C￥AØ_WIPER " xfId="1929" xr:uid="{00000000-0005-0000-0000-000088070000}"/>
    <cellStyle name="Ç¥ÁØ_WIPER " xfId="1930" xr:uid="{00000000-0005-0000-0000-000089070000}"/>
    <cellStyle name="C￥AØ_WIPER  2" xfId="1931" xr:uid="{00000000-0005-0000-0000-00008A070000}"/>
    <cellStyle name="Ç¥ÁØ_WIPER  2" xfId="1932" xr:uid="{00000000-0005-0000-0000-00008B070000}"/>
    <cellStyle name="C￥AØ_XD AOA¾AIA¤ " xfId="1933" xr:uid="{00000000-0005-0000-0000-00008C070000}"/>
    <cellStyle name="Ç¥ÁØ_XD ÃÖÁ¾ÀÏÁ¤ " xfId="1934" xr:uid="{00000000-0005-0000-0000-00008D070000}"/>
    <cellStyle name="C￥AØ_XD AOA¾AIA¤  2" xfId="1935" xr:uid="{00000000-0005-0000-0000-00008E070000}"/>
    <cellStyle name="Ç¥ÁØ_XD ÃÖÁ¾ÀÏÁ¤  2" xfId="1936" xr:uid="{00000000-0005-0000-0000-00008F070000}"/>
    <cellStyle name="C￥AØ_μðAⓒAIA¤ " xfId="1937" xr:uid="{00000000-0005-0000-0000-000090070000}"/>
    <cellStyle name="Calc C?rrency (0)" xfId="1938" xr:uid="{00000000-0005-0000-0000-000091070000}"/>
    <cellStyle name="Calc C⟐rrency (0)" xfId="1939" xr:uid="{00000000-0005-0000-0000-000092070000}"/>
    <cellStyle name="Calc Currency (0)" xfId="1940" xr:uid="{00000000-0005-0000-0000-000093070000}"/>
    <cellStyle name="Calc Currency (0) 2" xfId="1941" xr:uid="{00000000-0005-0000-0000-000094070000}"/>
    <cellStyle name="Calc Currency (2)" xfId="1942" xr:uid="{00000000-0005-0000-0000-000095070000}"/>
    <cellStyle name="Calc Percent (0)" xfId="1943" xr:uid="{00000000-0005-0000-0000-000096070000}"/>
    <cellStyle name="Calc Percent (1)" xfId="1944" xr:uid="{00000000-0005-0000-0000-000097070000}"/>
    <cellStyle name="Calc Percent (2)" xfId="1945" xr:uid="{00000000-0005-0000-0000-000098070000}"/>
    <cellStyle name="Calc Units (0)" xfId="1946" xr:uid="{00000000-0005-0000-0000-000099070000}"/>
    <cellStyle name="Calc Units (1)" xfId="1947" xr:uid="{00000000-0005-0000-0000-00009A070000}"/>
    <cellStyle name="Calc Units (2)" xfId="1948" xr:uid="{00000000-0005-0000-0000-00009B070000}"/>
    <cellStyle name="Calculation" xfId="1949" xr:uid="{00000000-0005-0000-0000-00009C070000}"/>
    <cellStyle name="CanturySchoolbook" xfId="1950" xr:uid="{00000000-0005-0000-0000-00009D070000}"/>
    <cellStyle name="CanturySchoolbook 2" xfId="1951" xr:uid="{00000000-0005-0000-0000-00009E070000}"/>
    <cellStyle name="category" xfId="1952" xr:uid="{00000000-0005-0000-0000-00009F070000}"/>
    <cellStyle name="category 2" xfId="1953" xr:uid="{00000000-0005-0000-0000-0000A0070000}"/>
    <cellStyle name="CenturtSchoolbook" xfId="1954" xr:uid="{00000000-0005-0000-0000-0000A1070000}"/>
    <cellStyle name="CenturtSchoolbook 2" xfId="1955" xr:uid="{00000000-0005-0000-0000-0000A2070000}"/>
    <cellStyle name="CenturySchoolbook" xfId="1956" xr:uid="{00000000-0005-0000-0000-0000A3070000}"/>
    <cellStyle name="CenturySchoolbook 2" xfId="1957" xr:uid="{00000000-0005-0000-0000-0000A4070000}"/>
    <cellStyle name="CenturySchoolbook12" xfId="1958" xr:uid="{00000000-0005-0000-0000-0000A5070000}"/>
    <cellStyle name="CenturySchoolbook12 2" xfId="1959" xr:uid="{00000000-0005-0000-0000-0000A6070000}"/>
    <cellStyle name="Check Cell" xfId="1960" xr:uid="{00000000-0005-0000-0000-0000A7070000}"/>
    <cellStyle name="Column Heading" xfId="1961" xr:uid="{00000000-0005-0000-0000-0000A8070000}"/>
    <cellStyle name="Column Heading 2" xfId="1962" xr:uid="{00000000-0005-0000-0000-0000A9070000}"/>
    <cellStyle name="Column_Title" xfId="1963" xr:uid="{00000000-0005-0000-0000-0000AA070000}"/>
    <cellStyle name="CombinedVol_Data" xfId="1964" xr:uid="{00000000-0005-0000-0000-0000AB070000}"/>
    <cellStyle name="Comma  - Style1" xfId="1965" xr:uid="{00000000-0005-0000-0000-0000AC070000}"/>
    <cellStyle name="Comma  - Style1 2" xfId="1966" xr:uid="{00000000-0005-0000-0000-0000AD070000}"/>
    <cellStyle name="Comma  - Style2" xfId="1967" xr:uid="{00000000-0005-0000-0000-0000AE070000}"/>
    <cellStyle name="Comma  - Style3" xfId="1968" xr:uid="{00000000-0005-0000-0000-0000AF070000}"/>
    <cellStyle name="Comma  - Style4" xfId="1969" xr:uid="{00000000-0005-0000-0000-0000B0070000}"/>
    <cellStyle name="Comma  - Style5" xfId="1970" xr:uid="{00000000-0005-0000-0000-0000B1070000}"/>
    <cellStyle name="Comma  - Style6" xfId="1971" xr:uid="{00000000-0005-0000-0000-0000B2070000}"/>
    <cellStyle name="Comma  - Style7" xfId="1972" xr:uid="{00000000-0005-0000-0000-0000B3070000}"/>
    <cellStyle name="Comma  - Style8" xfId="1973" xr:uid="{00000000-0005-0000-0000-0000B4070000}"/>
    <cellStyle name="Comma [0]" xfId="1974" xr:uid="{00000000-0005-0000-0000-0000B5070000}"/>
    <cellStyle name="Comma [00]" xfId="1975" xr:uid="{00000000-0005-0000-0000-0000B6070000}"/>
    <cellStyle name="comma zerodec" xfId="1976" xr:uid="{00000000-0005-0000-0000-0000B7070000}"/>
    <cellStyle name="comma zerodec 2" xfId="1977" xr:uid="{00000000-0005-0000-0000-0000B8070000}"/>
    <cellStyle name="Comma_ SG&amp;A Bridge " xfId="1978" xr:uid="{00000000-0005-0000-0000-0000B9070000}"/>
    <cellStyle name="Comma0 - Modelo1" xfId="1979" xr:uid="{00000000-0005-0000-0000-0000BA070000}"/>
    <cellStyle name="Comma0 - Style1" xfId="1980" xr:uid="{00000000-0005-0000-0000-0000BB070000}"/>
    <cellStyle name="Comma1 - Modelo2" xfId="1981" xr:uid="{00000000-0005-0000-0000-0000BC070000}"/>
    <cellStyle name="Comma1 - Style2" xfId="1982" xr:uid="{00000000-0005-0000-0000-0000BD070000}"/>
    <cellStyle name="Copied" xfId="1983" xr:uid="{00000000-0005-0000-0000-0000BE070000}"/>
    <cellStyle name="Copied 2" xfId="1984" xr:uid="{00000000-0005-0000-0000-0000BF070000}"/>
    <cellStyle name="Curren - Style2" xfId="1985" xr:uid="{00000000-0005-0000-0000-0000C0070000}"/>
    <cellStyle name="Curren - Style2 2" xfId="1986" xr:uid="{00000000-0005-0000-0000-0000C1070000}"/>
    <cellStyle name="Currency [0]" xfId="1987" xr:uid="{00000000-0005-0000-0000-0000C2070000}"/>
    <cellStyle name="Currency [00]" xfId="1988" xr:uid="{00000000-0005-0000-0000-0000C3070000}"/>
    <cellStyle name="Currency_ SG&amp;A Bridge " xfId="1989" xr:uid="{00000000-0005-0000-0000-0000C4070000}"/>
    <cellStyle name="Currency1" xfId="1990" xr:uid="{00000000-0005-0000-0000-0000C5070000}"/>
    <cellStyle name="Currency1 2" xfId="1991" xr:uid="{00000000-0005-0000-0000-0000C6070000}"/>
    <cellStyle name="Currenѣ䀃 䴀礀䰀愀猀攀爀 " xfId="1992" xr:uid="{00000000-0005-0000-0000-0000C7070000}"/>
    <cellStyle name="Date" xfId="1993" xr:uid="{00000000-0005-0000-0000-0000C8070000}"/>
    <cellStyle name="Date 2" xfId="1994" xr:uid="{00000000-0005-0000-0000-0000C9070000}"/>
    <cellStyle name="Date Short" xfId="1995" xr:uid="{00000000-0005-0000-0000-0000CA070000}"/>
    <cellStyle name="Date_(제시)06월결산작업" xfId="1996" xr:uid="{00000000-0005-0000-0000-0000CB070000}"/>
    <cellStyle name="Dia" xfId="1997" xr:uid="{00000000-0005-0000-0000-0000CC070000}"/>
    <cellStyle name="Dollar (zero dec)" xfId="1998" xr:uid="{00000000-0005-0000-0000-0000CD070000}"/>
    <cellStyle name="Dollar (zero dec) 2" xfId="1999" xr:uid="{00000000-0005-0000-0000-0000CE070000}"/>
    <cellStyle name="Edited_Data" xfId="2000" xr:uid="{00000000-0005-0000-0000-0000CF070000}"/>
    <cellStyle name="Encabez1" xfId="2001" xr:uid="{00000000-0005-0000-0000-0000D0070000}"/>
    <cellStyle name="Encabez2" xfId="2002" xr:uid="{00000000-0005-0000-0000-0000D1070000}"/>
    <cellStyle name="Enter Currency (0)" xfId="2003" xr:uid="{00000000-0005-0000-0000-0000D2070000}"/>
    <cellStyle name="Enter Currency (2)" xfId="2004" xr:uid="{00000000-0005-0000-0000-0000D3070000}"/>
    <cellStyle name="Enter Units (0)" xfId="2005" xr:uid="{00000000-0005-0000-0000-0000D4070000}"/>
    <cellStyle name="Enter Units (1)" xfId="2006" xr:uid="{00000000-0005-0000-0000-0000D5070000}"/>
    <cellStyle name="Enter Units (2)" xfId="2007" xr:uid="{00000000-0005-0000-0000-0000D6070000}"/>
    <cellStyle name="Entered" xfId="2008" xr:uid="{00000000-0005-0000-0000-0000D7070000}"/>
    <cellStyle name="Entered 2" xfId="2009" xr:uid="{00000000-0005-0000-0000-0000D8070000}"/>
    <cellStyle name="Estimated_Data" xfId="2010" xr:uid="{00000000-0005-0000-0000-0000D9070000}"/>
    <cellStyle name="Euro" xfId="2011" xr:uid="{00000000-0005-0000-0000-0000DA070000}"/>
    <cellStyle name="Explanatory Text" xfId="2012" xr:uid="{00000000-0005-0000-0000-0000DB070000}"/>
    <cellStyle name="F2" xfId="2013" xr:uid="{00000000-0005-0000-0000-0000DC070000}"/>
    <cellStyle name="F2 2" xfId="2014" xr:uid="{00000000-0005-0000-0000-0000DD070000}"/>
    <cellStyle name="F3" xfId="2015" xr:uid="{00000000-0005-0000-0000-0000DE070000}"/>
    <cellStyle name="F3 2" xfId="2016" xr:uid="{00000000-0005-0000-0000-0000DF070000}"/>
    <cellStyle name="F4" xfId="2017" xr:uid="{00000000-0005-0000-0000-0000E0070000}"/>
    <cellStyle name="F4 2" xfId="2018" xr:uid="{00000000-0005-0000-0000-0000E1070000}"/>
    <cellStyle name="F5" xfId="2019" xr:uid="{00000000-0005-0000-0000-0000E2070000}"/>
    <cellStyle name="F5 2" xfId="2020" xr:uid="{00000000-0005-0000-0000-0000E3070000}"/>
    <cellStyle name="F6" xfId="2021" xr:uid="{00000000-0005-0000-0000-0000E4070000}"/>
    <cellStyle name="F6 2" xfId="2022" xr:uid="{00000000-0005-0000-0000-0000E5070000}"/>
    <cellStyle name="F7" xfId="2023" xr:uid="{00000000-0005-0000-0000-0000E6070000}"/>
    <cellStyle name="F7 2" xfId="2024" xr:uid="{00000000-0005-0000-0000-0000E7070000}"/>
    <cellStyle name="F8" xfId="2025" xr:uid="{00000000-0005-0000-0000-0000E8070000}"/>
    <cellStyle name="F8 2" xfId="2026" xr:uid="{00000000-0005-0000-0000-0000E9070000}"/>
    <cellStyle name="Fijo" xfId="2027" xr:uid="{00000000-0005-0000-0000-0000EA070000}"/>
    <cellStyle name="Financiero" xfId="2028" xr:uid="{00000000-0005-0000-0000-0000EB070000}"/>
    <cellStyle name="Fixed" xfId="2029" xr:uid="{00000000-0005-0000-0000-0000EC070000}"/>
    <cellStyle name="Fixed 2" xfId="2030" xr:uid="{00000000-0005-0000-0000-0000ED070000}"/>
    <cellStyle name="Forecast_Data" xfId="2031" xr:uid="{00000000-0005-0000-0000-0000EE070000}"/>
    <cellStyle name="Good" xfId="2032" xr:uid="{00000000-0005-0000-0000-0000EF070000}"/>
    <cellStyle name="Grey" xfId="2033" xr:uid="{00000000-0005-0000-0000-0000F0070000}"/>
    <cellStyle name="HEADER" xfId="2034" xr:uid="{00000000-0005-0000-0000-0000F1070000}"/>
    <cellStyle name="HEADER 2" xfId="2035" xr:uid="{00000000-0005-0000-0000-0000F2070000}"/>
    <cellStyle name="Header1" xfId="2036" xr:uid="{00000000-0005-0000-0000-0000F3070000}"/>
    <cellStyle name="Header1 2" xfId="2037" xr:uid="{00000000-0005-0000-0000-0000F4070000}"/>
    <cellStyle name="Header2" xfId="2038" xr:uid="{00000000-0005-0000-0000-0000F5070000}"/>
    <cellStyle name="Header2 2" xfId="2039" xr:uid="{00000000-0005-0000-0000-0000F6070000}"/>
    <cellStyle name="Heading" xfId="2040" xr:uid="{00000000-0005-0000-0000-0000F7070000}"/>
    <cellStyle name="Heading 1" xfId="2041" xr:uid="{00000000-0005-0000-0000-0000F8070000}"/>
    <cellStyle name="Heading 2" xfId="2042" xr:uid="{00000000-0005-0000-0000-0000F9070000}"/>
    <cellStyle name="Heading 3" xfId="2043" xr:uid="{00000000-0005-0000-0000-0000FA070000}"/>
    <cellStyle name="Heading 4" xfId="2044" xr:uid="{00000000-0005-0000-0000-0000FB070000}"/>
    <cellStyle name="HEADING1" xfId="2045" xr:uid="{00000000-0005-0000-0000-0000FC070000}"/>
    <cellStyle name="Heading1 2" xfId="2046" xr:uid="{00000000-0005-0000-0000-0000FD070000}"/>
    <cellStyle name="HEADING2" xfId="2047" xr:uid="{00000000-0005-0000-0000-0000FE070000}"/>
    <cellStyle name="Heading2 2" xfId="2048" xr:uid="{00000000-0005-0000-0000-0000FF070000}"/>
    <cellStyle name="HIGHLIGHT" xfId="2049" xr:uid="{00000000-0005-0000-0000-000000080000}"/>
    <cellStyle name="HIGHLIGHT 2" xfId="2050" xr:uid="{00000000-0005-0000-0000-000001080000}"/>
    <cellStyle name="iles|_x0005_h" xfId="2051" xr:uid="{00000000-0005-0000-0000-000002080000}"/>
    <cellStyle name="Input" xfId="2052" xr:uid="{00000000-0005-0000-0000-000003080000}"/>
    <cellStyle name="Input [yellow]" xfId="2053" xr:uid="{00000000-0005-0000-0000-000004080000}"/>
    <cellStyle name="Item_Current" xfId="2054" xr:uid="{00000000-0005-0000-0000-000005080000}"/>
    <cellStyle name="KWE標準" xfId="2055" xr:uid="{00000000-0005-0000-0000-000006080000}"/>
    <cellStyle name="les" xfId="2056" xr:uid="{00000000-0005-0000-0000-000007080000}"/>
    <cellStyle name="Link Currency (0)" xfId="2057" xr:uid="{00000000-0005-0000-0000-000008080000}"/>
    <cellStyle name="Link Currency (2)" xfId="2058" xr:uid="{00000000-0005-0000-0000-000009080000}"/>
    <cellStyle name="Link Units (0)" xfId="2059" xr:uid="{00000000-0005-0000-0000-00000A080000}"/>
    <cellStyle name="Link Units (1)" xfId="2060" xr:uid="{00000000-0005-0000-0000-00000B080000}"/>
    <cellStyle name="Link Units (2)" xfId="2061" xr:uid="{00000000-0005-0000-0000-00000C080000}"/>
    <cellStyle name="Linked Cell" xfId="2062" xr:uid="{00000000-0005-0000-0000-00000D080000}"/>
    <cellStyle name="Millares [0]_10 AVERIAS MASIVAS + ANT" xfId="2063" xr:uid="{00000000-0005-0000-0000-00000E080000}"/>
    <cellStyle name="Millares_10 AVERIAS MASIVAS + ANT" xfId="2064" xr:uid="{00000000-0005-0000-0000-00000F080000}"/>
    <cellStyle name="Milliers [0]_Arabian Spec" xfId="2065" xr:uid="{00000000-0005-0000-0000-000010080000}"/>
    <cellStyle name="Milliers_Arabian Spec" xfId="2066" xr:uid="{00000000-0005-0000-0000-000011080000}"/>
    <cellStyle name="Model" xfId="2067" xr:uid="{00000000-0005-0000-0000-000012080000}"/>
    <cellStyle name="Model 2" xfId="2068" xr:uid="{00000000-0005-0000-0000-000013080000}"/>
    <cellStyle name="Mon?aire [0]_Arabian Spec" xfId="2069" xr:uid="{00000000-0005-0000-0000-000014080000}"/>
    <cellStyle name="Mon?aire_Arabian Spec" xfId="2070" xr:uid="{00000000-0005-0000-0000-000015080000}"/>
    <cellStyle name="Moneda [0]_10 AVERIAS MASIVAS + ANT" xfId="2071" xr:uid="{00000000-0005-0000-0000-000016080000}"/>
    <cellStyle name="Moneda_10 AVERIAS MASIVAS + ANT" xfId="2072" xr:uid="{00000000-0005-0000-0000-000017080000}"/>
    <cellStyle name="Monetario" xfId="2073" xr:uid="{00000000-0005-0000-0000-000018080000}"/>
    <cellStyle name="Neutral" xfId="2074" xr:uid="{00000000-0005-0000-0000-000019080000}"/>
    <cellStyle name="New Times Roman" xfId="2075" xr:uid="{00000000-0005-0000-0000-00001A080000}"/>
    <cellStyle name="New Times Roman 2" xfId="2076" xr:uid="{00000000-0005-0000-0000-00001B080000}"/>
    <cellStyle name="no dec" xfId="2077" xr:uid="{00000000-0005-0000-0000-00001C080000}"/>
    <cellStyle name="Normal - Style1" xfId="2078" xr:uid="{00000000-0005-0000-0000-00001D080000}"/>
    <cellStyle name="Normal - Style2" xfId="2079" xr:uid="{00000000-0005-0000-0000-00001E080000}"/>
    <cellStyle name="Normal - Style2 2" xfId="2080" xr:uid="{00000000-0005-0000-0000-00001F080000}"/>
    <cellStyle name="Normal - Style3" xfId="2081" xr:uid="{00000000-0005-0000-0000-000020080000}"/>
    <cellStyle name="Normal - Style3 2" xfId="2082" xr:uid="{00000000-0005-0000-0000-000021080000}"/>
    <cellStyle name="Normal - Style4" xfId="2083" xr:uid="{00000000-0005-0000-0000-000022080000}"/>
    <cellStyle name="Normal - Style4 2" xfId="2084" xr:uid="{00000000-0005-0000-0000-000023080000}"/>
    <cellStyle name="Normal - Style5" xfId="2085" xr:uid="{00000000-0005-0000-0000-000024080000}"/>
    <cellStyle name="Normal - Style5 2" xfId="2086" xr:uid="{00000000-0005-0000-0000-000025080000}"/>
    <cellStyle name="Normal - Style6" xfId="2087" xr:uid="{00000000-0005-0000-0000-000026080000}"/>
    <cellStyle name="Normal - Style6 2" xfId="2088" xr:uid="{00000000-0005-0000-0000-000027080000}"/>
    <cellStyle name="Normal - Style7" xfId="2089" xr:uid="{00000000-0005-0000-0000-000028080000}"/>
    <cellStyle name="Normal - Style7 2" xfId="2090" xr:uid="{00000000-0005-0000-0000-000029080000}"/>
    <cellStyle name="Normal - Style8" xfId="2091" xr:uid="{00000000-0005-0000-0000-00002A080000}"/>
    <cellStyle name="Normal - Style8 2" xfId="2092" xr:uid="{00000000-0005-0000-0000-00002B080000}"/>
    <cellStyle name="Normal - 유형1" xfId="2093" xr:uid="{00000000-0005-0000-0000-00002C080000}"/>
    <cellStyle name="Normal - 유형1 2" xfId="2094" xr:uid="{00000000-0005-0000-0000-00002D080000}"/>
    <cellStyle name="Normal_ SG&amp;A Bridge" xfId="2095" xr:uid="{00000000-0005-0000-0000-00002E080000}"/>
    <cellStyle name="Normal1" xfId="2096" xr:uid="{00000000-0005-0000-0000-00002F080000}"/>
    <cellStyle name="Normal1 2" xfId="2097" xr:uid="{00000000-0005-0000-0000-000030080000}"/>
    <cellStyle name="Note" xfId="2098" xr:uid="{00000000-0005-0000-0000-000031080000}"/>
    <cellStyle name="o??귟 [0.00]_PRODUCT DETAIL Q1" xfId="2099" xr:uid="{00000000-0005-0000-0000-000032080000}"/>
    <cellStyle name="Œ…?æ맖?e [0.00]_laroux" xfId="2100" xr:uid="{00000000-0005-0000-0000-000033080000}"/>
    <cellStyle name="Œ…?æ맖?e_laroux" xfId="2101" xr:uid="{00000000-0005-0000-0000-000034080000}"/>
    <cellStyle name="Œ…‹æØ‚è [0.00]_PRODUCT DETAIL Q1" xfId="2102" xr:uid="{00000000-0005-0000-0000-000035080000}"/>
    <cellStyle name="Œ…‹æØ‚è_PRODUCT DETAIL Q1" xfId="2103" xr:uid="{00000000-0005-0000-0000-000036080000}"/>
    <cellStyle name="Option_Added_Cont_Desc" xfId="2104" xr:uid="{00000000-0005-0000-0000-000037080000}"/>
    <cellStyle name="Output" xfId="2105" xr:uid="{00000000-0005-0000-0000-000038080000}"/>
    <cellStyle name="Percent (0)" xfId="2106" xr:uid="{00000000-0005-0000-0000-000039080000}"/>
    <cellStyle name="Percent [0]" xfId="2107" xr:uid="{00000000-0005-0000-0000-00003A080000}"/>
    <cellStyle name="Percent [00]" xfId="2108" xr:uid="{00000000-0005-0000-0000-00003B080000}"/>
    <cellStyle name="Percent [2]" xfId="2109" xr:uid="{00000000-0005-0000-0000-00003C080000}"/>
    <cellStyle name="Percent_Diablos" xfId="2110" xr:uid="{00000000-0005-0000-0000-00003D080000}"/>
    <cellStyle name="Porcentaje" xfId="2111" xr:uid="{00000000-0005-0000-0000-00003E080000}"/>
    <cellStyle name="Preliminary_Data" xfId="2112" xr:uid="{00000000-0005-0000-0000-00003F080000}"/>
    <cellStyle name="PrePop Currency (0)" xfId="2113" xr:uid="{00000000-0005-0000-0000-000040080000}"/>
    <cellStyle name="PrePop Currency (2)" xfId="2114" xr:uid="{00000000-0005-0000-0000-000041080000}"/>
    <cellStyle name="PrePop Units (0)" xfId="2115" xr:uid="{00000000-0005-0000-0000-000042080000}"/>
    <cellStyle name="PrePop Units (1)" xfId="2116" xr:uid="{00000000-0005-0000-0000-000043080000}"/>
    <cellStyle name="PrePop Units (2)" xfId="2117" xr:uid="{00000000-0005-0000-0000-000044080000}"/>
    <cellStyle name="Prices_Data" xfId="2118" xr:uid="{00000000-0005-0000-0000-000045080000}"/>
    <cellStyle name="R?" xfId="2119" xr:uid="{00000000-0005-0000-0000-000046080000}"/>
    <cellStyle name="RevList" xfId="2120" xr:uid="{00000000-0005-0000-0000-000047080000}"/>
    <cellStyle name="RM" xfId="2121" xr:uid="{00000000-0005-0000-0000-000048080000}"/>
    <cellStyle name="sche|_x0005_" xfId="2122" xr:uid="{00000000-0005-0000-0000-000049080000}"/>
    <cellStyle name="Standard_Anlage" xfId="2123" xr:uid="{00000000-0005-0000-0000-00004A080000}"/>
    <cellStyle name="STFRM" xfId="2124" xr:uid="{00000000-0005-0000-0000-00004B080000}"/>
    <cellStyle name="STFRM 2" xfId="2125" xr:uid="{00000000-0005-0000-0000-00004C080000}"/>
    <cellStyle name="subhead" xfId="2126" xr:uid="{00000000-0005-0000-0000-00004D080000}"/>
    <cellStyle name="subhead 2" xfId="2127" xr:uid="{00000000-0005-0000-0000-00004E080000}"/>
    <cellStyle name="Subtotal" xfId="2128" xr:uid="{00000000-0005-0000-0000-00004F080000}"/>
    <cellStyle name="Text Indent A" xfId="2129" xr:uid="{00000000-0005-0000-0000-000050080000}"/>
    <cellStyle name="Text Indent B" xfId="2130" xr:uid="{00000000-0005-0000-0000-000051080000}"/>
    <cellStyle name="Text Indent B 2" xfId="2131" xr:uid="{00000000-0005-0000-0000-000052080000}"/>
    <cellStyle name="Text Indent C" xfId="2132" xr:uid="{00000000-0005-0000-0000-000053080000}"/>
    <cellStyle name="þ_x001d_ð'&amp;Oy?Hy9_x0008__x000f__x0007_æ_x0007__x0007__x0001__x0001_" xfId="2133" xr:uid="{00000000-0005-0000-0000-000054080000}"/>
    <cellStyle name="þ_x001d_ð'&amp;Oy?Hy9_x0008__x000f__x0007_æ_x0007__x0007__x0001__x0001_ 2" xfId="2134" xr:uid="{00000000-0005-0000-0000-000055080000}"/>
    <cellStyle name="Tickmark" xfId="2135" xr:uid="{00000000-0005-0000-0000-000056080000}"/>
    <cellStyle name="Tickmark 2" xfId="2136" xr:uid="{00000000-0005-0000-0000-000057080000}"/>
    <cellStyle name="Title" xfId="2137" xr:uid="{00000000-0005-0000-0000-000058080000}"/>
    <cellStyle name="Title 2" xfId="2138" xr:uid="{00000000-0005-0000-0000-000059080000}"/>
    <cellStyle name="Total" xfId="2139" xr:uid="{00000000-0005-0000-0000-00005A080000}"/>
    <cellStyle name="Total 2" xfId="2140" xr:uid="{00000000-0005-0000-0000-00005B080000}"/>
    <cellStyle name="Unprot" xfId="2141" xr:uid="{00000000-0005-0000-0000-00005C080000}"/>
    <cellStyle name="Unprot$" xfId="2142" xr:uid="{00000000-0005-0000-0000-00005D080000}"/>
    <cellStyle name="Unprotect" xfId="2143" xr:uid="{00000000-0005-0000-0000-00005E080000}"/>
    <cellStyle name="Vehicle_Benchmark" xfId="2144" xr:uid="{00000000-0005-0000-0000-00005F080000}"/>
    <cellStyle name="Version_Header" xfId="2145" xr:uid="{00000000-0005-0000-0000-000060080000}"/>
    <cellStyle name="Volumes_Data" xfId="2146" xr:uid="{00000000-0005-0000-0000-000061080000}"/>
    <cellStyle name="Warning Text" xfId="2147" xr:uid="{00000000-0005-0000-0000-000062080000}"/>
    <cellStyle name="XLS'|_x0005_t" xfId="2148" xr:uid="{00000000-0005-0000-0000-000063080000}"/>
    <cellStyle name="ܪb♈Ƃܺb♬Ƃ݊b⚜Ƃݚb⛘Ƃݪb⧨Ƃݺb⨤Ƃފb⩔Ƃޚb⩸Ƃުb⪤Ƃ޺b ƂߊbÀƂߚbàƂߪbĄƂߺbĠƂࠊbļƂࠚbŘƂࠪbƄƂ࠺bƤƂࡊbǈƂ࡚b׌ƂࡪbװƂࡺb؜ƂࢊbشƂ࢚bٔƂࢪbǸƂࢺbȰƂ࣊bɤƂࣚbʠƂ࣪bːƂࣺbڄƂऊbڬƂचbۘƂपb۬Ƃऺb܄ƂॊbܜƂग़bܴƂ४b݌ƂॺbݤƂঊbݼƂচbఈƂপbఠƂ঺bసƂ৊b౐Ƃ৚b౴Ƃ৪bޔƂ৺bߌƂਊbߠƂਚb߰ƂਪbࠄƂ਺bಠƂ੊bರƂਗ਼bೀƂ੪b೜Ƃ੺b೴Ƃઊb唔Ƃચb唬Ƃપb啀Ƃ઺b啐Ƃ૊b啨Ƃ૚bഄƂ૪bരƂૺbൔƂଊb൰Ƃଚb඘" xfId="2149" xr:uid="{00000000-0005-0000-0000-000064080000}"/>
    <cellStyle name="강조색1 10" xfId="2150" xr:uid="{00000000-0005-0000-0000-000065080000}"/>
    <cellStyle name="강조색1 11" xfId="2151" xr:uid="{00000000-0005-0000-0000-000066080000}"/>
    <cellStyle name="강조색1 12" xfId="2152" xr:uid="{00000000-0005-0000-0000-000067080000}"/>
    <cellStyle name="강조색1 13" xfId="2153" xr:uid="{00000000-0005-0000-0000-000068080000}"/>
    <cellStyle name="강조색1 14" xfId="2154" xr:uid="{00000000-0005-0000-0000-000069080000}"/>
    <cellStyle name="강조색1 15" xfId="2155" xr:uid="{00000000-0005-0000-0000-00006A080000}"/>
    <cellStyle name="강조색1 16" xfId="2156" xr:uid="{00000000-0005-0000-0000-00006B080000}"/>
    <cellStyle name="강조색1 17" xfId="2157" xr:uid="{00000000-0005-0000-0000-00006C080000}"/>
    <cellStyle name="강조색1 2" xfId="2158" xr:uid="{00000000-0005-0000-0000-00006D080000}"/>
    <cellStyle name="강조색1 3" xfId="2159" xr:uid="{00000000-0005-0000-0000-00006E080000}"/>
    <cellStyle name="강조색1 4" xfId="2160" xr:uid="{00000000-0005-0000-0000-00006F080000}"/>
    <cellStyle name="강조색1 5" xfId="2161" xr:uid="{00000000-0005-0000-0000-000070080000}"/>
    <cellStyle name="강조색1 6" xfId="2162" xr:uid="{00000000-0005-0000-0000-000071080000}"/>
    <cellStyle name="강조색1 7" xfId="2163" xr:uid="{00000000-0005-0000-0000-000072080000}"/>
    <cellStyle name="강조색1 8" xfId="2164" xr:uid="{00000000-0005-0000-0000-000073080000}"/>
    <cellStyle name="강조색1 9" xfId="2165" xr:uid="{00000000-0005-0000-0000-000074080000}"/>
    <cellStyle name="강조색2 10" xfId="2166" xr:uid="{00000000-0005-0000-0000-000075080000}"/>
    <cellStyle name="강조색2 11" xfId="2167" xr:uid="{00000000-0005-0000-0000-000076080000}"/>
    <cellStyle name="강조색2 12" xfId="2168" xr:uid="{00000000-0005-0000-0000-000077080000}"/>
    <cellStyle name="강조색2 13" xfId="2169" xr:uid="{00000000-0005-0000-0000-000078080000}"/>
    <cellStyle name="강조색2 14" xfId="2170" xr:uid="{00000000-0005-0000-0000-000079080000}"/>
    <cellStyle name="강조색2 15" xfId="2171" xr:uid="{00000000-0005-0000-0000-00007A080000}"/>
    <cellStyle name="강조색2 16" xfId="2172" xr:uid="{00000000-0005-0000-0000-00007B080000}"/>
    <cellStyle name="강조색2 17" xfId="2173" xr:uid="{00000000-0005-0000-0000-00007C080000}"/>
    <cellStyle name="강조색2 2" xfId="2174" xr:uid="{00000000-0005-0000-0000-00007D080000}"/>
    <cellStyle name="강조색2 3" xfId="2175" xr:uid="{00000000-0005-0000-0000-00007E080000}"/>
    <cellStyle name="강조색2 4" xfId="2176" xr:uid="{00000000-0005-0000-0000-00007F080000}"/>
    <cellStyle name="강조색2 5" xfId="2177" xr:uid="{00000000-0005-0000-0000-000080080000}"/>
    <cellStyle name="강조색2 6" xfId="2178" xr:uid="{00000000-0005-0000-0000-000081080000}"/>
    <cellStyle name="강조색2 7" xfId="2179" xr:uid="{00000000-0005-0000-0000-000082080000}"/>
    <cellStyle name="강조색2 8" xfId="2180" xr:uid="{00000000-0005-0000-0000-000083080000}"/>
    <cellStyle name="강조색2 9" xfId="2181" xr:uid="{00000000-0005-0000-0000-000084080000}"/>
    <cellStyle name="강조색3 10" xfId="2182" xr:uid="{00000000-0005-0000-0000-000085080000}"/>
    <cellStyle name="강조색3 11" xfId="2183" xr:uid="{00000000-0005-0000-0000-000086080000}"/>
    <cellStyle name="강조색3 12" xfId="2184" xr:uid="{00000000-0005-0000-0000-000087080000}"/>
    <cellStyle name="강조색3 13" xfId="2185" xr:uid="{00000000-0005-0000-0000-000088080000}"/>
    <cellStyle name="강조색3 14" xfId="2186" xr:uid="{00000000-0005-0000-0000-000089080000}"/>
    <cellStyle name="강조색3 15" xfId="2187" xr:uid="{00000000-0005-0000-0000-00008A080000}"/>
    <cellStyle name="강조색3 16" xfId="2188" xr:uid="{00000000-0005-0000-0000-00008B080000}"/>
    <cellStyle name="강조색3 17" xfId="2189" xr:uid="{00000000-0005-0000-0000-00008C080000}"/>
    <cellStyle name="강조색3 2" xfId="2190" xr:uid="{00000000-0005-0000-0000-00008D080000}"/>
    <cellStyle name="강조색3 3" xfId="2191" xr:uid="{00000000-0005-0000-0000-00008E080000}"/>
    <cellStyle name="강조색3 4" xfId="2192" xr:uid="{00000000-0005-0000-0000-00008F080000}"/>
    <cellStyle name="강조색3 5" xfId="2193" xr:uid="{00000000-0005-0000-0000-000090080000}"/>
    <cellStyle name="강조색3 6" xfId="2194" xr:uid="{00000000-0005-0000-0000-000091080000}"/>
    <cellStyle name="강조색3 7" xfId="2195" xr:uid="{00000000-0005-0000-0000-000092080000}"/>
    <cellStyle name="강조색3 8" xfId="2196" xr:uid="{00000000-0005-0000-0000-000093080000}"/>
    <cellStyle name="강조색3 9" xfId="2197" xr:uid="{00000000-0005-0000-0000-000094080000}"/>
    <cellStyle name="강조색4 10" xfId="2198" xr:uid="{00000000-0005-0000-0000-000095080000}"/>
    <cellStyle name="강조색4 11" xfId="2199" xr:uid="{00000000-0005-0000-0000-000096080000}"/>
    <cellStyle name="강조색4 12" xfId="2200" xr:uid="{00000000-0005-0000-0000-000097080000}"/>
    <cellStyle name="강조색4 13" xfId="2201" xr:uid="{00000000-0005-0000-0000-000098080000}"/>
    <cellStyle name="강조색4 14" xfId="2202" xr:uid="{00000000-0005-0000-0000-000099080000}"/>
    <cellStyle name="강조색4 15" xfId="2203" xr:uid="{00000000-0005-0000-0000-00009A080000}"/>
    <cellStyle name="강조색4 16" xfId="2204" xr:uid="{00000000-0005-0000-0000-00009B080000}"/>
    <cellStyle name="강조색4 17" xfId="2205" xr:uid="{00000000-0005-0000-0000-00009C080000}"/>
    <cellStyle name="강조색4 2" xfId="2206" xr:uid="{00000000-0005-0000-0000-00009D080000}"/>
    <cellStyle name="강조색4 3" xfId="2207" xr:uid="{00000000-0005-0000-0000-00009E080000}"/>
    <cellStyle name="강조색4 4" xfId="2208" xr:uid="{00000000-0005-0000-0000-00009F080000}"/>
    <cellStyle name="강조색4 5" xfId="2209" xr:uid="{00000000-0005-0000-0000-0000A0080000}"/>
    <cellStyle name="강조색4 6" xfId="2210" xr:uid="{00000000-0005-0000-0000-0000A1080000}"/>
    <cellStyle name="강조색4 7" xfId="2211" xr:uid="{00000000-0005-0000-0000-0000A2080000}"/>
    <cellStyle name="강조색4 8" xfId="2212" xr:uid="{00000000-0005-0000-0000-0000A3080000}"/>
    <cellStyle name="강조색4 9" xfId="2213" xr:uid="{00000000-0005-0000-0000-0000A4080000}"/>
    <cellStyle name="강조색5 10" xfId="2214" xr:uid="{00000000-0005-0000-0000-0000A5080000}"/>
    <cellStyle name="강조색5 11" xfId="2215" xr:uid="{00000000-0005-0000-0000-0000A6080000}"/>
    <cellStyle name="강조색5 12" xfId="2216" xr:uid="{00000000-0005-0000-0000-0000A7080000}"/>
    <cellStyle name="강조색5 13" xfId="2217" xr:uid="{00000000-0005-0000-0000-0000A8080000}"/>
    <cellStyle name="강조색5 14" xfId="2218" xr:uid="{00000000-0005-0000-0000-0000A9080000}"/>
    <cellStyle name="강조색5 15" xfId="2219" xr:uid="{00000000-0005-0000-0000-0000AA080000}"/>
    <cellStyle name="강조색5 16" xfId="2220" xr:uid="{00000000-0005-0000-0000-0000AB080000}"/>
    <cellStyle name="강조색5 17" xfId="2221" xr:uid="{00000000-0005-0000-0000-0000AC080000}"/>
    <cellStyle name="강조색5 2" xfId="2222" xr:uid="{00000000-0005-0000-0000-0000AD080000}"/>
    <cellStyle name="강조색5 3" xfId="2223" xr:uid="{00000000-0005-0000-0000-0000AE080000}"/>
    <cellStyle name="강조색5 4" xfId="2224" xr:uid="{00000000-0005-0000-0000-0000AF080000}"/>
    <cellStyle name="강조색5 5" xfId="2225" xr:uid="{00000000-0005-0000-0000-0000B0080000}"/>
    <cellStyle name="강조색5 6" xfId="2226" xr:uid="{00000000-0005-0000-0000-0000B1080000}"/>
    <cellStyle name="강조색5 7" xfId="2227" xr:uid="{00000000-0005-0000-0000-0000B2080000}"/>
    <cellStyle name="강조색5 8" xfId="2228" xr:uid="{00000000-0005-0000-0000-0000B3080000}"/>
    <cellStyle name="강조색5 9" xfId="2229" xr:uid="{00000000-0005-0000-0000-0000B4080000}"/>
    <cellStyle name="강조색6 10" xfId="2230" xr:uid="{00000000-0005-0000-0000-0000B5080000}"/>
    <cellStyle name="강조색6 11" xfId="2231" xr:uid="{00000000-0005-0000-0000-0000B6080000}"/>
    <cellStyle name="강조색6 12" xfId="2232" xr:uid="{00000000-0005-0000-0000-0000B7080000}"/>
    <cellStyle name="강조색6 13" xfId="2233" xr:uid="{00000000-0005-0000-0000-0000B8080000}"/>
    <cellStyle name="강조색6 14" xfId="2234" xr:uid="{00000000-0005-0000-0000-0000B9080000}"/>
    <cellStyle name="강조색6 15" xfId="2235" xr:uid="{00000000-0005-0000-0000-0000BA080000}"/>
    <cellStyle name="강조색6 16" xfId="2236" xr:uid="{00000000-0005-0000-0000-0000BB080000}"/>
    <cellStyle name="강조색6 17" xfId="2237" xr:uid="{00000000-0005-0000-0000-0000BC080000}"/>
    <cellStyle name="강조색6 2" xfId="2238" xr:uid="{00000000-0005-0000-0000-0000BD080000}"/>
    <cellStyle name="강조색6 3" xfId="2239" xr:uid="{00000000-0005-0000-0000-0000BE080000}"/>
    <cellStyle name="강조색6 4" xfId="2240" xr:uid="{00000000-0005-0000-0000-0000BF080000}"/>
    <cellStyle name="강조색6 5" xfId="2241" xr:uid="{00000000-0005-0000-0000-0000C0080000}"/>
    <cellStyle name="강조색6 6" xfId="2242" xr:uid="{00000000-0005-0000-0000-0000C1080000}"/>
    <cellStyle name="강조색6 7" xfId="2243" xr:uid="{00000000-0005-0000-0000-0000C2080000}"/>
    <cellStyle name="강조색6 8" xfId="2244" xr:uid="{00000000-0005-0000-0000-0000C3080000}"/>
    <cellStyle name="강조색6 9" xfId="2245" xr:uid="{00000000-0005-0000-0000-0000C4080000}"/>
    <cellStyle name="경고문 10" xfId="2246" xr:uid="{00000000-0005-0000-0000-0000C5080000}"/>
    <cellStyle name="경고문 11" xfId="2247" xr:uid="{00000000-0005-0000-0000-0000C6080000}"/>
    <cellStyle name="경고문 12" xfId="2248" xr:uid="{00000000-0005-0000-0000-0000C7080000}"/>
    <cellStyle name="경고문 13" xfId="2249" xr:uid="{00000000-0005-0000-0000-0000C8080000}"/>
    <cellStyle name="경고문 14" xfId="2250" xr:uid="{00000000-0005-0000-0000-0000C9080000}"/>
    <cellStyle name="경고문 15" xfId="2251" xr:uid="{00000000-0005-0000-0000-0000CA080000}"/>
    <cellStyle name="경고문 16" xfId="2252" xr:uid="{00000000-0005-0000-0000-0000CB080000}"/>
    <cellStyle name="경고문 17" xfId="2253" xr:uid="{00000000-0005-0000-0000-0000CC080000}"/>
    <cellStyle name="경고문 2" xfId="2254" xr:uid="{00000000-0005-0000-0000-0000CD080000}"/>
    <cellStyle name="경고문 3" xfId="2255" xr:uid="{00000000-0005-0000-0000-0000CE080000}"/>
    <cellStyle name="경고문 4" xfId="2256" xr:uid="{00000000-0005-0000-0000-0000CF080000}"/>
    <cellStyle name="경고문 5" xfId="2257" xr:uid="{00000000-0005-0000-0000-0000D0080000}"/>
    <cellStyle name="경고문 6" xfId="2258" xr:uid="{00000000-0005-0000-0000-0000D1080000}"/>
    <cellStyle name="경고문 7" xfId="2259" xr:uid="{00000000-0005-0000-0000-0000D2080000}"/>
    <cellStyle name="경고문 8" xfId="2260" xr:uid="{00000000-0005-0000-0000-0000D3080000}"/>
    <cellStyle name="경고문 9" xfId="2261" xr:uid="{00000000-0005-0000-0000-0000D4080000}"/>
    <cellStyle name="계산 10" xfId="2262" xr:uid="{00000000-0005-0000-0000-0000D5080000}"/>
    <cellStyle name="계산 11" xfId="2263" xr:uid="{00000000-0005-0000-0000-0000D6080000}"/>
    <cellStyle name="계산 12" xfId="2264" xr:uid="{00000000-0005-0000-0000-0000D7080000}"/>
    <cellStyle name="계산 13" xfId="2265" xr:uid="{00000000-0005-0000-0000-0000D8080000}"/>
    <cellStyle name="계산 14" xfId="2266" xr:uid="{00000000-0005-0000-0000-0000D9080000}"/>
    <cellStyle name="계산 15" xfId="2267" xr:uid="{00000000-0005-0000-0000-0000DA080000}"/>
    <cellStyle name="계산 16" xfId="2268" xr:uid="{00000000-0005-0000-0000-0000DB080000}"/>
    <cellStyle name="계산 17" xfId="2269" xr:uid="{00000000-0005-0000-0000-0000DC080000}"/>
    <cellStyle name="계산 2" xfId="2270" xr:uid="{00000000-0005-0000-0000-0000DD080000}"/>
    <cellStyle name="계산 3" xfId="2271" xr:uid="{00000000-0005-0000-0000-0000DE080000}"/>
    <cellStyle name="계산 4" xfId="2272" xr:uid="{00000000-0005-0000-0000-0000DF080000}"/>
    <cellStyle name="계산 5" xfId="2273" xr:uid="{00000000-0005-0000-0000-0000E0080000}"/>
    <cellStyle name="계산 6" xfId="2274" xr:uid="{00000000-0005-0000-0000-0000E1080000}"/>
    <cellStyle name="계산 7" xfId="2275" xr:uid="{00000000-0005-0000-0000-0000E2080000}"/>
    <cellStyle name="계산 8" xfId="2276" xr:uid="{00000000-0005-0000-0000-0000E3080000}"/>
    <cellStyle name="계산 9" xfId="2277" xr:uid="{00000000-0005-0000-0000-0000E4080000}"/>
    <cellStyle name="고정소숫점" xfId="2278" xr:uid="{00000000-0005-0000-0000-0000E5080000}"/>
    <cellStyle name="고정출력1" xfId="2279" xr:uid="{00000000-0005-0000-0000-0000E6080000}"/>
    <cellStyle name="고정출력1 2" xfId="2280" xr:uid="{00000000-0005-0000-0000-0000E7080000}"/>
    <cellStyle name="고정출력2" xfId="2281" xr:uid="{00000000-0005-0000-0000-0000E8080000}"/>
    <cellStyle name="고정출력2 2" xfId="2282" xr:uid="{00000000-0005-0000-0000-0000E9080000}"/>
    <cellStyle name="咬訌裝?INCOM1" xfId="2283" xr:uid="{00000000-0005-0000-0000-0000EA080000}"/>
    <cellStyle name="咬訌裝?INCOM1 2" xfId="2284" xr:uid="{00000000-0005-0000-0000-0000EB080000}"/>
    <cellStyle name="咬訌裝?INCOM10" xfId="2285" xr:uid="{00000000-0005-0000-0000-0000EC080000}"/>
    <cellStyle name="咬訌裝?INCOM10 2" xfId="2286" xr:uid="{00000000-0005-0000-0000-0000ED080000}"/>
    <cellStyle name="咬訌裝?INCOM2" xfId="2287" xr:uid="{00000000-0005-0000-0000-0000EE080000}"/>
    <cellStyle name="咬訌裝?INCOM2 2" xfId="2288" xr:uid="{00000000-0005-0000-0000-0000EF080000}"/>
    <cellStyle name="咬訌裝?INCOM3" xfId="2289" xr:uid="{00000000-0005-0000-0000-0000F0080000}"/>
    <cellStyle name="咬訌裝?INCOM3 2" xfId="2290" xr:uid="{00000000-0005-0000-0000-0000F1080000}"/>
    <cellStyle name="咬訌裝?INCOM4" xfId="2291" xr:uid="{00000000-0005-0000-0000-0000F2080000}"/>
    <cellStyle name="咬訌裝?INCOM4 2" xfId="2292" xr:uid="{00000000-0005-0000-0000-0000F3080000}"/>
    <cellStyle name="咬訌裝?INCOM5" xfId="2293" xr:uid="{00000000-0005-0000-0000-0000F4080000}"/>
    <cellStyle name="咬訌裝?INCOM5 2" xfId="2294" xr:uid="{00000000-0005-0000-0000-0000F5080000}"/>
    <cellStyle name="咬訌裝?INCOM6" xfId="2295" xr:uid="{00000000-0005-0000-0000-0000F6080000}"/>
    <cellStyle name="咬訌裝?INCOM6 2" xfId="2296" xr:uid="{00000000-0005-0000-0000-0000F7080000}"/>
    <cellStyle name="咬訌裝?INCOM7" xfId="2297" xr:uid="{00000000-0005-0000-0000-0000F8080000}"/>
    <cellStyle name="咬訌裝?INCOM7 2" xfId="2298" xr:uid="{00000000-0005-0000-0000-0000F9080000}"/>
    <cellStyle name="咬訌裝?INCOM8" xfId="2299" xr:uid="{00000000-0005-0000-0000-0000FA080000}"/>
    <cellStyle name="咬訌裝?INCOM8 2" xfId="2300" xr:uid="{00000000-0005-0000-0000-0000FB080000}"/>
    <cellStyle name="咬訌裝?INCOM9" xfId="2301" xr:uid="{00000000-0005-0000-0000-0000FC080000}"/>
    <cellStyle name="咬訌裝?INCOM9 2" xfId="2302" xr:uid="{00000000-0005-0000-0000-0000FD080000}"/>
    <cellStyle name="咬訌裝?PRIB11" xfId="2303" xr:uid="{00000000-0005-0000-0000-0000FE080000}"/>
    <cellStyle name="咬訌裝?PRIB11 2" xfId="2304" xr:uid="{00000000-0005-0000-0000-0000FF080000}"/>
    <cellStyle name="咬訌裝?report-2 " xfId="2305" xr:uid="{00000000-0005-0000-0000-000000090000}"/>
    <cellStyle name="咬訌裝?report-2  2" xfId="2306" xr:uid="{00000000-0005-0000-0000-000001090000}"/>
    <cellStyle name="금액" xfId="2307" xr:uid="{00000000-0005-0000-0000-000002090000}"/>
    <cellStyle name="나쁨 10" xfId="2308" xr:uid="{00000000-0005-0000-0000-000003090000}"/>
    <cellStyle name="나쁨 11" xfId="2309" xr:uid="{00000000-0005-0000-0000-000004090000}"/>
    <cellStyle name="나쁨 12" xfId="2310" xr:uid="{00000000-0005-0000-0000-000005090000}"/>
    <cellStyle name="나쁨 13" xfId="2311" xr:uid="{00000000-0005-0000-0000-000006090000}"/>
    <cellStyle name="나쁨 14" xfId="2312" xr:uid="{00000000-0005-0000-0000-000007090000}"/>
    <cellStyle name="나쁨 15" xfId="2313" xr:uid="{00000000-0005-0000-0000-000008090000}"/>
    <cellStyle name="나쁨 16" xfId="2314" xr:uid="{00000000-0005-0000-0000-000009090000}"/>
    <cellStyle name="나쁨 17" xfId="2315" xr:uid="{00000000-0005-0000-0000-00000A090000}"/>
    <cellStyle name="나쁨 18" xfId="2316" xr:uid="{00000000-0005-0000-0000-00000B090000}"/>
    <cellStyle name="나쁨 2" xfId="2317" xr:uid="{00000000-0005-0000-0000-00000C090000}"/>
    <cellStyle name="나쁨 3" xfId="2318" xr:uid="{00000000-0005-0000-0000-00000D090000}"/>
    <cellStyle name="나쁨 4" xfId="2319" xr:uid="{00000000-0005-0000-0000-00000E090000}"/>
    <cellStyle name="나쁨 5" xfId="2320" xr:uid="{00000000-0005-0000-0000-00000F090000}"/>
    <cellStyle name="나쁨 6" xfId="2321" xr:uid="{00000000-0005-0000-0000-000010090000}"/>
    <cellStyle name="나쁨 7" xfId="2322" xr:uid="{00000000-0005-0000-0000-000011090000}"/>
    <cellStyle name="나쁨 8" xfId="2323" xr:uid="{00000000-0005-0000-0000-000012090000}"/>
    <cellStyle name="나쁨 9" xfId="2324" xr:uid="{00000000-0005-0000-0000-000013090000}"/>
    <cellStyle name="날짜" xfId="2325" xr:uid="{00000000-0005-0000-0000-000014090000}"/>
    <cellStyle name="날짜 2" xfId="2326" xr:uid="{00000000-0005-0000-0000-000015090000}"/>
    <cellStyle name="달러" xfId="2327" xr:uid="{00000000-0005-0000-0000-000016090000}"/>
    <cellStyle name="달러 2" xfId="2328" xr:uid="{00000000-0005-0000-0000-000017090000}"/>
    <cellStyle name="동수" xfId="2329" xr:uid="{00000000-0005-0000-0000-000018090000}"/>
    <cellStyle name="뒤에 오는 하이퍼링크" xfId="2330" xr:uid="{00000000-0005-0000-0000-000019090000}"/>
    <cellStyle name="뒤에 오는 하이퍼링크 2" xfId="2331" xr:uid="{00000000-0005-0000-0000-00001A090000}"/>
    <cellStyle name="뒤에 오는 하이퍼링크_01-1월4주" xfId="2332" xr:uid="{00000000-0005-0000-0000-00001B090000}"/>
    <cellStyle name="똿떓죶Ø괻 [0.00]_PRODUCT DETAIL Q1" xfId="2333" xr:uid="{00000000-0005-0000-0000-00001C090000}"/>
    <cellStyle name="똿떓죶Ø괻_PRODUCT DETAIL Q1" xfId="2334" xr:uid="{00000000-0005-0000-0000-00001D090000}"/>
    <cellStyle name="똿뗦먛귟 [0.00]_guyan" xfId="2335" xr:uid="{00000000-0005-0000-0000-00001E090000}"/>
    <cellStyle name="똿뗦먛귟_guyan" xfId="2336" xr:uid="{00000000-0005-0000-0000-00001F090000}"/>
    <cellStyle name="메모 10" xfId="2337" xr:uid="{00000000-0005-0000-0000-000020090000}"/>
    <cellStyle name="메모 11" xfId="2338" xr:uid="{00000000-0005-0000-0000-000021090000}"/>
    <cellStyle name="메모 12" xfId="2339" xr:uid="{00000000-0005-0000-0000-000022090000}"/>
    <cellStyle name="메모 13" xfId="2340" xr:uid="{00000000-0005-0000-0000-000023090000}"/>
    <cellStyle name="메모 14" xfId="2341" xr:uid="{00000000-0005-0000-0000-000024090000}"/>
    <cellStyle name="메모 15" xfId="2342" xr:uid="{00000000-0005-0000-0000-000025090000}"/>
    <cellStyle name="메모 16" xfId="2343" xr:uid="{00000000-0005-0000-0000-000026090000}"/>
    <cellStyle name="메모 17" xfId="2344" xr:uid="{00000000-0005-0000-0000-000027090000}"/>
    <cellStyle name="메모 2" xfId="2345" xr:uid="{00000000-0005-0000-0000-000028090000}"/>
    <cellStyle name="메모 3" xfId="2346" xr:uid="{00000000-0005-0000-0000-000029090000}"/>
    <cellStyle name="메모 4" xfId="2347" xr:uid="{00000000-0005-0000-0000-00002A090000}"/>
    <cellStyle name="메모 5" xfId="2348" xr:uid="{00000000-0005-0000-0000-00002B090000}"/>
    <cellStyle name="메모 6" xfId="2349" xr:uid="{00000000-0005-0000-0000-00002C090000}"/>
    <cellStyle name="메모 7" xfId="2350" xr:uid="{00000000-0005-0000-0000-00002D090000}"/>
    <cellStyle name="메모 8" xfId="2351" xr:uid="{00000000-0005-0000-0000-00002E090000}"/>
    <cellStyle name="메모 9" xfId="2352" xr:uid="{00000000-0005-0000-0000-00002F090000}"/>
    <cellStyle name="묮뎋 [0.00]_PRODUCT DETAIL Q1" xfId="2353" xr:uid="{00000000-0005-0000-0000-000030090000}"/>
    <cellStyle name="묮뎋_PRODUCT DETAIL Q1" xfId="2354" xr:uid="{00000000-0005-0000-0000-000031090000}"/>
    <cellStyle name="믅됞 [0.00]_guyan" xfId="2355" xr:uid="{00000000-0005-0000-0000-000032090000}"/>
    <cellStyle name="믅됞_guyan" xfId="2356" xr:uid="{00000000-0005-0000-0000-000033090000}"/>
    <cellStyle name="未定義" xfId="2357" xr:uid="{00000000-0005-0000-0000-000034090000}"/>
    <cellStyle name="未定義 2" xfId="2358" xr:uid="{00000000-0005-0000-0000-000035090000}"/>
    <cellStyle name="백만" xfId="2359" xr:uid="{00000000-0005-0000-0000-000036090000}"/>
    <cellStyle name="백만원" xfId="2360" xr:uid="{00000000-0005-0000-0000-000037090000}"/>
    <cellStyle name="백분율" xfId="2779" builtinId="5"/>
    <cellStyle name="백분율 10" xfId="2361" xr:uid="{00000000-0005-0000-0000-000038090000}"/>
    <cellStyle name="백분율 11" xfId="2362" xr:uid="{00000000-0005-0000-0000-000039090000}"/>
    <cellStyle name="백분율 2" xfId="2363" xr:uid="{00000000-0005-0000-0000-00003A090000}"/>
    <cellStyle name="백분율 2 2" xfId="2364" xr:uid="{00000000-0005-0000-0000-00003B090000}"/>
    <cellStyle name="백분율 2 3" xfId="2365" xr:uid="{00000000-0005-0000-0000-00003C090000}"/>
    <cellStyle name="백분율 2 4" xfId="2366" xr:uid="{00000000-0005-0000-0000-00003D090000}"/>
    <cellStyle name="백분율 2 5" xfId="2367" xr:uid="{00000000-0005-0000-0000-00003E090000}"/>
    <cellStyle name="백분율 2 6" xfId="2368" xr:uid="{00000000-0005-0000-0000-00003F090000}"/>
    <cellStyle name="백분율 3" xfId="2369" xr:uid="{00000000-0005-0000-0000-000040090000}"/>
    <cellStyle name="백분율 4" xfId="2370" xr:uid="{00000000-0005-0000-0000-000041090000}"/>
    <cellStyle name="백분율 4 2" xfId="2371" xr:uid="{00000000-0005-0000-0000-000042090000}"/>
    <cellStyle name="백분율 4 2 2" xfId="2372" xr:uid="{00000000-0005-0000-0000-000043090000}"/>
    <cellStyle name="백분율 4 2 3" xfId="2373" xr:uid="{00000000-0005-0000-0000-000044090000}"/>
    <cellStyle name="백분율 5" xfId="2374" xr:uid="{00000000-0005-0000-0000-000045090000}"/>
    <cellStyle name="백분율 5 2" xfId="2375" xr:uid="{00000000-0005-0000-0000-000046090000}"/>
    <cellStyle name="백분율 5 2 2" xfId="2376" xr:uid="{00000000-0005-0000-0000-000047090000}"/>
    <cellStyle name="백분율 5 2 3" xfId="2377" xr:uid="{00000000-0005-0000-0000-000048090000}"/>
    <cellStyle name="백분율 5 3" xfId="2378" xr:uid="{00000000-0005-0000-0000-000049090000}"/>
    <cellStyle name="백분율 5 4" xfId="2379" xr:uid="{00000000-0005-0000-0000-00004A090000}"/>
    <cellStyle name="백분율 6" xfId="2380" xr:uid="{00000000-0005-0000-0000-00004B090000}"/>
    <cellStyle name="백분율 6 2" xfId="2381" xr:uid="{00000000-0005-0000-0000-00004C090000}"/>
    <cellStyle name="백분율 6 3" xfId="2382" xr:uid="{00000000-0005-0000-0000-00004D090000}"/>
    <cellStyle name="백분율 7" xfId="2383" xr:uid="{00000000-0005-0000-0000-00004E090000}"/>
    <cellStyle name="백분율 7 2" xfId="2384" xr:uid="{00000000-0005-0000-0000-00004F090000}"/>
    <cellStyle name="백분율 8" xfId="2385" xr:uid="{00000000-0005-0000-0000-000050090000}"/>
    <cellStyle name="백분율 9" xfId="2386" xr:uid="{00000000-0005-0000-0000-000051090000}"/>
    <cellStyle name="보통 10" xfId="2387" xr:uid="{00000000-0005-0000-0000-000052090000}"/>
    <cellStyle name="보통 11" xfId="2388" xr:uid="{00000000-0005-0000-0000-000053090000}"/>
    <cellStyle name="보통 12" xfId="2389" xr:uid="{00000000-0005-0000-0000-000054090000}"/>
    <cellStyle name="보통 13" xfId="2390" xr:uid="{00000000-0005-0000-0000-000055090000}"/>
    <cellStyle name="보통 14" xfId="2391" xr:uid="{00000000-0005-0000-0000-000056090000}"/>
    <cellStyle name="보통 15" xfId="2392" xr:uid="{00000000-0005-0000-0000-000057090000}"/>
    <cellStyle name="보통 16" xfId="2393" xr:uid="{00000000-0005-0000-0000-000058090000}"/>
    <cellStyle name="보통 17" xfId="2394" xr:uid="{00000000-0005-0000-0000-000059090000}"/>
    <cellStyle name="보통 2" xfId="2395" xr:uid="{00000000-0005-0000-0000-00005A090000}"/>
    <cellStyle name="보통 3" xfId="2396" xr:uid="{00000000-0005-0000-0000-00005B090000}"/>
    <cellStyle name="보통 4" xfId="2397" xr:uid="{00000000-0005-0000-0000-00005C090000}"/>
    <cellStyle name="보통 5" xfId="2398" xr:uid="{00000000-0005-0000-0000-00005D090000}"/>
    <cellStyle name="보통 6" xfId="2399" xr:uid="{00000000-0005-0000-0000-00005E090000}"/>
    <cellStyle name="보통 7" xfId="2400" xr:uid="{00000000-0005-0000-0000-00005F090000}"/>
    <cellStyle name="보통 8" xfId="2401" xr:uid="{00000000-0005-0000-0000-000060090000}"/>
    <cellStyle name="보통 9" xfId="2402" xr:uid="{00000000-0005-0000-0000-000061090000}"/>
    <cellStyle name="뷭?" xfId="2403" xr:uid="{00000000-0005-0000-0000-000062090000}"/>
    <cellStyle name="뷭? 2" xfId="2404" xr:uid="{00000000-0005-0000-0000-000063090000}"/>
    <cellStyle name="뷭?_BOOKSHIP" xfId="2405" xr:uid="{00000000-0005-0000-0000-000064090000}"/>
    <cellStyle name="常规_20期 費用實績(1" xfId="2406" xr:uid="{00000000-0005-0000-0000-000065090000}"/>
    <cellStyle name="새귑[0]_롤痰삠悧 " xfId="2407" xr:uid="{00000000-0005-0000-0000-000066090000}"/>
    <cellStyle name="새귑_롤痰삠悧 " xfId="2408" xr:uid="{00000000-0005-0000-0000-000067090000}"/>
    <cellStyle name="선택영역의 가운데로" xfId="2409" xr:uid="{00000000-0005-0000-0000-000068090000}"/>
    <cellStyle name="설명 텍스트 10" xfId="2410" xr:uid="{00000000-0005-0000-0000-000069090000}"/>
    <cellStyle name="설명 텍스트 11" xfId="2411" xr:uid="{00000000-0005-0000-0000-00006A090000}"/>
    <cellStyle name="설명 텍스트 12" xfId="2412" xr:uid="{00000000-0005-0000-0000-00006B090000}"/>
    <cellStyle name="설명 텍스트 13" xfId="2413" xr:uid="{00000000-0005-0000-0000-00006C090000}"/>
    <cellStyle name="설명 텍스트 14" xfId="2414" xr:uid="{00000000-0005-0000-0000-00006D090000}"/>
    <cellStyle name="설명 텍스트 15" xfId="2415" xr:uid="{00000000-0005-0000-0000-00006E090000}"/>
    <cellStyle name="설명 텍스트 16" xfId="2416" xr:uid="{00000000-0005-0000-0000-00006F090000}"/>
    <cellStyle name="설명 텍스트 17" xfId="2417" xr:uid="{00000000-0005-0000-0000-000070090000}"/>
    <cellStyle name="설명 텍스트 2" xfId="2418" xr:uid="{00000000-0005-0000-0000-000071090000}"/>
    <cellStyle name="설명 텍스트 3" xfId="2419" xr:uid="{00000000-0005-0000-0000-000072090000}"/>
    <cellStyle name="설명 텍스트 4" xfId="2420" xr:uid="{00000000-0005-0000-0000-000073090000}"/>
    <cellStyle name="설명 텍스트 5" xfId="2421" xr:uid="{00000000-0005-0000-0000-000074090000}"/>
    <cellStyle name="설명 텍스트 6" xfId="2422" xr:uid="{00000000-0005-0000-0000-000075090000}"/>
    <cellStyle name="설명 텍스트 7" xfId="2423" xr:uid="{00000000-0005-0000-0000-000076090000}"/>
    <cellStyle name="설명 텍스트 8" xfId="2424" xr:uid="{00000000-0005-0000-0000-000077090000}"/>
    <cellStyle name="설명 텍스트 9" xfId="2425" xr:uid="{00000000-0005-0000-0000-000078090000}"/>
    <cellStyle name="셀 확인 10" xfId="2426" xr:uid="{00000000-0005-0000-0000-000079090000}"/>
    <cellStyle name="셀 확인 11" xfId="2427" xr:uid="{00000000-0005-0000-0000-00007A090000}"/>
    <cellStyle name="셀 확인 12" xfId="2428" xr:uid="{00000000-0005-0000-0000-00007B090000}"/>
    <cellStyle name="셀 확인 13" xfId="2429" xr:uid="{00000000-0005-0000-0000-00007C090000}"/>
    <cellStyle name="셀 확인 14" xfId="2430" xr:uid="{00000000-0005-0000-0000-00007D090000}"/>
    <cellStyle name="셀 확인 15" xfId="2431" xr:uid="{00000000-0005-0000-0000-00007E090000}"/>
    <cellStyle name="셀 확인 16" xfId="2432" xr:uid="{00000000-0005-0000-0000-00007F090000}"/>
    <cellStyle name="셀 확인 17" xfId="2433" xr:uid="{00000000-0005-0000-0000-000080090000}"/>
    <cellStyle name="셀 확인 2" xfId="2434" xr:uid="{00000000-0005-0000-0000-000081090000}"/>
    <cellStyle name="셀 확인 3" xfId="2435" xr:uid="{00000000-0005-0000-0000-000082090000}"/>
    <cellStyle name="셀 확인 4" xfId="2436" xr:uid="{00000000-0005-0000-0000-000083090000}"/>
    <cellStyle name="셀 확인 5" xfId="2437" xr:uid="{00000000-0005-0000-0000-000084090000}"/>
    <cellStyle name="셀 확인 6" xfId="2438" xr:uid="{00000000-0005-0000-0000-000085090000}"/>
    <cellStyle name="셀 확인 7" xfId="2439" xr:uid="{00000000-0005-0000-0000-000086090000}"/>
    <cellStyle name="셀 확인 8" xfId="2440" xr:uid="{00000000-0005-0000-0000-000087090000}"/>
    <cellStyle name="셀 확인 9" xfId="2441" xr:uid="{00000000-0005-0000-0000-000088090000}"/>
    <cellStyle name="셈迷?XLS!check_filesche|_x0005_" xfId="2442" xr:uid="{00000000-0005-0000-0000-000089090000}"/>
    <cellStyle name="쉼표 [0]" xfId="1" builtinId="6"/>
    <cellStyle name="쉼표 [0] 10" xfId="2443" xr:uid="{00000000-0005-0000-0000-00008B090000}"/>
    <cellStyle name="쉼표 [0] 11" xfId="2444" xr:uid="{00000000-0005-0000-0000-00008C090000}"/>
    <cellStyle name="쉼표 [0] 12" xfId="2445" xr:uid="{00000000-0005-0000-0000-00008D090000}"/>
    <cellStyle name="쉼표 [0] 13" xfId="2446" xr:uid="{00000000-0005-0000-0000-00008E090000}"/>
    <cellStyle name="쉼표 [0] 14" xfId="4" xr:uid="{00000000-0005-0000-0000-00008F090000}"/>
    <cellStyle name="쉼표 [0] 2" xfId="2447" xr:uid="{00000000-0005-0000-0000-000090090000}"/>
    <cellStyle name="쉼표 [0] 2 2" xfId="2448" xr:uid="{00000000-0005-0000-0000-000091090000}"/>
    <cellStyle name="쉼표 [0] 2 2 2" xfId="2449" xr:uid="{00000000-0005-0000-0000-000092090000}"/>
    <cellStyle name="쉼표 [0] 2 2 2 2" xfId="2450" xr:uid="{00000000-0005-0000-0000-000093090000}"/>
    <cellStyle name="쉼표 [0] 2 2 3" xfId="2451" xr:uid="{00000000-0005-0000-0000-000094090000}"/>
    <cellStyle name="쉼표 [0] 2 2 4" xfId="2452" xr:uid="{00000000-0005-0000-0000-000095090000}"/>
    <cellStyle name="쉼표 [0] 2 2 5" xfId="2453" xr:uid="{00000000-0005-0000-0000-000096090000}"/>
    <cellStyle name="쉼표 [0] 2 3" xfId="2454" xr:uid="{00000000-0005-0000-0000-000097090000}"/>
    <cellStyle name="쉼표 [0] 2 4" xfId="2455" xr:uid="{00000000-0005-0000-0000-000098090000}"/>
    <cellStyle name="쉼표 [0] 2 5" xfId="2456" xr:uid="{00000000-0005-0000-0000-000099090000}"/>
    <cellStyle name="쉼표 [0] 2 6" xfId="2457" xr:uid="{00000000-0005-0000-0000-00009A090000}"/>
    <cellStyle name="쉼표 [0] 3" xfId="2458" xr:uid="{00000000-0005-0000-0000-00009B090000}"/>
    <cellStyle name="쉼표 [0] 3 2" xfId="2459" xr:uid="{00000000-0005-0000-0000-00009C090000}"/>
    <cellStyle name="쉼표 [0] 4" xfId="2460" xr:uid="{00000000-0005-0000-0000-00009D090000}"/>
    <cellStyle name="쉼표 [0] 4 2" xfId="2461" xr:uid="{00000000-0005-0000-0000-00009E090000}"/>
    <cellStyle name="쉼표 [0] 4 2 2" xfId="2462" xr:uid="{00000000-0005-0000-0000-00009F090000}"/>
    <cellStyle name="쉼표 [0] 4 3" xfId="2463" xr:uid="{00000000-0005-0000-0000-0000A0090000}"/>
    <cellStyle name="쉼표 [0] 4 4" xfId="2464" xr:uid="{00000000-0005-0000-0000-0000A1090000}"/>
    <cellStyle name="쉼표 [0] 5" xfId="2465" xr:uid="{00000000-0005-0000-0000-0000A2090000}"/>
    <cellStyle name="쉼표 [0] 5 2" xfId="2466" xr:uid="{00000000-0005-0000-0000-0000A3090000}"/>
    <cellStyle name="쉼표 [0] 5 2 2" xfId="2467" xr:uid="{00000000-0005-0000-0000-0000A4090000}"/>
    <cellStyle name="쉼표 [0] 5 2 3" xfId="2468" xr:uid="{00000000-0005-0000-0000-0000A5090000}"/>
    <cellStyle name="쉼표 [0] 5 3" xfId="2469" xr:uid="{00000000-0005-0000-0000-0000A6090000}"/>
    <cellStyle name="쉼표 [0] 5 4" xfId="2470" xr:uid="{00000000-0005-0000-0000-0000A7090000}"/>
    <cellStyle name="쉼표 [0] 6" xfId="2471" xr:uid="{00000000-0005-0000-0000-0000A8090000}"/>
    <cellStyle name="쉼표 [0] 6 2" xfId="2472" xr:uid="{00000000-0005-0000-0000-0000A9090000}"/>
    <cellStyle name="쉼표 [0] 7" xfId="2473" xr:uid="{00000000-0005-0000-0000-0000AA090000}"/>
    <cellStyle name="쉼표 [0] 7 2" xfId="2474" xr:uid="{00000000-0005-0000-0000-0000AB090000}"/>
    <cellStyle name="쉼표 [0] 7 3" xfId="2475" xr:uid="{00000000-0005-0000-0000-0000AC090000}"/>
    <cellStyle name="쉼표 [0] 8" xfId="2476" xr:uid="{00000000-0005-0000-0000-0000AD090000}"/>
    <cellStyle name="쉼표 [0] 9" xfId="2477" xr:uid="{00000000-0005-0000-0000-0000AE090000}"/>
    <cellStyle name="스타일 1" xfId="2478" xr:uid="{00000000-0005-0000-0000-0000AF090000}"/>
    <cellStyle name="스타일 1 2" xfId="2479" xr:uid="{00000000-0005-0000-0000-0000B0090000}"/>
    <cellStyle name="스타일 2" xfId="2480" xr:uid="{00000000-0005-0000-0000-0000B1090000}"/>
    <cellStyle name="스타일 3" xfId="2481" xr:uid="{00000000-0005-0000-0000-0000B2090000}"/>
    <cellStyle name="스타일 3 2" xfId="2482" xr:uid="{00000000-0005-0000-0000-0000B3090000}"/>
    <cellStyle name="연결된 셀 10" xfId="2483" xr:uid="{00000000-0005-0000-0000-0000B4090000}"/>
    <cellStyle name="연결된 셀 11" xfId="2484" xr:uid="{00000000-0005-0000-0000-0000B5090000}"/>
    <cellStyle name="연결된 셀 12" xfId="2485" xr:uid="{00000000-0005-0000-0000-0000B6090000}"/>
    <cellStyle name="연결된 셀 13" xfId="2486" xr:uid="{00000000-0005-0000-0000-0000B7090000}"/>
    <cellStyle name="연결된 셀 14" xfId="2487" xr:uid="{00000000-0005-0000-0000-0000B8090000}"/>
    <cellStyle name="연결된 셀 15" xfId="2488" xr:uid="{00000000-0005-0000-0000-0000B9090000}"/>
    <cellStyle name="연결된 셀 16" xfId="2489" xr:uid="{00000000-0005-0000-0000-0000BA090000}"/>
    <cellStyle name="연결된 셀 17" xfId="2490" xr:uid="{00000000-0005-0000-0000-0000BB090000}"/>
    <cellStyle name="연결된 셀 2" xfId="2491" xr:uid="{00000000-0005-0000-0000-0000BC090000}"/>
    <cellStyle name="연결된 셀 3" xfId="2492" xr:uid="{00000000-0005-0000-0000-0000BD090000}"/>
    <cellStyle name="연결된 셀 4" xfId="2493" xr:uid="{00000000-0005-0000-0000-0000BE090000}"/>
    <cellStyle name="연결된 셀 5" xfId="2494" xr:uid="{00000000-0005-0000-0000-0000BF090000}"/>
    <cellStyle name="연결된 셀 6" xfId="2495" xr:uid="{00000000-0005-0000-0000-0000C0090000}"/>
    <cellStyle name="연결된 셀 7" xfId="2496" xr:uid="{00000000-0005-0000-0000-0000C1090000}"/>
    <cellStyle name="연결된 셀 8" xfId="2497" xr:uid="{00000000-0005-0000-0000-0000C2090000}"/>
    <cellStyle name="연결된 셀 9" xfId="2498" xr:uid="{00000000-0005-0000-0000-0000C3090000}"/>
    <cellStyle name="요약 10" xfId="2499" xr:uid="{00000000-0005-0000-0000-0000C4090000}"/>
    <cellStyle name="요약 11" xfId="2500" xr:uid="{00000000-0005-0000-0000-0000C5090000}"/>
    <cellStyle name="요약 12" xfId="2501" xr:uid="{00000000-0005-0000-0000-0000C6090000}"/>
    <cellStyle name="요약 13" xfId="2502" xr:uid="{00000000-0005-0000-0000-0000C7090000}"/>
    <cellStyle name="요약 14" xfId="2503" xr:uid="{00000000-0005-0000-0000-0000C8090000}"/>
    <cellStyle name="요약 15" xfId="2504" xr:uid="{00000000-0005-0000-0000-0000C9090000}"/>
    <cellStyle name="요약 16" xfId="2505" xr:uid="{00000000-0005-0000-0000-0000CA090000}"/>
    <cellStyle name="요약 17" xfId="2506" xr:uid="{00000000-0005-0000-0000-0000CB090000}"/>
    <cellStyle name="요약 2" xfId="2507" xr:uid="{00000000-0005-0000-0000-0000CC090000}"/>
    <cellStyle name="요약 3" xfId="2508" xr:uid="{00000000-0005-0000-0000-0000CD090000}"/>
    <cellStyle name="요약 4" xfId="2509" xr:uid="{00000000-0005-0000-0000-0000CE090000}"/>
    <cellStyle name="요약 5" xfId="2510" xr:uid="{00000000-0005-0000-0000-0000CF090000}"/>
    <cellStyle name="요약 6" xfId="2511" xr:uid="{00000000-0005-0000-0000-0000D0090000}"/>
    <cellStyle name="요약 7" xfId="2512" xr:uid="{00000000-0005-0000-0000-0000D1090000}"/>
    <cellStyle name="요약 8" xfId="2513" xr:uid="{00000000-0005-0000-0000-0000D2090000}"/>
    <cellStyle name="요약 9" xfId="2514" xr:uid="{00000000-0005-0000-0000-0000D3090000}"/>
    <cellStyle name="원" xfId="2515" xr:uid="{00000000-0005-0000-0000-0000D4090000}"/>
    <cellStyle name="원_NCF6BB2F" xfId="2516" xr:uid="{00000000-0005-0000-0000-0000D5090000}"/>
    <cellStyle name="원통화" xfId="2517" xr:uid="{00000000-0005-0000-0000-0000D6090000}"/>
    <cellStyle name="원화" xfId="2518" xr:uid="{00000000-0005-0000-0000-0000D7090000}"/>
    <cellStyle name="입력 10" xfId="2519" xr:uid="{00000000-0005-0000-0000-0000D8090000}"/>
    <cellStyle name="입력 11" xfId="2520" xr:uid="{00000000-0005-0000-0000-0000D9090000}"/>
    <cellStyle name="입력 12" xfId="2521" xr:uid="{00000000-0005-0000-0000-0000DA090000}"/>
    <cellStyle name="입력 13" xfId="2522" xr:uid="{00000000-0005-0000-0000-0000DB090000}"/>
    <cellStyle name="입력 14" xfId="2523" xr:uid="{00000000-0005-0000-0000-0000DC090000}"/>
    <cellStyle name="입력 15" xfId="2524" xr:uid="{00000000-0005-0000-0000-0000DD090000}"/>
    <cellStyle name="입력 16" xfId="2525" xr:uid="{00000000-0005-0000-0000-0000DE090000}"/>
    <cellStyle name="입력 17" xfId="2526" xr:uid="{00000000-0005-0000-0000-0000DF090000}"/>
    <cellStyle name="입력 2" xfId="2527" xr:uid="{00000000-0005-0000-0000-0000E0090000}"/>
    <cellStyle name="입력 3" xfId="2528" xr:uid="{00000000-0005-0000-0000-0000E1090000}"/>
    <cellStyle name="입력 4" xfId="2529" xr:uid="{00000000-0005-0000-0000-0000E2090000}"/>
    <cellStyle name="입력 5" xfId="2530" xr:uid="{00000000-0005-0000-0000-0000E3090000}"/>
    <cellStyle name="입력 6" xfId="2531" xr:uid="{00000000-0005-0000-0000-0000E4090000}"/>
    <cellStyle name="입력 7" xfId="2532" xr:uid="{00000000-0005-0000-0000-0000E5090000}"/>
    <cellStyle name="입력 8" xfId="2533" xr:uid="{00000000-0005-0000-0000-0000E6090000}"/>
    <cellStyle name="입력 9" xfId="2534" xr:uid="{00000000-0005-0000-0000-0000E7090000}"/>
    <cellStyle name="자리수" xfId="2535" xr:uid="{00000000-0005-0000-0000-0000E8090000}"/>
    <cellStyle name="자리수0" xfId="2536" xr:uid="{00000000-0005-0000-0000-0000E9090000}"/>
    <cellStyle name="㘀㠀䠀" xfId="2537" xr:uid="{00000000-0005-0000-0000-0000EA090000}"/>
    <cellStyle name="㘀㠀䠀 2" xfId="2538" xr:uid="{00000000-0005-0000-0000-0000EB090000}"/>
    <cellStyle name="제목 1 10" xfId="2539" xr:uid="{00000000-0005-0000-0000-0000EC090000}"/>
    <cellStyle name="제목 1 11" xfId="2540" xr:uid="{00000000-0005-0000-0000-0000ED090000}"/>
    <cellStyle name="제목 1 12" xfId="2541" xr:uid="{00000000-0005-0000-0000-0000EE090000}"/>
    <cellStyle name="제목 1 13" xfId="2542" xr:uid="{00000000-0005-0000-0000-0000EF090000}"/>
    <cellStyle name="제목 1 14" xfId="2543" xr:uid="{00000000-0005-0000-0000-0000F0090000}"/>
    <cellStyle name="제목 1 15" xfId="2544" xr:uid="{00000000-0005-0000-0000-0000F1090000}"/>
    <cellStyle name="제목 1 16" xfId="2545" xr:uid="{00000000-0005-0000-0000-0000F2090000}"/>
    <cellStyle name="제목 1 17" xfId="2546" xr:uid="{00000000-0005-0000-0000-0000F3090000}"/>
    <cellStyle name="제목 1 2" xfId="2547" xr:uid="{00000000-0005-0000-0000-0000F4090000}"/>
    <cellStyle name="제목 1 3" xfId="2548" xr:uid="{00000000-0005-0000-0000-0000F5090000}"/>
    <cellStyle name="제목 1 4" xfId="2549" xr:uid="{00000000-0005-0000-0000-0000F6090000}"/>
    <cellStyle name="제목 1 5" xfId="2550" xr:uid="{00000000-0005-0000-0000-0000F7090000}"/>
    <cellStyle name="제목 1 6" xfId="2551" xr:uid="{00000000-0005-0000-0000-0000F8090000}"/>
    <cellStyle name="제목 1 7" xfId="2552" xr:uid="{00000000-0005-0000-0000-0000F9090000}"/>
    <cellStyle name="제목 1 8" xfId="2553" xr:uid="{00000000-0005-0000-0000-0000FA090000}"/>
    <cellStyle name="제목 1 9" xfId="2554" xr:uid="{00000000-0005-0000-0000-0000FB090000}"/>
    <cellStyle name="제목 10" xfId="2555" xr:uid="{00000000-0005-0000-0000-0000FC090000}"/>
    <cellStyle name="제목 11" xfId="2556" xr:uid="{00000000-0005-0000-0000-0000FD090000}"/>
    <cellStyle name="제목 12" xfId="2557" xr:uid="{00000000-0005-0000-0000-0000FE090000}"/>
    <cellStyle name="제목 13" xfId="2558" xr:uid="{00000000-0005-0000-0000-0000FF090000}"/>
    <cellStyle name="제목 14" xfId="2559" xr:uid="{00000000-0005-0000-0000-0000000A0000}"/>
    <cellStyle name="제목 15" xfId="2560" xr:uid="{00000000-0005-0000-0000-0000010A0000}"/>
    <cellStyle name="제목 16" xfId="2561" xr:uid="{00000000-0005-0000-0000-0000020A0000}"/>
    <cellStyle name="제목 17" xfId="2562" xr:uid="{00000000-0005-0000-0000-0000030A0000}"/>
    <cellStyle name="제목 18" xfId="2563" xr:uid="{00000000-0005-0000-0000-0000040A0000}"/>
    <cellStyle name="제목 19" xfId="2564" xr:uid="{00000000-0005-0000-0000-0000050A0000}"/>
    <cellStyle name="제목 2 10" xfId="2565" xr:uid="{00000000-0005-0000-0000-0000060A0000}"/>
    <cellStyle name="제목 2 11" xfId="2566" xr:uid="{00000000-0005-0000-0000-0000070A0000}"/>
    <cellStyle name="제목 2 12" xfId="2567" xr:uid="{00000000-0005-0000-0000-0000080A0000}"/>
    <cellStyle name="제목 2 13" xfId="2568" xr:uid="{00000000-0005-0000-0000-0000090A0000}"/>
    <cellStyle name="제목 2 14" xfId="2569" xr:uid="{00000000-0005-0000-0000-00000A0A0000}"/>
    <cellStyle name="제목 2 15" xfId="2570" xr:uid="{00000000-0005-0000-0000-00000B0A0000}"/>
    <cellStyle name="제목 2 16" xfId="2571" xr:uid="{00000000-0005-0000-0000-00000C0A0000}"/>
    <cellStyle name="제목 2 17" xfId="2572" xr:uid="{00000000-0005-0000-0000-00000D0A0000}"/>
    <cellStyle name="제목 2 2" xfId="2573" xr:uid="{00000000-0005-0000-0000-00000E0A0000}"/>
    <cellStyle name="제목 2 3" xfId="2574" xr:uid="{00000000-0005-0000-0000-00000F0A0000}"/>
    <cellStyle name="제목 2 4" xfId="2575" xr:uid="{00000000-0005-0000-0000-0000100A0000}"/>
    <cellStyle name="제목 2 5" xfId="2576" xr:uid="{00000000-0005-0000-0000-0000110A0000}"/>
    <cellStyle name="제목 2 6" xfId="2577" xr:uid="{00000000-0005-0000-0000-0000120A0000}"/>
    <cellStyle name="제목 2 7" xfId="2578" xr:uid="{00000000-0005-0000-0000-0000130A0000}"/>
    <cellStyle name="제목 2 8" xfId="2579" xr:uid="{00000000-0005-0000-0000-0000140A0000}"/>
    <cellStyle name="제목 2 9" xfId="2580" xr:uid="{00000000-0005-0000-0000-0000150A0000}"/>
    <cellStyle name="제목 20" xfId="2581" xr:uid="{00000000-0005-0000-0000-0000160A0000}"/>
    <cellStyle name="제목 3 10" xfId="2582" xr:uid="{00000000-0005-0000-0000-0000170A0000}"/>
    <cellStyle name="제목 3 11" xfId="2583" xr:uid="{00000000-0005-0000-0000-0000180A0000}"/>
    <cellStyle name="제목 3 12" xfId="2584" xr:uid="{00000000-0005-0000-0000-0000190A0000}"/>
    <cellStyle name="제목 3 13" xfId="2585" xr:uid="{00000000-0005-0000-0000-00001A0A0000}"/>
    <cellStyle name="제목 3 14" xfId="2586" xr:uid="{00000000-0005-0000-0000-00001B0A0000}"/>
    <cellStyle name="제목 3 15" xfId="2587" xr:uid="{00000000-0005-0000-0000-00001C0A0000}"/>
    <cellStyle name="제목 3 16" xfId="2588" xr:uid="{00000000-0005-0000-0000-00001D0A0000}"/>
    <cellStyle name="제목 3 17" xfId="2589" xr:uid="{00000000-0005-0000-0000-00001E0A0000}"/>
    <cellStyle name="제목 3 2" xfId="2590" xr:uid="{00000000-0005-0000-0000-00001F0A0000}"/>
    <cellStyle name="제목 3 3" xfId="2591" xr:uid="{00000000-0005-0000-0000-0000200A0000}"/>
    <cellStyle name="제목 3 4" xfId="2592" xr:uid="{00000000-0005-0000-0000-0000210A0000}"/>
    <cellStyle name="제목 3 5" xfId="2593" xr:uid="{00000000-0005-0000-0000-0000220A0000}"/>
    <cellStyle name="제목 3 6" xfId="2594" xr:uid="{00000000-0005-0000-0000-0000230A0000}"/>
    <cellStyle name="제목 3 7" xfId="2595" xr:uid="{00000000-0005-0000-0000-0000240A0000}"/>
    <cellStyle name="제목 3 8" xfId="2596" xr:uid="{00000000-0005-0000-0000-0000250A0000}"/>
    <cellStyle name="제목 3 9" xfId="2597" xr:uid="{00000000-0005-0000-0000-0000260A0000}"/>
    <cellStyle name="제목 4 10" xfId="2598" xr:uid="{00000000-0005-0000-0000-0000270A0000}"/>
    <cellStyle name="제목 4 11" xfId="2599" xr:uid="{00000000-0005-0000-0000-0000280A0000}"/>
    <cellStyle name="제목 4 12" xfId="2600" xr:uid="{00000000-0005-0000-0000-0000290A0000}"/>
    <cellStyle name="제목 4 13" xfId="2601" xr:uid="{00000000-0005-0000-0000-00002A0A0000}"/>
    <cellStyle name="제목 4 14" xfId="2602" xr:uid="{00000000-0005-0000-0000-00002B0A0000}"/>
    <cellStyle name="제목 4 15" xfId="2603" xr:uid="{00000000-0005-0000-0000-00002C0A0000}"/>
    <cellStyle name="제목 4 16" xfId="2604" xr:uid="{00000000-0005-0000-0000-00002D0A0000}"/>
    <cellStyle name="제목 4 17" xfId="2605" xr:uid="{00000000-0005-0000-0000-00002E0A0000}"/>
    <cellStyle name="제목 4 2" xfId="2606" xr:uid="{00000000-0005-0000-0000-00002F0A0000}"/>
    <cellStyle name="제목 4 3" xfId="2607" xr:uid="{00000000-0005-0000-0000-0000300A0000}"/>
    <cellStyle name="제목 4 4" xfId="2608" xr:uid="{00000000-0005-0000-0000-0000310A0000}"/>
    <cellStyle name="제목 4 5" xfId="2609" xr:uid="{00000000-0005-0000-0000-0000320A0000}"/>
    <cellStyle name="제목 4 6" xfId="2610" xr:uid="{00000000-0005-0000-0000-0000330A0000}"/>
    <cellStyle name="제목 4 7" xfId="2611" xr:uid="{00000000-0005-0000-0000-0000340A0000}"/>
    <cellStyle name="제목 4 8" xfId="2612" xr:uid="{00000000-0005-0000-0000-0000350A0000}"/>
    <cellStyle name="제목 4 9" xfId="2613" xr:uid="{00000000-0005-0000-0000-0000360A0000}"/>
    <cellStyle name="제목 5" xfId="2614" xr:uid="{00000000-0005-0000-0000-0000370A0000}"/>
    <cellStyle name="제목 6" xfId="2615" xr:uid="{00000000-0005-0000-0000-0000380A0000}"/>
    <cellStyle name="제목 7" xfId="2616" xr:uid="{00000000-0005-0000-0000-0000390A0000}"/>
    <cellStyle name="제목 8" xfId="2617" xr:uid="{00000000-0005-0000-0000-00003A0A0000}"/>
    <cellStyle name="제목 9" xfId="2618" xr:uid="{00000000-0005-0000-0000-00003B0A0000}"/>
    <cellStyle name="좋음 10" xfId="2619" xr:uid="{00000000-0005-0000-0000-00003C0A0000}"/>
    <cellStyle name="좋음 11" xfId="2620" xr:uid="{00000000-0005-0000-0000-00003D0A0000}"/>
    <cellStyle name="좋음 12" xfId="2621" xr:uid="{00000000-0005-0000-0000-00003E0A0000}"/>
    <cellStyle name="좋음 13" xfId="2622" xr:uid="{00000000-0005-0000-0000-00003F0A0000}"/>
    <cellStyle name="좋음 14" xfId="2623" xr:uid="{00000000-0005-0000-0000-0000400A0000}"/>
    <cellStyle name="좋음 15" xfId="2624" xr:uid="{00000000-0005-0000-0000-0000410A0000}"/>
    <cellStyle name="좋음 16" xfId="2625" xr:uid="{00000000-0005-0000-0000-0000420A0000}"/>
    <cellStyle name="좋음 17" xfId="2626" xr:uid="{00000000-0005-0000-0000-0000430A0000}"/>
    <cellStyle name="좋음 18" xfId="2627" xr:uid="{00000000-0005-0000-0000-0000440A0000}"/>
    <cellStyle name="좋음 2" xfId="2628" xr:uid="{00000000-0005-0000-0000-0000450A0000}"/>
    <cellStyle name="좋음 3" xfId="2629" xr:uid="{00000000-0005-0000-0000-0000460A0000}"/>
    <cellStyle name="좋음 4" xfId="2630" xr:uid="{00000000-0005-0000-0000-0000470A0000}"/>
    <cellStyle name="좋음 5" xfId="2631" xr:uid="{00000000-0005-0000-0000-0000480A0000}"/>
    <cellStyle name="좋음 6" xfId="2632" xr:uid="{00000000-0005-0000-0000-0000490A0000}"/>
    <cellStyle name="좋음 7" xfId="2633" xr:uid="{00000000-0005-0000-0000-00004A0A0000}"/>
    <cellStyle name="좋음 8" xfId="2634" xr:uid="{00000000-0005-0000-0000-00004B0A0000}"/>
    <cellStyle name="좋음 9" xfId="2635" xr:uid="{00000000-0005-0000-0000-00004C0A0000}"/>
    <cellStyle name="주의항목" xfId="2636" xr:uid="{00000000-0005-0000-0000-00004D0A0000}"/>
    <cellStyle name="지정되지 않음" xfId="2637" xr:uid="{00000000-0005-0000-0000-00004E0A0000}"/>
    <cellStyle name="지정되지 않음 2" xfId="2638" xr:uid="{00000000-0005-0000-0000-00004F0A0000}"/>
    <cellStyle name="千位分隔[0]_Sheet1" xfId="2639" xr:uid="{00000000-0005-0000-0000-0000500A0000}"/>
    <cellStyle name="千位分隔_20期 費用實績(1" xfId="2640" xr:uid="{00000000-0005-0000-0000-0000510A0000}"/>
    <cellStyle name="출력 10" xfId="2641" xr:uid="{00000000-0005-0000-0000-0000520A0000}"/>
    <cellStyle name="출력 11" xfId="2642" xr:uid="{00000000-0005-0000-0000-0000530A0000}"/>
    <cellStyle name="출력 12" xfId="2643" xr:uid="{00000000-0005-0000-0000-0000540A0000}"/>
    <cellStyle name="출력 13" xfId="2644" xr:uid="{00000000-0005-0000-0000-0000550A0000}"/>
    <cellStyle name="출력 14" xfId="2645" xr:uid="{00000000-0005-0000-0000-0000560A0000}"/>
    <cellStyle name="출력 15" xfId="2646" xr:uid="{00000000-0005-0000-0000-0000570A0000}"/>
    <cellStyle name="출력 16" xfId="2647" xr:uid="{00000000-0005-0000-0000-0000580A0000}"/>
    <cellStyle name="출력 17" xfId="2648" xr:uid="{00000000-0005-0000-0000-0000590A0000}"/>
    <cellStyle name="출력 2" xfId="2649" xr:uid="{00000000-0005-0000-0000-00005A0A0000}"/>
    <cellStyle name="출력 3" xfId="2650" xr:uid="{00000000-0005-0000-0000-00005B0A0000}"/>
    <cellStyle name="출력 4" xfId="2651" xr:uid="{00000000-0005-0000-0000-00005C0A0000}"/>
    <cellStyle name="출력 5" xfId="2652" xr:uid="{00000000-0005-0000-0000-00005D0A0000}"/>
    <cellStyle name="출력 6" xfId="2653" xr:uid="{00000000-0005-0000-0000-00005E0A0000}"/>
    <cellStyle name="출력 7" xfId="2654" xr:uid="{00000000-0005-0000-0000-00005F0A0000}"/>
    <cellStyle name="출력 8" xfId="2655" xr:uid="{00000000-0005-0000-0000-0000600A0000}"/>
    <cellStyle name="출력 9" xfId="2656" xr:uid="{00000000-0005-0000-0000-0000610A0000}"/>
    <cellStyle name="콤? [0]" xfId="2657" xr:uid="{00000000-0005-0000-0000-0000620A0000}"/>
    <cellStyle name="콤? [0] 2" xfId="2658" xr:uid="{00000000-0005-0000-0000-0000630A0000}"/>
    <cellStyle name="콤냡?&lt;_x000f_$??: `1_1 " xfId="2659" xr:uid="{00000000-0005-0000-0000-0000640A0000}"/>
    <cellStyle name="콤냡?&lt;_x000f_$??:_x0009_`1_1 " xfId="2660" xr:uid="{00000000-0005-0000-0000-0000650A0000}"/>
    <cellStyle name="콤마 [0]_  종  합  " xfId="2661" xr:uid="{00000000-0005-0000-0000-0000660A0000}"/>
    <cellStyle name="콤마 [0]-총계" xfId="2662" xr:uid="{00000000-0005-0000-0000-0000670A0000}"/>
    <cellStyle name="콤마 [0]-합계" xfId="2663" xr:uid="{00000000-0005-0000-0000-0000680A0000}"/>
    <cellStyle name="콤마 [0]-합계2" xfId="2664" xr:uid="{00000000-0005-0000-0000-0000690A0000}"/>
    <cellStyle name="콤마,_x0005__x0014_" xfId="2665" xr:uid="{00000000-0005-0000-0000-00006A0A0000}"/>
    <cellStyle name="콤마[0]" xfId="2666" xr:uid="{00000000-0005-0000-0000-00006B0A0000}"/>
    <cellStyle name="콤마_  종  합  " xfId="2667" xr:uid="{00000000-0005-0000-0000-00006C0A0000}"/>
    <cellStyle name="쾰화_증컿요인 (2(_자금운쇌 " xfId="2668" xr:uid="{00000000-0005-0000-0000-00006D0A0000}"/>
    <cellStyle name="테두리(실선)" xfId="2669" xr:uid="{00000000-0005-0000-0000-00006E0A0000}"/>
    <cellStyle name="테두리(실선) 10" xfId="2773" xr:uid="{00000000-0005-0000-0000-00006F0A0000}"/>
    <cellStyle name="테두리(실선) 11" xfId="2766" xr:uid="{00000000-0005-0000-0000-0000700A0000}"/>
    <cellStyle name="테두리(실선) 12" xfId="2771" xr:uid="{00000000-0005-0000-0000-0000710A0000}"/>
    <cellStyle name="테두리(실선) 13" xfId="2768" xr:uid="{00000000-0005-0000-0000-0000720A0000}"/>
    <cellStyle name="테두리(실선) 14" xfId="2777" xr:uid="{00000000-0005-0000-0000-0000730A0000}"/>
    <cellStyle name="테두리(실선) 2" xfId="2670" xr:uid="{00000000-0005-0000-0000-0000740A0000}"/>
    <cellStyle name="테두리(실선) 2 10" xfId="2765" xr:uid="{00000000-0005-0000-0000-0000750A0000}"/>
    <cellStyle name="테두리(실선) 2 11" xfId="2772" xr:uid="{00000000-0005-0000-0000-0000760A0000}"/>
    <cellStyle name="테두리(실선) 2 12" xfId="2767" xr:uid="{00000000-0005-0000-0000-0000770A0000}"/>
    <cellStyle name="테두리(실선) 2 13" xfId="2778" xr:uid="{00000000-0005-0000-0000-0000780A0000}"/>
    <cellStyle name="테두리(실선) 2 2" xfId="2760" xr:uid="{00000000-0005-0000-0000-0000790A0000}"/>
    <cellStyle name="테두리(실선) 2 3" xfId="2751" xr:uid="{00000000-0005-0000-0000-00007A0A0000}"/>
    <cellStyle name="테두리(실선) 2 4" xfId="2758" xr:uid="{00000000-0005-0000-0000-00007B0A0000}"/>
    <cellStyle name="테두리(실선) 2 5" xfId="2753" xr:uid="{00000000-0005-0000-0000-00007C0A0000}"/>
    <cellStyle name="테두리(실선) 2 6" xfId="2761" xr:uid="{00000000-0005-0000-0000-00007D0A0000}"/>
    <cellStyle name="테두리(실선) 2 7" xfId="2776" xr:uid="{00000000-0005-0000-0000-00007E0A0000}"/>
    <cellStyle name="테두리(실선) 2 8" xfId="2763" xr:uid="{00000000-0005-0000-0000-00007F0A0000}"/>
    <cellStyle name="테두리(실선) 2 9" xfId="2774" xr:uid="{00000000-0005-0000-0000-0000800A0000}"/>
    <cellStyle name="테두리(실선) 3" xfId="2759" xr:uid="{00000000-0005-0000-0000-0000810A0000}"/>
    <cellStyle name="테두리(실선) 4" xfId="2752" xr:uid="{00000000-0005-0000-0000-0000820A0000}"/>
    <cellStyle name="테두리(실선) 5" xfId="2757" xr:uid="{00000000-0005-0000-0000-0000830A0000}"/>
    <cellStyle name="테두리(실선) 6" xfId="2754" xr:uid="{00000000-0005-0000-0000-0000840A0000}"/>
    <cellStyle name="테두리(실선) 7" xfId="2762" xr:uid="{00000000-0005-0000-0000-0000850A0000}"/>
    <cellStyle name="테두리(실선) 8" xfId="2775" xr:uid="{00000000-0005-0000-0000-0000860A0000}"/>
    <cellStyle name="테두리(실선) 9" xfId="2764" xr:uid="{00000000-0005-0000-0000-0000870A0000}"/>
    <cellStyle name="通貨 [0.00]_正式箇所名" xfId="2671" xr:uid="{00000000-0005-0000-0000-0000880A0000}"/>
    <cellStyle name="통화 [0] 2" xfId="2672" xr:uid="{00000000-0005-0000-0000-0000890A0000}"/>
    <cellStyle name="통화 [0] 3" xfId="2673" xr:uid="{00000000-0005-0000-0000-00008A0A0000}"/>
    <cellStyle name="통화 [1]" xfId="2674" xr:uid="{00000000-0005-0000-0000-00008B0A0000}"/>
    <cellStyle name="통화 [4]" xfId="2675" xr:uid="{00000000-0005-0000-0000-00008C0A0000}"/>
    <cellStyle name="통화 [4] 2" xfId="2676" xr:uid="{00000000-0005-0000-0000-00008D0A0000}"/>
    <cellStyle name="通貨_正式箇所名" xfId="2677" xr:uid="{00000000-0005-0000-0000-00008E0A0000}"/>
    <cellStyle name="튡" xfId="2678" xr:uid="{00000000-0005-0000-0000-00008F0A0000}"/>
    <cellStyle name="튡 2" xfId="2679" xr:uid="{00000000-0005-0000-0000-0000900A0000}"/>
    <cellStyle name="퍼센트" xfId="2680" xr:uid="{00000000-0005-0000-0000-0000910A0000}"/>
    <cellStyle name="표준" xfId="0" builtinId="0"/>
    <cellStyle name="표준 10" xfId="2681" xr:uid="{00000000-0005-0000-0000-0000930A0000}"/>
    <cellStyle name="표준 11" xfId="2682" xr:uid="{00000000-0005-0000-0000-0000940A0000}"/>
    <cellStyle name="표준 12" xfId="2683" xr:uid="{00000000-0005-0000-0000-0000950A0000}"/>
    <cellStyle name="표준 13" xfId="2684" xr:uid="{00000000-0005-0000-0000-0000960A0000}"/>
    <cellStyle name="표준 14" xfId="2685" xr:uid="{00000000-0005-0000-0000-0000970A0000}"/>
    <cellStyle name="표준 15" xfId="3" xr:uid="{00000000-0005-0000-0000-0000980A0000}"/>
    <cellStyle name="표준 161" xfId="2686" xr:uid="{00000000-0005-0000-0000-0000990A0000}"/>
    <cellStyle name="표준 2" xfId="2" xr:uid="{00000000-0005-0000-0000-00009A0A0000}"/>
    <cellStyle name="표준 2 2" xfId="2687" xr:uid="{00000000-0005-0000-0000-00009B0A0000}"/>
    <cellStyle name="표준 2 2 2" xfId="2688" xr:uid="{00000000-0005-0000-0000-00009C0A0000}"/>
    <cellStyle name="표준 2 2 2 2" xfId="2689" xr:uid="{00000000-0005-0000-0000-00009D0A0000}"/>
    <cellStyle name="표준 2 2 2 2 2" xfId="2690" xr:uid="{00000000-0005-0000-0000-00009E0A0000}"/>
    <cellStyle name="표준 2 2 2 2 2 2" xfId="2691" xr:uid="{00000000-0005-0000-0000-00009F0A0000}"/>
    <cellStyle name="표준 2 2 2 2 2 2 2" xfId="2692" xr:uid="{00000000-0005-0000-0000-0000A00A0000}"/>
    <cellStyle name="표준 2 2 2 2 2 2 3" xfId="2693" xr:uid="{00000000-0005-0000-0000-0000A10A0000}"/>
    <cellStyle name="표준 2 2 2 2 2 3" xfId="2694" xr:uid="{00000000-0005-0000-0000-0000A20A0000}"/>
    <cellStyle name="표준 2 2 2 2 2 3 2" xfId="2695" xr:uid="{00000000-0005-0000-0000-0000A30A0000}"/>
    <cellStyle name="표준 2 2 2 2 2 4" xfId="2696" xr:uid="{00000000-0005-0000-0000-0000A40A0000}"/>
    <cellStyle name="표준 2 2 2 2 2 5" xfId="2697" xr:uid="{00000000-0005-0000-0000-0000A50A0000}"/>
    <cellStyle name="표준 2 2 2 2 3" xfId="2698" xr:uid="{00000000-0005-0000-0000-0000A60A0000}"/>
    <cellStyle name="표준 2 2 2 2 3 2" xfId="2699" xr:uid="{00000000-0005-0000-0000-0000A70A0000}"/>
    <cellStyle name="표준 2 2 2 2 4" xfId="2700" xr:uid="{00000000-0005-0000-0000-0000A80A0000}"/>
    <cellStyle name="표준 2 2 2 2 4 2" xfId="2701" xr:uid="{00000000-0005-0000-0000-0000A90A0000}"/>
    <cellStyle name="표준 2 2 2 2 5" xfId="2702" xr:uid="{00000000-0005-0000-0000-0000AA0A0000}"/>
    <cellStyle name="표준 2 2 2 3" xfId="2703" xr:uid="{00000000-0005-0000-0000-0000AB0A0000}"/>
    <cellStyle name="표준 2 2 2 3 2" xfId="2704" xr:uid="{00000000-0005-0000-0000-0000AC0A0000}"/>
    <cellStyle name="표준 2 2 2 4" xfId="2705" xr:uid="{00000000-0005-0000-0000-0000AD0A0000}"/>
    <cellStyle name="표준 2 2 2 4 2" xfId="2706" xr:uid="{00000000-0005-0000-0000-0000AE0A0000}"/>
    <cellStyle name="표준 2 2 2 5" xfId="2707" xr:uid="{00000000-0005-0000-0000-0000AF0A0000}"/>
    <cellStyle name="표준 2 2 3" xfId="2708" xr:uid="{00000000-0005-0000-0000-0000B00A0000}"/>
    <cellStyle name="표준 2 2 4" xfId="2709" xr:uid="{00000000-0005-0000-0000-0000B10A0000}"/>
    <cellStyle name="표준 2 2 4 2" xfId="2710" xr:uid="{00000000-0005-0000-0000-0000B20A0000}"/>
    <cellStyle name="표준 2 2 5" xfId="2711" xr:uid="{00000000-0005-0000-0000-0000B30A0000}"/>
    <cellStyle name="표준 2 2 5 2" xfId="2712" xr:uid="{00000000-0005-0000-0000-0000B40A0000}"/>
    <cellStyle name="표준 2 2 6" xfId="2713" xr:uid="{00000000-0005-0000-0000-0000B50A0000}"/>
    <cellStyle name="표준 2 2 7" xfId="2781" xr:uid="{90152698-D4D7-4399-81C0-A1075C8C5B7F}"/>
    <cellStyle name="표준 2 2_080626 수출2부 사업계획" xfId="2714" xr:uid="{00000000-0005-0000-0000-0000B60A0000}"/>
    <cellStyle name="표준 2 3" xfId="2715" xr:uid="{00000000-0005-0000-0000-0000B70A0000}"/>
    <cellStyle name="표준 2 4" xfId="2716" xr:uid="{00000000-0005-0000-0000-0000B80A0000}"/>
    <cellStyle name="표준 2 4 2" xfId="2717" xr:uid="{00000000-0005-0000-0000-0000B90A0000}"/>
    <cellStyle name="표준 2 5" xfId="2718" xr:uid="{00000000-0005-0000-0000-0000BA0A0000}"/>
    <cellStyle name="표준 2 6" xfId="2719" xr:uid="{00000000-0005-0000-0000-0000BB0A0000}"/>
    <cellStyle name="표준 3" xfId="2720" xr:uid="{00000000-0005-0000-0000-0000BC0A0000}"/>
    <cellStyle name="표준 3 2" xfId="2721" xr:uid="{00000000-0005-0000-0000-0000BD0A0000}"/>
    <cellStyle name="표준 3 3" xfId="2780" xr:uid="{21C5BDAD-AA7C-4B65-9CA7-1AA12E8B70D4}"/>
    <cellStyle name="표준 4" xfId="2722" xr:uid="{00000000-0005-0000-0000-0000BE0A0000}"/>
    <cellStyle name="표준 4 2" xfId="2723" xr:uid="{00000000-0005-0000-0000-0000BF0A0000}"/>
    <cellStyle name="표준 5" xfId="2724" xr:uid="{00000000-0005-0000-0000-0000C00A0000}"/>
    <cellStyle name="표준 5 2" xfId="2725" xr:uid="{00000000-0005-0000-0000-0000C10A0000}"/>
    <cellStyle name="표준 5 2 2" xfId="2726" xr:uid="{00000000-0005-0000-0000-0000C20A0000}"/>
    <cellStyle name="표준 5 3" xfId="2727" xr:uid="{00000000-0005-0000-0000-0000C30A0000}"/>
    <cellStyle name="표준 5_080626 수출2부 사업계획" xfId="2728" xr:uid="{00000000-0005-0000-0000-0000C40A0000}"/>
    <cellStyle name="표준 6" xfId="2729" xr:uid="{00000000-0005-0000-0000-0000C50A0000}"/>
    <cellStyle name="표준 6 2" xfId="2730" xr:uid="{00000000-0005-0000-0000-0000C60A0000}"/>
    <cellStyle name="표준 6 2 2" xfId="2731" xr:uid="{00000000-0005-0000-0000-0000C70A0000}"/>
    <cellStyle name="표준 7" xfId="2732" xr:uid="{00000000-0005-0000-0000-0000C80A0000}"/>
    <cellStyle name="표준 7 2" xfId="2733" xr:uid="{00000000-0005-0000-0000-0000C90A0000}"/>
    <cellStyle name="표준 8" xfId="2734" xr:uid="{00000000-0005-0000-0000-0000CA0A0000}"/>
    <cellStyle name="표준 8 2" xfId="2735" xr:uid="{00000000-0005-0000-0000-0000CB0A0000}"/>
    <cellStyle name="표준 8 3" xfId="2736" xr:uid="{00000000-0005-0000-0000-0000CC0A0000}"/>
    <cellStyle name="표준 9" xfId="2737" xr:uid="{00000000-0005-0000-0000-0000CD0A0000}"/>
    <cellStyle name="표준 99" xfId="2738" xr:uid="{00000000-0005-0000-0000-0000CE0A0000}"/>
    <cellStyle name="표준(22)" xfId="2739" xr:uid="{00000000-0005-0000-0000-0000CF0A0000}"/>
    <cellStyle name="標準_(01)タイムクリエイトＰＬ単年度1" xfId="2740" xr:uid="{00000000-0005-0000-0000-0000D00A0000}"/>
    <cellStyle name="표준22" xfId="2741" xr:uid="{00000000-0005-0000-0000-0000D10A0000}"/>
    <cellStyle name="하이퍼링크" xfId="2782" builtinId="8"/>
    <cellStyle name="하이퍼링크 2" xfId="2742" xr:uid="{00000000-0005-0000-0000-0000D20A0000}"/>
    <cellStyle name="하이퍼링크 3" xfId="2743" xr:uid="{00000000-0005-0000-0000-0000D30A0000}"/>
    <cellStyle name="하이퍼링크 4" xfId="2744" xr:uid="{00000000-0005-0000-0000-0000D40A0000}"/>
    <cellStyle name="합산" xfId="2745" xr:uid="{00000000-0005-0000-0000-0000D50A0000}"/>
    <cellStyle name="합산 2" xfId="2746" xr:uid="{00000000-0005-0000-0000-0000D60A0000}"/>
    <cellStyle name="桁区切り [0.00]_hr" xfId="2747" xr:uid="{00000000-0005-0000-0000-0000D70A0000}"/>
    <cellStyle name="桁区切り_hr" xfId="2748" xr:uid="{00000000-0005-0000-0000-0000D80A0000}"/>
    <cellStyle name="화폐기호" xfId="2749" xr:uid="{00000000-0005-0000-0000-0000D90A0000}"/>
    <cellStyle name="화폐기호0" xfId="2750" xr:uid="{00000000-0005-0000-0000-0000DA0A0000}"/>
  </cellStyles>
  <dxfs count="14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s>
  <tableStyles count="0" defaultTableStyle="TableStyleMedium9" defaultPivotStyle="PivotStyleLight16"/>
  <colors>
    <mruColors>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AG$26" fmlaRange="$AG$27:$AG$28" noThreeD="1" sel="1" val="0"/>
</file>

<file path=xl/ctrlProps/ctrlProp2.xml><?xml version="1.0" encoding="utf-8"?>
<formControlPr xmlns="http://schemas.microsoft.com/office/spreadsheetml/2009/9/main" objectType="Drop" dropLines="2" dropStyle="combo" dx="16" fmlaLink="$AG$26" fmlaRange="$AG$27:$AG$2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jp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16</xdr:col>
      <xdr:colOff>190500</xdr:colOff>
      <xdr:row>0</xdr:row>
      <xdr:rowOff>0</xdr:rowOff>
    </xdr:from>
    <xdr:to>
      <xdr:col>22</xdr:col>
      <xdr:colOff>200601</xdr:colOff>
      <xdr:row>15</xdr:row>
      <xdr:rowOff>67091</xdr:rowOff>
    </xdr:to>
    <xdr:pic>
      <xdr:nvPicPr>
        <xdr:cNvPr id="2" name="그림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2675" y="0"/>
          <a:ext cx="4124901" cy="2981741"/>
        </a:xfrm>
        <a:prstGeom prst="rect">
          <a:avLst/>
        </a:prstGeom>
      </xdr:spPr>
    </xdr:pic>
    <xdr:clientData/>
  </xdr:twoCellAnchor>
  <xdr:twoCellAnchor>
    <xdr:from>
      <xdr:col>2</xdr:col>
      <xdr:colOff>85725</xdr:colOff>
      <xdr:row>78</xdr:row>
      <xdr:rowOff>190500</xdr:rowOff>
    </xdr:from>
    <xdr:to>
      <xdr:col>11</xdr:col>
      <xdr:colOff>152400</xdr:colOff>
      <xdr:row>84</xdr:row>
      <xdr:rowOff>104775</xdr:rowOff>
    </xdr:to>
    <xdr:cxnSp macro="">
      <xdr:nvCxnSpPr>
        <xdr:cNvPr id="4" name="직선 화살표 연결선 3">
          <a:extLst>
            <a:ext uri="{FF2B5EF4-FFF2-40B4-BE49-F238E27FC236}">
              <a16:creationId xmlns:a16="http://schemas.microsoft.com/office/drawing/2014/main" id="{00000000-0008-0000-0500-000004000000}"/>
            </a:ext>
          </a:extLst>
        </xdr:cNvPr>
        <xdr:cNvCxnSpPr/>
      </xdr:nvCxnSpPr>
      <xdr:spPr>
        <a:xfrm flipH="1">
          <a:off x="2209800" y="15621000"/>
          <a:ext cx="4781550" cy="1171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285752</xdr:colOff>
      <xdr:row>44</xdr:row>
      <xdr:rowOff>19050</xdr:rowOff>
    </xdr:from>
    <xdr:to>
      <xdr:col>18</xdr:col>
      <xdr:colOff>352425</xdr:colOff>
      <xdr:row>77</xdr:row>
      <xdr:rowOff>171450</xdr:rowOff>
    </xdr:to>
    <xdr:cxnSp macro="">
      <xdr:nvCxnSpPr>
        <xdr:cNvPr id="6" name="직선 화살표 연결선 5">
          <a:extLst>
            <a:ext uri="{FF2B5EF4-FFF2-40B4-BE49-F238E27FC236}">
              <a16:creationId xmlns:a16="http://schemas.microsoft.com/office/drawing/2014/main" id="{00000000-0008-0000-0500-000006000000}"/>
            </a:ext>
          </a:extLst>
        </xdr:cNvPr>
        <xdr:cNvCxnSpPr/>
      </xdr:nvCxnSpPr>
      <xdr:spPr>
        <a:xfrm flipH="1">
          <a:off x="3457577" y="8324850"/>
          <a:ext cx="8048623" cy="7067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571500</xdr:colOff>
      <xdr:row>42</xdr:row>
      <xdr:rowOff>38100</xdr:rowOff>
    </xdr:from>
    <xdr:to>
      <xdr:col>43</xdr:col>
      <xdr:colOff>16249</xdr:colOff>
      <xdr:row>79</xdr:row>
      <xdr:rowOff>57150</xdr:rowOff>
    </xdr:to>
    <xdr:pic>
      <xdr:nvPicPr>
        <xdr:cNvPr id="5" name="그림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583275" y="7924800"/>
          <a:ext cx="9731749" cy="7772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896600" y="4076700"/>
          <a:ext cx="9610725" cy="10677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73</xdr:col>
      <xdr:colOff>104775</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34</xdr:col>
          <xdr:colOff>400050</xdr:colOff>
          <xdr:row>26</xdr:row>
          <xdr:rowOff>314325</xdr:rowOff>
        </xdr:to>
        <xdr:sp macro="" textlink="">
          <xdr:nvSpPr>
            <xdr:cNvPr id="84993" name="Drop Down 1" hidden="1">
              <a:extLst>
                <a:ext uri="{63B3BB69-23CF-44E3-9099-C40C66FF867C}">
                  <a14:compatExt spid="_x0000_s84993"/>
                </a:ext>
                <a:ext uri="{FF2B5EF4-FFF2-40B4-BE49-F238E27FC236}">
                  <a16:creationId xmlns:a16="http://schemas.microsoft.com/office/drawing/2014/main" id="{00000000-0008-0000-1800-0000014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3" name="그림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77</xdr:col>
      <xdr:colOff>114300</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36</xdr:col>
          <xdr:colOff>190500</xdr:colOff>
          <xdr:row>26</xdr:row>
          <xdr:rowOff>314325</xdr:rowOff>
        </xdr:to>
        <xdr:sp macro="" textlink="">
          <xdr:nvSpPr>
            <xdr:cNvPr id="78849" name="Drop Down 1" hidden="1">
              <a:extLst>
                <a:ext uri="{63B3BB69-23CF-44E3-9099-C40C66FF867C}">
                  <a14:compatExt spid="_x0000_s78849"/>
                </a:ext>
                <a:ext uri="{FF2B5EF4-FFF2-40B4-BE49-F238E27FC236}">
                  <a16:creationId xmlns:a16="http://schemas.microsoft.com/office/drawing/2014/main" id="{00000000-0008-0000-1B00-0000013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685799</xdr:colOff>
      <xdr:row>3</xdr:row>
      <xdr:rowOff>209549</xdr:rowOff>
    </xdr:from>
    <xdr:to>
      <xdr:col>14</xdr:col>
      <xdr:colOff>485774</xdr:colOff>
      <xdr:row>61</xdr:row>
      <xdr:rowOff>207746</xdr:rowOff>
    </xdr:to>
    <xdr:pic>
      <xdr:nvPicPr>
        <xdr:cNvPr id="5" name="그림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599" y="838199"/>
          <a:ext cx="8715375" cy="12152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0</xdr:colOff>
      <xdr:row>4</xdr:row>
      <xdr:rowOff>57150</xdr:rowOff>
    </xdr:from>
    <xdr:to>
      <xdr:col>32</xdr:col>
      <xdr:colOff>600733</xdr:colOff>
      <xdr:row>14</xdr:row>
      <xdr:rowOff>86021</xdr:rowOff>
    </xdr:to>
    <xdr:pic>
      <xdr:nvPicPr>
        <xdr:cNvPr id="2" name="그림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0" y="1466850"/>
          <a:ext cx="4715533" cy="2124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514350</xdr:colOff>
      <xdr:row>5</xdr:row>
      <xdr:rowOff>161925</xdr:rowOff>
    </xdr:from>
    <xdr:to>
      <xdr:col>32</xdr:col>
      <xdr:colOff>324508</xdr:colOff>
      <xdr:row>15</xdr:row>
      <xdr:rowOff>190796</xdr:rowOff>
    </xdr:to>
    <xdr:pic>
      <xdr:nvPicPr>
        <xdr:cNvPr id="2" name="그림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500" y="1819275"/>
          <a:ext cx="4715533" cy="21243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685799</xdr:colOff>
      <xdr:row>0</xdr:row>
      <xdr:rowOff>209549</xdr:rowOff>
    </xdr:from>
    <xdr:to>
      <xdr:col>13</xdr:col>
      <xdr:colOff>371474</xdr:colOff>
      <xdr:row>59</xdr:row>
      <xdr:rowOff>8558</xdr:rowOff>
    </xdr:to>
    <xdr:pic>
      <xdr:nvPicPr>
        <xdr:cNvPr id="3" name="그림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799" y="209549"/>
          <a:ext cx="8601075" cy="12162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65</xdr:col>
      <xdr:colOff>9525</xdr:colOff>
      <xdr:row>0</xdr:row>
      <xdr:rowOff>0</xdr:rowOff>
    </xdr:from>
    <xdr:to>
      <xdr:col>115</xdr:col>
      <xdr:colOff>165935</xdr:colOff>
      <xdr:row>22</xdr:row>
      <xdr:rowOff>257175</xdr:rowOff>
    </xdr:to>
    <xdr:pic>
      <xdr:nvPicPr>
        <xdr:cNvPr id="2" name="그림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92025" y="0"/>
          <a:ext cx="9681410" cy="7772400"/>
        </a:xfrm>
        <a:prstGeom prst="rect">
          <a:avLst/>
        </a:prstGeom>
      </xdr:spPr>
    </xdr:pic>
    <xdr:clientData/>
  </xdr:twoCellAnchor>
  <xdr:twoCellAnchor editAs="oneCell">
    <xdr:from>
      <xdr:col>23</xdr:col>
      <xdr:colOff>161924</xdr:colOff>
      <xdr:row>14</xdr:row>
      <xdr:rowOff>100012</xdr:rowOff>
    </xdr:from>
    <xdr:to>
      <xdr:col>24</xdr:col>
      <xdr:colOff>100012</xdr:colOff>
      <xdr:row>14</xdr:row>
      <xdr:rowOff>228600</xdr:rowOff>
    </xdr:to>
    <xdr:pic>
      <xdr:nvPicPr>
        <xdr:cNvPr id="3" name="그림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4" y="4481512"/>
          <a:ext cx="128588" cy="128588"/>
        </a:xfrm>
        <a:prstGeom prst="rect">
          <a:avLst/>
        </a:prstGeom>
      </xdr:spPr>
    </xdr:pic>
    <xdr:clientData/>
  </xdr:twoCellAnchor>
  <xdr:twoCellAnchor editAs="oneCell">
    <xdr:from>
      <xdr:col>27</xdr:col>
      <xdr:colOff>121426</xdr:colOff>
      <xdr:row>14</xdr:row>
      <xdr:rowOff>30937</xdr:rowOff>
    </xdr:from>
    <xdr:to>
      <xdr:col>28</xdr:col>
      <xdr:colOff>57151</xdr:colOff>
      <xdr:row>14</xdr:row>
      <xdr:rowOff>157162</xdr:rowOff>
    </xdr:to>
    <xdr:pic>
      <xdr:nvPicPr>
        <xdr:cNvPr id="4" name="그림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4926" y="4412437"/>
          <a:ext cx="126225" cy="126225"/>
        </a:xfrm>
        <a:prstGeom prst="rect">
          <a:avLst/>
        </a:prstGeom>
      </xdr:spPr>
    </xdr:pic>
    <xdr:clientData/>
  </xdr:twoCellAnchor>
  <xdr:twoCellAnchor editAs="oneCell">
    <xdr:from>
      <xdr:col>31</xdr:col>
      <xdr:colOff>128550</xdr:colOff>
      <xdr:row>13</xdr:row>
      <xdr:rowOff>90449</xdr:rowOff>
    </xdr:from>
    <xdr:to>
      <xdr:col>32</xdr:col>
      <xdr:colOff>70825</xdr:colOff>
      <xdr:row>13</xdr:row>
      <xdr:rowOff>219074</xdr:rowOff>
    </xdr:to>
    <xdr:pic>
      <xdr:nvPicPr>
        <xdr:cNvPr id="5" name="그림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34050" y="4195724"/>
          <a:ext cx="132775" cy="128625"/>
        </a:xfrm>
        <a:prstGeom prst="rect">
          <a:avLst/>
        </a:prstGeom>
      </xdr:spPr>
    </xdr:pic>
    <xdr:clientData/>
  </xdr:twoCellAnchor>
  <xdr:twoCellAnchor editAs="oneCell">
    <xdr:from>
      <xdr:col>1</xdr:col>
      <xdr:colOff>102336</xdr:colOff>
      <xdr:row>20</xdr:row>
      <xdr:rowOff>183301</xdr:rowOff>
    </xdr:from>
    <xdr:to>
      <xdr:col>2</xdr:col>
      <xdr:colOff>95250</xdr:colOff>
      <xdr:row>20</xdr:row>
      <xdr:rowOff>361474</xdr:rowOff>
    </xdr:to>
    <xdr:pic>
      <xdr:nvPicPr>
        <xdr:cNvPr id="6" name="그림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2836" y="6936526"/>
          <a:ext cx="183414" cy="178173"/>
        </a:xfrm>
        <a:prstGeom prst="rect">
          <a:avLst/>
        </a:prstGeom>
      </xdr:spPr>
    </xdr:pic>
    <xdr:clientData/>
  </xdr:twoCellAnchor>
  <xdr:twoCellAnchor editAs="oneCell">
    <xdr:from>
      <xdr:col>4</xdr:col>
      <xdr:colOff>190426</xdr:colOff>
      <xdr:row>20</xdr:row>
      <xdr:rowOff>95174</xdr:rowOff>
    </xdr:from>
    <xdr:to>
      <xdr:col>5</xdr:col>
      <xdr:colOff>176326</xdr:colOff>
      <xdr:row>20</xdr:row>
      <xdr:rowOff>277086</xdr:rowOff>
    </xdr:to>
    <xdr:pic>
      <xdr:nvPicPr>
        <xdr:cNvPr id="7" name="그림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426" y="6848399"/>
          <a:ext cx="176400" cy="181912"/>
        </a:xfrm>
        <a:prstGeom prst="rect">
          <a:avLst/>
        </a:prstGeom>
      </xdr:spPr>
    </xdr:pic>
    <xdr:clientData/>
  </xdr:twoCellAnchor>
  <xdr:twoCellAnchor editAs="oneCell">
    <xdr:from>
      <xdr:col>8</xdr:col>
      <xdr:colOff>188025</xdr:colOff>
      <xdr:row>20</xdr:row>
      <xdr:rowOff>121350</xdr:rowOff>
    </xdr:from>
    <xdr:to>
      <xdr:col>9</xdr:col>
      <xdr:colOff>177525</xdr:colOff>
      <xdr:row>20</xdr:row>
      <xdr:rowOff>301350</xdr:rowOff>
    </xdr:to>
    <xdr:pic>
      <xdr:nvPicPr>
        <xdr:cNvPr id="8" name="그림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2025" y="6874575"/>
          <a:ext cx="180000" cy="180000"/>
        </a:xfrm>
        <a:prstGeom prst="rect">
          <a:avLst/>
        </a:prstGeom>
      </xdr:spPr>
    </xdr:pic>
    <xdr:clientData/>
  </xdr:twoCellAnchor>
  <xdr:twoCellAnchor editAs="oneCell">
    <xdr:from>
      <xdr:col>13</xdr:col>
      <xdr:colOff>104663</xdr:colOff>
      <xdr:row>20</xdr:row>
      <xdr:rowOff>95137</xdr:rowOff>
    </xdr:from>
    <xdr:to>
      <xdr:col>14</xdr:col>
      <xdr:colOff>83254</xdr:colOff>
      <xdr:row>20</xdr:row>
      <xdr:rowOff>275137</xdr:rowOff>
    </xdr:to>
    <xdr:pic>
      <xdr:nvPicPr>
        <xdr:cNvPr id="9" name="그림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81163" y="6848362"/>
          <a:ext cx="169091" cy="180000"/>
        </a:xfrm>
        <a:prstGeom prst="rect">
          <a:avLst/>
        </a:prstGeom>
      </xdr:spPr>
    </xdr:pic>
    <xdr:clientData/>
  </xdr:twoCellAnchor>
  <xdr:twoCellAnchor editAs="oneCell">
    <xdr:from>
      <xdr:col>16</xdr:col>
      <xdr:colOff>26064</xdr:colOff>
      <xdr:row>21</xdr:row>
      <xdr:rowOff>30824</xdr:rowOff>
    </xdr:from>
    <xdr:to>
      <xdr:col>17</xdr:col>
      <xdr:colOff>21371</xdr:colOff>
      <xdr:row>21</xdr:row>
      <xdr:rowOff>210824</xdr:rowOff>
    </xdr:to>
    <xdr:pic>
      <xdr:nvPicPr>
        <xdr:cNvPr id="10" name="그림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74064" y="7165049"/>
          <a:ext cx="185807" cy="180000"/>
        </a:xfrm>
        <a:prstGeom prst="rect">
          <a:avLst/>
        </a:prstGeom>
      </xdr:spPr>
    </xdr:pic>
    <xdr:clientData/>
  </xdr:twoCellAnchor>
  <xdr:twoCellAnchor editAs="oneCell">
    <xdr:from>
      <xdr:col>20</xdr:col>
      <xdr:colOff>4613</xdr:colOff>
      <xdr:row>21</xdr:row>
      <xdr:rowOff>109389</xdr:rowOff>
    </xdr:from>
    <xdr:to>
      <xdr:col>20</xdr:col>
      <xdr:colOff>178987</xdr:colOff>
      <xdr:row>21</xdr:row>
      <xdr:rowOff>289389</xdr:rowOff>
    </xdr:to>
    <xdr:pic>
      <xdr:nvPicPr>
        <xdr:cNvPr id="11" name="그림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4613" y="7243614"/>
          <a:ext cx="174374" cy="180000"/>
        </a:xfrm>
        <a:prstGeom prst="rect">
          <a:avLst/>
        </a:prstGeom>
      </xdr:spPr>
    </xdr:pic>
    <xdr:clientData/>
  </xdr:twoCellAnchor>
  <xdr:twoCellAnchor editAs="oneCell">
    <xdr:from>
      <xdr:col>24</xdr:col>
      <xdr:colOff>145086</xdr:colOff>
      <xdr:row>21</xdr:row>
      <xdr:rowOff>35549</xdr:rowOff>
    </xdr:from>
    <xdr:to>
      <xdr:col>25</xdr:col>
      <xdr:colOff>134586</xdr:colOff>
      <xdr:row>21</xdr:row>
      <xdr:rowOff>215549</xdr:rowOff>
    </xdr:to>
    <xdr:pic>
      <xdr:nvPicPr>
        <xdr:cNvPr id="12" name="그림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17086" y="7169774"/>
          <a:ext cx="180000" cy="180000"/>
        </a:xfrm>
        <a:prstGeom prst="rect">
          <a:avLst/>
        </a:prstGeom>
      </xdr:spPr>
    </xdr:pic>
    <xdr:clientData/>
  </xdr:twoCellAnchor>
  <xdr:twoCellAnchor editAs="oneCell">
    <xdr:from>
      <xdr:col>30</xdr:col>
      <xdr:colOff>142688</xdr:colOff>
      <xdr:row>20</xdr:row>
      <xdr:rowOff>156973</xdr:rowOff>
    </xdr:from>
    <xdr:to>
      <xdr:col>31</xdr:col>
      <xdr:colOff>115825</xdr:colOff>
      <xdr:row>20</xdr:row>
      <xdr:rowOff>336973</xdr:rowOff>
    </xdr:to>
    <xdr:pic>
      <xdr:nvPicPr>
        <xdr:cNvPr id="13" name="그림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857688" y="6910198"/>
          <a:ext cx="163637" cy="180000"/>
        </a:xfrm>
        <a:prstGeom prst="rect">
          <a:avLst/>
        </a:prstGeom>
      </xdr:spPr>
    </xdr:pic>
    <xdr:clientData/>
  </xdr:twoCellAnchor>
  <xdr:twoCellAnchor editAs="oneCell">
    <xdr:from>
      <xdr:col>10</xdr:col>
      <xdr:colOff>173626</xdr:colOff>
      <xdr:row>26</xdr:row>
      <xdr:rowOff>126001</xdr:rowOff>
    </xdr:from>
    <xdr:to>
      <xdr:col>11</xdr:col>
      <xdr:colOff>157833</xdr:colOff>
      <xdr:row>26</xdr:row>
      <xdr:rowOff>306001</xdr:rowOff>
    </xdr:to>
    <xdr:pic>
      <xdr:nvPicPr>
        <xdr:cNvPr id="14" name="그림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78626" y="9308101"/>
          <a:ext cx="174707" cy="180000"/>
        </a:xfrm>
        <a:prstGeom prst="rect">
          <a:avLst/>
        </a:prstGeom>
      </xdr:spPr>
    </xdr:pic>
    <xdr:clientData/>
  </xdr:twoCellAnchor>
  <xdr:twoCellAnchor editAs="oneCell">
    <xdr:from>
      <xdr:col>29</xdr:col>
      <xdr:colOff>166687</xdr:colOff>
      <xdr:row>14</xdr:row>
      <xdr:rowOff>176212</xdr:rowOff>
    </xdr:from>
    <xdr:to>
      <xdr:col>30</xdr:col>
      <xdr:colOff>104775</xdr:colOff>
      <xdr:row>14</xdr:row>
      <xdr:rowOff>304800</xdr:rowOff>
    </xdr:to>
    <xdr:pic>
      <xdr:nvPicPr>
        <xdr:cNvPr id="15" name="그림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1187" y="4557712"/>
          <a:ext cx="128588" cy="128588"/>
        </a:xfrm>
        <a:prstGeom prst="rect">
          <a:avLst/>
        </a:prstGeom>
      </xdr:spPr>
    </xdr:pic>
    <xdr:clientData/>
  </xdr:twoCellAnchor>
  <xdr:twoCellAnchor editAs="oneCell">
    <xdr:from>
      <xdr:col>33</xdr:col>
      <xdr:colOff>145238</xdr:colOff>
      <xdr:row>14</xdr:row>
      <xdr:rowOff>116662</xdr:rowOff>
    </xdr:from>
    <xdr:to>
      <xdr:col>34</xdr:col>
      <xdr:colOff>80963</xdr:colOff>
      <xdr:row>14</xdr:row>
      <xdr:rowOff>242887</xdr:rowOff>
    </xdr:to>
    <xdr:pic>
      <xdr:nvPicPr>
        <xdr:cNvPr id="16" name="그림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1738" y="4498162"/>
          <a:ext cx="126225" cy="126225"/>
        </a:xfrm>
        <a:prstGeom prst="rect">
          <a:avLst/>
        </a:prstGeom>
      </xdr:spPr>
    </xdr:pic>
    <xdr:clientData/>
  </xdr:twoCellAnchor>
  <xdr:twoCellAnchor editAs="oneCell">
    <xdr:from>
      <xdr:col>25</xdr:col>
      <xdr:colOff>52276</xdr:colOff>
      <xdr:row>21</xdr:row>
      <xdr:rowOff>214201</xdr:rowOff>
    </xdr:from>
    <xdr:to>
      <xdr:col>25</xdr:col>
      <xdr:colOff>153132</xdr:colOff>
      <xdr:row>21</xdr:row>
      <xdr:rowOff>321564</xdr:rowOff>
    </xdr:to>
    <xdr:pic>
      <xdr:nvPicPr>
        <xdr:cNvPr id="17" name="그림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14776" y="7348426"/>
          <a:ext cx="100856" cy="107363"/>
        </a:xfrm>
        <a:prstGeom prst="rect">
          <a:avLst/>
        </a:prstGeom>
      </xdr:spPr>
    </xdr:pic>
    <xdr:clientData/>
  </xdr:twoCellAnchor>
  <xdr:twoCellAnchor editAs="oneCell">
    <xdr:from>
      <xdr:col>26</xdr:col>
      <xdr:colOff>49877</xdr:colOff>
      <xdr:row>21</xdr:row>
      <xdr:rowOff>216561</xdr:rowOff>
    </xdr:from>
    <xdr:to>
      <xdr:col>26</xdr:col>
      <xdr:colOff>153987</xdr:colOff>
      <xdr:row>21</xdr:row>
      <xdr:rowOff>317417</xdr:rowOff>
    </xdr:to>
    <xdr:pic>
      <xdr:nvPicPr>
        <xdr:cNvPr id="18" name="그림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02877" y="7350786"/>
          <a:ext cx="104110" cy="100856"/>
        </a:xfrm>
        <a:prstGeom prst="rect">
          <a:avLst/>
        </a:prstGeom>
      </xdr:spPr>
    </xdr:pic>
    <xdr:clientData/>
  </xdr:twoCellAnchor>
  <xdr:twoCellAnchor editAs="oneCell">
    <xdr:from>
      <xdr:col>27</xdr:col>
      <xdr:colOff>47475</xdr:colOff>
      <xdr:row>21</xdr:row>
      <xdr:rowOff>218927</xdr:rowOff>
    </xdr:from>
    <xdr:to>
      <xdr:col>27</xdr:col>
      <xdr:colOff>148331</xdr:colOff>
      <xdr:row>21</xdr:row>
      <xdr:rowOff>323037</xdr:rowOff>
    </xdr:to>
    <xdr:pic>
      <xdr:nvPicPr>
        <xdr:cNvPr id="19" name="그림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90975" y="7353152"/>
          <a:ext cx="100856" cy="104110"/>
        </a:xfrm>
        <a:prstGeom prst="rect">
          <a:avLst/>
        </a:prstGeom>
      </xdr:spPr>
    </xdr:pic>
    <xdr:clientData/>
  </xdr:twoCellAnchor>
  <xdr:twoCellAnchor editAs="oneCell">
    <xdr:from>
      <xdr:col>31</xdr:col>
      <xdr:colOff>157051</xdr:colOff>
      <xdr:row>21</xdr:row>
      <xdr:rowOff>99901</xdr:rowOff>
    </xdr:from>
    <xdr:to>
      <xdr:col>32</xdr:col>
      <xdr:colOff>67407</xdr:colOff>
      <xdr:row>21</xdr:row>
      <xdr:rowOff>207264</xdr:rowOff>
    </xdr:to>
    <xdr:pic>
      <xdr:nvPicPr>
        <xdr:cNvPr id="20" name="그림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2551" y="7234126"/>
          <a:ext cx="100856" cy="107363"/>
        </a:xfrm>
        <a:prstGeom prst="rect">
          <a:avLst/>
        </a:prstGeom>
      </xdr:spPr>
    </xdr:pic>
    <xdr:clientData/>
  </xdr:twoCellAnchor>
  <xdr:twoCellAnchor editAs="oneCell">
    <xdr:from>
      <xdr:col>32</xdr:col>
      <xdr:colOff>140325</xdr:colOff>
      <xdr:row>21</xdr:row>
      <xdr:rowOff>106988</xdr:rowOff>
    </xdr:from>
    <xdr:to>
      <xdr:col>33</xdr:col>
      <xdr:colOff>47428</xdr:colOff>
      <xdr:row>21</xdr:row>
      <xdr:rowOff>204591</xdr:rowOff>
    </xdr:to>
    <xdr:pic>
      <xdr:nvPicPr>
        <xdr:cNvPr id="21" name="그림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36325" y="7241213"/>
          <a:ext cx="97603" cy="97603"/>
        </a:xfrm>
        <a:prstGeom prst="rect">
          <a:avLst/>
        </a:prstGeom>
      </xdr:spPr>
    </xdr:pic>
    <xdr:clientData/>
  </xdr:twoCellAnchor>
  <xdr:twoCellAnchor editAs="oneCell">
    <xdr:from>
      <xdr:col>14</xdr:col>
      <xdr:colOff>38063</xdr:colOff>
      <xdr:row>26</xdr:row>
      <xdr:rowOff>142837</xdr:rowOff>
    </xdr:from>
    <xdr:to>
      <xdr:col>14</xdr:col>
      <xdr:colOff>170838</xdr:colOff>
      <xdr:row>26</xdr:row>
      <xdr:rowOff>271462</xdr:rowOff>
    </xdr:to>
    <xdr:pic>
      <xdr:nvPicPr>
        <xdr:cNvPr id="22" name="그림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05063" y="9324937"/>
          <a:ext cx="132775" cy="128625"/>
        </a:xfrm>
        <a:prstGeom prst="rect">
          <a:avLst/>
        </a:prstGeom>
      </xdr:spPr>
    </xdr:pic>
    <xdr:clientData/>
  </xdr:twoCellAnchor>
  <xdr:twoCellAnchor editAs="oneCell">
    <xdr:from>
      <xdr:col>15</xdr:col>
      <xdr:colOff>114114</xdr:colOff>
      <xdr:row>26</xdr:row>
      <xdr:rowOff>137924</xdr:rowOff>
    </xdr:from>
    <xdr:to>
      <xdr:col>16</xdr:col>
      <xdr:colOff>49343</xdr:colOff>
      <xdr:row>26</xdr:row>
      <xdr:rowOff>276225</xdr:rowOff>
    </xdr:to>
    <xdr:pic>
      <xdr:nvPicPr>
        <xdr:cNvPr id="23" name="그림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71614" y="9320024"/>
          <a:ext cx="125729" cy="138301"/>
        </a:xfrm>
        <a:prstGeom prst="rect">
          <a:avLst/>
        </a:prstGeom>
      </xdr:spPr>
    </xdr:pic>
    <xdr:clientData/>
  </xdr:twoCellAnchor>
  <xdr:twoCellAnchor editAs="oneCell">
    <xdr:from>
      <xdr:col>51</xdr:col>
      <xdr:colOff>171450</xdr:colOff>
      <xdr:row>23</xdr:row>
      <xdr:rowOff>47625</xdr:rowOff>
    </xdr:from>
    <xdr:to>
      <xdr:col>93</xdr:col>
      <xdr:colOff>146050</xdr:colOff>
      <xdr:row>49</xdr:row>
      <xdr:rowOff>104775</xdr:rowOff>
    </xdr:to>
    <xdr:pic>
      <xdr:nvPicPr>
        <xdr:cNvPr id="24" name="그림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86950" y="7991475"/>
          <a:ext cx="7975600" cy="7772400"/>
        </a:xfrm>
        <a:prstGeom prst="rect">
          <a:avLst/>
        </a:prstGeom>
      </xdr:spPr>
    </xdr:pic>
    <xdr:clientData/>
  </xdr:twoCellAnchor>
  <xdr:twoCellAnchor editAs="oneCell">
    <xdr:from>
      <xdr:col>0</xdr:col>
      <xdr:colOff>0</xdr:colOff>
      <xdr:row>29</xdr:row>
      <xdr:rowOff>0</xdr:rowOff>
    </xdr:from>
    <xdr:to>
      <xdr:col>38</xdr:col>
      <xdr:colOff>544011</xdr:colOff>
      <xdr:row>51</xdr:row>
      <xdr:rowOff>86548</xdr:rowOff>
    </xdr:to>
    <xdr:pic>
      <xdr:nvPicPr>
        <xdr:cNvPr id="25" name="그림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325100"/>
          <a:ext cx="7783011" cy="5896798"/>
        </a:xfrm>
        <a:prstGeom prst="rect">
          <a:avLst/>
        </a:prstGeom>
      </xdr:spPr>
    </xdr:pic>
    <xdr:clientData/>
  </xdr:twoCellAnchor>
  <xdr:twoCellAnchor editAs="oneCell">
    <xdr:from>
      <xdr:col>1</xdr:col>
      <xdr:colOff>76200</xdr:colOff>
      <xdr:row>62</xdr:row>
      <xdr:rowOff>28575</xdr:rowOff>
    </xdr:from>
    <xdr:to>
      <xdr:col>41</xdr:col>
      <xdr:colOff>361950</xdr:colOff>
      <xdr:row>89</xdr:row>
      <xdr:rowOff>128336</xdr:rowOff>
    </xdr:to>
    <xdr:pic>
      <xdr:nvPicPr>
        <xdr:cNvPr id="26" name="그림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66700" y="18783300"/>
          <a:ext cx="10058400" cy="65291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27</xdr:col>
      <xdr:colOff>152400</xdr:colOff>
      <xdr:row>34</xdr:row>
      <xdr:rowOff>190500</xdr:rowOff>
    </xdr:to>
    <xdr:pic>
      <xdr:nvPicPr>
        <xdr:cNvPr id="2" name="그림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3950" y="0"/>
          <a:ext cx="9753600" cy="731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cafe.daum.net/transtax/75S2/682"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cafe.daum.net/transtax/Qbps/184"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7663-6AAA-4BC4-B768-3BDA90F6584E}">
  <sheetPr>
    <tabColor rgb="FFFFFF00"/>
    <outlinePr summaryBelow="0" summaryRight="0"/>
    <pageSetUpPr autoPageBreaks="0" fitToPage="1"/>
  </sheetPr>
  <dimension ref="A1:CI139"/>
  <sheetViews>
    <sheetView showGridLines="0" tabSelected="1"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1132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8</v>
      </c>
      <c r="X105" s="66"/>
      <c r="Y105" s="66"/>
      <c r="Z105" s="67">
        <f>SUM(Z5:Z104)</f>
        <v>6</v>
      </c>
      <c r="AA105" s="65">
        <f>SUM(AA5:AA104)</f>
        <v>8</v>
      </c>
      <c r="AB105" s="66"/>
      <c r="AC105" s="66"/>
      <c r="AD105" s="67">
        <f>SUM(AD5:AD104)</f>
        <v>6</v>
      </c>
      <c r="AE105" s="65">
        <f t="shared" ref="AE105" si="129">SUM(AE5:AE104)</f>
        <v>9</v>
      </c>
      <c r="AF105" s="66"/>
      <c r="AG105" s="66"/>
      <c r="AH105" s="67">
        <f t="shared" ref="AH105:AI105" si="130">SUM(AH5:AH104)</f>
        <v>7</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115</v>
      </c>
      <c r="BT105" s="164">
        <f>SUM(BT5:BT104)</f>
        <v>91</v>
      </c>
      <c r="BU105" s="45"/>
      <c r="BV105" s="45"/>
      <c r="BW105" s="159">
        <f>SUM(W105,AA105,AE105,AI105,AM105,AQ105,AU105,AY105,BC105,BG105,BK105,BO105)</f>
        <v>115</v>
      </c>
      <c r="BX105" s="160">
        <f>SUM(Z105,AD105,AH105,AL105,AP105,AT105,AX105,BB105,BF105,BJ105,BN105,BR105)</f>
        <v>91</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9.5833333333333339</v>
      </c>
      <c r="BT107" s="161">
        <f>BT105/BT106</f>
        <v>7.583333333333333</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9.58</v>
      </c>
      <c r="BT110" s="68">
        <f>TRUNC(BT107,2)</f>
        <v>7.58</v>
      </c>
      <c r="BV110" s="219">
        <f>BS110-BT110</f>
        <v>2</v>
      </c>
      <c r="BX110" s="4"/>
      <c r="BY110" s="253"/>
    </row>
    <row r="111" spans="1:87" ht="12.75" customHeight="1" thickTop="1">
      <c r="C111" s="22" t="s">
        <v>32</v>
      </c>
      <c r="BS111" s="158" t="s">
        <v>63</v>
      </c>
      <c r="BT111" s="158" t="s">
        <v>453</v>
      </c>
      <c r="BY111" s="253"/>
    </row>
    <row r="112" spans="1:87" ht="12.75" customHeight="1">
      <c r="C112" s="22" t="s">
        <v>48</v>
      </c>
    </row>
    <row r="113" spans="1:19" ht="12.75" customHeight="1">
      <c r="C113" s="22" t="s">
        <v>35</v>
      </c>
    </row>
    <row r="114" spans="1:19" ht="12.75" customHeight="1">
      <c r="C114" s="22" t="s">
        <v>38</v>
      </c>
    </row>
    <row r="115" spans="1:19" ht="12.75" customHeight="1">
      <c r="C115" s="12" t="s">
        <v>54</v>
      </c>
      <c r="D115" s="17"/>
      <c r="E115" s="17"/>
      <c r="F115" s="17"/>
      <c r="G115" s="17"/>
      <c r="H115" s="12"/>
      <c r="S115" s="12"/>
    </row>
    <row r="116" spans="1:19" ht="12.75" customHeight="1">
      <c r="C116" s="12" t="s">
        <v>55</v>
      </c>
      <c r="D116" s="17"/>
      <c r="E116" s="17"/>
      <c r="F116" s="17"/>
      <c r="G116" s="17"/>
      <c r="H116" s="12"/>
      <c r="S116" s="12"/>
    </row>
    <row r="118" spans="1:19" ht="12.75" customHeight="1">
      <c r="A118" s="22" t="s">
        <v>39</v>
      </c>
    </row>
    <row r="119" spans="1:19" ht="12.75" customHeight="1">
      <c r="C119" s="22" t="s">
        <v>40</v>
      </c>
    </row>
    <row r="120" spans="1:19" ht="12.75" customHeight="1">
      <c r="I120" s="22" t="s">
        <v>41</v>
      </c>
    </row>
    <row r="122" spans="1:19" ht="12.75" customHeight="1">
      <c r="C122" s="11" t="s">
        <v>49</v>
      </c>
      <c r="D122" s="18"/>
      <c r="E122" s="18"/>
      <c r="F122" s="18"/>
      <c r="G122" s="18"/>
      <c r="H122" s="11"/>
      <c r="S122" s="11"/>
    </row>
    <row r="124" spans="1:19" ht="12.75" customHeight="1">
      <c r="I124" s="11" t="s">
        <v>50</v>
      </c>
    </row>
    <row r="125" spans="1:19" ht="12.75" customHeight="1">
      <c r="I125" s="11" t="s">
        <v>51</v>
      </c>
    </row>
    <row r="126" spans="1:19" ht="12.75" customHeight="1">
      <c r="I126" s="11" t="s">
        <v>52</v>
      </c>
    </row>
    <row r="127" spans="1:19"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1420" priority="187" operator="equal">
      <formula>1</formula>
    </cfRule>
  </conditionalFormatting>
  <conditionalFormatting sqref="H5:H104">
    <cfRule type="cellIs" dxfId="1419" priority="186" operator="equal">
      <formula>"남"</formula>
    </cfRule>
  </conditionalFormatting>
  <conditionalFormatting sqref="K5:K104">
    <cfRule type="cellIs" dxfId="1418" priority="184" operator="greaterThan">
      <formula>59</formula>
    </cfRule>
    <cfRule type="cellIs" dxfId="1417" priority="185" operator="lessThan">
      <formula>30</formula>
    </cfRule>
  </conditionalFormatting>
  <conditionalFormatting sqref="J5:J12">
    <cfRule type="cellIs" dxfId="1416" priority="183" operator="greaterThan">
      <formula>0</formula>
    </cfRule>
  </conditionalFormatting>
  <conditionalFormatting sqref="I5:I12">
    <cfRule type="cellIs" dxfId="1415" priority="181" operator="greaterThan">
      <formula>$A$1</formula>
    </cfRule>
    <cfRule type="cellIs" dxfId="1414" priority="182" operator="equal">
      <formula>""""""</formula>
    </cfRule>
  </conditionalFormatting>
  <conditionalFormatting sqref="X5:X104">
    <cfRule type="cellIs" dxfId="1413" priority="180" operator="lessThan">
      <formula>30</formula>
    </cfRule>
  </conditionalFormatting>
  <conditionalFormatting sqref="I5:I12">
    <cfRule type="cellIs" dxfId="1412" priority="179" operator="equal">
      <formula>""""""</formula>
    </cfRule>
  </conditionalFormatting>
  <conditionalFormatting sqref="X5:X104">
    <cfRule type="cellIs" dxfId="1411" priority="178" operator="between">
      <formula>30</formula>
      <formula>31</formula>
    </cfRule>
  </conditionalFormatting>
  <conditionalFormatting sqref="BT105">
    <cfRule type="cellIs" dxfId="1410" priority="177" operator="greaterThan">
      <formula>$BS$105</formula>
    </cfRule>
  </conditionalFormatting>
  <conditionalFormatting sqref="Q5:R12">
    <cfRule type="cellIs" dxfId="1409" priority="176" operator="equal">
      <formula>"부"</formula>
    </cfRule>
  </conditionalFormatting>
  <conditionalFormatting sqref="T5:V12">
    <cfRule type="cellIs" dxfId="1408" priority="174" operator="equal">
      <formula>"부"</formula>
    </cfRule>
    <cfRule type="cellIs" dxfId="1407" priority="175" operator="equal">
      <formula>"여"</formula>
    </cfRule>
  </conditionalFormatting>
  <conditionalFormatting sqref="W5:W104">
    <cfRule type="cellIs" dxfId="1406" priority="173" operator="equal">
      <formula>1</formula>
    </cfRule>
  </conditionalFormatting>
  <conditionalFormatting sqref="W5:W104">
    <cfRule type="cellIs" dxfId="1405" priority="172" operator="equal">
      <formula>0</formula>
    </cfRule>
  </conditionalFormatting>
  <conditionalFormatting sqref="Z5:Z104">
    <cfRule type="cellIs" dxfId="1404" priority="171" operator="equal">
      <formula>1</formula>
    </cfRule>
  </conditionalFormatting>
  <conditionalFormatting sqref="J13:J19">
    <cfRule type="cellIs" dxfId="1403" priority="170" operator="greaterThan">
      <formula>0</formula>
    </cfRule>
  </conditionalFormatting>
  <conditionalFormatting sqref="I13:I19">
    <cfRule type="cellIs" dxfId="1402" priority="168" operator="greaterThan">
      <formula>$A$1</formula>
    </cfRule>
    <cfRule type="cellIs" dxfId="1401" priority="169" operator="equal">
      <formula>""""""</formula>
    </cfRule>
  </conditionalFormatting>
  <conditionalFormatting sqref="I13:I19">
    <cfRule type="cellIs" dxfId="1400" priority="167" operator="equal">
      <formula>""""""</formula>
    </cfRule>
  </conditionalFormatting>
  <conditionalFormatting sqref="Q13:R19">
    <cfRule type="cellIs" dxfId="1399" priority="166" operator="equal">
      <formula>"부"</formula>
    </cfRule>
  </conditionalFormatting>
  <conditionalFormatting sqref="T13:V19">
    <cfRule type="cellIs" dxfId="1398" priority="164" operator="equal">
      <formula>"부"</formula>
    </cfRule>
    <cfRule type="cellIs" dxfId="1397" priority="165" operator="equal">
      <formula>"여"</formula>
    </cfRule>
  </conditionalFormatting>
  <conditionalFormatting sqref="J20:J26">
    <cfRule type="cellIs" dxfId="1396" priority="163" operator="greaterThan">
      <formula>0</formula>
    </cfRule>
  </conditionalFormatting>
  <conditionalFormatting sqref="I20:I26">
    <cfRule type="cellIs" dxfId="1395" priority="161" operator="greaterThan">
      <formula>$A$1</formula>
    </cfRule>
    <cfRule type="cellIs" dxfId="1394" priority="162" operator="equal">
      <formula>""""""</formula>
    </cfRule>
  </conditionalFormatting>
  <conditionalFormatting sqref="I20:I26">
    <cfRule type="cellIs" dxfId="1393" priority="160" operator="equal">
      <formula>""""""</formula>
    </cfRule>
  </conditionalFormatting>
  <conditionalFormatting sqref="Q20:R26">
    <cfRule type="cellIs" dxfId="1392" priority="159" operator="equal">
      <formula>"부"</formula>
    </cfRule>
  </conditionalFormatting>
  <conditionalFormatting sqref="T20:V26">
    <cfRule type="cellIs" dxfId="1391" priority="157" operator="equal">
      <formula>"부"</formula>
    </cfRule>
    <cfRule type="cellIs" dxfId="1390" priority="158" operator="equal">
      <formula>"여"</formula>
    </cfRule>
  </conditionalFormatting>
  <conditionalFormatting sqref="J27:J33">
    <cfRule type="cellIs" dxfId="1389" priority="156" operator="greaterThan">
      <formula>0</formula>
    </cfRule>
  </conditionalFormatting>
  <conditionalFormatting sqref="I27:I33">
    <cfRule type="cellIs" dxfId="1388" priority="154" operator="greaterThan">
      <formula>$A$1</formula>
    </cfRule>
    <cfRule type="cellIs" dxfId="1387" priority="155" operator="equal">
      <formula>""""""</formula>
    </cfRule>
  </conditionalFormatting>
  <conditionalFormatting sqref="I27:I33">
    <cfRule type="cellIs" dxfId="1386" priority="153" operator="equal">
      <formula>""""""</formula>
    </cfRule>
  </conditionalFormatting>
  <conditionalFormatting sqref="Q27:R33">
    <cfRule type="cellIs" dxfId="1385" priority="152" operator="equal">
      <formula>"부"</formula>
    </cfRule>
  </conditionalFormatting>
  <conditionalFormatting sqref="T27:V33">
    <cfRule type="cellIs" dxfId="1384" priority="150" operator="equal">
      <formula>"부"</formula>
    </cfRule>
    <cfRule type="cellIs" dxfId="1383" priority="151" operator="equal">
      <formula>"여"</formula>
    </cfRule>
  </conditionalFormatting>
  <conditionalFormatting sqref="J34:J40">
    <cfRule type="cellIs" dxfId="1382" priority="149" operator="greaterThan">
      <formula>0</formula>
    </cfRule>
  </conditionalFormatting>
  <conditionalFormatting sqref="I34:I40">
    <cfRule type="cellIs" dxfId="1381" priority="147" operator="greaterThan">
      <formula>$A$1</formula>
    </cfRule>
    <cfRule type="cellIs" dxfId="1380" priority="148" operator="equal">
      <formula>""""""</formula>
    </cfRule>
  </conditionalFormatting>
  <conditionalFormatting sqref="I34:I40">
    <cfRule type="cellIs" dxfId="1379" priority="146" operator="equal">
      <formula>""""""</formula>
    </cfRule>
  </conditionalFormatting>
  <conditionalFormatting sqref="Q34:R40">
    <cfRule type="cellIs" dxfId="1378" priority="145" operator="equal">
      <formula>"부"</formula>
    </cfRule>
  </conditionalFormatting>
  <conditionalFormatting sqref="T34:V40">
    <cfRule type="cellIs" dxfId="1377" priority="143" operator="equal">
      <formula>"부"</formula>
    </cfRule>
    <cfRule type="cellIs" dxfId="1376" priority="144" operator="equal">
      <formula>"여"</formula>
    </cfRule>
  </conditionalFormatting>
  <conditionalFormatting sqref="J41:J47">
    <cfRule type="cellIs" dxfId="1375" priority="142" operator="greaterThan">
      <formula>0</formula>
    </cfRule>
  </conditionalFormatting>
  <conditionalFormatting sqref="I41:I47">
    <cfRule type="cellIs" dxfId="1374" priority="140" operator="greaterThan">
      <formula>$A$1</formula>
    </cfRule>
    <cfRule type="cellIs" dxfId="1373" priority="141" operator="equal">
      <formula>""""""</formula>
    </cfRule>
  </conditionalFormatting>
  <conditionalFormatting sqref="I41:I47">
    <cfRule type="cellIs" dxfId="1372" priority="139" operator="equal">
      <formula>""""""</formula>
    </cfRule>
  </conditionalFormatting>
  <conditionalFormatting sqref="Q41:R47">
    <cfRule type="cellIs" dxfId="1371" priority="138" operator="equal">
      <formula>"부"</formula>
    </cfRule>
  </conditionalFormatting>
  <conditionalFormatting sqref="T41:V47">
    <cfRule type="cellIs" dxfId="1370" priority="136" operator="equal">
      <formula>"부"</formula>
    </cfRule>
    <cfRule type="cellIs" dxfId="1369" priority="137" operator="equal">
      <formula>"여"</formula>
    </cfRule>
  </conditionalFormatting>
  <conditionalFormatting sqref="J48:J54">
    <cfRule type="cellIs" dxfId="1368" priority="135" operator="greaterThan">
      <formula>0</formula>
    </cfRule>
  </conditionalFormatting>
  <conditionalFormatting sqref="I48:I54">
    <cfRule type="cellIs" dxfId="1367" priority="133" operator="greaterThan">
      <formula>$A$1</formula>
    </cfRule>
    <cfRule type="cellIs" dxfId="1366" priority="134" operator="equal">
      <formula>""""""</formula>
    </cfRule>
  </conditionalFormatting>
  <conditionalFormatting sqref="I48:I54">
    <cfRule type="cellIs" dxfId="1365" priority="132" operator="equal">
      <formula>""""""</formula>
    </cfRule>
  </conditionalFormatting>
  <conditionalFormatting sqref="Q48:R54">
    <cfRule type="cellIs" dxfId="1364" priority="131" operator="equal">
      <formula>"부"</formula>
    </cfRule>
  </conditionalFormatting>
  <conditionalFormatting sqref="T48:V54">
    <cfRule type="cellIs" dxfId="1363" priority="129" operator="equal">
      <formula>"부"</formula>
    </cfRule>
    <cfRule type="cellIs" dxfId="1362" priority="130" operator="equal">
      <formula>"여"</formula>
    </cfRule>
  </conditionalFormatting>
  <conditionalFormatting sqref="J55:J61">
    <cfRule type="cellIs" dxfId="1361" priority="128" operator="greaterThan">
      <formula>0</formula>
    </cfRule>
  </conditionalFormatting>
  <conditionalFormatting sqref="I55:I61">
    <cfRule type="cellIs" dxfId="1360" priority="126" operator="greaterThan">
      <formula>$A$1</formula>
    </cfRule>
    <cfRule type="cellIs" dxfId="1359" priority="127" operator="equal">
      <formula>""""""</formula>
    </cfRule>
  </conditionalFormatting>
  <conditionalFormatting sqref="I55:I61">
    <cfRule type="cellIs" dxfId="1358" priority="125" operator="equal">
      <formula>""""""</formula>
    </cfRule>
  </conditionalFormatting>
  <conditionalFormatting sqref="Q55:R61">
    <cfRule type="cellIs" dxfId="1357" priority="124" operator="equal">
      <formula>"부"</formula>
    </cfRule>
  </conditionalFormatting>
  <conditionalFormatting sqref="T55:V61">
    <cfRule type="cellIs" dxfId="1356" priority="122" operator="equal">
      <formula>"부"</formula>
    </cfRule>
    <cfRule type="cellIs" dxfId="1355" priority="123" operator="equal">
      <formula>"여"</formula>
    </cfRule>
  </conditionalFormatting>
  <conditionalFormatting sqref="J62:J64">
    <cfRule type="cellIs" dxfId="1354" priority="121" operator="greaterThan">
      <formula>0</formula>
    </cfRule>
  </conditionalFormatting>
  <conditionalFormatting sqref="I62:I64">
    <cfRule type="cellIs" dxfId="1353" priority="119" operator="greaterThan">
      <formula>$A$1</formula>
    </cfRule>
    <cfRule type="cellIs" dxfId="1352" priority="120" operator="equal">
      <formula>""""""</formula>
    </cfRule>
  </conditionalFormatting>
  <conditionalFormatting sqref="I62:I64">
    <cfRule type="cellIs" dxfId="1351" priority="118" operator="equal">
      <formula>""""""</formula>
    </cfRule>
  </conditionalFormatting>
  <conditionalFormatting sqref="Q62:R64">
    <cfRule type="cellIs" dxfId="1350" priority="117" operator="equal">
      <formula>"부"</formula>
    </cfRule>
  </conditionalFormatting>
  <conditionalFormatting sqref="T62:V64">
    <cfRule type="cellIs" dxfId="1349" priority="115" operator="equal">
      <formula>"부"</formula>
    </cfRule>
    <cfRule type="cellIs" dxfId="1348" priority="116" operator="equal">
      <formula>"여"</formula>
    </cfRule>
  </conditionalFormatting>
  <conditionalFormatting sqref="J65:J71">
    <cfRule type="cellIs" dxfId="1347" priority="114" operator="greaterThan">
      <formula>0</formula>
    </cfRule>
  </conditionalFormatting>
  <conditionalFormatting sqref="I65:I71">
    <cfRule type="cellIs" dxfId="1346" priority="112" operator="greaterThan">
      <formula>$A$1</formula>
    </cfRule>
    <cfRule type="cellIs" dxfId="1345" priority="113" operator="equal">
      <formula>""""""</formula>
    </cfRule>
  </conditionalFormatting>
  <conditionalFormatting sqref="I65:I71">
    <cfRule type="cellIs" dxfId="1344" priority="111" operator="equal">
      <formula>""""""</formula>
    </cfRule>
  </conditionalFormatting>
  <conditionalFormatting sqref="Q65:R71">
    <cfRule type="cellIs" dxfId="1343" priority="110" operator="equal">
      <formula>"부"</formula>
    </cfRule>
  </conditionalFormatting>
  <conditionalFormatting sqref="T65:V71">
    <cfRule type="cellIs" dxfId="1342" priority="108" operator="equal">
      <formula>"부"</formula>
    </cfRule>
    <cfRule type="cellIs" dxfId="1341" priority="109" operator="equal">
      <formula>"여"</formula>
    </cfRule>
  </conditionalFormatting>
  <conditionalFormatting sqref="J72:J78">
    <cfRule type="cellIs" dxfId="1340" priority="107" operator="greaterThan">
      <formula>0</formula>
    </cfRule>
  </conditionalFormatting>
  <conditionalFormatting sqref="I72:I78">
    <cfRule type="cellIs" dxfId="1339" priority="105" operator="greaterThan">
      <formula>$A$1</formula>
    </cfRule>
    <cfRule type="cellIs" dxfId="1338" priority="106" operator="equal">
      <formula>""""""</formula>
    </cfRule>
  </conditionalFormatting>
  <conditionalFormatting sqref="I72:I78">
    <cfRule type="cellIs" dxfId="1337" priority="104" operator="equal">
      <formula>""""""</formula>
    </cfRule>
  </conditionalFormatting>
  <conditionalFormatting sqref="Q72:R78">
    <cfRule type="cellIs" dxfId="1336" priority="103" operator="equal">
      <formula>"부"</formula>
    </cfRule>
  </conditionalFormatting>
  <conditionalFormatting sqref="T72:V78">
    <cfRule type="cellIs" dxfId="1335" priority="101" operator="equal">
      <formula>"부"</formula>
    </cfRule>
    <cfRule type="cellIs" dxfId="1334" priority="102" operator="equal">
      <formula>"여"</formula>
    </cfRule>
  </conditionalFormatting>
  <conditionalFormatting sqref="J79:J85">
    <cfRule type="cellIs" dxfId="1333" priority="100" operator="greaterThan">
      <formula>0</formula>
    </cfRule>
  </conditionalFormatting>
  <conditionalFormatting sqref="I79:I85">
    <cfRule type="cellIs" dxfId="1332" priority="98" operator="greaterThan">
      <formula>$A$1</formula>
    </cfRule>
    <cfRule type="cellIs" dxfId="1331" priority="99" operator="equal">
      <formula>""""""</formula>
    </cfRule>
  </conditionalFormatting>
  <conditionalFormatting sqref="I79:I85">
    <cfRule type="cellIs" dxfId="1330" priority="97" operator="equal">
      <formula>""""""</formula>
    </cfRule>
  </conditionalFormatting>
  <conditionalFormatting sqref="Q79:R85">
    <cfRule type="cellIs" dxfId="1329" priority="96" operator="equal">
      <formula>"부"</formula>
    </cfRule>
  </conditionalFormatting>
  <conditionalFormatting sqref="T79:V85">
    <cfRule type="cellIs" dxfId="1328" priority="94" operator="equal">
      <formula>"부"</formula>
    </cfRule>
    <cfRule type="cellIs" dxfId="1327" priority="95" operator="equal">
      <formula>"여"</formula>
    </cfRule>
  </conditionalFormatting>
  <conditionalFormatting sqref="J86:J90">
    <cfRule type="cellIs" dxfId="1326" priority="93" operator="greaterThan">
      <formula>0</formula>
    </cfRule>
  </conditionalFormatting>
  <conditionalFormatting sqref="I86:I90">
    <cfRule type="cellIs" dxfId="1325" priority="91" operator="greaterThan">
      <formula>$A$1</formula>
    </cfRule>
    <cfRule type="cellIs" dxfId="1324" priority="92" operator="equal">
      <formula>""""""</formula>
    </cfRule>
  </conditionalFormatting>
  <conditionalFormatting sqref="I86:I90">
    <cfRule type="cellIs" dxfId="1323" priority="90" operator="equal">
      <formula>""""""</formula>
    </cfRule>
  </conditionalFormatting>
  <conditionalFormatting sqref="Q86:R90">
    <cfRule type="cellIs" dxfId="1322" priority="89" operator="equal">
      <formula>"부"</formula>
    </cfRule>
  </conditionalFormatting>
  <conditionalFormatting sqref="T86:V90">
    <cfRule type="cellIs" dxfId="1321" priority="87" operator="equal">
      <formula>"부"</formula>
    </cfRule>
    <cfRule type="cellIs" dxfId="1320" priority="88" operator="equal">
      <formula>"여"</formula>
    </cfRule>
  </conditionalFormatting>
  <conditionalFormatting sqref="J91:J97">
    <cfRule type="cellIs" dxfId="1319" priority="86" operator="greaterThan">
      <formula>0</formula>
    </cfRule>
  </conditionalFormatting>
  <conditionalFormatting sqref="I91:I97">
    <cfRule type="cellIs" dxfId="1318" priority="84" operator="greaterThan">
      <formula>$A$1</formula>
    </cfRule>
    <cfRule type="cellIs" dxfId="1317" priority="85" operator="equal">
      <formula>""""""</formula>
    </cfRule>
  </conditionalFormatting>
  <conditionalFormatting sqref="I91:I97">
    <cfRule type="cellIs" dxfId="1316" priority="83" operator="equal">
      <formula>""""""</formula>
    </cfRule>
  </conditionalFormatting>
  <conditionalFormatting sqref="Q91:R97">
    <cfRule type="cellIs" dxfId="1315" priority="82" operator="equal">
      <formula>"부"</formula>
    </cfRule>
  </conditionalFormatting>
  <conditionalFormatting sqref="T91:V97">
    <cfRule type="cellIs" dxfId="1314" priority="80" operator="equal">
      <formula>"부"</formula>
    </cfRule>
    <cfRule type="cellIs" dxfId="1313" priority="81" operator="equal">
      <formula>"여"</formula>
    </cfRule>
  </conditionalFormatting>
  <conditionalFormatting sqref="J98:J104">
    <cfRule type="cellIs" dxfId="1312" priority="79" operator="greaterThan">
      <formula>0</formula>
    </cfRule>
  </conditionalFormatting>
  <conditionalFormatting sqref="I98:I104">
    <cfRule type="cellIs" dxfId="1311" priority="77" operator="greaterThan">
      <formula>$A$1</formula>
    </cfRule>
    <cfRule type="cellIs" dxfId="1310" priority="78" operator="equal">
      <formula>""""""</formula>
    </cfRule>
  </conditionalFormatting>
  <conditionalFormatting sqref="I98:I104">
    <cfRule type="cellIs" dxfId="1309" priority="76" operator="equal">
      <formula>""""""</formula>
    </cfRule>
  </conditionalFormatting>
  <conditionalFormatting sqref="Q98:R104">
    <cfRule type="cellIs" dxfId="1308" priority="75" operator="equal">
      <formula>"부"</formula>
    </cfRule>
  </conditionalFormatting>
  <conditionalFormatting sqref="T98:V104">
    <cfRule type="cellIs" dxfId="1307" priority="73" operator="equal">
      <formula>"부"</formula>
    </cfRule>
    <cfRule type="cellIs" dxfId="1306" priority="74" operator="equal">
      <formula>"여"</formula>
    </cfRule>
  </conditionalFormatting>
  <conditionalFormatting sqref="AB5:AC104">
    <cfRule type="cellIs" dxfId="1305" priority="72" operator="equal">
      <formula>1</formula>
    </cfRule>
  </conditionalFormatting>
  <conditionalFormatting sqref="AB5:AB104">
    <cfRule type="cellIs" dxfId="1304" priority="71" operator="lessThan">
      <formula>30</formula>
    </cfRule>
  </conditionalFormatting>
  <conditionalFormatting sqref="AB5:AB104">
    <cfRule type="cellIs" dxfId="1303" priority="70" operator="between">
      <formula>30</formula>
      <formula>31</formula>
    </cfRule>
  </conditionalFormatting>
  <conditionalFormatting sqref="AD5:AD104">
    <cfRule type="cellIs" dxfId="1302" priority="69" operator="equal">
      <formula>1</formula>
    </cfRule>
  </conditionalFormatting>
  <conditionalFormatting sqref="AF5:AG104">
    <cfRule type="cellIs" dxfId="1301" priority="68" operator="equal">
      <formula>1</formula>
    </cfRule>
  </conditionalFormatting>
  <conditionalFormatting sqref="AF5:AF104">
    <cfRule type="cellIs" dxfId="1300" priority="67" operator="lessThan">
      <formula>30</formula>
    </cfRule>
  </conditionalFormatting>
  <conditionalFormatting sqref="AF5:AF104">
    <cfRule type="cellIs" dxfId="1299" priority="66" operator="between">
      <formula>30</formula>
      <formula>31</formula>
    </cfRule>
  </conditionalFormatting>
  <conditionalFormatting sqref="AH5:AH104">
    <cfRule type="cellIs" dxfId="1298" priority="65" operator="equal">
      <formula>1</formula>
    </cfRule>
  </conditionalFormatting>
  <conditionalFormatting sqref="AJ5:AK104">
    <cfRule type="cellIs" dxfId="1297" priority="64" operator="equal">
      <formula>1</formula>
    </cfRule>
  </conditionalFormatting>
  <conditionalFormatting sqref="AJ5:AJ104">
    <cfRule type="cellIs" dxfId="1296" priority="63" operator="lessThan">
      <formula>30</formula>
    </cfRule>
  </conditionalFormatting>
  <conditionalFormatting sqref="AJ5:AJ104">
    <cfRule type="cellIs" dxfId="1295" priority="62" operator="between">
      <formula>30</formula>
      <formula>31</formula>
    </cfRule>
  </conditionalFormatting>
  <conditionalFormatting sqref="AL5:AL104">
    <cfRule type="cellIs" dxfId="1294" priority="61" operator="equal">
      <formula>1</formula>
    </cfRule>
  </conditionalFormatting>
  <conditionalFormatting sqref="AN5:AO104">
    <cfRule type="cellIs" dxfId="1293" priority="60" operator="equal">
      <formula>1</formula>
    </cfRule>
  </conditionalFormatting>
  <conditionalFormatting sqref="AN5:AN104">
    <cfRule type="cellIs" dxfId="1292" priority="59" operator="lessThan">
      <formula>30</formula>
    </cfRule>
  </conditionalFormatting>
  <conditionalFormatting sqref="AN5:AN104">
    <cfRule type="cellIs" dxfId="1291" priority="58" operator="between">
      <formula>30</formula>
      <formula>31</formula>
    </cfRule>
  </conditionalFormatting>
  <conditionalFormatting sqref="AP5:AP104">
    <cfRule type="cellIs" dxfId="1290" priority="57" operator="equal">
      <formula>1</formula>
    </cfRule>
  </conditionalFormatting>
  <conditionalFormatting sqref="AR5:AS104">
    <cfRule type="cellIs" dxfId="1289" priority="56" operator="equal">
      <formula>1</formula>
    </cfRule>
  </conditionalFormatting>
  <conditionalFormatting sqref="AR5:AR104">
    <cfRule type="cellIs" dxfId="1288" priority="55" operator="lessThan">
      <formula>30</formula>
    </cfRule>
  </conditionalFormatting>
  <conditionalFormatting sqref="AR5:AR104">
    <cfRule type="cellIs" dxfId="1287" priority="54" operator="between">
      <formula>30</formula>
      <formula>31</formula>
    </cfRule>
  </conditionalFormatting>
  <conditionalFormatting sqref="AT5:AT104">
    <cfRule type="cellIs" dxfId="1286" priority="53" operator="equal">
      <formula>1</formula>
    </cfRule>
  </conditionalFormatting>
  <conditionalFormatting sqref="AV5:AW104">
    <cfRule type="cellIs" dxfId="1285" priority="52" operator="equal">
      <formula>1</formula>
    </cfRule>
  </conditionalFormatting>
  <conditionalFormatting sqref="AV5:AV104">
    <cfRule type="cellIs" dxfId="1284" priority="51" operator="lessThan">
      <formula>30</formula>
    </cfRule>
  </conditionalFormatting>
  <conditionalFormatting sqref="AV5:AV104">
    <cfRule type="cellIs" dxfId="1283" priority="50" operator="between">
      <formula>30</formula>
      <formula>31</formula>
    </cfRule>
  </conditionalFormatting>
  <conditionalFormatting sqref="AX5:AX104">
    <cfRule type="cellIs" dxfId="1282" priority="49" operator="equal">
      <formula>1</formula>
    </cfRule>
  </conditionalFormatting>
  <conditionalFormatting sqref="AZ5:BA104">
    <cfRule type="cellIs" dxfId="1281" priority="48" operator="equal">
      <formula>1</formula>
    </cfRule>
  </conditionalFormatting>
  <conditionalFormatting sqref="AZ5:AZ104">
    <cfRule type="cellIs" dxfId="1280" priority="47" operator="lessThan">
      <formula>30</formula>
    </cfRule>
  </conditionalFormatting>
  <conditionalFormatting sqref="AZ5:AZ104">
    <cfRule type="cellIs" dxfId="1279" priority="46" operator="between">
      <formula>30</formula>
      <formula>31</formula>
    </cfRule>
  </conditionalFormatting>
  <conditionalFormatting sqref="BB5:BB104">
    <cfRule type="cellIs" dxfId="1278" priority="45" operator="equal">
      <formula>1</formula>
    </cfRule>
  </conditionalFormatting>
  <conditionalFormatting sqref="BD5:BE104">
    <cfRule type="cellIs" dxfId="1277" priority="44" operator="equal">
      <formula>1</formula>
    </cfRule>
  </conditionalFormatting>
  <conditionalFormatting sqref="BD5:BD104">
    <cfRule type="cellIs" dxfId="1276" priority="43" operator="lessThan">
      <formula>30</formula>
    </cfRule>
  </conditionalFormatting>
  <conditionalFormatting sqref="BD5:BD104">
    <cfRule type="cellIs" dxfId="1275" priority="42" operator="between">
      <formula>30</formula>
      <formula>31</formula>
    </cfRule>
  </conditionalFormatting>
  <conditionalFormatting sqref="BF5:BF104">
    <cfRule type="cellIs" dxfId="1274" priority="41" operator="equal">
      <formula>1</formula>
    </cfRule>
  </conditionalFormatting>
  <conditionalFormatting sqref="BH5:BI104">
    <cfRule type="cellIs" dxfId="1273" priority="40" operator="equal">
      <formula>1</formula>
    </cfRule>
  </conditionalFormatting>
  <conditionalFormatting sqref="BH5:BH104">
    <cfRule type="cellIs" dxfId="1272" priority="39" operator="lessThan">
      <formula>30</formula>
    </cfRule>
  </conditionalFormatting>
  <conditionalFormatting sqref="BH5:BH104">
    <cfRule type="cellIs" dxfId="1271" priority="38" operator="between">
      <formula>30</formula>
      <formula>31</formula>
    </cfRule>
  </conditionalFormatting>
  <conditionalFormatting sqref="BJ5:BJ104">
    <cfRule type="cellIs" dxfId="1270" priority="37" operator="equal">
      <formula>1</formula>
    </cfRule>
  </conditionalFormatting>
  <conditionalFormatting sqref="BL5:BM104">
    <cfRule type="cellIs" dxfId="1269" priority="36" operator="equal">
      <formula>1</formula>
    </cfRule>
  </conditionalFormatting>
  <conditionalFormatting sqref="BL5:BL104">
    <cfRule type="cellIs" dxfId="1268" priority="35" operator="lessThan">
      <formula>30</formula>
    </cfRule>
  </conditionalFormatting>
  <conditionalFormatting sqref="BL5:BL104">
    <cfRule type="cellIs" dxfId="1267" priority="34" operator="between">
      <formula>30</formula>
      <formula>31</formula>
    </cfRule>
  </conditionalFormatting>
  <conditionalFormatting sqref="BN5:BN104">
    <cfRule type="cellIs" dxfId="1266" priority="33" operator="equal">
      <formula>1</formula>
    </cfRule>
  </conditionalFormatting>
  <conditionalFormatting sqref="BP5:BQ104">
    <cfRule type="cellIs" dxfId="1265" priority="32" operator="equal">
      <formula>1</formula>
    </cfRule>
  </conditionalFormatting>
  <conditionalFormatting sqref="BP5:BP104">
    <cfRule type="cellIs" dxfId="1264" priority="31" operator="lessThan">
      <formula>30</formula>
    </cfRule>
  </conditionalFormatting>
  <conditionalFormatting sqref="BP5:BP104">
    <cfRule type="cellIs" dxfId="1263" priority="30" operator="between">
      <formula>30</formula>
      <formula>31</formula>
    </cfRule>
  </conditionalFormatting>
  <conditionalFormatting sqref="BR5:BR104">
    <cfRule type="cellIs" dxfId="1262" priority="29" operator="equal">
      <formula>1</formula>
    </cfRule>
  </conditionalFormatting>
  <conditionalFormatting sqref="AA5:AA104">
    <cfRule type="cellIs" dxfId="1261" priority="28" operator="equal">
      <formula>1</formula>
    </cfRule>
  </conditionalFormatting>
  <conditionalFormatting sqref="AA5:AA104">
    <cfRule type="cellIs" dxfId="1260" priority="27" operator="equal">
      <formula>0</formula>
    </cfRule>
  </conditionalFormatting>
  <conditionalFormatting sqref="AE5:AE104">
    <cfRule type="cellIs" dxfId="1259" priority="26" operator="equal">
      <formula>1</formula>
    </cfRule>
  </conditionalFormatting>
  <conditionalFormatting sqref="AE5:AE104">
    <cfRule type="cellIs" dxfId="1258" priority="25" operator="equal">
      <formula>0</formula>
    </cfRule>
  </conditionalFormatting>
  <conditionalFormatting sqref="AI5:AI104">
    <cfRule type="cellIs" dxfId="1257" priority="24" operator="equal">
      <formula>1</formula>
    </cfRule>
  </conditionalFormatting>
  <conditionalFormatting sqref="AI5:AI104">
    <cfRule type="cellIs" dxfId="1256" priority="23" operator="equal">
      <formula>0</formula>
    </cfRule>
  </conditionalFormatting>
  <conditionalFormatting sqref="AM5:AM104">
    <cfRule type="cellIs" dxfId="1255" priority="22" operator="equal">
      <formula>1</formula>
    </cfRule>
  </conditionalFormatting>
  <conditionalFormatting sqref="AM5:AM104">
    <cfRule type="cellIs" dxfId="1254" priority="21" operator="equal">
      <formula>0</formula>
    </cfRule>
  </conditionalFormatting>
  <conditionalFormatting sqref="AQ5:AQ104">
    <cfRule type="cellIs" dxfId="1253" priority="20" operator="equal">
      <formula>1</formula>
    </cfRule>
  </conditionalFormatting>
  <conditionalFormatting sqref="AQ5:AQ104">
    <cfRule type="cellIs" dxfId="1252" priority="19" operator="equal">
      <formula>0</formula>
    </cfRule>
  </conditionalFormatting>
  <conditionalFormatting sqref="AU5:AU104">
    <cfRule type="cellIs" dxfId="1251" priority="18" operator="equal">
      <formula>1</formula>
    </cfRule>
  </conditionalFormatting>
  <conditionalFormatting sqref="AU5:AU104">
    <cfRule type="cellIs" dxfId="1250" priority="17" operator="equal">
      <formula>0</formula>
    </cfRule>
  </conditionalFormatting>
  <conditionalFormatting sqref="AY5:AY104">
    <cfRule type="cellIs" dxfId="1249" priority="16" operator="equal">
      <formula>1</formula>
    </cfRule>
  </conditionalFormatting>
  <conditionalFormatting sqref="AY5:AY104">
    <cfRule type="cellIs" dxfId="1248" priority="15" operator="equal">
      <formula>0</formula>
    </cfRule>
  </conditionalFormatting>
  <conditionalFormatting sqref="BC5:BC104">
    <cfRule type="cellIs" dxfId="1247" priority="14" operator="equal">
      <formula>1</formula>
    </cfRule>
  </conditionalFormatting>
  <conditionalFormatting sqref="BC5:BC104">
    <cfRule type="cellIs" dxfId="1246" priority="13" operator="equal">
      <formula>0</formula>
    </cfRule>
  </conditionalFormatting>
  <conditionalFormatting sqref="BG5:BG104">
    <cfRule type="cellIs" dxfId="1245" priority="12" operator="equal">
      <formula>1</formula>
    </cfRule>
  </conditionalFormatting>
  <conditionalFormatting sqref="BG5:BG104">
    <cfRule type="cellIs" dxfId="1244" priority="11" operator="equal">
      <formula>0</formula>
    </cfRule>
  </conditionalFormatting>
  <conditionalFormatting sqref="BK5:BK104">
    <cfRule type="cellIs" dxfId="1243" priority="10" operator="equal">
      <formula>1</formula>
    </cfRule>
  </conditionalFormatting>
  <conditionalFormatting sqref="BK5:BK104">
    <cfRule type="cellIs" dxfId="1242" priority="9" operator="equal">
      <formula>0</formula>
    </cfRule>
  </conditionalFormatting>
  <conditionalFormatting sqref="BO5:BO104">
    <cfRule type="cellIs" dxfId="1241" priority="8" operator="equal">
      <formula>1</formula>
    </cfRule>
  </conditionalFormatting>
  <conditionalFormatting sqref="BO5:BO104">
    <cfRule type="cellIs" dxfId="1240" priority="7" operator="equal">
      <formula>0</formula>
    </cfRule>
  </conditionalFormatting>
  <conditionalFormatting sqref="CD5:CD104">
    <cfRule type="cellIs" dxfId="1239" priority="5" operator="equal">
      <formula>"청년외"</formula>
    </cfRule>
    <cfRule type="cellIs" dxfId="1238" priority="6" operator="equal">
      <formula>"청년"</formula>
    </cfRule>
  </conditionalFormatting>
  <conditionalFormatting sqref="CI105">
    <cfRule type="cellIs" dxfId="1237" priority="4" operator="equal">
      <formula>TRUE</formula>
    </cfRule>
  </conditionalFormatting>
  <conditionalFormatting sqref="CC5:CC104">
    <cfRule type="cellIs" dxfId="1236" priority="2" operator="equal">
      <formula>1</formula>
    </cfRule>
    <cfRule type="cellIs" dxfId="1235" priority="3" operator="equal">
      <formula>0</formula>
    </cfRule>
  </conditionalFormatting>
  <conditionalFormatting sqref="I5:I104">
    <cfRule type="cellIs" dxfId="1234"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724E3-F9EB-4EB0-B4E2-571BA1D6BA1A}">
  <dimension ref="A1"/>
  <sheetViews>
    <sheetView showGridLines="0" topLeftCell="A25" workbookViewId="0">
      <selection activeCell="O29" sqref="O29"/>
    </sheetView>
  </sheetViews>
  <sheetFormatPr defaultRowHeight="16.5"/>
  <sheetData/>
  <phoneticPr fontId="2"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EE58-20EF-4899-8940-3287931E6515}">
  <sheetPr>
    <tabColor rgb="FFFF0000"/>
  </sheetPr>
  <dimension ref="A1:AU61"/>
  <sheetViews>
    <sheetView showGridLines="0" topLeftCell="A13" zoomScaleNormal="100" workbookViewId="0">
      <selection activeCell="AK22" sqref="AK22"/>
    </sheetView>
  </sheetViews>
  <sheetFormatPr defaultColWidth="2.5" defaultRowHeight="18.75" customHeight="1"/>
  <cols>
    <col min="1" max="37" width="2.5" style="701"/>
    <col min="38" max="38" width="2.5" style="701" customWidth="1"/>
    <col min="39" max="39" width="12.375" style="701" customWidth="1"/>
    <col min="40" max="40" width="13.375" style="701" customWidth="1"/>
    <col min="41" max="47" width="10" style="701" customWidth="1"/>
    <col min="48" max="16384" width="2.5" style="701"/>
  </cols>
  <sheetData>
    <row r="1" spans="1:36" ht="14.25" thickBot="1">
      <c r="A1" s="700" t="s">
        <v>1079</v>
      </c>
    </row>
    <row r="2" spans="1:36" ht="18.75" customHeight="1">
      <c r="A2" s="870" t="s">
        <v>1080</v>
      </c>
      <c r="B2" s="871"/>
      <c r="C2" s="876"/>
      <c r="D2" s="876"/>
      <c r="E2" s="876"/>
      <c r="F2" s="876"/>
      <c r="G2" s="876"/>
      <c r="H2" s="877" t="s">
        <v>1081</v>
      </c>
      <c r="I2" s="877"/>
      <c r="J2" s="877"/>
      <c r="K2" s="877"/>
      <c r="L2" s="877"/>
      <c r="M2" s="877"/>
      <c r="N2" s="877"/>
      <c r="O2" s="877"/>
      <c r="P2" s="877"/>
      <c r="Q2" s="877"/>
      <c r="R2" s="877"/>
      <c r="S2" s="877"/>
      <c r="T2" s="877"/>
      <c r="U2" s="877"/>
      <c r="V2" s="877"/>
      <c r="W2" s="877"/>
      <c r="X2" s="877"/>
      <c r="Y2" s="880" t="s">
        <v>735</v>
      </c>
      <c r="Z2" s="881"/>
      <c r="AA2" s="881"/>
      <c r="AB2" s="881"/>
      <c r="AC2" s="881"/>
      <c r="AD2" s="882"/>
      <c r="AE2" s="876"/>
      <c r="AF2" s="876"/>
      <c r="AG2" s="876"/>
      <c r="AH2" s="876"/>
      <c r="AI2" s="876"/>
      <c r="AJ2" s="876"/>
    </row>
    <row r="3" spans="1:36" ht="9.75" customHeight="1">
      <c r="A3" s="872"/>
      <c r="B3" s="873"/>
      <c r="C3" s="887" t="s">
        <v>736</v>
      </c>
      <c r="D3" s="887"/>
      <c r="E3" s="887"/>
      <c r="F3" s="887"/>
      <c r="G3" s="887"/>
      <c r="H3" s="878"/>
      <c r="I3" s="878"/>
      <c r="J3" s="878"/>
      <c r="K3" s="878"/>
      <c r="L3" s="878"/>
      <c r="M3" s="878"/>
      <c r="N3" s="878"/>
      <c r="O3" s="878"/>
      <c r="P3" s="878"/>
      <c r="Q3" s="878"/>
      <c r="R3" s="878"/>
      <c r="S3" s="878"/>
      <c r="T3" s="878"/>
      <c r="U3" s="878"/>
      <c r="V3" s="878"/>
      <c r="W3" s="878"/>
      <c r="X3" s="878"/>
      <c r="Y3" s="883"/>
      <c r="Z3" s="884"/>
      <c r="AA3" s="884"/>
      <c r="AB3" s="884"/>
      <c r="AC3" s="884"/>
      <c r="AD3" s="885"/>
      <c r="AE3" s="886"/>
      <c r="AF3" s="886"/>
      <c r="AG3" s="886"/>
      <c r="AH3" s="886"/>
      <c r="AI3" s="886"/>
      <c r="AJ3" s="886"/>
    </row>
    <row r="4" spans="1:36" ht="9.75" customHeight="1">
      <c r="A4" s="872"/>
      <c r="B4" s="873"/>
      <c r="C4" s="887"/>
      <c r="D4" s="887"/>
      <c r="E4" s="887"/>
      <c r="F4" s="887"/>
      <c r="G4" s="887"/>
      <c r="H4" s="878"/>
      <c r="I4" s="878"/>
      <c r="J4" s="878"/>
      <c r="K4" s="878"/>
      <c r="L4" s="878"/>
      <c r="M4" s="878"/>
      <c r="N4" s="878"/>
      <c r="O4" s="878"/>
      <c r="P4" s="878"/>
      <c r="Q4" s="878"/>
      <c r="R4" s="878"/>
      <c r="S4" s="878"/>
      <c r="T4" s="878"/>
      <c r="U4" s="878"/>
      <c r="V4" s="878"/>
      <c r="W4" s="878"/>
      <c r="X4" s="878"/>
      <c r="Y4" s="888" t="s">
        <v>500</v>
      </c>
      <c r="Z4" s="887"/>
      <c r="AA4" s="887"/>
      <c r="AB4" s="887"/>
      <c r="AC4" s="887"/>
      <c r="AD4" s="889"/>
      <c r="AE4" s="893"/>
      <c r="AF4" s="893"/>
      <c r="AG4" s="893"/>
      <c r="AH4" s="893"/>
      <c r="AI4" s="893"/>
      <c r="AJ4" s="893"/>
    </row>
    <row r="5" spans="1:36" ht="18.75" customHeight="1" thickBot="1">
      <c r="A5" s="874"/>
      <c r="B5" s="875"/>
      <c r="C5" s="894"/>
      <c r="D5" s="894"/>
      <c r="E5" s="894"/>
      <c r="F5" s="894"/>
      <c r="G5" s="894"/>
      <c r="H5" s="879"/>
      <c r="I5" s="879"/>
      <c r="J5" s="879"/>
      <c r="K5" s="879"/>
      <c r="L5" s="879"/>
      <c r="M5" s="879"/>
      <c r="N5" s="879"/>
      <c r="O5" s="879"/>
      <c r="P5" s="879"/>
      <c r="Q5" s="879"/>
      <c r="R5" s="879"/>
      <c r="S5" s="879"/>
      <c r="T5" s="879"/>
      <c r="U5" s="879"/>
      <c r="V5" s="879"/>
      <c r="W5" s="879"/>
      <c r="X5" s="879"/>
      <c r="Y5" s="890"/>
      <c r="Z5" s="891"/>
      <c r="AA5" s="891"/>
      <c r="AB5" s="891"/>
      <c r="AC5" s="891"/>
      <c r="AD5" s="892"/>
      <c r="AE5" s="894"/>
      <c r="AF5" s="894"/>
      <c r="AG5" s="894"/>
      <c r="AH5" s="894"/>
      <c r="AI5" s="894"/>
      <c r="AJ5" s="894"/>
    </row>
    <row r="6" spans="1:36" ht="18.75" customHeight="1">
      <c r="A6" s="702"/>
      <c r="B6" s="702"/>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702"/>
      <c r="AI6" s="702"/>
      <c r="AJ6" s="702"/>
    </row>
    <row r="7" spans="1:36" ht="25.5" customHeight="1">
      <c r="A7" s="703" t="s">
        <v>1082</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row>
    <row r="8" spans="1:36" s="705" customFormat="1" ht="46.5" customHeight="1">
      <c r="A8" s="906" t="s">
        <v>1083</v>
      </c>
      <c r="B8" s="895"/>
      <c r="C8" s="895"/>
      <c r="D8" s="895"/>
      <c r="E8" s="895" t="s">
        <v>1084</v>
      </c>
      <c r="F8" s="896"/>
      <c r="G8" s="896"/>
      <c r="H8" s="895" t="s">
        <v>1085</v>
      </c>
      <c r="I8" s="895"/>
      <c r="J8" s="895"/>
      <c r="K8" s="895"/>
      <c r="L8" s="895"/>
      <c r="M8" s="895" t="s">
        <v>1086</v>
      </c>
      <c r="N8" s="896"/>
      <c r="O8" s="896"/>
      <c r="P8" s="896"/>
      <c r="Q8" s="895" t="s">
        <v>1087</v>
      </c>
      <c r="R8" s="896"/>
      <c r="S8" s="896"/>
      <c r="T8" s="896"/>
      <c r="U8" s="895" t="s">
        <v>1088</v>
      </c>
      <c r="V8" s="895"/>
      <c r="W8" s="895"/>
      <c r="X8" s="895"/>
      <c r="Y8" s="895" t="s">
        <v>1089</v>
      </c>
      <c r="Z8" s="896"/>
      <c r="AA8" s="896"/>
      <c r="AB8" s="895" t="s">
        <v>1090</v>
      </c>
      <c r="AC8" s="895"/>
      <c r="AD8" s="895"/>
      <c r="AE8" s="895" t="s">
        <v>1091</v>
      </c>
      <c r="AF8" s="895"/>
      <c r="AG8" s="895"/>
      <c r="AH8" s="895"/>
      <c r="AI8" s="895"/>
      <c r="AJ8" s="897"/>
    </row>
    <row r="9" spans="1:36" ht="33.75" customHeight="1">
      <c r="A9" s="898"/>
      <c r="B9" s="899"/>
      <c r="C9" s="899"/>
      <c r="D9" s="899"/>
      <c r="E9" s="900"/>
      <c r="F9" s="900"/>
      <c r="G9" s="900"/>
      <c r="H9" s="901"/>
      <c r="I9" s="902"/>
      <c r="J9" s="902"/>
      <c r="K9" s="902"/>
      <c r="L9" s="903"/>
      <c r="M9" s="901"/>
      <c r="N9" s="902"/>
      <c r="O9" s="902"/>
      <c r="P9" s="903"/>
      <c r="Q9" s="904"/>
      <c r="R9" s="905"/>
      <c r="S9" s="905"/>
      <c r="T9" s="905"/>
      <c r="U9" s="904"/>
      <c r="V9" s="904"/>
      <c r="W9" s="904"/>
      <c r="X9" s="904"/>
      <c r="Y9" s="904"/>
      <c r="Z9" s="905"/>
      <c r="AA9" s="905"/>
      <c r="AB9" s="904"/>
      <c r="AC9" s="904"/>
      <c r="AD9" s="904"/>
      <c r="AE9" s="904"/>
      <c r="AF9" s="904"/>
      <c r="AG9" s="904"/>
      <c r="AH9" s="904"/>
      <c r="AI9" s="904"/>
      <c r="AJ9" s="901"/>
    </row>
    <row r="10" spans="1:36" ht="33.75" customHeight="1">
      <c r="A10" s="898"/>
      <c r="B10" s="899"/>
      <c r="C10" s="899"/>
      <c r="D10" s="899"/>
      <c r="E10" s="900"/>
      <c r="F10" s="900"/>
      <c r="G10" s="900"/>
      <c r="H10" s="901"/>
      <c r="I10" s="902"/>
      <c r="J10" s="902"/>
      <c r="K10" s="902"/>
      <c r="L10" s="903"/>
      <c r="M10" s="901"/>
      <c r="N10" s="902"/>
      <c r="O10" s="902"/>
      <c r="P10" s="903"/>
      <c r="Q10" s="904"/>
      <c r="R10" s="905"/>
      <c r="S10" s="905"/>
      <c r="T10" s="905"/>
      <c r="U10" s="904"/>
      <c r="V10" s="904"/>
      <c r="W10" s="904"/>
      <c r="X10" s="904"/>
      <c r="Y10" s="904"/>
      <c r="Z10" s="905"/>
      <c r="AA10" s="905"/>
      <c r="AB10" s="904"/>
      <c r="AC10" s="904"/>
      <c r="AD10" s="904"/>
      <c r="AE10" s="904"/>
      <c r="AF10" s="904"/>
      <c r="AG10" s="904"/>
      <c r="AH10" s="904"/>
      <c r="AI10" s="904"/>
      <c r="AJ10" s="901"/>
    </row>
    <row r="11" spans="1:36" ht="33.75" customHeight="1">
      <c r="A11" s="898"/>
      <c r="B11" s="899"/>
      <c r="C11" s="899"/>
      <c r="D11" s="899"/>
      <c r="E11" s="900"/>
      <c r="F11" s="900"/>
      <c r="G11" s="900"/>
      <c r="H11" s="904"/>
      <c r="I11" s="904"/>
      <c r="J11" s="904"/>
      <c r="K11" s="904"/>
      <c r="L11" s="904"/>
      <c r="M11" s="904"/>
      <c r="N11" s="905"/>
      <c r="O11" s="905"/>
      <c r="P11" s="905"/>
      <c r="Q11" s="904"/>
      <c r="R11" s="905"/>
      <c r="S11" s="905"/>
      <c r="T11" s="905"/>
      <c r="U11" s="904"/>
      <c r="V11" s="904"/>
      <c r="W11" s="904"/>
      <c r="X11" s="904"/>
      <c r="Y11" s="904"/>
      <c r="Z11" s="905"/>
      <c r="AA11" s="905"/>
      <c r="AB11" s="904"/>
      <c r="AC11" s="904"/>
      <c r="AD11" s="904"/>
      <c r="AE11" s="904"/>
      <c r="AF11" s="904"/>
      <c r="AG11" s="904"/>
      <c r="AH11" s="904"/>
      <c r="AI11" s="904"/>
      <c r="AJ11" s="901"/>
    </row>
    <row r="12" spans="1:36" ht="30" customHeight="1">
      <c r="A12" s="906" t="s">
        <v>152</v>
      </c>
      <c r="B12" s="895"/>
      <c r="C12" s="895"/>
      <c r="D12" s="895"/>
      <c r="E12" s="907"/>
      <c r="F12" s="908"/>
      <c r="G12" s="908"/>
      <c r="H12" s="907"/>
      <c r="I12" s="907"/>
      <c r="J12" s="907"/>
      <c r="K12" s="907"/>
      <c r="L12" s="907"/>
      <c r="M12" s="907"/>
      <c r="N12" s="908"/>
      <c r="O12" s="908"/>
      <c r="P12" s="908"/>
      <c r="Q12" s="907"/>
      <c r="R12" s="908"/>
      <c r="S12" s="908"/>
      <c r="T12" s="908"/>
      <c r="U12" s="907"/>
      <c r="V12" s="907"/>
      <c r="W12" s="907"/>
      <c r="X12" s="907"/>
      <c r="Y12" s="907"/>
      <c r="Z12" s="908"/>
      <c r="AA12" s="908"/>
      <c r="AB12" s="907"/>
      <c r="AC12" s="907"/>
      <c r="AD12" s="907"/>
      <c r="AE12" s="909">
        <f>SUM(AE9:AJ11)</f>
        <v>0</v>
      </c>
      <c r="AF12" s="907"/>
      <c r="AG12" s="907"/>
      <c r="AH12" s="907"/>
      <c r="AI12" s="907"/>
      <c r="AJ12" s="910"/>
    </row>
    <row r="13" spans="1:36" ht="30" customHeight="1">
      <c r="A13" s="703" t="s">
        <v>1092</v>
      </c>
    </row>
    <row r="14" spans="1:36" s="705" customFormat="1" ht="21.75" customHeight="1">
      <c r="A14" s="911" t="s">
        <v>1093</v>
      </c>
      <c r="B14" s="911"/>
      <c r="C14" s="911"/>
      <c r="D14" s="912"/>
      <c r="E14" s="895" t="s">
        <v>1094</v>
      </c>
      <c r="F14" s="895"/>
      <c r="G14" s="895"/>
      <c r="H14" s="895" t="s">
        <v>1095</v>
      </c>
      <c r="I14" s="895"/>
      <c r="J14" s="895"/>
      <c r="K14" s="895"/>
      <c r="L14" s="895"/>
      <c r="M14" s="895" t="s">
        <v>1096</v>
      </c>
      <c r="N14" s="895"/>
      <c r="O14" s="895"/>
      <c r="P14" s="895"/>
      <c r="Q14" s="895" t="s">
        <v>1097</v>
      </c>
      <c r="R14" s="895"/>
      <c r="S14" s="895"/>
      <c r="T14" s="895"/>
      <c r="U14" s="896" t="s">
        <v>1098</v>
      </c>
      <c r="V14" s="896"/>
      <c r="W14" s="896"/>
      <c r="X14" s="896"/>
      <c r="Y14" s="896"/>
      <c r="Z14" s="896"/>
      <c r="AA14" s="896"/>
      <c r="AB14" s="896"/>
      <c r="AC14" s="896"/>
      <c r="AD14" s="896"/>
      <c r="AE14" s="896"/>
      <c r="AF14" s="895" t="s">
        <v>1099</v>
      </c>
      <c r="AG14" s="896"/>
      <c r="AH14" s="896"/>
      <c r="AI14" s="896"/>
      <c r="AJ14" s="915"/>
    </row>
    <row r="15" spans="1:36" s="705" customFormat="1" ht="25.5" customHeight="1">
      <c r="A15" s="913"/>
      <c r="B15" s="913"/>
      <c r="C15" s="913"/>
      <c r="D15" s="914"/>
      <c r="E15" s="895"/>
      <c r="F15" s="895"/>
      <c r="G15" s="895"/>
      <c r="H15" s="895"/>
      <c r="I15" s="895"/>
      <c r="J15" s="895"/>
      <c r="K15" s="895"/>
      <c r="L15" s="895"/>
      <c r="M15" s="895"/>
      <c r="N15" s="895"/>
      <c r="O15" s="895"/>
      <c r="P15" s="895"/>
      <c r="Q15" s="895"/>
      <c r="R15" s="895"/>
      <c r="S15" s="895"/>
      <c r="T15" s="895"/>
      <c r="U15" s="895" t="s">
        <v>1100</v>
      </c>
      <c r="V15" s="896"/>
      <c r="W15" s="896"/>
      <c r="X15" s="896" t="s">
        <v>1101</v>
      </c>
      <c r="Y15" s="896"/>
      <c r="Z15" s="896"/>
      <c r="AA15" s="896"/>
      <c r="AB15" s="895" t="s">
        <v>1102</v>
      </c>
      <c r="AC15" s="896"/>
      <c r="AD15" s="896"/>
      <c r="AE15" s="896"/>
      <c r="AF15" s="896"/>
      <c r="AG15" s="896"/>
      <c r="AH15" s="896"/>
      <c r="AI15" s="896"/>
      <c r="AJ15" s="915"/>
    </row>
    <row r="16" spans="1:36" ht="33.75" customHeight="1">
      <c r="A16" s="898"/>
      <c r="B16" s="899"/>
      <c r="C16" s="899"/>
      <c r="D16" s="899"/>
      <c r="E16" s="900"/>
      <c r="F16" s="900"/>
      <c r="G16" s="900"/>
      <c r="H16" s="905"/>
      <c r="I16" s="905"/>
      <c r="J16" s="905"/>
      <c r="K16" s="905"/>
      <c r="L16" s="905"/>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7"/>
    </row>
    <row r="17" spans="1:47" ht="33.75" customHeight="1">
      <c r="A17" s="898"/>
      <c r="B17" s="899"/>
      <c r="C17" s="899"/>
      <c r="D17" s="899"/>
      <c r="E17" s="900"/>
      <c r="F17" s="900"/>
      <c r="G17" s="900"/>
      <c r="H17" s="905"/>
      <c r="I17" s="905"/>
      <c r="J17" s="905"/>
      <c r="K17" s="905"/>
      <c r="L17" s="905"/>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7"/>
      <c r="AM17" s="701" t="s">
        <v>1121</v>
      </c>
    </row>
    <row r="18" spans="1:47" ht="33.75" customHeight="1">
      <c r="A18" s="898"/>
      <c r="B18" s="899"/>
      <c r="C18" s="899"/>
      <c r="D18" s="899"/>
      <c r="E18" s="900"/>
      <c r="F18" s="900"/>
      <c r="G18" s="900"/>
      <c r="H18" s="905"/>
      <c r="I18" s="905"/>
      <c r="J18" s="905"/>
      <c r="K18" s="905"/>
      <c r="L18" s="905"/>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7"/>
      <c r="AM18" s="701" t="s">
        <v>1122</v>
      </c>
    </row>
    <row r="19" spans="1:47" ht="30" customHeight="1">
      <c r="A19" s="906" t="s">
        <v>152</v>
      </c>
      <c r="B19" s="895"/>
      <c r="C19" s="895"/>
      <c r="D19" s="895"/>
      <c r="E19" s="918"/>
      <c r="F19" s="918"/>
      <c r="G19" s="918"/>
      <c r="H19" s="918"/>
      <c r="I19" s="918"/>
      <c r="J19" s="918"/>
      <c r="K19" s="918"/>
      <c r="L19" s="918"/>
      <c r="M19" s="918"/>
      <c r="N19" s="918"/>
      <c r="O19" s="918"/>
      <c r="P19" s="918"/>
      <c r="Q19" s="918"/>
      <c r="R19" s="918"/>
      <c r="S19" s="918"/>
      <c r="T19" s="918"/>
      <c r="U19" s="918"/>
      <c r="V19" s="918"/>
      <c r="W19" s="918"/>
      <c r="X19" s="918"/>
      <c r="Y19" s="918"/>
      <c r="Z19" s="918"/>
      <c r="AA19" s="918"/>
      <c r="AB19" s="918"/>
      <c r="AC19" s="918"/>
      <c r="AD19" s="918"/>
      <c r="AE19" s="918"/>
      <c r="AF19" s="919">
        <f>SUM(AF16:AJ18)</f>
        <v>0</v>
      </c>
      <c r="AG19" s="918"/>
      <c r="AH19" s="918"/>
      <c r="AI19" s="918"/>
      <c r="AJ19" s="920"/>
      <c r="AM19" s="708" t="s">
        <v>1123</v>
      </c>
      <c r="AN19" s="708" t="s">
        <v>1124</v>
      </c>
      <c r="AO19" s="708" t="s">
        <v>1125</v>
      </c>
    </row>
    <row r="20" spans="1:47" ht="30" customHeight="1">
      <c r="A20" s="703" t="s">
        <v>1103</v>
      </c>
      <c r="B20" s="704"/>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M20" s="707">
        <v>12859000</v>
      </c>
      <c r="AN20" s="707">
        <v>8612594</v>
      </c>
      <c r="AO20" s="707">
        <f>AM20-AN20</f>
        <v>4246406</v>
      </c>
    </row>
    <row r="21" spans="1:47" ht="30" customHeight="1">
      <c r="A21" s="911" t="s">
        <v>1104</v>
      </c>
      <c r="B21" s="911"/>
      <c r="C21" s="911"/>
      <c r="D21" s="912"/>
      <c r="E21" s="895" t="s">
        <v>1105</v>
      </c>
      <c r="F21" s="895"/>
      <c r="G21" s="895"/>
      <c r="H21" s="895" t="s">
        <v>1106</v>
      </c>
      <c r="I21" s="895"/>
      <c r="J21" s="895"/>
      <c r="K21" s="895"/>
      <c r="L21" s="895"/>
      <c r="M21" s="895" t="s">
        <v>1107</v>
      </c>
      <c r="N21" s="895"/>
      <c r="O21" s="895"/>
      <c r="P21" s="895"/>
      <c r="Q21" s="896" t="s">
        <v>1098</v>
      </c>
      <c r="R21" s="896"/>
      <c r="S21" s="896"/>
      <c r="T21" s="896"/>
      <c r="U21" s="896"/>
      <c r="V21" s="896"/>
      <c r="W21" s="896"/>
      <c r="X21" s="896"/>
      <c r="Y21" s="896"/>
      <c r="Z21" s="896"/>
      <c r="AA21" s="896"/>
      <c r="AB21" s="896"/>
      <c r="AC21" s="896"/>
      <c r="AD21" s="895" t="s">
        <v>1108</v>
      </c>
      <c r="AE21" s="895"/>
      <c r="AF21" s="895"/>
      <c r="AG21" s="895"/>
      <c r="AH21" s="895"/>
      <c r="AI21" s="895"/>
      <c r="AJ21" s="897"/>
      <c r="AM21" s="707">
        <f>AM20*20%</f>
        <v>2571800</v>
      </c>
      <c r="AN21" s="707">
        <f>TRUNC(AN20*20%,0)</f>
        <v>1722518</v>
      </c>
    </row>
    <row r="22" spans="1:47" ht="30" customHeight="1" thickBot="1">
      <c r="A22" s="913"/>
      <c r="B22" s="913"/>
      <c r="C22" s="913"/>
      <c r="D22" s="914"/>
      <c r="E22" s="895"/>
      <c r="F22" s="895"/>
      <c r="G22" s="895"/>
      <c r="H22" s="895"/>
      <c r="I22" s="895"/>
      <c r="J22" s="895"/>
      <c r="K22" s="895"/>
      <c r="L22" s="895"/>
      <c r="M22" s="895"/>
      <c r="N22" s="895"/>
      <c r="O22" s="895"/>
      <c r="P22" s="895"/>
      <c r="Q22" s="895" t="s">
        <v>1109</v>
      </c>
      <c r="R22" s="896"/>
      <c r="S22" s="896"/>
      <c r="T22" s="896" t="s">
        <v>1101</v>
      </c>
      <c r="U22" s="896"/>
      <c r="V22" s="896"/>
      <c r="W22" s="896"/>
      <c r="X22" s="896"/>
      <c r="Y22" s="895" t="s">
        <v>1110</v>
      </c>
      <c r="Z22" s="895"/>
      <c r="AA22" s="895"/>
      <c r="AB22" s="895"/>
      <c r="AC22" s="895"/>
      <c r="AD22" s="895"/>
      <c r="AE22" s="895"/>
      <c r="AF22" s="895"/>
      <c r="AG22" s="895"/>
      <c r="AH22" s="895"/>
      <c r="AI22" s="895"/>
      <c r="AJ22" s="897"/>
      <c r="AN22" s="701" t="s">
        <v>1126</v>
      </c>
    </row>
    <row r="23" spans="1:47" ht="33.75" customHeight="1" thickBot="1">
      <c r="A23" s="898" t="s">
        <v>1111</v>
      </c>
      <c r="B23" s="899"/>
      <c r="C23" s="899"/>
      <c r="D23" s="899"/>
      <c r="E23" s="900">
        <v>2018</v>
      </c>
      <c r="F23" s="900"/>
      <c r="G23" s="900"/>
      <c r="H23" s="905" t="s">
        <v>1112</v>
      </c>
      <c r="I23" s="905"/>
      <c r="J23" s="905"/>
      <c r="K23" s="905"/>
      <c r="L23" s="905"/>
      <c r="M23" s="921">
        <f>AN20</f>
        <v>8612594</v>
      </c>
      <c r="N23" s="921"/>
      <c r="O23" s="921"/>
      <c r="P23" s="921"/>
      <c r="Q23" s="916"/>
      <c r="R23" s="916"/>
      <c r="S23" s="916"/>
      <c r="T23" s="916"/>
      <c r="U23" s="916"/>
      <c r="V23" s="916"/>
      <c r="W23" s="916"/>
      <c r="X23" s="916"/>
      <c r="Y23" s="916"/>
      <c r="Z23" s="916"/>
      <c r="AA23" s="916"/>
      <c r="AB23" s="916"/>
      <c r="AC23" s="916"/>
      <c r="AD23" s="916">
        <f>M23</f>
        <v>8612594</v>
      </c>
      <c r="AE23" s="916"/>
      <c r="AF23" s="916"/>
      <c r="AG23" s="916"/>
      <c r="AH23" s="916"/>
      <c r="AI23" s="916"/>
      <c r="AJ23" s="917"/>
      <c r="AN23" s="924">
        <f>AD23*20%</f>
        <v>1722518.8</v>
      </c>
      <c r="AO23" s="925"/>
      <c r="AP23" s="925"/>
      <c r="AQ23" s="925"/>
      <c r="AR23" s="925"/>
      <c r="AS23" s="925"/>
      <c r="AT23" s="925"/>
      <c r="AU23" s="926"/>
    </row>
    <row r="24" spans="1:47" ht="33.75" customHeight="1">
      <c r="A24" s="898"/>
      <c r="B24" s="899"/>
      <c r="C24" s="899"/>
      <c r="D24" s="899"/>
      <c r="E24" s="900"/>
      <c r="F24" s="900"/>
      <c r="G24" s="900"/>
      <c r="H24" s="905"/>
      <c r="I24" s="905"/>
      <c r="J24" s="905"/>
      <c r="K24" s="905"/>
      <c r="L24" s="905"/>
      <c r="M24" s="921"/>
      <c r="N24" s="921"/>
      <c r="O24" s="921"/>
      <c r="P24" s="921"/>
      <c r="Q24" s="916"/>
      <c r="R24" s="916"/>
      <c r="S24" s="916"/>
      <c r="T24" s="916"/>
      <c r="U24" s="916"/>
      <c r="V24" s="916"/>
      <c r="W24" s="916"/>
      <c r="X24" s="916"/>
      <c r="Y24" s="916"/>
      <c r="Z24" s="916"/>
      <c r="AA24" s="916"/>
      <c r="AB24" s="916"/>
      <c r="AC24" s="916"/>
      <c r="AD24" s="916"/>
      <c r="AE24" s="916"/>
      <c r="AF24" s="916"/>
      <c r="AG24" s="916"/>
      <c r="AH24" s="916"/>
      <c r="AI24" s="916"/>
      <c r="AJ24" s="917"/>
    </row>
    <row r="25" spans="1:47" ht="33.75" customHeight="1">
      <c r="A25" s="898"/>
      <c r="B25" s="899"/>
      <c r="C25" s="899"/>
      <c r="D25" s="899"/>
      <c r="E25" s="900"/>
      <c r="F25" s="900"/>
      <c r="G25" s="900"/>
      <c r="H25" s="905"/>
      <c r="I25" s="905"/>
      <c r="J25" s="905"/>
      <c r="K25" s="905"/>
      <c r="L25" s="905"/>
      <c r="M25" s="921"/>
      <c r="N25" s="921"/>
      <c r="O25" s="921"/>
      <c r="P25" s="921"/>
      <c r="Q25" s="916"/>
      <c r="R25" s="916"/>
      <c r="S25" s="916"/>
      <c r="T25" s="916"/>
      <c r="U25" s="916"/>
      <c r="V25" s="916"/>
      <c r="W25" s="916"/>
      <c r="X25" s="916"/>
      <c r="Y25" s="916"/>
      <c r="Z25" s="916"/>
      <c r="AA25" s="916"/>
      <c r="AB25" s="916"/>
      <c r="AC25" s="916"/>
      <c r="AD25" s="916"/>
      <c r="AE25" s="916"/>
      <c r="AF25" s="916"/>
      <c r="AG25" s="916"/>
      <c r="AH25" s="916"/>
      <c r="AI25" s="916"/>
      <c r="AJ25" s="917"/>
    </row>
    <row r="26" spans="1:47" ht="30" customHeight="1">
      <c r="A26" s="906" t="s">
        <v>152</v>
      </c>
      <c r="B26" s="895"/>
      <c r="C26" s="895"/>
      <c r="D26" s="895"/>
      <c r="E26" s="918"/>
      <c r="F26" s="918"/>
      <c r="G26" s="918"/>
      <c r="H26" s="918"/>
      <c r="I26" s="918"/>
      <c r="J26" s="918"/>
      <c r="K26" s="918"/>
      <c r="L26" s="918"/>
      <c r="M26" s="927">
        <f t="shared" ref="M26" si="0">SUM(M23:P25)</f>
        <v>8612594</v>
      </c>
      <c r="N26" s="928"/>
      <c r="O26" s="928"/>
      <c r="P26" s="928"/>
      <c r="Q26" s="918"/>
      <c r="R26" s="918"/>
      <c r="S26" s="918"/>
      <c r="T26" s="918"/>
      <c r="U26" s="918"/>
      <c r="V26" s="918"/>
      <c r="W26" s="918"/>
      <c r="X26" s="918"/>
      <c r="Y26" s="918"/>
      <c r="Z26" s="918"/>
      <c r="AA26" s="918"/>
      <c r="AB26" s="918"/>
      <c r="AC26" s="918"/>
      <c r="AD26" s="919">
        <f t="shared" ref="AD26" si="1">SUM(AD23:AJ25)</f>
        <v>8612594</v>
      </c>
      <c r="AE26" s="918"/>
      <c r="AF26" s="918"/>
      <c r="AG26" s="918"/>
      <c r="AH26" s="918"/>
      <c r="AI26" s="918"/>
      <c r="AJ26" s="920"/>
    </row>
    <row r="27" spans="1:47" ht="30" customHeight="1">
      <c r="A27" s="703" t="s">
        <v>1113</v>
      </c>
      <c r="B27" s="703"/>
      <c r="C27" s="703"/>
      <c r="D27" s="703"/>
      <c r="E27" s="703"/>
      <c r="F27" s="703"/>
      <c r="G27" s="703"/>
      <c r="H27" s="703"/>
      <c r="I27" s="703"/>
      <c r="J27" s="703"/>
      <c r="K27" s="703"/>
      <c r="L27" s="703"/>
      <c r="M27" s="703"/>
      <c r="N27" s="703"/>
      <c r="O27" s="703"/>
      <c r="P27" s="703"/>
      <c r="Q27" s="703"/>
      <c r="R27" s="703"/>
      <c r="S27" s="703"/>
      <c r="T27" s="922">
        <f>SUM(AE12,AF19,AD26)</f>
        <v>8612594</v>
      </c>
      <c r="U27" s="922"/>
      <c r="V27" s="922"/>
      <c r="W27" s="922"/>
      <c r="X27" s="922"/>
      <c r="Y27" s="922"/>
      <c r="Z27" s="922"/>
      <c r="AA27" s="922"/>
      <c r="AB27" s="922"/>
      <c r="AC27" s="922"/>
      <c r="AD27" s="922"/>
      <c r="AE27" s="922"/>
      <c r="AF27" s="922"/>
      <c r="AG27" s="922"/>
      <c r="AH27" s="922"/>
      <c r="AI27" s="922"/>
      <c r="AJ27" s="923"/>
    </row>
    <row r="28" spans="1:47" ht="30" customHeight="1">
      <c r="AJ28" s="706" t="s">
        <v>83</v>
      </c>
    </row>
    <row r="29" spans="1:47" ht="30" customHeight="1"/>
    <row r="30" spans="1:47" ht="30" customHeight="1"/>
    <row r="31" spans="1:47" ht="30" customHeight="1"/>
    <row r="32" spans="1:47" ht="30" customHeight="1"/>
    <row r="33" ht="30" customHeight="1"/>
    <row r="53" spans="1:1" ht="18.75" customHeight="1">
      <c r="A53" s="701" t="s">
        <v>1114</v>
      </c>
    </row>
    <row r="54" spans="1:1" ht="18.75" customHeight="1">
      <c r="A54" s="701" t="s">
        <v>1115</v>
      </c>
    </row>
    <row r="55" spans="1:1" ht="18.75" customHeight="1">
      <c r="A55" s="701" t="s">
        <v>1116</v>
      </c>
    </row>
    <row r="57" spans="1:1" ht="18.75" customHeight="1">
      <c r="A57" s="701" t="s">
        <v>1117</v>
      </c>
    </row>
    <row r="58" spans="1:1" ht="18.75" customHeight="1">
      <c r="A58" s="701" t="s">
        <v>1118</v>
      </c>
    </row>
    <row r="60" spans="1:1" ht="18.75" customHeight="1">
      <c r="A60" s="701" t="s">
        <v>1119</v>
      </c>
    </row>
    <row r="61" spans="1:1" ht="18.75" customHeight="1">
      <c r="A61" s="701" t="s">
        <v>1120</v>
      </c>
    </row>
  </sheetData>
  <mergeCells count="143">
    <mergeCell ref="T27:AJ27"/>
    <mergeCell ref="AN23:AU23"/>
    <mergeCell ref="Y25:AC25"/>
    <mergeCell ref="AD25:AJ25"/>
    <mergeCell ref="A26:D26"/>
    <mergeCell ref="E26:G26"/>
    <mergeCell ref="H26:L26"/>
    <mergeCell ref="M26:P26"/>
    <mergeCell ref="Q26:S26"/>
    <mergeCell ref="T26:X26"/>
    <mergeCell ref="Y26:AC26"/>
    <mergeCell ref="AD26:AJ26"/>
    <mergeCell ref="A25:D25"/>
    <mergeCell ref="E25:G25"/>
    <mergeCell ref="H25:L25"/>
    <mergeCell ref="M25:P25"/>
    <mergeCell ref="Q25:S25"/>
    <mergeCell ref="T25:X25"/>
    <mergeCell ref="AD23:AJ23"/>
    <mergeCell ref="A24:D24"/>
    <mergeCell ref="E24:G24"/>
    <mergeCell ref="H24:L24"/>
    <mergeCell ref="M24:P24"/>
    <mergeCell ref="Q24:S24"/>
    <mergeCell ref="T24:X24"/>
    <mergeCell ref="Y24:AC24"/>
    <mergeCell ref="AD24:AJ24"/>
    <mergeCell ref="T22:X22"/>
    <mergeCell ref="Y22:AC22"/>
    <mergeCell ref="A23:D23"/>
    <mergeCell ref="E23:G23"/>
    <mergeCell ref="H23:L23"/>
    <mergeCell ref="M23:P23"/>
    <mergeCell ref="Q23:S23"/>
    <mergeCell ref="T23:X23"/>
    <mergeCell ref="Y23:AC23"/>
    <mergeCell ref="X19:AA19"/>
    <mergeCell ref="AB19:AE19"/>
    <mergeCell ref="AF19:AJ19"/>
    <mergeCell ref="A21:D22"/>
    <mergeCell ref="E21:G22"/>
    <mergeCell ref="H21:L22"/>
    <mergeCell ref="M21:P22"/>
    <mergeCell ref="Q21:AC21"/>
    <mergeCell ref="AD21:AJ22"/>
    <mergeCell ref="Q22:S22"/>
    <mergeCell ref="A19:D19"/>
    <mergeCell ref="E19:G19"/>
    <mergeCell ref="H19:L19"/>
    <mergeCell ref="M19:P19"/>
    <mergeCell ref="Q19:T19"/>
    <mergeCell ref="U19:W19"/>
    <mergeCell ref="A18:D18"/>
    <mergeCell ref="E18:G18"/>
    <mergeCell ref="H18:L18"/>
    <mergeCell ref="M18:P18"/>
    <mergeCell ref="Q18:T18"/>
    <mergeCell ref="U18:W18"/>
    <mergeCell ref="X18:AA18"/>
    <mergeCell ref="AB18:AE18"/>
    <mergeCell ref="AF18:AJ18"/>
    <mergeCell ref="A17:D17"/>
    <mergeCell ref="E17:G17"/>
    <mergeCell ref="H17:L17"/>
    <mergeCell ref="M17:P17"/>
    <mergeCell ref="Q17:T17"/>
    <mergeCell ref="U17:W17"/>
    <mergeCell ref="X17:AA17"/>
    <mergeCell ref="AB17:AE17"/>
    <mergeCell ref="AF17:AJ17"/>
    <mergeCell ref="A16:D16"/>
    <mergeCell ref="E16:G16"/>
    <mergeCell ref="H16:L16"/>
    <mergeCell ref="M16:P16"/>
    <mergeCell ref="Q16:T16"/>
    <mergeCell ref="U16:W16"/>
    <mergeCell ref="X16:AA16"/>
    <mergeCell ref="AB16:AE16"/>
    <mergeCell ref="AF16:AJ16"/>
    <mergeCell ref="Y12:AA12"/>
    <mergeCell ref="AB12:AD12"/>
    <mergeCell ref="AE12:AJ12"/>
    <mergeCell ref="A14:D15"/>
    <mergeCell ref="E14:G15"/>
    <mergeCell ref="H14:L15"/>
    <mergeCell ref="M14:P15"/>
    <mergeCell ref="Q14:T15"/>
    <mergeCell ref="U14:AE14"/>
    <mergeCell ref="AF14:AJ15"/>
    <mergeCell ref="A12:D12"/>
    <mergeCell ref="E12:G12"/>
    <mergeCell ref="H12:L12"/>
    <mergeCell ref="M12:P12"/>
    <mergeCell ref="Q12:T12"/>
    <mergeCell ref="U12:X12"/>
    <mergeCell ref="U15:W15"/>
    <mergeCell ref="X15:AA15"/>
    <mergeCell ref="AB15:AE15"/>
    <mergeCell ref="A11:D11"/>
    <mergeCell ref="E11:G11"/>
    <mergeCell ref="H11:L11"/>
    <mergeCell ref="M11:P11"/>
    <mergeCell ref="Q11:T11"/>
    <mergeCell ref="U11:X11"/>
    <mergeCell ref="Y11:AA11"/>
    <mergeCell ref="AB11:AD11"/>
    <mergeCell ref="AE11:AJ11"/>
    <mergeCell ref="A10:D10"/>
    <mergeCell ref="E10:G10"/>
    <mergeCell ref="H10:L10"/>
    <mergeCell ref="M10:P10"/>
    <mergeCell ref="Q10:T10"/>
    <mergeCell ref="U10:X10"/>
    <mergeCell ref="Y10:AA10"/>
    <mergeCell ref="AB10:AD10"/>
    <mergeCell ref="AE10:AJ10"/>
    <mergeCell ref="Y8:AA8"/>
    <mergeCell ref="AB8:AD8"/>
    <mergeCell ref="AE8:AJ8"/>
    <mergeCell ref="A9:D9"/>
    <mergeCell ref="E9:G9"/>
    <mergeCell ref="H9:L9"/>
    <mergeCell ref="M9:P9"/>
    <mergeCell ref="Q9:T9"/>
    <mergeCell ref="U9:X9"/>
    <mergeCell ref="Y9:AA9"/>
    <mergeCell ref="A8:D8"/>
    <mergeCell ref="E8:G8"/>
    <mergeCell ref="H8:L8"/>
    <mergeCell ref="M8:P8"/>
    <mergeCell ref="Q8:T8"/>
    <mergeCell ref="U8:X8"/>
    <mergeCell ref="AB9:AD9"/>
    <mergeCell ref="AE9:AJ9"/>
    <mergeCell ref="A2:B5"/>
    <mergeCell ref="C2:G2"/>
    <mergeCell ref="H2:X5"/>
    <mergeCell ref="Y2:AD3"/>
    <mergeCell ref="AE2:AJ3"/>
    <mergeCell ref="C3:G4"/>
    <mergeCell ref="Y4:AD5"/>
    <mergeCell ref="AE4:AJ5"/>
    <mergeCell ref="C5:G5"/>
  </mergeCells>
  <phoneticPr fontId="2" type="noConversion"/>
  <printOptions horizontalCentered="1" verticalCentered="1"/>
  <pageMargins left="0.19685039370078741" right="0.19685039370078741" top="0.55118110236220474" bottom="0.35433070866141736" header="0" footer="0"/>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8AC9-9E4D-4F09-A4EA-7EEB34297A22}">
  <dimension ref="A2:BO110"/>
  <sheetViews>
    <sheetView showGridLines="0" workbookViewId="0">
      <selection activeCell="E5" sqref="E5"/>
    </sheetView>
  </sheetViews>
  <sheetFormatPr defaultColWidth="2.625" defaultRowHeight="16.5"/>
  <sheetData>
    <row r="2" spans="2:5" ht="26.25">
      <c r="B2" s="543" t="s">
        <v>856</v>
      </c>
    </row>
    <row r="4" spans="2:5">
      <c r="C4" t="s">
        <v>857</v>
      </c>
    </row>
    <row r="5" spans="2:5">
      <c r="D5" t="s">
        <v>858</v>
      </c>
    </row>
    <row r="7" spans="2:5">
      <c r="C7" t="s">
        <v>859</v>
      </c>
    </row>
    <row r="9" spans="2:5">
      <c r="D9" t="s">
        <v>860</v>
      </c>
    </row>
    <row r="11" spans="2:5">
      <c r="D11" t="s">
        <v>861</v>
      </c>
    </row>
    <row r="13" spans="2:5">
      <c r="E13" t="s">
        <v>862</v>
      </c>
    </row>
    <row r="14" spans="2:5">
      <c r="E14" t="s">
        <v>863</v>
      </c>
    </row>
    <row r="15" spans="2:5">
      <c r="E15" t="s">
        <v>864</v>
      </c>
    </row>
    <row r="17" spans="3:6">
      <c r="E17" t="s">
        <v>865</v>
      </c>
    </row>
    <row r="19" spans="3:6">
      <c r="F19" s="207" t="s">
        <v>866</v>
      </c>
    </row>
    <row r="20" spans="3:6">
      <c r="F20" s="207" t="s">
        <v>867</v>
      </c>
    </row>
    <row r="21" spans="3:6">
      <c r="F21" t="s">
        <v>868</v>
      </c>
    </row>
    <row r="22" spans="3:6">
      <c r="F22" t="s">
        <v>869</v>
      </c>
    </row>
    <row r="24" spans="3:6">
      <c r="C24" t="s">
        <v>870</v>
      </c>
    </row>
    <row r="25" spans="3:6">
      <c r="C25" t="s">
        <v>871</v>
      </c>
    </row>
    <row r="27" spans="3:6">
      <c r="C27" t="s">
        <v>872</v>
      </c>
    </row>
    <row r="28" spans="3:6">
      <c r="D28" t="s">
        <v>873</v>
      </c>
    </row>
    <row r="29" spans="3:6">
      <c r="D29" t="s">
        <v>874</v>
      </c>
    </row>
    <row r="31" spans="3:6" ht="26.25">
      <c r="D31" s="543" t="s">
        <v>875</v>
      </c>
    </row>
    <row r="32" spans="3:6">
      <c r="E32" t="s">
        <v>876</v>
      </c>
    </row>
    <row r="34" spans="3:30" ht="26.25">
      <c r="D34" s="543" t="s">
        <v>877</v>
      </c>
    </row>
    <row r="35" spans="3:30">
      <c r="E35" t="s">
        <v>878</v>
      </c>
    </row>
    <row r="36" spans="3:30">
      <c r="F36" t="s">
        <v>879</v>
      </c>
    </row>
    <row r="38" spans="3:30">
      <c r="C38" t="s">
        <v>817</v>
      </c>
    </row>
    <row r="40" spans="3:30">
      <c r="D40" t="s">
        <v>820</v>
      </c>
      <c r="AD40" t="s">
        <v>821</v>
      </c>
    </row>
    <row r="41" spans="3:30">
      <c r="D41" t="s">
        <v>822</v>
      </c>
      <c r="AD41" t="s">
        <v>823</v>
      </c>
    </row>
    <row r="42" spans="3:30">
      <c r="D42" t="s">
        <v>825</v>
      </c>
      <c r="AD42" t="s">
        <v>826</v>
      </c>
    </row>
    <row r="43" spans="3:30">
      <c r="D43" t="s">
        <v>827</v>
      </c>
      <c r="AD43" t="s">
        <v>828</v>
      </c>
    </row>
    <row r="44" spans="3:30">
      <c r="D44" t="s">
        <v>830</v>
      </c>
      <c r="AD44" t="s">
        <v>831</v>
      </c>
    </row>
    <row r="45" spans="3:30">
      <c r="D45" t="s">
        <v>832</v>
      </c>
      <c r="AD45" t="s">
        <v>833</v>
      </c>
    </row>
    <row r="46" spans="3:30">
      <c r="D46" t="s">
        <v>835</v>
      </c>
      <c r="AD46" t="s">
        <v>836</v>
      </c>
    </row>
    <row r="48" spans="3:30">
      <c r="C48" t="s">
        <v>737</v>
      </c>
    </row>
    <row r="50" spans="1:67" ht="17.25">
      <c r="C50" t="s">
        <v>880</v>
      </c>
      <c r="BO50" s="544" t="s">
        <v>881</v>
      </c>
    </row>
    <row r="51" spans="1:67">
      <c r="BO51" t="s">
        <v>882</v>
      </c>
    </row>
    <row r="53" spans="1:67" ht="26.25">
      <c r="A53" s="543" t="s">
        <v>303</v>
      </c>
      <c r="AL53" s="207" t="s">
        <v>883</v>
      </c>
    </row>
    <row r="55" spans="1:67" ht="17.25">
      <c r="B55" t="s">
        <v>755</v>
      </c>
      <c r="BJ55" s="544" t="s">
        <v>884</v>
      </c>
    </row>
    <row r="56" spans="1:67">
      <c r="C56" t="s">
        <v>885</v>
      </c>
    </row>
    <row r="57" spans="1:67">
      <c r="BJ57" t="s">
        <v>886</v>
      </c>
    </row>
    <row r="58" spans="1:67">
      <c r="C58" t="s">
        <v>295</v>
      </c>
    </row>
    <row r="59" spans="1:67">
      <c r="BK59" t="s">
        <v>311</v>
      </c>
    </row>
    <row r="60" spans="1:67">
      <c r="C60" t="s">
        <v>887</v>
      </c>
      <c r="BK60" t="s">
        <v>888</v>
      </c>
    </row>
    <row r="61" spans="1:67">
      <c r="BK61" t="s">
        <v>313</v>
      </c>
    </row>
    <row r="62" spans="1:67">
      <c r="C62" t="s">
        <v>758</v>
      </c>
      <c r="BK62" t="s">
        <v>314</v>
      </c>
    </row>
    <row r="63" spans="1:67">
      <c r="BK63" t="s">
        <v>315</v>
      </c>
    </row>
    <row r="64" spans="1:67">
      <c r="C64" t="s">
        <v>759</v>
      </c>
    </row>
    <row r="65" spans="2:63" ht="17.25">
      <c r="BJ65" s="544" t="s">
        <v>316</v>
      </c>
    </row>
    <row r="66" spans="2:63">
      <c r="C66" t="s">
        <v>299</v>
      </c>
    </row>
    <row r="67" spans="2:63">
      <c r="BJ67" t="s">
        <v>317</v>
      </c>
    </row>
    <row r="68" spans="2:63">
      <c r="C68" t="s">
        <v>889</v>
      </c>
    </row>
    <row r="69" spans="2:63">
      <c r="D69" t="s">
        <v>890</v>
      </c>
    </row>
    <row r="70" spans="2:63">
      <c r="BK70" t="s">
        <v>318</v>
      </c>
    </row>
    <row r="71" spans="2:63">
      <c r="D71" t="s">
        <v>762</v>
      </c>
      <c r="BK71" t="s">
        <v>891</v>
      </c>
    </row>
    <row r="72" spans="2:63">
      <c r="BK72" t="s">
        <v>320</v>
      </c>
    </row>
    <row r="73" spans="2:63">
      <c r="D73" t="s">
        <v>763</v>
      </c>
      <c r="BK73" t="s">
        <v>321</v>
      </c>
    </row>
    <row r="75" spans="2:63">
      <c r="B75" t="s">
        <v>892</v>
      </c>
    </row>
    <row r="76" spans="2:63">
      <c r="C76" t="s">
        <v>893</v>
      </c>
    </row>
    <row r="78" spans="2:63">
      <c r="C78" t="s">
        <v>894</v>
      </c>
    </row>
    <row r="80" spans="2:63">
      <c r="D80" s="232" t="s">
        <v>895</v>
      </c>
    </row>
    <row r="82" spans="2:19">
      <c r="C82" s="261" t="s">
        <v>896</v>
      </c>
      <c r="D82" s="261"/>
      <c r="E82" s="261"/>
      <c r="F82" s="261"/>
      <c r="G82" s="261"/>
      <c r="H82" s="261"/>
      <c r="I82" s="261"/>
      <c r="J82" s="261"/>
      <c r="K82" s="261"/>
      <c r="L82" s="261"/>
      <c r="M82" s="261"/>
      <c r="N82" s="261"/>
      <c r="O82" s="261"/>
      <c r="P82" s="261"/>
      <c r="Q82" s="261"/>
      <c r="R82" s="261"/>
      <c r="S82" s="261"/>
    </row>
    <row r="83" spans="2:19">
      <c r="C83" s="261"/>
      <c r="D83" s="261"/>
      <c r="E83" s="261"/>
      <c r="F83" s="261"/>
      <c r="G83" s="261"/>
      <c r="H83" s="261"/>
      <c r="I83" s="261"/>
      <c r="J83" s="261"/>
      <c r="K83" s="261"/>
      <c r="L83" s="261"/>
      <c r="M83" s="261"/>
      <c r="N83" s="261"/>
      <c r="O83" s="261"/>
      <c r="P83" s="261"/>
      <c r="Q83" s="261"/>
      <c r="R83" s="261"/>
      <c r="S83" s="261"/>
    </row>
    <row r="84" spans="2:19">
      <c r="C84" s="261"/>
      <c r="D84" s="261" t="s">
        <v>897</v>
      </c>
      <c r="E84" s="261"/>
      <c r="F84" s="261"/>
      <c r="G84" s="261"/>
      <c r="H84" s="261"/>
      <c r="I84" s="261"/>
      <c r="J84" s="261"/>
      <c r="K84" s="261"/>
      <c r="L84" s="261"/>
      <c r="M84" s="261"/>
      <c r="N84" s="261"/>
      <c r="O84" s="261"/>
      <c r="P84" s="261"/>
      <c r="Q84" s="261"/>
      <c r="R84" s="261"/>
      <c r="S84" s="261"/>
    </row>
    <row r="85" spans="2:19">
      <c r="C85" s="261"/>
      <c r="D85" s="261"/>
      <c r="E85" s="261" t="s">
        <v>898</v>
      </c>
      <c r="F85" s="261"/>
      <c r="G85" s="261"/>
      <c r="H85" s="261"/>
      <c r="I85" s="261"/>
      <c r="J85" s="261"/>
      <c r="K85" s="261"/>
      <c r="L85" s="261"/>
      <c r="M85" s="261"/>
      <c r="N85" s="261"/>
      <c r="O85" s="261"/>
      <c r="P85" s="261"/>
      <c r="Q85" s="261"/>
      <c r="R85" s="261"/>
      <c r="S85" s="261"/>
    </row>
    <row r="86" spans="2:19">
      <c r="C86" s="261"/>
      <c r="D86" s="261"/>
      <c r="E86" s="261"/>
      <c r="F86" s="261"/>
      <c r="G86" s="261"/>
      <c r="H86" s="261"/>
      <c r="I86" s="261"/>
      <c r="J86" s="261"/>
      <c r="K86" s="261"/>
      <c r="L86" s="261"/>
      <c r="M86" s="261"/>
      <c r="N86" s="261"/>
      <c r="O86" s="261"/>
      <c r="P86" s="261"/>
      <c r="Q86" s="261"/>
      <c r="R86" s="261"/>
      <c r="S86" s="261"/>
    </row>
    <row r="87" spans="2:19">
      <c r="C87" s="261"/>
      <c r="D87" s="261" t="s">
        <v>899</v>
      </c>
      <c r="E87" s="261"/>
      <c r="F87" s="261"/>
      <c r="G87" s="261"/>
      <c r="H87" s="261"/>
      <c r="I87" s="261"/>
      <c r="J87" s="261"/>
      <c r="K87" s="261"/>
      <c r="L87" s="261"/>
      <c r="M87" s="261"/>
      <c r="N87" s="261"/>
      <c r="O87" s="261"/>
      <c r="P87" s="261"/>
      <c r="Q87" s="261"/>
      <c r="R87" s="261"/>
      <c r="S87" s="261"/>
    </row>
    <row r="88" spans="2:19">
      <c r="C88" s="261"/>
      <c r="D88" s="261"/>
      <c r="E88" s="261"/>
      <c r="F88" s="261"/>
      <c r="G88" s="261"/>
      <c r="H88" s="261"/>
      <c r="I88" s="261"/>
      <c r="J88" s="261"/>
      <c r="K88" s="261"/>
      <c r="L88" s="261"/>
      <c r="M88" s="261"/>
      <c r="N88" s="261"/>
      <c r="O88" s="261"/>
      <c r="P88" s="261"/>
      <c r="Q88" s="261"/>
      <c r="R88" s="261"/>
      <c r="S88" s="261"/>
    </row>
    <row r="89" spans="2:19">
      <c r="C89" s="261"/>
      <c r="D89" s="261" t="s">
        <v>900</v>
      </c>
      <c r="E89" s="261"/>
      <c r="F89" s="261"/>
      <c r="G89" s="261"/>
      <c r="H89" s="261"/>
      <c r="I89" s="261"/>
      <c r="J89" s="261"/>
      <c r="K89" s="261"/>
      <c r="L89" s="261"/>
      <c r="M89" s="261"/>
      <c r="N89" s="261"/>
      <c r="O89" s="261"/>
      <c r="P89" s="261"/>
      <c r="Q89" s="261"/>
      <c r="R89" s="261"/>
      <c r="S89" s="261"/>
    </row>
    <row r="90" spans="2:19">
      <c r="C90" s="261"/>
      <c r="D90" s="261"/>
      <c r="E90" s="261" t="s">
        <v>901</v>
      </c>
      <c r="F90" s="261"/>
      <c r="G90" s="261"/>
      <c r="H90" s="261"/>
      <c r="I90" s="261"/>
      <c r="J90" s="261"/>
      <c r="K90" s="261"/>
      <c r="L90" s="261"/>
      <c r="M90" s="261"/>
      <c r="N90" s="261"/>
      <c r="O90" s="261"/>
      <c r="P90" s="261"/>
      <c r="Q90" s="261"/>
      <c r="R90" s="261"/>
      <c r="S90" s="261"/>
    </row>
    <row r="91" spans="2:19">
      <c r="C91" s="261"/>
      <c r="D91" s="261"/>
      <c r="E91" s="261"/>
      <c r="F91" s="261"/>
      <c r="G91" s="261"/>
      <c r="H91" s="261"/>
      <c r="I91" s="261"/>
      <c r="J91" s="261"/>
      <c r="K91" s="261"/>
      <c r="L91" s="261"/>
      <c r="M91" s="261"/>
      <c r="N91" s="261"/>
      <c r="O91" s="261"/>
      <c r="P91" s="261"/>
      <c r="Q91" s="261"/>
      <c r="R91" s="261"/>
      <c r="S91" s="261"/>
    </row>
    <row r="92" spans="2:19">
      <c r="C92" s="261"/>
      <c r="D92" s="261" t="s">
        <v>902</v>
      </c>
      <c r="E92" s="261"/>
      <c r="F92" s="261"/>
      <c r="G92" s="261"/>
      <c r="H92" s="261"/>
      <c r="I92" s="261"/>
      <c r="J92" s="261"/>
      <c r="K92" s="261"/>
      <c r="L92" s="261"/>
      <c r="M92" s="261"/>
      <c r="N92" s="261"/>
      <c r="O92" s="261"/>
      <c r="P92" s="261"/>
      <c r="Q92" s="261"/>
      <c r="R92" s="261"/>
      <c r="S92" s="261"/>
    </row>
    <row r="94" spans="2:19">
      <c r="B94" t="s">
        <v>903</v>
      </c>
    </row>
    <row r="96" spans="2:19">
      <c r="B96" t="s">
        <v>904</v>
      </c>
    </row>
    <row r="98" spans="3:4">
      <c r="C98" t="s">
        <v>905</v>
      </c>
    </row>
    <row r="100" spans="3:4">
      <c r="C100" t="s">
        <v>906</v>
      </c>
    </row>
    <row r="101" spans="3:4">
      <c r="D101" t="s">
        <v>907</v>
      </c>
    </row>
    <row r="103" spans="3:4">
      <c r="C103" t="s">
        <v>908</v>
      </c>
    </row>
    <row r="104" spans="3:4">
      <c r="D104" t="s">
        <v>909</v>
      </c>
    </row>
    <row r="105" spans="3:4">
      <c r="D105" t="s">
        <v>910</v>
      </c>
    </row>
    <row r="106" spans="3:4">
      <c r="D106" t="s">
        <v>911</v>
      </c>
    </row>
    <row r="108" spans="3:4">
      <c r="D108" t="s">
        <v>912</v>
      </c>
    </row>
    <row r="110" spans="3:4">
      <c r="D110" t="s">
        <v>913</v>
      </c>
    </row>
  </sheetData>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71F4-598C-424B-A204-040F1E064770}">
  <sheetPr>
    <tabColor rgb="FFC00000"/>
  </sheetPr>
  <dimension ref="A1:J44"/>
  <sheetViews>
    <sheetView showGridLines="0" topLeftCell="A10" workbookViewId="0">
      <selection activeCell="E5" sqref="E5"/>
    </sheetView>
  </sheetViews>
  <sheetFormatPr defaultRowHeight="16.5"/>
  <cols>
    <col min="1" max="1" width="9" style="477"/>
    <col min="2" max="2" width="15" style="548" bestFit="1" customWidth="1"/>
    <col min="3" max="3" width="9" style="548"/>
    <col min="4" max="6" width="18.5" style="548" customWidth="1"/>
    <col min="7" max="7" width="16.625" style="548" customWidth="1"/>
    <col min="8" max="8" width="14.625" style="548" bestFit="1" customWidth="1"/>
    <col min="9" max="16384" width="9" style="548"/>
  </cols>
  <sheetData>
    <row r="1" spans="2:8" s="477" customFormat="1"/>
    <row r="2" spans="2:8" s="477" customFormat="1">
      <c r="B2" s="477" t="s">
        <v>914</v>
      </c>
      <c r="D2" s="545" t="s">
        <v>915</v>
      </c>
    </row>
    <row r="3" spans="2:8" s="477" customFormat="1">
      <c r="B3" s="477" t="s">
        <v>916</v>
      </c>
      <c r="D3" s="929" t="s">
        <v>917</v>
      </c>
      <c r="E3" s="929"/>
      <c r="F3" s="929"/>
      <c r="G3" s="929"/>
      <c r="H3" s="929" t="s">
        <v>454</v>
      </c>
    </row>
    <row r="4" spans="2:8" s="477" customFormat="1">
      <c r="B4" s="546" t="s">
        <v>918</v>
      </c>
      <c r="D4" s="546" t="s">
        <v>919</v>
      </c>
      <c r="E4" s="546" t="s">
        <v>920</v>
      </c>
      <c r="F4" s="546" t="s">
        <v>921</v>
      </c>
      <c r="G4" s="546" t="s">
        <v>922</v>
      </c>
      <c r="H4" s="929"/>
    </row>
    <row r="5" spans="2:8">
      <c r="B5" s="547">
        <v>3933859129</v>
      </c>
      <c r="D5" s="549">
        <v>4079450988</v>
      </c>
      <c r="E5" s="549">
        <v>13109596</v>
      </c>
      <c r="F5" s="550">
        <v>-158701455</v>
      </c>
      <c r="G5" s="551">
        <f>SUM(D5:F5)</f>
        <v>3933859129</v>
      </c>
      <c r="H5" s="552" t="b">
        <f>B5=G5</f>
        <v>1</v>
      </c>
    </row>
    <row r="6" spans="2:8">
      <c r="H6" s="553" t="s">
        <v>455</v>
      </c>
    </row>
    <row r="7" spans="2:8">
      <c r="B7" s="553" t="s">
        <v>923</v>
      </c>
      <c r="D7" s="554">
        <f>D5+F5*(D5/(D5+E5))</f>
        <v>3921257897.3643045</v>
      </c>
      <c r="E7" s="554">
        <f>E5+F5*(E5/(D5+E5))</f>
        <v>12601231.635695655</v>
      </c>
      <c r="F7" s="555"/>
      <c r="G7" s="551">
        <f>SUM(D7:F7)</f>
        <v>3933859129</v>
      </c>
      <c r="H7" s="553">
        <f>G7-B5</f>
        <v>0</v>
      </c>
    </row>
    <row r="9" spans="2:8">
      <c r="B9" s="553" t="s">
        <v>924</v>
      </c>
      <c r="D9" s="556">
        <f>TRUNC(D7+F7*(D7/(D7+E7)),0)</f>
        <v>3921257897</v>
      </c>
      <c r="E9" s="556">
        <f>TRUNC(E7+F7*(E7/(D7+E7)),0)+1</f>
        <v>12601232</v>
      </c>
      <c r="F9" s="555"/>
      <c r="G9" s="551">
        <f>SUM(D9:F9)</f>
        <v>3933859129</v>
      </c>
      <c r="H9" s="553">
        <f>B5-G9</f>
        <v>0</v>
      </c>
    </row>
    <row r="13" spans="2:8">
      <c r="B13" s="548" t="s">
        <v>925</v>
      </c>
    </row>
    <row r="15" spans="2:8">
      <c r="B15" s="548" t="s">
        <v>926</v>
      </c>
    </row>
    <row r="16" spans="2:8">
      <c r="B16" s="548" t="s">
        <v>927</v>
      </c>
    </row>
    <row r="18" spans="2:10">
      <c r="B18" s="548" t="s">
        <v>928</v>
      </c>
    </row>
    <row r="20" spans="2:10">
      <c r="B20" s="548" t="s">
        <v>929</v>
      </c>
    </row>
    <row r="21" spans="2:10">
      <c r="B21" s="548" t="s">
        <v>930</v>
      </c>
    </row>
    <row r="24" spans="2:10">
      <c r="B24" s="477" t="s">
        <v>914</v>
      </c>
      <c r="C24" s="477"/>
      <c r="D24" s="545" t="s">
        <v>931</v>
      </c>
      <c r="E24" s="477"/>
      <c r="F24" s="477"/>
      <c r="G24" s="477"/>
      <c r="H24" s="477"/>
    </row>
    <row r="25" spans="2:10">
      <c r="B25" s="477" t="s">
        <v>916</v>
      </c>
      <c r="C25" s="477"/>
      <c r="D25" s="929" t="s">
        <v>917</v>
      </c>
      <c r="E25" s="929"/>
      <c r="F25" s="929"/>
      <c r="G25" s="929"/>
      <c r="H25" s="929" t="s">
        <v>454</v>
      </c>
    </row>
    <row r="26" spans="2:10">
      <c r="B26" s="546" t="s">
        <v>918</v>
      </c>
      <c r="C26" s="477"/>
      <c r="D26" s="546" t="s">
        <v>919</v>
      </c>
      <c r="E26" s="546" t="s">
        <v>920</v>
      </c>
      <c r="F26" s="546" t="s">
        <v>921</v>
      </c>
      <c r="G26" s="546" t="s">
        <v>922</v>
      </c>
      <c r="H26" s="929"/>
    </row>
    <row r="27" spans="2:10">
      <c r="B27" s="547">
        <v>1943952694</v>
      </c>
      <c r="D27" s="549">
        <v>1604168147</v>
      </c>
      <c r="E27" s="549">
        <v>-32043285</v>
      </c>
      <c r="F27" s="550">
        <v>371827832</v>
      </c>
      <c r="G27" s="551">
        <f>SUM(D27:F27)</f>
        <v>1943952694</v>
      </c>
      <c r="H27" s="552" t="b">
        <f>B27=G27</f>
        <v>1</v>
      </c>
    </row>
    <row r="28" spans="2:10">
      <c r="H28" s="553" t="s">
        <v>455</v>
      </c>
    </row>
    <row r="29" spans="2:10">
      <c r="B29" s="553" t="s">
        <v>923</v>
      </c>
      <c r="D29" s="554">
        <f>TRUNC(D27+(E27*D27/(D27+F27)),0)</f>
        <v>1578154522</v>
      </c>
      <c r="E29" s="554">
        <v>0</v>
      </c>
      <c r="F29" s="555">
        <f>TRUNC(F27+(E27*F27/(D27+F27)),0)</f>
        <v>365798171</v>
      </c>
      <c r="G29" s="551">
        <f>SUM(D29:F29)</f>
        <v>1943952693</v>
      </c>
      <c r="H29" s="553">
        <f>G29-B27</f>
        <v>-1</v>
      </c>
    </row>
    <row r="31" spans="2:10">
      <c r="B31" s="477" t="s">
        <v>914</v>
      </c>
      <c r="C31" s="477"/>
      <c r="D31" s="477" t="s">
        <v>932</v>
      </c>
      <c r="E31" s="477"/>
      <c r="F31" s="477"/>
      <c r="G31" s="477"/>
      <c r="H31" s="477"/>
    </row>
    <row r="32" spans="2:10">
      <c r="B32" s="477" t="s">
        <v>916</v>
      </c>
      <c r="C32" s="477"/>
      <c r="D32" s="929" t="s">
        <v>917</v>
      </c>
      <c r="E32" s="929"/>
      <c r="F32" s="929"/>
      <c r="G32" s="929"/>
      <c r="H32" s="929" t="s">
        <v>454</v>
      </c>
      <c r="J32" s="548">
        <v>891017</v>
      </c>
    </row>
    <row r="33" spans="2:8">
      <c r="B33" s="546" t="s">
        <v>918</v>
      </c>
      <c r="C33" s="477"/>
      <c r="D33" s="546" t="s">
        <v>919</v>
      </c>
      <c r="E33" s="546" t="s">
        <v>920</v>
      </c>
      <c r="F33" s="546" t="s">
        <v>921</v>
      </c>
      <c r="G33" s="546" t="s">
        <v>922</v>
      </c>
      <c r="H33" s="929"/>
    </row>
    <row r="34" spans="2:8">
      <c r="B34" s="547">
        <v>250000000</v>
      </c>
      <c r="D34" s="549">
        <v>-50000000</v>
      </c>
      <c r="E34" s="549">
        <v>200000000</v>
      </c>
      <c r="F34" s="550">
        <v>100000000</v>
      </c>
      <c r="G34" s="551">
        <f>SUM(D34:F34)</f>
        <v>250000000</v>
      </c>
      <c r="H34" s="552" t="b">
        <f>B34=G34</f>
        <v>1</v>
      </c>
    </row>
    <row r="35" spans="2:8">
      <c r="H35" s="553" t="s">
        <v>455</v>
      </c>
    </row>
    <row r="36" spans="2:8">
      <c r="B36" s="553" t="s">
        <v>923</v>
      </c>
      <c r="D36" s="554">
        <v>0</v>
      </c>
      <c r="E36" s="554">
        <f>TRUNC(E34+(D34*E34/(E34+F34)),0)</f>
        <v>166666666</v>
      </c>
      <c r="F36" s="555">
        <f>TRUNC(F34+(D34*F34/(E34+F34)),0)</f>
        <v>83333333</v>
      </c>
      <c r="G36" s="551">
        <f>SUM(D36:F36)</f>
        <v>249999999</v>
      </c>
      <c r="H36" s="553">
        <f>G36-B34</f>
        <v>-1</v>
      </c>
    </row>
    <row r="39" spans="2:8">
      <c r="B39" s="477" t="s">
        <v>914</v>
      </c>
      <c r="C39" s="477"/>
      <c r="D39" s="557" t="s">
        <v>933</v>
      </c>
      <c r="E39" s="558" t="s">
        <v>934</v>
      </c>
      <c r="F39" s="477"/>
      <c r="G39" s="477"/>
      <c r="H39" s="477"/>
    </row>
    <row r="40" spans="2:8">
      <c r="B40" s="477" t="s">
        <v>916</v>
      </c>
      <c r="C40" s="477"/>
      <c r="D40" s="929" t="s">
        <v>917</v>
      </c>
      <c r="E40" s="929"/>
      <c r="F40" s="929"/>
      <c r="G40" s="929"/>
      <c r="H40" s="929" t="s">
        <v>454</v>
      </c>
    </row>
    <row r="41" spans="2:8">
      <c r="B41" s="546" t="s">
        <v>918</v>
      </c>
      <c r="C41" s="477"/>
      <c r="D41" s="546" t="s">
        <v>919</v>
      </c>
      <c r="E41" s="546" t="s">
        <v>920</v>
      </c>
      <c r="F41" s="546" t="s">
        <v>921</v>
      </c>
      <c r="G41" s="546" t="s">
        <v>922</v>
      </c>
      <c r="H41" s="929"/>
    </row>
    <row r="42" spans="2:8">
      <c r="B42" s="547">
        <v>-292481917</v>
      </c>
      <c r="D42" s="549">
        <v>-380767410</v>
      </c>
      <c r="E42" s="549">
        <v>72617895</v>
      </c>
      <c r="F42" s="550">
        <v>15667598</v>
      </c>
      <c r="G42" s="551">
        <f>SUM(D42:F42)</f>
        <v>-292481917</v>
      </c>
      <c r="H42" s="552" t="b">
        <f>B42=G42</f>
        <v>1</v>
      </c>
    </row>
    <row r="43" spans="2:8">
      <c r="H43" s="553" t="s">
        <v>455</v>
      </c>
    </row>
    <row r="44" spans="2:8">
      <c r="B44" s="553" t="s">
        <v>923</v>
      </c>
      <c r="D44" s="559">
        <f>MAX(B42,D42)</f>
        <v>-292481917</v>
      </c>
      <c r="E44" s="554">
        <f>$D$46*E42/($E$42+$F$42)</f>
        <v>0</v>
      </c>
      <c r="F44" s="554">
        <f>$D$46*F42/($E$42+$F$42)</f>
        <v>0</v>
      </c>
      <c r="G44" s="551">
        <f>SUM(D44:F44)</f>
        <v>-292481917</v>
      </c>
      <c r="H44" s="553">
        <f>G44-B42</f>
        <v>0</v>
      </c>
    </row>
  </sheetData>
  <mergeCells count="8">
    <mergeCell ref="D40:G40"/>
    <mergeCell ref="H40:H41"/>
    <mergeCell ref="D3:G3"/>
    <mergeCell ref="H3:H4"/>
    <mergeCell ref="D25:G25"/>
    <mergeCell ref="H25:H26"/>
    <mergeCell ref="D32:G32"/>
    <mergeCell ref="H32:H33"/>
  </mergeCells>
  <phoneticPr fontId="2" type="noConversion"/>
  <conditionalFormatting sqref="D5:F5 D27:F27">
    <cfRule type="cellIs" dxfId="955" priority="3" operator="lessThan">
      <formula>0</formula>
    </cfRule>
  </conditionalFormatting>
  <conditionalFormatting sqref="D34:F34">
    <cfRule type="cellIs" dxfId="954" priority="2" operator="lessThan">
      <formula>0</formula>
    </cfRule>
  </conditionalFormatting>
  <conditionalFormatting sqref="D42:F42">
    <cfRule type="cellIs" dxfId="953" priority="1" operator="lessThan">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04C7-792C-4A59-A14C-8187BF1A9CDF}">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43101</v>
      </c>
      <c r="J14" s="760"/>
      <c r="K14" s="760"/>
      <c r="L14" s="760"/>
      <c r="M14" s="760"/>
      <c r="N14" s="760"/>
      <c r="O14" s="760"/>
      <c r="P14" s="74" t="s">
        <v>107</v>
      </c>
      <c r="Q14" s="74"/>
      <c r="R14" s="760">
        <f>EOMONTH(I14,11)</f>
        <v>43465</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C19" s="471" t="b">
        <f>'2017결재용'!AQ110=J20</f>
        <v>1</v>
      </c>
      <c r="AF19" t="s">
        <v>163</v>
      </c>
    </row>
    <row r="20" spans="1:34" ht="17.25" thickBot="1">
      <c r="A20" s="765">
        <f>'2018결재용'!AQ110</f>
        <v>10.41</v>
      </c>
      <c r="B20" s="766"/>
      <c r="C20" s="766"/>
      <c r="D20" s="766"/>
      <c r="E20" s="766"/>
      <c r="F20" s="766"/>
      <c r="G20" s="766"/>
      <c r="H20" s="766"/>
      <c r="I20" s="766"/>
      <c r="J20" s="766">
        <f>'고용증대 상시근로자수-2017(장애인적용)'!BS110</f>
        <v>8.5</v>
      </c>
      <c r="K20" s="766"/>
      <c r="L20" s="766"/>
      <c r="M20" s="766"/>
      <c r="N20" s="766"/>
      <c r="O20" s="766"/>
      <c r="P20" s="766"/>
      <c r="Q20" s="766"/>
      <c r="R20" s="766"/>
      <c r="S20" s="767">
        <f>IF(TRUNC(A20,2)-TRUNC(J20,2)&gt;=0,TRUNC(A20,2)-TRUNC(J20,2),0)</f>
        <v>1.9100000000000001</v>
      </c>
      <c r="T20" s="767"/>
      <c r="U20" s="767"/>
      <c r="V20" s="767"/>
      <c r="W20" s="767"/>
      <c r="X20" s="767"/>
      <c r="Y20" s="767"/>
      <c r="Z20" s="767"/>
      <c r="AA20" s="768"/>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C22" s="471" t="b">
        <f>'2017결재용'!AR110=J23</f>
        <v>1</v>
      </c>
      <c r="AF22" t="s">
        <v>167</v>
      </c>
    </row>
    <row r="23" spans="1:34" ht="17.25" thickBot="1">
      <c r="A23" s="765">
        <f>'2018결재용'!AR110</f>
        <v>8.41</v>
      </c>
      <c r="B23" s="766"/>
      <c r="C23" s="766"/>
      <c r="D23" s="766"/>
      <c r="E23" s="766"/>
      <c r="F23" s="766"/>
      <c r="G23" s="766"/>
      <c r="H23" s="766"/>
      <c r="I23" s="766"/>
      <c r="J23" s="766">
        <f>'고용증대 상시근로자수-2017(장애인적용)'!BT110</f>
        <v>6.5</v>
      </c>
      <c r="K23" s="766"/>
      <c r="L23" s="766"/>
      <c r="M23" s="766"/>
      <c r="N23" s="766"/>
      <c r="O23" s="766"/>
      <c r="P23" s="766"/>
      <c r="Q23" s="766"/>
      <c r="R23" s="766"/>
      <c r="S23" s="767">
        <f>IF(TRUNC(A23,2)-TRUNC(J23,2)&gt;=0,TRUNC(A23,2)-TRUNC(J23,2),0)</f>
        <v>1.9100000000000001</v>
      </c>
      <c r="T23" s="767"/>
      <c r="U23" s="767"/>
      <c r="V23" s="767"/>
      <c r="W23" s="767"/>
      <c r="X23" s="767"/>
      <c r="Y23" s="767"/>
      <c r="Z23" s="767"/>
      <c r="AA23" s="768"/>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D25" t="s">
        <v>636</v>
      </c>
      <c r="AE25" s="218">
        <f>AE24*5/12</f>
        <v>4775000</v>
      </c>
      <c r="AF25" t="s">
        <v>169</v>
      </c>
    </row>
    <row r="26" spans="1:34" ht="17.25" thickBot="1">
      <c r="A26" s="765">
        <f>A20-A23</f>
        <v>2</v>
      </c>
      <c r="B26" s="766"/>
      <c r="C26" s="766"/>
      <c r="D26" s="766"/>
      <c r="E26" s="766"/>
      <c r="F26" s="766"/>
      <c r="G26" s="766"/>
      <c r="H26" s="766"/>
      <c r="I26" s="766"/>
      <c r="J26" s="766">
        <f>J20-J23</f>
        <v>2</v>
      </c>
      <c r="K26" s="766"/>
      <c r="L26" s="766"/>
      <c r="M26" s="766"/>
      <c r="N26" s="766"/>
      <c r="O26" s="766"/>
      <c r="P26" s="766"/>
      <c r="Q26" s="766"/>
      <c r="R26" s="766"/>
      <c r="S26" s="767">
        <f>IF(TRUNC(A26,2)-TRUNC(J26,2)&gt;=0,TRUNC(A26,2)-TRUNC(J26,2),0)</f>
        <v>0</v>
      </c>
      <c r="T26" s="767"/>
      <c r="U26" s="767"/>
      <c r="V26" s="767"/>
      <c r="W26" s="767"/>
      <c r="X26" s="767"/>
      <c r="Y26" s="767"/>
      <c r="Z26" s="767"/>
      <c r="AA26" s="768"/>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f>IF(S23&gt;0,S23,0)</f>
        <v>1.9100000000000001</v>
      </c>
      <c r="K31" s="799"/>
      <c r="L31" s="799"/>
      <c r="M31" s="799"/>
      <c r="N31" s="799"/>
      <c r="O31" s="800"/>
      <c r="P31" s="801" t="str">
        <f>TRUNC(AC31/10000000,0)&amp;"천"&amp;RIGHT(TRUNC(AC31/1000000,0),1)&amp;"백만원"</f>
        <v>1천2백만원</v>
      </c>
      <c r="Q31" s="802"/>
      <c r="R31" s="802"/>
      <c r="S31" s="803"/>
      <c r="T31" s="819">
        <f>J31*AC31</f>
        <v>22920000</v>
      </c>
      <c r="U31" s="820"/>
      <c r="V31" s="820"/>
      <c r="W31" s="820"/>
      <c r="X31" s="820"/>
      <c r="Y31" s="820"/>
      <c r="Z31" s="820"/>
      <c r="AA31" s="820"/>
      <c r="AC31" s="111">
        <v>12000000</v>
      </c>
      <c r="AE31" s="218">
        <f>T31*20%</f>
        <v>4584000</v>
      </c>
      <c r="AF31" t="s">
        <v>175</v>
      </c>
    </row>
    <row r="32" spans="1:34" ht="17.25" customHeight="1">
      <c r="A32" s="788"/>
      <c r="B32" s="789"/>
      <c r="C32" s="795"/>
      <c r="D32" s="796"/>
      <c r="E32" s="797"/>
      <c r="F32" s="804" t="s">
        <v>348</v>
      </c>
      <c r="G32" s="805"/>
      <c r="H32" s="805"/>
      <c r="I32" s="806"/>
      <c r="J32" s="804">
        <f>IF(S26&gt;0,S26,0)</f>
        <v>0</v>
      </c>
      <c r="K32" s="805"/>
      <c r="L32" s="805"/>
      <c r="M32" s="805"/>
      <c r="N32" s="805"/>
      <c r="O32" s="806"/>
      <c r="P32" s="801" t="str">
        <f>TRUNC(AC32/1000000,0)&amp;"백"&amp;RIGHT(TRUNC(AC32/100000,0),1)&amp;"십만원"</f>
        <v>7백7십만원</v>
      </c>
      <c r="Q32" s="802"/>
      <c r="R32" s="802"/>
      <c r="S32" s="803"/>
      <c r="T32" s="807">
        <f>J32*AC32</f>
        <v>0</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f>SUM(J29:O32)</f>
        <v>1.9100000000000001</v>
      </c>
      <c r="K33" s="812"/>
      <c r="L33" s="812"/>
      <c r="M33" s="812"/>
      <c r="N33" s="812"/>
      <c r="O33" s="813"/>
      <c r="P33" s="814"/>
      <c r="Q33" s="815"/>
      <c r="R33" s="815"/>
      <c r="S33" s="816"/>
      <c r="T33" s="817">
        <f>SUM(T29:AA32)</f>
        <v>22920000</v>
      </c>
      <c r="U33" s="818"/>
      <c r="V33" s="818"/>
      <c r="W33" s="818"/>
      <c r="X33" s="818"/>
      <c r="Y33" s="818"/>
      <c r="Z33" s="818"/>
      <c r="AA33" s="818"/>
      <c r="AE33" s="218">
        <f>AE31/2</f>
        <v>2292000</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f>AE33</f>
        <v>2292000</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f>AE35*5/12</f>
        <v>955000</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f>AE35-AE37</f>
        <v>1337000</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f>A20</f>
        <v>10.41</v>
      </c>
      <c r="B45" s="766"/>
      <c r="C45" s="766"/>
      <c r="D45" s="766"/>
      <c r="E45" s="766"/>
      <c r="F45" s="766"/>
      <c r="G45" s="766"/>
      <c r="H45" s="766"/>
      <c r="I45" s="766"/>
      <c r="J45" s="766">
        <f>J20</f>
        <v>8.5</v>
      </c>
      <c r="K45" s="766"/>
      <c r="L45" s="766"/>
      <c r="M45" s="766"/>
      <c r="N45" s="766"/>
      <c r="O45" s="766"/>
      <c r="P45" s="766"/>
      <c r="Q45" s="766"/>
      <c r="R45" s="766"/>
      <c r="S45" s="829">
        <f>IF(TRUNC(A45,2)-TRUNC(J45,2)&gt;=0,TRUNC(A45,2)-TRUNC(J45,2),0)</f>
        <v>1.9100000000000001</v>
      </c>
      <c r="T45" s="829"/>
      <c r="U45" s="829"/>
      <c r="V45" s="829"/>
      <c r="W45" s="829"/>
      <c r="X45" s="829"/>
      <c r="Y45" s="829"/>
      <c r="Z45" s="829"/>
      <c r="AA45" s="83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f>W60*20%</f>
        <v>4584000</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f>SUM(T33,T36,T39,W48:AA49,W57:AA58)</f>
        <v>22920000</v>
      </c>
      <c r="X60" s="865"/>
      <c r="Y60" s="865"/>
      <c r="Z60" s="865"/>
      <c r="AA60" s="86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207</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207</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952" priority="20" operator="lessThan">
      <formula>0</formula>
    </cfRule>
  </conditionalFormatting>
  <conditionalFormatting sqref="AC23">
    <cfRule type="cellIs" dxfId="951" priority="19" operator="lessThan">
      <formula>0</formula>
    </cfRule>
  </conditionalFormatting>
  <conditionalFormatting sqref="AC26">
    <cfRule type="cellIs" dxfId="950" priority="17" operator="equal">
      <formula>0</formula>
    </cfRule>
    <cfRule type="cellIs" dxfId="949" priority="18" operator="lessThan">
      <formula>0</formula>
    </cfRule>
  </conditionalFormatting>
  <conditionalFormatting sqref="AC45">
    <cfRule type="cellIs" dxfId="948" priority="15" operator="equal">
      <formula>0</formula>
    </cfRule>
    <cfRule type="cellIs" dxfId="947" priority="16" operator="lessThan">
      <formula>0</formula>
    </cfRule>
  </conditionalFormatting>
  <conditionalFormatting sqref="A48:F49">
    <cfRule type="cellIs" dxfId="946" priority="14" operator="greaterThan">
      <formula>$AC$45&gt;0</formula>
    </cfRule>
  </conditionalFormatting>
  <conditionalFormatting sqref="A50:F50">
    <cfRule type="cellIs" dxfId="945" priority="13" operator="lessThan">
      <formula>$AC$45&lt;0</formula>
    </cfRule>
  </conditionalFormatting>
  <conditionalFormatting sqref="G48:L48">
    <cfRule type="cellIs" dxfId="944" priority="12" operator="greaterThan">
      <formula>$S$23&gt;0</formula>
    </cfRule>
  </conditionalFormatting>
  <conditionalFormatting sqref="G49:L49">
    <cfRule type="cellIs" dxfId="943" priority="11" operator="lessThan">
      <formula>$S$23&lt;0</formula>
    </cfRule>
  </conditionalFormatting>
  <conditionalFormatting sqref="AC54">
    <cfRule type="cellIs" dxfId="942" priority="9" operator="equal">
      <formula>0</formula>
    </cfRule>
    <cfRule type="cellIs" dxfId="941" priority="10" operator="lessThan">
      <formula>0</formula>
    </cfRule>
  </conditionalFormatting>
  <conditionalFormatting sqref="A57:F58">
    <cfRule type="cellIs" dxfId="940" priority="8" operator="greaterThan">
      <formula>$AC$45&gt;0</formula>
    </cfRule>
  </conditionalFormatting>
  <conditionalFormatting sqref="A59:F59">
    <cfRule type="cellIs" dxfId="939" priority="7" operator="lessThan">
      <formula>$AC$45&lt;0</formula>
    </cfRule>
  </conditionalFormatting>
  <conditionalFormatting sqref="G57:L57">
    <cfRule type="cellIs" dxfId="938" priority="6" operator="greaterThan">
      <formula>$S$23&gt;0</formula>
    </cfRule>
  </conditionalFormatting>
  <conditionalFormatting sqref="G58:L58">
    <cfRule type="cellIs" dxfId="937" priority="5" operator="lessThan">
      <formula>$S$23&lt;0</formula>
    </cfRule>
  </conditionalFormatting>
  <conditionalFormatting sqref="AC19">
    <cfRule type="cellIs" dxfId="936" priority="2" operator="equal">
      <formula>FALSE</formula>
    </cfRule>
    <cfRule type="cellIs" dxfId="935" priority="4" operator="equal">
      <formula>TRUE</formula>
    </cfRule>
  </conditionalFormatting>
  <conditionalFormatting sqref="AC22">
    <cfRule type="cellIs" dxfId="934" priority="1" operator="equal">
      <formula>FALSE</formula>
    </cfRule>
    <cfRule type="cellIs" dxfId="93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9353-A169-4C49-8269-624018EEAD86}">
  <sheetPr>
    <tabColor rgb="FFC00000"/>
    <pageSetUpPr fitToPage="1"/>
  </sheetPr>
  <dimension ref="B2:AQ41"/>
  <sheetViews>
    <sheetView showGridLines="0" showZeros="0" zoomScaleNormal="100" workbookViewId="0">
      <selection activeCell="E5" sqref="E5"/>
    </sheetView>
  </sheetViews>
  <sheetFormatPr defaultRowHeight="11.25"/>
  <cols>
    <col min="1" max="1" width="2.125" style="560" customWidth="1"/>
    <col min="2" max="8" width="3" style="560" customWidth="1"/>
    <col min="9" max="9" width="3.75" style="560" customWidth="1"/>
    <col min="10" max="13" width="3" style="560" customWidth="1"/>
    <col min="14" max="16" width="4.375" style="560" customWidth="1"/>
    <col min="17" max="18" width="3" style="560" customWidth="1"/>
    <col min="19" max="21" width="4.375" style="560" customWidth="1"/>
    <col min="22" max="23" width="3" style="560" customWidth="1"/>
    <col min="24" max="26" width="4.375" style="560" customWidth="1"/>
    <col min="27" max="28" width="3" style="560" customWidth="1"/>
    <col min="29" max="31" width="4.375" style="560" customWidth="1"/>
    <col min="32" max="33" width="3" style="560" customWidth="1"/>
    <col min="34" max="35" width="4.875" style="560" customWidth="1"/>
    <col min="36" max="36" width="3.25" style="560" customWidth="1"/>
    <col min="37" max="37" width="16.625" style="560" customWidth="1"/>
    <col min="38" max="38" width="13" style="560" customWidth="1"/>
    <col min="39" max="43" width="13.125" style="560" customWidth="1"/>
    <col min="44" max="256" width="9" style="560"/>
    <col min="257" max="257" width="2.125" style="560" customWidth="1"/>
    <col min="258" max="291" width="3" style="560" customWidth="1"/>
    <col min="292" max="512" width="9" style="560"/>
    <col min="513" max="513" width="2.125" style="560" customWidth="1"/>
    <col min="514" max="547" width="3" style="560" customWidth="1"/>
    <col min="548" max="768" width="9" style="560"/>
    <col min="769" max="769" width="2.125" style="560" customWidth="1"/>
    <col min="770" max="803" width="3" style="560" customWidth="1"/>
    <col min="804" max="1024" width="9" style="560"/>
    <col min="1025" max="1025" width="2.125" style="560" customWidth="1"/>
    <col min="1026" max="1059" width="3" style="560" customWidth="1"/>
    <col min="1060" max="1280" width="9" style="560"/>
    <col min="1281" max="1281" width="2.125" style="560" customWidth="1"/>
    <col min="1282" max="1315" width="3" style="560" customWidth="1"/>
    <col min="1316" max="1536" width="9" style="560"/>
    <col min="1537" max="1537" width="2.125" style="560" customWidth="1"/>
    <col min="1538" max="1571" width="3" style="560" customWidth="1"/>
    <col min="1572" max="1792" width="9" style="560"/>
    <col min="1793" max="1793" width="2.125" style="560" customWidth="1"/>
    <col min="1794" max="1827" width="3" style="560" customWidth="1"/>
    <col min="1828" max="2048" width="9" style="560"/>
    <col min="2049" max="2049" width="2.125" style="560" customWidth="1"/>
    <col min="2050" max="2083" width="3" style="560" customWidth="1"/>
    <col min="2084" max="2304" width="9" style="560"/>
    <col min="2305" max="2305" width="2.125" style="560" customWidth="1"/>
    <col min="2306" max="2339" width="3" style="560" customWidth="1"/>
    <col min="2340" max="2560" width="9" style="560"/>
    <col min="2561" max="2561" width="2.125" style="560" customWidth="1"/>
    <col min="2562" max="2595" width="3" style="560" customWidth="1"/>
    <col min="2596" max="2816" width="9" style="560"/>
    <col min="2817" max="2817" width="2.125" style="560" customWidth="1"/>
    <col min="2818" max="2851" width="3" style="560" customWidth="1"/>
    <col min="2852" max="3072" width="9" style="560"/>
    <col min="3073" max="3073" width="2.125" style="560" customWidth="1"/>
    <col min="3074" max="3107" width="3" style="560" customWidth="1"/>
    <col min="3108" max="3328" width="9" style="560"/>
    <col min="3329" max="3329" width="2.125" style="560" customWidth="1"/>
    <col min="3330" max="3363" width="3" style="560" customWidth="1"/>
    <col min="3364" max="3584" width="9" style="560"/>
    <col min="3585" max="3585" width="2.125" style="560" customWidth="1"/>
    <col min="3586" max="3619" width="3" style="560" customWidth="1"/>
    <col min="3620" max="3840" width="9" style="560"/>
    <col min="3841" max="3841" width="2.125" style="560" customWidth="1"/>
    <col min="3842" max="3875" width="3" style="560" customWidth="1"/>
    <col min="3876" max="4096" width="9" style="560"/>
    <col min="4097" max="4097" width="2.125" style="560" customWidth="1"/>
    <col min="4098" max="4131" width="3" style="560" customWidth="1"/>
    <col min="4132" max="4352" width="9" style="560"/>
    <col min="4353" max="4353" width="2.125" style="560" customWidth="1"/>
    <col min="4354" max="4387" width="3" style="560" customWidth="1"/>
    <col min="4388" max="4608" width="9" style="560"/>
    <col min="4609" max="4609" width="2.125" style="560" customWidth="1"/>
    <col min="4610" max="4643" width="3" style="560" customWidth="1"/>
    <col min="4644" max="4864" width="9" style="560"/>
    <col min="4865" max="4865" width="2.125" style="560" customWidth="1"/>
    <col min="4866" max="4899" width="3" style="560" customWidth="1"/>
    <col min="4900" max="5120" width="9" style="560"/>
    <col min="5121" max="5121" width="2.125" style="560" customWidth="1"/>
    <col min="5122" max="5155" width="3" style="560" customWidth="1"/>
    <col min="5156" max="5376" width="9" style="560"/>
    <col min="5377" max="5377" width="2.125" style="560" customWidth="1"/>
    <col min="5378" max="5411" width="3" style="560" customWidth="1"/>
    <col min="5412" max="5632" width="9" style="560"/>
    <col min="5633" max="5633" width="2.125" style="560" customWidth="1"/>
    <col min="5634" max="5667" width="3" style="560" customWidth="1"/>
    <col min="5668" max="5888" width="9" style="560"/>
    <col min="5889" max="5889" width="2.125" style="560" customWidth="1"/>
    <col min="5890" max="5923" width="3" style="560" customWidth="1"/>
    <col min="5924" max="6144" width="9" style="560"/>
    <col min="6145" max="6145" width="2.125" style="560" customWidth="1"/>
    <col min="6146" max="6179" width="3" style="560" customWidth="1"/>
    <col min="6180" max="6400" width="9" style="560"/>
    <col min="6401" max="6401" width="2.125" style="560" customWidth="1"/>
    <col min="6402" max="6435" width="3" style="560" customWidth="1"/>
    <col min="6436" max="6656" width="9" style="560"/>
    <col min="6657" max="6657" width="2.125" style="560" customWidth="1"/>
    <col min="6658" max="6691" width="3" style="560" customWidth="1"/>
    <col min="6692" max="6912" width="9" style="560"/>
    <col min="6913" max="6913" width="2.125" style="560" customWidth="1"/>
    <col min="6914" max="6947" width="3" style="560" customWidth="1"/>
    <col min="6948" max="7168" width="9" style="560"/>
    <col min="7169" max="7169" width="2.125" style="560" customWidth="1"/>
    <col min="7170" max="7203" width="3" style="560" customWidth="1"/>
    <col min="7204" max="7424" width="9" style="560"/>
    <col min="7425" max="7425" width="2.125" style="560" customWidth="1"/>
    <col min="7426" max="7459" width="3" style="560" customWidth="1"/>
    <col min="7460" max="7680" width="9" style="560"/>
    <col min="7681" max="7681" width="2.125" style="560" customWidth="1"/>
    <col min="7682" max="7715" width="3" style="560" customWidth="1"/>
    <col min="7716" max="7936" width="9" style="560"/>
    <col min="7937" max="7937" width="2.125" style="560" customWidth="1"/>
    <col min="7938" max="7971" width="3" style="560" customWidth="1"/>
    <col min="7972" max="8192" width="9" style="560"/>
    <col min="8193" max="8193" width="2.125" style="560" customWidth="1"/>
    <col min="8194" max="8227" width="3" style="560" customWidth="1"/>
    <col min="8228" max="8448" width="9" style="560"/>
    <col min="8449" max="8449" width="2.125" style="560" customWidth="1"/>
    <col min="8450" max="8483" width="3" style="560" customWidth="1"/>
    <col min="8484" max="8704" width="9" style="560"/>
    <col min="8705" max="8705" width="2.125" style="560" customWidth="1"/>
    <col min="8706" max="8739" width="3" style="560" customWidth="1"/>
    <col min="8740" max="8960" width="9" style="560"/>
    <col min="8961" max="8961" width="2.125" style="560" customWidth="1"/>
    <col min="8962" max="8995" width="3" style="560" customWidth="1"/>
    <col min="8996" max="9216" width="9" style="560"/>
    <col min="9217" max="9217" width="2.125" style="560" customWidth="1"/>
    <col min="9218" max="9251" width="3" style="560" customWidth="1"/>
    <col min="9252" max="9472" width="9" style="560"/>
    <col min="9473" max="9473" width="2.125" style="560" customWidth="1"/>
    <col min="9474" max="9507" width="3" style="560" customWidth="1"/>
    <col min="9508" max="9728" width="9" style="560"/>
    <col min="9729" max="9729" width="2.125" style="560" customWidth="1"/>
    <col min="9730" max="9763" width="3" style="560" customWidth="1"/>
    <col min="9764" max="9984" width="9" style="560"/>
    <col min="9985" max="9985" width="2.125" style="560" customWidth="1"/>
    <col min="9986" max="10019" width="3" style="560" customWidth="1"/>
    <col min="10020" max="10240" width="9" style="560"/>
    <col min="10241" max="10241" width="2.125" style="560" customWidth="1"/>
    <col min="10242" max="10275" width="3" style="560" customWidth="1"/>
    <col min="10276" max="10496" width="9" style="560"/>
    <col min="10497" max="10497" width="2.125" style="560" customWidth="1"/>
    <col min="10498" max="10531" width="3" style="560" customWidth="1"/>
    <col min="10532" max="10752" width="9" style="560"/>
    <col min="10753" max="10753" width="2.125" style="560" customWidth="1"/>
    <col min="10754" max="10787" width="3" style="560" customWidth="1"/>
    <col min="10788" max="11008" width="9" style="560"/>
    <col min="11009" max="11009" width="2.125" style="560" customWidth="1"/>
    <col min="11010" max="11043" width="3" style="560" customWidth="1"/>
    <col min="11044" max="11264" width="9" style="560"/>
    <col min="11265" max="11265" width="2.125" style="560" customWidth="1"/>
    <col min="11266" max="11299" width="3" style="560" customWidth="1"/>
    <col min="11300" max="11520" width="9" style="560"/>
    <col min="11521" max="11521" width="2.125" style="560" customWidth="1"/>
    <col min="11522" max="11555" width="3" style="560" customWidth="1"/>
    <col min="11556" max="11776" width="9" style="560"/>
    <col min="11777" max="11777" width="2.125" style="560" customWidth="1"/>
    <col min="11778" max="11811" width="3" style="560" customWidth="1"/>
    <col min="11812" max="12032" width="9" style="560"/>
    <col min="12033" max="12033" width="2.125" style="560" customWidth="1"/>
    <col min="12034" max="12067" width="3" style="560" customWidth="1"/>
    <col min="12068" max="12288" width="9" style="560"/>
    <col min="12289" max="12289" width="2.125" style="560" customWidth="1"/>
    <col min="12290" max="12323" width="3" style="560" customWidth="1"/>
    <col min="12324" max="12544" width="9" style="560"/>
    <col min="12545" max="12545" width="2.125" style="560" customWidth="1"/>
    <col min="12546" max="12579" width="3" style="560" customWidth="1"/>
    <col min="12580" max="12800" width="9" style="560"/>
    <col min="12801" max="12801" width="2.125" style="560" customWidth="1"/>
    <col min="12802" max="12835" width="3" style="560" customWidth="1"/>
    <col min="12836" max="13056" width="9" style="560"/>
    <col min="13057" max="13057" width="2.125" style="560" customWidth="1"/>
    <col min="13058" max="13091" width="3" style="560" customWidth="1"/>
    <col min="13092" max="13312" width="9" style="560"/>
    <col min="13313" max="13313" width="2.125" style="560" customWidth="1"/>
    <col min="13314" max="13347" width="3" style="560" customWidth="1"/>
    <col min="13348" max="13568" width="9" style="560"/>
    <col min="13569" max="13569" width="2.125" style="560" customWidth="1"/>
    <col min="13570" max="13603" width="3" style="560" customWidth="1"/>
    <col min="13604" max="13824" width="9" style="560"/>
    <col min="13825" max="13825" width="2.125" style="560" customWidth="1"/>
    <col min="13826" max="13859" width="3" style="560" customWidth="1"/>
    <col min="13860" max="14080" width="9" style="560"/>
    <col min="14081" max="14081" width="2.125" style="560" customWidth="1"/>
    <col min="14082" max="14115" width="3" style="560" customWidth="1"/>
    <col min="14116" max="14336" width="9" style="560"/>
    <col min="14337" max="14337" width="2.125" style="560" customWidth="1"/>
    <col min="14338" max="14371" width="3" style="560" customWidth="1"/>
    <col min="14372" max="14592" width="9" style="560"/>
    <col min="14593" max="14593" width="2.125" style="560" customWidth="1"/>
    <col min="14594" max="14627" width="3" style="560" customWidth="1"/>
    <col min="14628" max="14848" width="9" style="560"/>
    <col min="14849" max="14849" width="2.125" style="560" customWidth="1"/>
    <col min="14850" max="14883" width="3" style="560" customWidth="1"/>
    <col min="14884" max="15104" width="9" style="560"/>
    <col min="15105" max="15105" width="2.125" style="560" customWidth="1"/>
    <col min="15106" max="15139" width="3" style="560" customWidth="1"/>
    <col min="15140" max="15360" width="9" style="560"/>
    <col min="15361" max="15361" width="2.125" style="560" customWidth="1"/>
    <col min="15362" max="15395" width="3" style="560" customWidth="1"/>
    <col min="15396" max="15616" width="9" style="560"/>
    <col min="15617" max="15617" width="2.125" style="560" customWidth="1"/>
    <col min="15618" max="15651" width="3" style="560" customWidth="1"/>
    <col min="15652" max="15872" width="9" style="560"/>
    <col min="15873" max="15873" width="2.125" style="560" customWidth="1"/>
    <col min="15874" max="15907" width="3" style="560" customWidth="1"/>
    <col min="15908" max="16128" width="9" style="560"/>
    <col min="16129" max="16129" width="2.125" style="560" customWidth="1"/>
    <col min="16130" max="16163" width="3" style="560" customWidth="1"/>
    <col min="16164" max="16384" width="9" style="560"/>
  </cols>
  <sheetData>
    <row r="2" spans="2:43">
      <c r="B2" s="560" t="s">
        <v>935</v>
      </c>
      <c r="AI2" s="561" t="s">
        <v>936</v>
      </c>
    </row>
    <row r="3" spans="2:43" ht="39.950000000000003" customHeight="1">
      <c r="B3" s="1127" t="s">
        <v>937</v>
      </c>
      <c r="C3" s="1106"/>
      <c r="D3" s="1106"/>
      <c r="E3" s="1129"/>
      <c r="F3" s="1129"/>
      <c r="G3" s="1129"/>
      <c r="H3" s="1129"/>
      <c r="I3" s="1131" t="s">
        <v>938</v>
      </c>
      <c r="J3" s="1131"/>
      <c r="K3" s="1131"/>
      <c r="L3" s="1131"/>
      <c r="M3" s="1131"/>
      <c r="N3" s="1131"/>
      <c r="O3" s="1131"/>
      <c r="P3" s="1131"/>
      <c r="Q3" s="1131"/>
      <c r="R3" s="1131"/>
      <c r="S3" s="1131"/>
      <c r="T3" s="1131"/>
      <c r="U3" s="1131"/>
      <c r="V3" s="1131"/>
      <c r="W3" s="1131"/>
      <c r="X3" s="1131"/>
      <c r="Y3" s="1131"/>
      <c r="Z3" s="1131"/>
      <c r="AA3" s="1131"/>
      <c r="AB3" s="1106" t="s">
        <v>939</v>
      </c>
      <c r="AC3" s="1106"/>
      <c r="AD3" s="1106"/>
      <c r="AE3" s="1106"/>
      <c r="AF3" s="1129"/>
      <c r="AG3" s="1129"/>
      <c r="AH3" s="1129"/>
      <c r="AI3" s="1133"/>
    </row>
    <row r="4" spans="2:43" ht="39.950000000000003" customHeight="1">
      <c r="B4" s="1128"/>
      <c r="C4" s="949"/>
      <c r="D4" s="949"/>
      <c r="E4" s="1130"/>
      <c r="F4" s="1130"/>
      <c r="G4" s="1130"/>
      <c r="H4" s="1130"/>
      <c r="I4" s="1132"/>
      <c r="J4" s="1132"/>
      <c r="K4" s="1132"/>
      <c r="L4" s="1132"/>
      <c r="M4" s="1132"/>
      <c r="N4" s="1132"/>
      <c r="O4" s="1132"/>
      <c r="P4" s="1132"/>
      <c r="Q4" s="1132"/>
      <c r="R4" s="1132"/>
      <c r="S4" s="1132"/>
      <c r="T4" s="1132"/>
      <c r="U4" s="1132"/>
      <c r="V4" s="1132"/>
      <c r="W4" s="1132"/>
      <c r="X4" s="1132"/>
      <c r="Y4" s="1132"/>
      <c r="Z4" s="1132"/>
      <c r="AA4" s="1132"/>
      <c r="AB4" s="949" t="s">
        <v>940</v>
      </c>
      <c r="AC4" s="949"/>
      <c r="AD4" s="949"/>
      <c r="AE4" s="949"/>
      <c r="AF4" s="1134"/>
      <c r="AG4" s="1134"/>
      <c r="AH4" s="1134"/>
      <c r="AI4" s="1135"/>
    </row>
    <row r="5" spans="2:43">
      <c r="B5" s="562"/>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4"/>
    </row>
    <row r="6" spans="2:43" ht="30" customHeight="1">
      <c r="B6" s="1127" t="s">
        <v>941</v>
      </c>
      <c r="C6" s="1106"/>
      <c r="D6" s="1106"/>
      <c r="E6" s="1106"/>
      <c r="F6" s="1106"/>
      <c r="G6" s="1129" t="s">
        <v>942</v>
      </c>
      <c r="H6" s="1106"/>
      <c r="I6" s="1106" t="s">
        <v>943</v>
      </c>
      <c r="J6" s="1106" t="s">
        <v>944</v>
      </c>
      <c r="K6" s="1106"/>
      <c r="L6" s="1106"/>
      <c r="M6" s="1150"/>
      <c r="N6" s="1152" t="s">
        <v>945</v>
      </c>
      <c r="O6" s="1106"/>
      <c r="P6" s="1106"/>
      <c r="Q6" s="1106"/>
      <c r="R6" s="1106"/>
      <c r="S6" s="1106"/>
      <c r="T6" s="1106"/>
      <c r="U6" s="1106"/>
      <c r="V6" s="1106"/>
      <c r="W6" s="1106"/>
      <c r="X6" s="1106"/>
      <c r="Y6" s="1106"/>
      <c r="Z6" s="1106"/>
      <c r="AA6" s="1106"/>
      <c r="AB6" s="1153"/>
      <c r="AC6" s="1105" t="s">
        <v>946</v>
      </c>
      <c r="AD6" s="1106"/>
      <c r="AE6" s="1106"/>
      <c r="AF6" s="1106"/>
      <c r="AG6" s="1107"/>
      <c r="AH6" s="1105" t="s">
        <v>947</v>
      </c>
      <c r="AI6" s="1107"/>
    </row>
    <row r="7" spans="2:43" ht="30" customHeight="1">
      <c r="B7" s="1148"/>
      <c r="C7" s="932"/>
      <c r="D7" s="932"/>
      <c r="E7" s="932"/>
      <c r="F7" s="932"/>
      <c r="G7" s="932"/>
      <c r="H7" s="932"/>
      <c r="I7" s="932"/>
      <c r="J7" s="932"/>
      <c r="K7" s="932"/>
      <c r="L7" s="932"/>
      <c r="M7" s="1151"/>
      <c r="N7" s="1137" t="s">
        <v>948</v>
      </c>
      <c r="O7" s="1138"/>
      <c r="P7" s="1138"/>
      <c r="Q7" s="1138"/>
      <c r="R7" s="1139"/>
      <c r="S7" s="1140" t="s">
        <v>949</v>
      </c>
      <c r="T7" s="1138"/>
      <c r="U7" s="1138"/>
      <c r="V7" s="1138"/>
      <c r="W7" s="1141"/>
      <c r="X7" s="945" t="s">
        <v>950</v>
      </c>
      <c r="Y7" s="1138"/>
      <c r="Z7" s="1138"/>
      <c r="AA7" s="1138"/>
      <c r="AB7" s="1142"/>
      <c r="AC7" s="1108"/>
      <c r="AD7" s="932"/>
      <c r="AE7" s="932"/>
      <c r="AF7" s="932"/>
      <c r="AG7" s="1109"/>
      <c r="AH7" s="1108"/>
      <c r="AI7" s="1109"/>
      <c r="AJ7" s="560" t="s">
        <v>951</v>
      </c>
    </row>
    <row r="8" spans="2:43" ht="30" customHeight="1" thickBot="1">
      <c r="B8" s="1149"/>
      <c r="C8" s="1125"/>
      <c r="D8" s="1125"/>
      <c r="E8" s="1125"/>
      <c r="F8" s="1125"/>
      <c r="G8" s="1125"/>
      <c r="H8" s="1125"/>
      <c r="I8" s="1125"/>
      <c r="J8" s="1125"/>
      <c r="K8" s="1125"/>
      <c r="L8" s="1125"/>
      <c r="M8" s="1144"/>
      <c r="N8" s="1143" t="s">
        <v>952</v>
      </c>
      <c r="O8" s="1125"/>
      <c r="P8" s="1125"/>
      <c r="Q8" s="1110" t="s">
        <v>953</v>
      </c>
      <c r="R8" s="1144"/>
      <c r="S8" s="1145" t="s">
        <v>952</v>
      </c>
      <c r="T8" s="1125"/>
      <c r="U8" s="1125"/>
      <c r="V8" s="1110" t="s">
        <v>953</v>
      </c>
      <c r="W8" s="1146"/>
      <c r="X8" s="1136" t="s">
        <v>952</v>
      </c>
      <c r="Y8" s="1125"/>
      <c r="Z8" s="1125"/>
      <c r="AA8" s="1110" t="s">
        <v>953</v>
      </c>
      <c r="AB8" s="1147"/>
      <c r="AC8" s="1124" t="s">
        <v>954</v>
      </c>
      <c r="AD8" s="1125"/>
      <c r="AE8" s="1125"/>
      <c r="AF8" s="1110" t="s">
        <v>955</v>
      </c>
      <c r="AG8" s="1111"/>
      <c r="AH8" s="1136"/>
      <c r="AI8" s="1111"/>
    </row>
    <row r="9" spans="2:43" ht="51" customHeight="1">
      <c r="B9" s="1119" t="s">
        <v>956</v>
      </c>
      <c r="C9" s="1120"/>
      <c r="D9" s="1120"/>
      <c r="E9" s="1120"/>
      <c r="F9" s="1120"/>
      <c r="G9" s="1121"/>
      <c r="H9" s="1121"/>
      <c r="I9" s="565" t="s">
        <v>957</v>
      </c>
      <c r="J9" s="1114">
        <v>22265772863</v>
      </c>
      <c r="K9" s="1114"/>
      <c r="L9" s="1114"/>
      <c r="M9" s="1122"/>
      <c r="N9" s="1123">
        <v>22020111112</v>
      </c>
      <c r="O9" s="1114"/>
      <c r="P9" s="1114"/>
      <c r="Q9" s="1103">
        <f>IF(ISERROR(ROUNDUP(N9/$J9,4)),0,ROUNDUP(N9/$J9,4))</f>
        <v>0.98899999999999999</v>
      </c>
      <c r="R9" s="1104"/>
      <c r="S9" s="1126">
        <v>9131751</v>
      </c>
      <c r="T9" s="1114"/>
      <c r="U9" s="1114"/>
      <c r="V9" s="1103">
        <f>IF(ISERROR(ROUNDUP(S9/$J9,4)),0,ROUNDUP(S9/$J9,4))</f>
        <v>5.0000000000000001E-4</v>
      </c>
      <c r="W9" s="1112"/>
      <c r="X9" s="1113"/>
      <c r="Y9" s="1114"/>
      <c r="Z9" s="1114"/>
      <c r="AA9" s="1103">
        <f>IF(ISERROR(ROUNDUP(X9/$J9,4)),0,ROUNDUP(X9/$J9,4))</f>
        <v>0</v>
      </c>
      <c r="AB9" s="1115"/>
      <c r="AC9" s="1113">
        <f>J9-N9-S9-X9</f>
        <v>236530000</v>
      </c>
      <c r="AD9" s="1114"/>
      <c r="AE9" s="1114"/>
      <c r="AF9" s="1103">
        <f>IF(ISERROR(ROUNDUP(AC9/$J9,4)),0,ROUNDUP(AC9/$J9,4))</f>
        <v>1.0699999999999999E-2</v>
      </c>
      <c r="AG9" s="1116"/>
      <c r="AH9" s="1117">
        <v>0</v>
      </c>
      <c r="AI9" s="1118"/>
    </row>
    <row r="10" spans="2:43" ht="48" customHeight="1">
      <c r="B10" s="930" t="s">
        <v>958</v>
      </c>
      <c r="C10" s="931"/>
      <c r="D10" s="931"/>
      <c r="E10" s="931"/>
      <c r="F10" s="931"/>
      <c r="G10" s="932"/>
      <c r="H10" s="932"/>
      <c r="I10" s="566" t="s">
        <v>959</v>
      </c>
      <c r="J10" s="936">
        <v>16135900892</v>
      </c>
      <c r="K10" s="936"/>
      <c r="L10" s="936"/>
      <c r="M10" s="1091"/>
      <c r="N10" s="935">
        <v>16100973932</v>
      </c>
      <c r="O10" s="936"/>
      <c r="P10" s="936"/>
      <c r="Q10" s="937">
        <f>IF(ISERROR(ROUNDUP(N10/$J10,4)),0,ROUNDUP(N10/$J10,4))</f>
        <v>0.99790000000000001</v>
      </c>
      <c r="R10" s="938"/>
      <c r="S10" s="956">
        <v>34926960</v>
      </c>
      <c r="T10" s="936"/>
      <c r="U10" s="936"/>
      <c r="V10" s="937">
        <f>IF(ISERROR(ROUNDUP(S10/$J10,4)),0,ROUNDUP(S10/$J10,4))</f>
        <v>2.1999999999999997E-3</v>
      </c>
      <c r="W10" s="957"/>
      <c r="X10" s="958"/>
      <c r="Y10" s="936"/>
      <c r="Z10" s="936"/>
      <c r="AA10" s="937">
        <f>IF(ISERROR(ROUNDUP(X10/$J10,4)),0,ROUNDUP(X10/$J10,4))</f>
        <v>0</v>
      </c>
      <c r="AB10" s="959"/>
      <c r="AC10" s="958">
        <f>J10-N10-S10-X10</f>
        <v>0</v>
      </c>
      <c r="AD10" s="936"/>
      <c r="AE10" s="936"/>
      <c r="AF10" s="937">
        <f>IF(ISERROR(ROUNDUP(AC10/$J10,4)),0,ROUNDUP(AC10/$J10,4))</f>
        <v>0</v>
      </c>
      <c r="AG10" s="960"/>
      <c r="AH10" s="945">
        <v>0</v>
      </c>
      <c r="AI10" s="946"/>
    </row>
    <row r="11" spans="2:43" ht="45" customHeight="1">
      <c r="B11" s="1087" t="s">
        <v>960</v>
      </c>
      <c r="C11" s="931"/>
      <c r="D11" s="931"/>
      <c r="E11" s="931"/>
      <c r="F11" s="931"/>
      <c r="G11" s="932"/>
      <c r="H11" s="932"/>
      <c r="I11" s="566" t="s">
        <v>961</v>
      </c>
      <c r="J11" s="933">
        <f t="shared" ref="J11:J40" si="0">N11+S11+X11+AC11</f>
        <v>6129871971</v>
      </c>
      <c r="K11" s="933"/>
      <c r="L11" s="933"/>
      <c r="M11" s="934"/>
      <c r="N11" s="1088">
        <f>N9-N10</f>
        <v>5919137180</v>
      </c>
      <c r="O11" s="933"/>
      <c r="P11" s="933"/>
      <c r="Q11" s="937">
        <f>IF(ISERROR(ROUNDUP(N11/$J11,4)),0,ROUNDUP(N11/$J11,4))</f>
        <v>0.9657</v>
      </c>
      <c r="R11" s="938"/>
      <c r="S11" s="1089">
        <f>S9-S10</f>
        <v>-25795209</v>
      </c>
      <c r="T11" s="933"/>
      <c r="U11" s="933"/>
      <c r="V11" s="937">
        <f>IF(ISERROR(ROUNDUP(S11/$J11,4)),0,ROUNDUP(S11/$J11,4))</f>
        <v>-4.3E-3</v>
      </c>
      <c r="W11" s="957"/>
      <c r="X11" s="1078">
        <f>X9-X10</f>
        <v>0</v>
      </c>
      <c r="Y11" s="933"/>
      <c r="Z11" s="933"/>
      <c r="AA11" s="937">
        <f>IF(ISERROR(ROUNDUP(X11/$J11,4)),0,ROUNDUP(X11/$J11,4))</f>
        <v>0</v>
      </c>
      <c r="AB11" s="959"/>
      <c r="AC11" s="1078">
        <f>AC9-AC10</f>
        <v>236530000</v>
      </c>
      <c r="AD11" s="933"/>
      <c r="AE11" s="933"/>
      <c r="AF11" s="937">
        <f>IF(ISERROR(ROUNDUP(AC11/$J11,4)),0,ROUNDUP(AC11/$J11,4))</f>
        <v>3.8600000000000002E-2</v>
      </c>
      <c r="AG11" s="960"/>
      <c r="AH11" s="945">
        <v>0</v>
      </c>
      <c r="AI11" s="946"/>
    </row>
    <row r="12" spans="2:43" ht="42.75" customHeight="1">
      <c r="B12" s="1087" t="s">
        <v>962</v>
      </c>
      <c r="C12" s="931"/>
      <c r="D12" s="931"/>
      <c r="E12" s="931"/>
      <c r="F12" s="931"/>
      <c r="G12" s="932" t="s">
        <v>963</v>
      </c>
      <c r="H12" s="932"/>
      <c r="I12" s="566" t="s">
        <v>964</v>
      </c>
      <c r="J12" s="1098">
        <f>J14-J13</f>
        <v>0</v>
      </c>
      <c r="K12" s="1098"/>
      <c r="L12" s="1098"/>
      <c r="M12" s="1099"/>
      <c r="N12" s="1100"/>
      <c r="O12" s="1095"/>
      <c r="P12" s="1095"/>
      <c r="Q12" s="937">
        <f t="shared" ref="Q12:Q39" si="1">IF(ISERROR(ROUNDUP(N12/$J12,4)),0,ROUNDUP(N12/$J12,4))</f>
        <v>0</v>
      </c>
      <c r="R12" s="938"/>
      <c r="S12" s="1101"/>
      <c r="T12" s="1095"/>
      <c r="U12" s="1095"/>
      <c r="V12" s="937">
        <f t="shared" ref="V12:V40" si="2">IF(ISERROR(ROUNDUP(S12/$J12,4)),0,ROUNDUP(S12/$J12,4))</f>
        <v>0</v>
      </c>
      <c r="W12" s="957"/>
      <c r="X12" s="1094"/>
      <c r="Y12" s="1095"/>
      <c r="Z12" s="1095"/>
      <c r="AA12" s="937">
        <f t="shared" ref="AA12:AA40" si="3">IF(ISERROR(ROUNDUP(X12/$J12,4)),0,ROUNDUP(X12/$J12,4))</f>
        <v>0</v>
      </c>
      <c r="AB12" s="959"/>
      <c r="AC12" s="1094">
        <f>J12-N12-S12-X12</f>
        <v>0</v>
      </c>
      <c r="AD12" s="1095"/>
      <c r="AE12" s="1095"/>
      <c r="AF12" s="937">
        <f t="shared" ref="AF12:AF40" si="4">IF(ISERROR(ROUNDUP(AC12/$J12,4)),0,ROUNDUP(AC12/$J12,4))</f>
        <v>0</v>
      </c>
      <c r="AG12" s="960"/>
      <c r="AH12" s="1096">
        <v>0</v>
      </c>
      <c r="AI12" s="1097"/>
    </row>
    <row r="13" spans="2:43" ht="39.75" customHeight="1" thickBot="1">
      <c r="B13" s="930"/>
      <c r="C13" s="931"/>
      <c r="D13" s="931"/>
      <c r="E13" s="931"/>
      <c r="F13" s="931"/>
      <c r="G13" s="932" t="s">
        <v>965</v>
      </c>
      <c r="H13" s="932"/>
      <c r="I13" s="566" t="s">
        <v>966</v>
      </c>
      <c r="J13" s="936">
        <f>J14</f>
        <v>3643961673</v>
      </c>
      <c r="K13" s="936"/>
      <c r="L13" s="936"/>
      <c r="M13" s="1091"/>
      <c r="N13" s="1102">
        <f>TRUNC(J13*Q13,0)</f>
        <v>3636309353</v>
      </c>
      <c r="O13" s="1093"/>
      <c r="P13" s="1093"/>
      <c r="Q13" s="937">
        <f>$Q$10</f>
        <v>0.99790000000000001</v>
      </c>
      <c r="R13" s="938"/>
      <c r="S13" s="1092">
        <f>J13-N13</f>
        <v>7652320</v>
      </c>
      <c r="T13" s="1093"/>
      <c r="U13" s="1093"/>
      <c r="V13" s="937">
        <f>$V$10</f>
        <v>2.1999999999999997E-3</v>
      </c>
      <c r="W13" s="957"/>
      <c r="X13" s="958"/>
      <c r="Y13" s="936"/>
      <c r="Z13" s="936"/>
      <c r="AA13" s="937">
        <f t="shared" si="3"/>
        <v>0</v>
      </c>
      <c r="AB13" s="959"/>
      <c r="AC13" s="958">
        <f>J13-N13-S13-X13</f>
        <v>0</v>
      </c>
      <c r="AD13" s="936"/>
      <c r="AE13" s="936"/>
      <c r="AF13" s="937">
        <f t="shared" si="4"/>
        <v>0</v>
      </c>
      <c r="AG13" s="960"/>
      <c r="AH13" s="1090" t="s">
        <v>967</v>
      </c>
      <c r="AI13" s="946"/>
    </row>
    <row r="14" spans="2:43" ht="39" customHeight="1">
      <c r="B14" s="930"/>
      <c r="C14" s="931"/>
      <c r="D14" s="931"/>
      <c r="E14" s="931"/>
      <c r="F14" s="931"/>
      <c r="G14" s="932" t="s">
        <v>968</v>
      </c>
      <c r="H14" s="932"/>
      <c r="I14" s="566" t="s">
        <v>969</v>
      </c>
      <c r="J14" s="936">
        <v>3643961673</v>
      </c>
      <c r="K14" s="936"/>
      <c r="L14" s="936"/>
      <c r="M14" s="1091"/>
      <c r="N14" s="1088">
        <f>N12+N13</f>
        <v>3636309353</v>
      </c>
      <c r="O14" s="933"/>
      <c r="P14" s="933"/>
      <c r="Q14" s="937">
        <f t="shared" si="1"/>
        <v>0.99790000000000001</v>
      </c>
      <c r="R14" s="938"/>
      <c r="S14" s="1089">
        <f>S12+S13</f>
        <v>7652320</v>
      </c>
      <c r="T14" s="933"/>
      <c r="U14" s="933"/>
      <c r="V14" s="937">
        <f t="shared" si="2"/>
        <v>2.1999999999999997E-3</v>
      </c>
      <c r="W14" s="957"/>
      <c r="X14" s="1078">
        <f>X12+X13</f>
        <v>0</v>
      </c>
      <c r="Y14" s="933"/>
      <c r="Z14" s="933"/>
      <c r="AA14" s="937">
        <f t="shared" si="3"/>
        <v>0</v>
      </c>
      <c r="AB14" s="959"/>
      <c r="AC14" s="1078">
        <f>AC12+AC13</f>
        <v>0</v>
      </c>
      <c r="AD14" s="933"/>
      <c r="AE14" s="933"/>
      <c r="AF14" s="937">
        <f t="shared" si="4"/>
        <v>0</v>
      </c>
      <c r="AG14" s="960"/>
      <c r="AH14" s="945">
        <v>0</v>
      </c>
      <c r="AI14" s="946"/>
      <c r="AK14" s="567"/>
      <c r="AL14" s="568">
        <f>AL15-AL24</f>
        <v>0</v>
      </c>
      <c r="AM14" s="1079" t="s">
        <v>970</v>
      </c>
      <c r="AN14" s="1084" t="s">
        <v>971</v>
      </c>
      <c r="AO14" s="1085"/>
      <c r="AP14" s="1085"/>
      <c r="AQ14" s="1086"/>
    </row>
    <row r="15" spans="2:43" ht="47.25" customHeight="1">
      <c r="B15" s="1087" t="s">
        <v>972</v>
      </c>
      <c r="C15" s="931"/>
      <c r="D15" s="931"/>
      <c r="E15" s="931"/>
      <c r="F15" s="931"/>
      <c r="G15" s="932"/>
      <c r="H15" s="932"/>
      <c r="I15" s="566" t="s">
        <v>973</v>
      </c>
      <c r="J15" s="933">
        <f t="shared" si="0"/>
        <v>2485910298</v>
      </c>
      <c r="K15" s="933"/>
      <c r="L15" s="933"/>
      <c r="M15" s="934"/>
      <c r="N15" s="1088">
        <f>N11-N14</f>
        <v>2282827827</v>
      </c>
      <c r="O15" s="933"/>
      <c r="P15" s="933"/>
      <c r="Q15" s="937">
        <f t="shared" si="1"/>
        <v>0.91839999999999999</v>
      </c>
      <c r="R15" s="938"/>
      <c r="S15" s="1089">
        <f>S11-S14</f>
        <v>-33447529</v>
      </c>
      <c r="T15" s="933"/>
      <c r="U15" s="933"/>
      <c r="V15" s="937">
        <f t="shared" si="2"/>
        <v>-1.35E-2</v>
      </c>
      <c r="W15" s="957"/>
      <c r="X15" s="1078">
        <f>X11-X14</f>
        <v>0</v>
      </c>
      <c r="Y15" s="933"/>
      <c r="Z15" s="933"/>
      <c r="AA15" s="937">
        <f t="shared" si="3"/>
        <v>0</v>
      </c>
      <c r="AB15" s="959"/>
      <c r="AC15" s="1078">
        <f>AC11-AC14</f>
        <v>236530000</v>
      </c>
      <c r="AD15" s="933"/>
      <c r="AE15" s="933"/>
      <c r="AF15" s="937">
        <f t="shared" si="4"/>
        <v>9.5200000000000007E-2</v>
      </c>
      <c r="AG15" s="960"/>
      <c r="AH15" s="945">
        <v>0</v>
      </c>
      <c r="AI15" s="946"/>
      <c r="AK15" s="569" t="s">
        <v>974</v>
      </c>
      <c r="AL15" s="570">
        <f>SUM(AL16:AL23)</f>
        <v>413543287</v>
      </c>
      <c r="AM15" s="1080"/>
      <c r="AN15" s="571" t="s">
        <v>975</v>
      </c>
      <c r="AO15" s="572" t="s">
        <v>976</v>
      </c>
      <c r="AP15" s="572" t="s">
        <v>977</v>
      </c>
      <c r="AQ15" s="573" t="s">
        <v>978</v>
      </c>
    </row>
    <row r="16" spans="2:43" ht="15" customHeight="1">
      <c r="B16" s="1051" t="s">
        <v>979</v>
      </c>
      <c r="C16" s="1052"/>
      <c r="D16" s="1052"/>
      <c r="E16" s="1052"/>
      <c r="F16" s="1016"/>
      <c r="G16" s="1015" t="s">
        <v>963</v>
      </c>
      <c r="H16" s="1016"/>
      <c r="I16" s="1021" t="s">
        <v>980</v>
      </c>
      <c r="J16" s="1057">
        <f>SUM(AN24:AQ24)</f>
        <v>151150710</v>
      </c>
      <c r="K16" s="1058"/>
      <c r="L16" s="1058"/>
      <c r="M16" s="1058"/>
      <c r="N16" s="1063">
        <f>AN24</f>
        <v>0</v>
      </c>
      <c r="O16" s="1028"/>
      <c r="P16" s="1046"/>
      <c r="Q16" s="970">
        <f t="shared" si="1"/>
        <v>0</v>
      </c>
      <c r="R16" s="971"/>
      <c r="S16" s="1069">
        <f>AO24</f>
        <v>0</v>
      </c>
      <c r="T16" s="1070"/>
      <c r="U16" s="1071"/>
      <c r="V16" s="970">
        <f t="shared" si="2"/>
        <v>0</v>
      </c>
      <c r="W16" s="1003"/>
      <c r="X16" s="1028">
        <f>AP24</f>
        <v>0</v>
      </c>
      <c r="Y16" s="1028"/>
      <c r="Z16" s="1046"/>
      <c r="AA16" s="970">
        <f t="shared" si="3"/>
        <v>0</v>
      </c>
      <c r="AB16" s="976"/>
      <c r="AC16" s="1028">
        <f>AQ24</f>
        <v>151150710</v>
      </c>
      <c r="AD16" s="1028"/>
      <c r="AE16" s="1046"/>
      <c r="AF16" s="970">
        <f t="shared" si="4"/>
        <v>1</v>
      </c>
      <c r="AG16" s="985"/>
      <c r="AH16" s="1052"/>
      <c r="AI16" s="1081"/>
      <c r="AK16" s="574" t="s">
        <v>981</v>
      </c>
      <c r="AL16" s="575">
        <v>4210089</v>
      </c>
      <c r="AM16" s="576"/>
      <c r="AN16" s="577"/>
      <c r="AO16" s="578"/>
      <c r="AP16" s="578"/>
      <c r="AQ16" s="579">
        <f>AL16</f>
        <v>4210089</v>
      </c>
    </row>
    <row r="17" spans="2:43" ht="15" customHeight="1">
      <c r="B17" s="1053"/>
      <c r="C17" s="1054"/>
      <c r="D17" s="1054"/>
      <c r="E17" s="1054"/>
      <c r="F17" s="1018"/>
      <c r="G17" s="1017"/>
      <c r="H17" s="1018"/>
      <c r="I17" s="1022"/>
      <c r="J17" s="1059"/>
      <c r="K17" s="1060"/>
      <c r="L17" s="1060"/>
      <c r="M17" s="1060"/>
      <c r="N17" s="1064"/>
      <c r="O17" s="1030"/>
      <c r="P17" s="1048"/>
      <c r="Q17" s="972"/>
      <c r="R17" s="973"/>
      <c r="S17" s="1072"/>
      <c r="T17" s="1073"/>
      <c r="U17" s="1074"/>
      <c r="V17" s="972"/>
      <c r="W17" s="1004"/>
      <c r="X17" s="1030"/>
      <c r="Y17" s="1030"/>
      <c r="Z17" s="1048"/>
      <c r="AA17" s="972"/>
      <c r="AB17" s="977"/>
      <c r="AC17" s="1030"/>
      <c r="AD17" s="1030"/>
      <c r="AE17" s="1048"/>
      <c r="AF17" s="972"/>
      <c r="AG17" s="986"/>
      <c r="AH17" s="1054"/>
      <c r="AI17" s="1082"/>
      <c r="AK17" s="580" t="s">
        <v>982</v>
      </c>
      <c r="AL17" s="581">
        <v>216422627</v>
      </c>
      <c r="AM17" s="582">
        <f>AL17</f>
        <v>216422627</v>
      </c>
      <c r="AN17" s="583"/>
      <c r="AO17" s="584"/>
      <c r="AP17" s="585"/>
      <c r="AQ17" s="586"/>
    </row>
    <row r="18" spans="2:43" ht="15" customHeight="1">
      <c r="B18" s="1053"/>
      <c r="C18" s="1054"/>
      <c r="D18" s="1054"/>
      <c r="E18" s="1054"/>
      <c r="F18" s="1018"/>
      <c r="G18" s="1019"/>
      <c r="H18" s="1020"/>
      <c r="I18" s="1023"/>
      <c r="J18" s="1061"/>
      <c r="K18" s="1062"/>
      <c r="L18" s="1062"/>
      <c r="M18" s="1062"/>
      <c r="N18" s="1065"/>
      <c r="O18" s="1032"/>
      <c r="P18" s="1050"/>
      <c r="Q18" s="974"/>
      <c r="R18" s="975"/>
      <c r="S18" s="1075"/>
      <c r="T18" s="1076"/>
      <c r="U18" s="1077"/>
      <c r="V18" s="974"/>
      <c r="W18" s="1005"/>
      <c r="X18" s="1032"/>
      <c r="Y18" s="1032"/>
      <c r="Z18" s="1050"/>
      <c r="AA18" s="974"/>
      <c r="AB18" s="978"/>
      <c r="AC18" s="1032"/>
      <c r="AD18" s="1032"/>
      <c r="AE18" s="1050"/>
      <c r="AF18" s="974"/>
      <c r="AG18" s="987"/>
      <c r="AH18" s="1056"/>
      <c r="AI18" s="1083"/>
      <c r="AK18" s="580" t="s">
        <v>983</v>
      </c>
      <c r="AL18" s="581">
        <v>45969950</v>
      </c>
      <c r="AM18" s="582">
        <f>AL18</f>
        <v>45969950</v>
      </c>
      <c r="AN18" s="583"/>
      <c r="AO18" s="584"/>
      <c r="AP18" s="585"/>
      <c r="AQ18" s="586"/>
    </row>
    <row r="19" spans="2:43" ht="15" customHeight="1">
      <c r="B19" s="1053"/>
      <c r="C19" s="1054"/>
      <c r="D19" s="1054"/>
      <c r="E19" s="1054"/>
      <c r="F19" s="1018"/>
      <c r="G19" s="1015" t="s">
        <v>965</v>
      </c>
      <c r="H19" s="1016"/>
      <c r="I19" s="1021" t="s">
        <v>984</v>
      </c>
      <c r="J19" s="1027">
        <f>AM24</f>
        <v>262392577</v>
      </c>
      <c r="K19" s="1028"/>
      <c r="L19" s="1028"/>
      <c r="M19" s="1028"/>
      <c r="N19" s="1033">
        <f>TRUNC(J19*Q19,0)</f>
        <v>259506258</v>
      </c>
      <c r="O19" s="1034"/>
      <c r="P19" s="1035"/>
      <c r="Q19" s="970">
        <f>Q9</f>
        <v>0.98899999999999999</v>
      </c>
      <c r="R19" s="971"/>
      <c r="S19" s="1042">
        <f>J19-N19</f>
        <v>2886319</v>
      </c>
      <c r="T19" s="1034"/>
      <c r="U19" s="1035"/>
      <c r="V19" s="970">
        <f>V9</f>
        <v>5.0000000000000001E-4</v>
      </c>
      <c r="W19" s="1003"/>
      <c r="X19" s="979"/>
      <c r="Y19" s="979"/>
      <c r="Z19" s="980"/>
      <c r="AA19" s="970">
        <f t="shared" si="3"/>
        <v>0</v>
      </c>
      <c r="AB19" s="976"/>
      <c r="AC19" s="979">
        <f>J19-N19-S19-X19</f>
        <v>0</v>
      </c>
      <c r="AD19" s="979"/>
      <c r="AE19" s="980"/>
      <c r="AF19" s="970">
        <f t="shared" si="4"/>
        <v>0</v>
      </c>
      <c r="AG19" s="985"/>
      <c r="AH19" s="988" t="s">
        <v>985</v>
      </c>
      <c r="AI19" s="989"/>
      <c r="AK19" s="580" t="s">
        <v>986</v>
      </c>
      <c r="AL19" s="581">
        <v>0</v>
      </c>
      <c r="AM19" s="587"/>
      <c r="AN19" s="588"/>
      <c r="AO19" s="585"/>
      <c r="AP19" s="585"/>
      <c r="AQ19" s="589">
        <f>AL19</f>
        <v>0</v>
      </c>
    </row>
    <row r="20" spans="2:43" ht="15" customHeight="1">
      <c r="B20" s="1053"/>
      <c r="C20" s="1054"/>
      <c r="D20" s="1054"/>
      <c r="E20" s="1054"/>
      <c r="F20" s="1018"/>
      <c r="G20" s="1017"/>
      <c r="H20" s="1018"/>
      <c r="I20" s="1022"/>
      <c r="J20" s="1029"/>
      <c r="K20" s="1030"/>
      <c r="L20" s="1030"/>
      <c r="M20" s="1030"/>
      <c r="N20" s="1036"/>
      <c r="O20" s="1037"/>
      <c r="P20" s="1038"/>
      <c r="Q20" s="972"/>
      <c r="R20" s="973"/>
      <c r="S20" s="1043"/>
      <c r="T20" s="1037"/>
      <c r="U20" s="1038"/>
      <c r="V20" s="972"/>
      <c r="W20" s="1004"/>
      <c r="X20" s="981"/>
      <c r="Y20" s="981"/>
      <c r="Z20" s="982"/>
      <c r="AA20" s="972"/>
      <c r="AB20" s="977"/>
      <c r="AC20" s="981"/>
      <c r="AD20" s="981"/>
      <c r="AE20" s="982"/>
      <c r="AF20" s="972"/>
      <c r="AG20" s="986"/>
      <c r="AH20" s="990"/>
      <c r="AI20" s="991"/>
      <c r="AK20" s="580" t="s">
        <v>987</v>
      </c>
      <c r="AL20" s="581">
        <v>95235113</v>
      </c>
      <c r="AM20" s="587"/>
      <c r="AN20" s="588"/>
      <c r="AO20" s="585"/>
      <c r="AP20" s="585"/>
      <c r="AQ20" s="589">
        <f>AL20</f>
        <v>95235113</v>
      </c>
    </row>
    <row r="21" spans="2:43" ht="15" customHeight="1">
      <c r="B21" s="1053"/>
      <c r="C21" s="1054"/>
      <c r="D21" s="1054"/>
      <c r="E21" s="1054"/>
      <c r="F21" s="1018"/>
      <c r="G21" s="1019"/>
      <c r="H21" s="1020"/>
      <c r="I21" s="1023"/>
      <c r="J21" s="1031"/>
      <c r="K21" s="1032"/>
      <c r="L21" s="1032"/>
      <c r="M21" s="1032"/>
      <c r="N21" s="1039"/>
      <c r="O21" s="1040"/>
      <c r="P21" s="1041"/>
      <c r="Q21" s="974"/>
      <c r="R21" s="975"/>
      <c r="S21" s="1044"/>
      <c r="T21" s="1040"/>
      <c r="U21" s="1041"/>
      <c r="V21" s="974"/>
      <c r="W21" s="1005"/>
      <c r="X21" s="983"/>
      <c r="Y21" s="983"/>
      <c r="Z21" s="984"/>
      <c r="AA21" s="974"/>
      <c r="AB21" s="978"/>
      <c r="AC21" s="983"/>
      <c r="AD21" s="983"/>
      <c r="AE21" s="984"/>
      <c r="AF21" s="974"/>
      <c r="AG21" s="987"/>
      <c r="AH21" s="992"/>
      <c r="AI21" s="993"/>
      <c r="AK21" s="580" t="s">
        <v>988</v>
      </c>
      <c r="AL21" s="581">
        <v>0</v>
      </c>
      <c r="AM21" s="587"/>
      <c r="AN21" s="588"/>
      <c r="AO21" s="585"/>
      <c r="AP21" s="585"/>
      <c r="AQ21" s="589">
        <f>AL21</f>
        <v>0</v>
      </c>
    </row>
    <row r="22" spans="2:43" ht="15" customHeight="1">
      <c r="B22" s="1053"/>
      <c r="C22" s="1054"/>
      <c r="D22" s="1054"/>
      <c r="E22" s="1054"/>
      <c r="F22" s="1018"/>
      <c r="G22" s="1015" t="s">
        <v>968</v>
      </c>
      <c r="H22" s="1016"/>
      <c r="I22" s="1021" t="s">
        <v>989</v>
      </c>
      <c r="J22" s="1066">
        <f>AL15</f>
        <v>413543287</v>
      </c>
      <c r="K22" s="1034"/>
      <c r="L22" s="1034"/>
      <c r="M22" s="1034"/>
      <c r="N22" s="961">
        <f>N16+N19</f>
        <v>259506258</v>
      </c>
      <c r="O22" s="962"/>
      <c r="P22" s="963"/>
      <c r="Q22" s="970">
        <f t="shared" si="1"/>
        <v>0.62759999999999994</v>
      </c>
      <c r="R22" s="971"/>
      <c r="S22" s="1000">
        <f>S16+S19</f>
        <v>2886319</v>
      </c>
      <c r="T22" s="962"/>
      <c r="U22" s="963"/>
      <c r="V22" s="970">
        <f t="shared" si="2"/>
        <v>7.0000000000000001E-3</v>
      </c>
      <c r="W22" s="1003"/>
      <c r="X22" s="962">
        <f>X16+X19</f>
        <v>0</v>
      </c>
      <c r="Y22" s="962"/>
      <c r="Z22" s="963"/>
      <c r="AA22" s="970">
        <f t="shared" si="3"/>
        <v>0</v>
      </c>
      <c r="AB22" s="976"/>
      <c r="AC22" s="962">
        <f>AC16+AC19</f>
        <v>151150710</v>
      </c>
      <c r="AD22" s="962"/>
      <c r="AE22" s="963"/>
      <c r="AF22" s="970">
        <f t="shared" si="4"/>
        <v>0.36559999999999998</v>
      </c>
      <c r="AG22" s="985"/>
      <c r="AH22" s="996"/>
      <c r="AI22" s="997"/>
      <c r="AK22" s="580" t="s">
        <v>990</v>
      </c>
      <c r="AL22" s="581">
        <v>51705508</v>
      </c>
      <c r="AM22" s="587"/>
      <c r="AN22" s="588"/>
      <c r="AO22" s="585"/>
      <c r="AP22" s="585"/>
      <c r="AQ22" s="589">
        <f>AL22</f>
        <v>51705508</v>
      </c>
    </row>
    <row r="23" spans="2:43" ht="15" customHeight="1">
      <c r="B23" s="1053"/>
      <c r="C23" s="1054"/>
      <c r="D23" s="1054"/>
      <c r="E23" s="1054"/>
      <c r="F23" s="1018"/>
      <c r="G23" s="1017"/>
      <c r="H23" s="1018"/>
      <c r="I23" s="1022"/>
      <c r="J23" s="1067"/>
      <c r="K23" s="1037"/>
      <c r="L23" s="1037"/>
      <c r="M23" s="1037"/>
      <c r="N23" s="964"/>
      <c r="O23" s="965"/>
      <c r="P23" s="966"/>
      <c r="Q23" s="972"/>
      <c r="R23" s="973"/>
      <c r="S23" s="1001"/>
      <c r="T23" s="965"/>
      <c r="U23" s="966"/>
      <c r="V23" s="972"/>
      <c r="W23" s="1004"/>
      <c r="X23" s="965"/>
      <c r="Y23" s="965"/>
      <c r="Z23" s="966"/>
      <c r="AA23" s="972"/>
      <c r="AB23" s="977"/>
      <c r="AC23" s="965"/>
      <c r="AD23" s="965"/>
      <c r="AE23" s="966"/>
      <c r="AF23" s="972"/>
      <c r="AG23" s="986"/>
      <c r="AH23" s="996"/>
      <c r="AI23" s="997"/>
      <c r="AK23" s="590" t="s">
        <v>991</v>
      </c>
      <c r="AL23" s="591"/>
      <c r="AM23" s="592"/>
      <c r="AN23" s="593"/>
      <c r="AO23" s="594"/>
      <c r="AP23" s="595"/>
      <c r="AQ23" s="596">
        <f>AL23</f>
        <v>0</v>
      </c>
    </row>
    <row r="24" spans="2:43" ht="15" customHeight="1" thickBot="1">
      <c r="B24" s="1055"/>
      <c r="C24" s="1056"/>
      <c r="D24" s="1056"/>
      <c r="E24" s="1056"/>
      <c r="F24" s="1020"/>
      <c r="G24" s="1019"/>
      <c r="H24" s="1020"/>
      <c r="I24" s="1023"/>
      <c r="J24" s="1068"/>
      <c r="K24" s="1040"/>
      <c r="L24" s="1040"/>
      <c r="M24" s="1040"/>
      <c r="N24" s="967"/>
      <c r="O24" s="968"/>
      <c r="P24" s="969"/>
      <c r="Q24" s="974"/>
      <c r="R24" s="975"/>
      <c r="S24" s="1002"/>
      <c r="T24" s="968"/>
      <c r="U24" s="969"/>
      <c r="V24" s="974"/>
      <c r="W24" s="1005"/>
      <c r="X24" s="968"/>
      <c r="Y24" s="968"/>
      <c r="Z24" s="969"/>
      <c r="AA24" s="974"/>
      <c r="AB24" s="978"/>
      <c r="AC24" s="968"/>
      <c r="AD24" s="968"/>
      <c r="AE24" s="969"/>
      <c r="AF24" s="974"/>
      <c r="AG24" s="987"/>
      <c r="AH24" s="998"/>
      <c r="AI24" s="999"/>
      <c r="AK24" s="597" t="s">
        <v>152</v>
      </c>
      <c r="AL24" s="598">
        <f>SUM(AM24:AQ24)</f>
        <v>413543287</v>
      </c>
      <c r="AM24" s="599">
        <f>SUM(AM16:AM23)</f>
        <v>262392577</v>
      </c>
      <c r="AN24" s="600">
        <f t="shared" ref="AN24:AQ24" si="5">SUM(AN16:AN23)</f>
        <v>0</v>
      </c>
      <c r="AO24" s="601">
        <f t="shared" si="5"/>
        <v>0</v>
      </c>
      <c r="AP24" s="601">
        <f t="shared" si="5"/>
        <v>0</v>
      </c>
      <c r="AQ24" s="602">
        <f t="shared" si="5"/>
        <v>151150710</v>
      </c>
    </row>
    <row r="25" spans="2:43" ht="15" customHeight="1">
      <c r="B25" s="1051" t="s">
        <v>992</v>
      </c>
      <c r="C25" s="1052"/>
      <c r="D25" s="1052"/>
      <c r="E25" s="1052"/>
      <c r="F25" s="1016"/>
      <c r="G25" s="1015" t="s">
        <v>963</v>
      </c>
      <c r="H25" s="1016"/>
      <c r="I25" s="1021" t="s">
        <v>993</v>
      </c>
      <c r="J25" s="1057">
        <f>SUM(AM36:AQ36)</f>
        <v>1009398135</v>
      </c>
      <c r="K25" s="1058"/>
      <c r="L25" s="1058"/>
      <c r="M25" s="1058"/>
      <c r="N25" s="1063">
        <f>AN36</f>
        <v>400297462</v>
      </c>
      <c r="O25" s="1028"/>
      <c r="P25" s="1046"/>
      <c r="Q25" s="970">
        <f t="shared" si="1"/>
        <v>0.39660000000000001</v>
      </c>
      <c r="R25" s="971"/>
      <c r="S25" s="1045">
        <f>AO36</f>
        <v>0</v>
      </c>
      <c r="T25" s="1028"/>
      <c r="U25" s="1046"/>
      <c r="V25" s="970">
        <f t="shared" si="2"/>
        <v>0</v>
      </c>
      <c r="W25" s="1003"/>
      <c r="X25" s="1028">
        <f>AP36</f>
        <v>0</v>
      </c>
      <c r="Y25" s="1028"/>
      <c r="Z25" s="1046"/>
      <c r="AA25" s="970">
        <f t="shared" si="3"/>
        <v>0</v>
      </c>
      <c r="AB25" s="976"/>
      <c r="AC25" s="1028">
        <f>AQ36</f>
        <v>19921317</v>
      </c>
      <c r="AD25" s="1028"/>
      <c r="AE25" s="1046"/>
      <c r="AF25" s="970">
        <f t="shared" si="4"/>
        <v>1.9799999999999998E-2</v>
      </c>
      <c r="AG25" s="985"/>
      <c r="AH25" s="994">
        <v>0</v>
      </c>
      <c r="AI25" s="995"/>
      <c r="AK25" s="603" t="s">
        <v>994</v>
      </c>
      <c r="AL25" s="570">
        <f>SUM(AL26:AL35)</f>
        <v>1009398135</v>
      </c>
      <c r="AM25" s="604" t="s">
        <v>970</v>
      </c>
      <c r="AN25" s="605" t="s">
        <v>995</v>
      </c>
      <c r="AO25" s="606" t="s">
        <v>996</v>
      </c>
      <c r="AP25" s="607" t="s">
        <v>950</v>
      </c>
      <c r="AQ25" s="608" t="s">
        <v>997</v>
      </c>
    </row>
    <row r="26" spans="2:43" ht="15" customHeight="1">
      <c r="B26" s="1053"/>
      <c r="C26" s="1054"/>
      <c r="D26" s="1054"/>
      <c r="E26" s="1054"/>
      <c r="F26" s="1018"/>
      <c r="G26" s="1017"/>
      <c r="H26" s="1018"/>
      <c r="I26" s="1022"/>
      <c r="J26" s="1059"/>
      <c r="K26" s="1060"/>
      <c r="L26" s="1060"/>
      <c r="M26" s="1060"/>
      <c r="N26" s="1064"/>
      <c r="O26" s="1030"/>
      <c r="P26" s="1048"/>
      <c r="Q26" s="972"/>
      <c r="R26" s="973"/>
      <c r="S26" s="1047"/>
      <c r="T26" s="1030"/>
      <c r="U26" s="1048"/>
      <c r="V26" s="972"/>
      <c r="W26" s="1004"/>
      <c r="X26" s="1030"/>
      <c r="Y26" s="1030"/>
      <c r="Z26" s="1048"/>
      <c r="AA26" s="972"/>
      <c r="AB26" s="977"/>
      <c r="AC26" s="1030"/>
      <c r="AD26" s="1030"/>
      <c r="AE26" s="1048"/>
      <c r="AF26" s="972"/>
      <c r="AG26" s="986"/>
      <c r="AH26" s="996"/>
      <c r="AI26" s="997"/>
      <c r="AK26" s="574" t="s">
        <v>998</v>
      </c>
      <c r="AL26" s="575">
        <v>331527315</v>
      </c>
      <c r="AM26" s="609">
        <f>AL26</f>
        <v>331527315</v>
      </c>
      <c r="AN26" s="610"/>
      <c r="AO26" s="611"/>
      <c r="AP26" s="578"/>
      <c r="AQ26" s="612"/>
    </row>
    <row r="27" spans="2:43" ht="15" customHeight="1">
      <c r="B27" s="1053"/>
      <c r="C27" s="1054"/>
      <c r="D27" s="1054"/>
      <c r="E27" s="1054"/>
      <c r="F27" s="1018"/>
      <c r="G27" s="1019"/>
      <c r="H27" s="1020"/>
      <c r="I27" s="1023"/>
      <c r="J27" s="1061"/>
      <c r="K27" s="1062"/>
      <c r="L27" s="1062"/>
      <c r="M27" s="1062"/>
      <c r="N27" s="1065"/>
      <c r="O27" s="1032"/>
      <c r="P27" s="1050"/>
      <c r="Q27" s="974"/>
      <c r="R27" s="975"/>
      <c r="S27" s="1049"/>
      <c r="T27" s="1032"/>
      <c r="U27" s="1050"/>
      <c r="V27" s="974"/>
      <c r="W27" s="1005"/>
      <c r="X27" s="1032"/>
      <c r="Y27" s="1032"/>
      <c r="Z27" s="1050"/>
      <c r="AA27" s="974"/>
      <c r="AB27" s="978"/>
      <c r="AC27" s="1032"/>
      <c r="AD27" s="1032"/>
      <c r="AE27" s="1050"/>
      <c r="AF27" s="974"/>
      <c r="AG27" s="987"/>
      <c r="AH27" s="998"/>
      <c r="AI27" s="999"/>
      <c r="AK27" s="580" t="s">
        <v>999</v>
      </c>
      <c r="AL27" s="581">
        <v>174377372</v>
      </c>
      <c r="AM27" s="582">
        <f>AL27</f>
        <v>174377372</v>
      </c>
      <c r="AN27" s="583"/>
      <c r="AO27" s="584"/>
      <c r="AP27" s="585"/>
      <c r="AQ27" s="586"/>
    </row>
    <row r="28" spans="2:43" ht="15" customHeight="1">
      <c r="B28" s="1053"/>
      <c r="C28" s="1054"/>
      <c r="D28" s="1054"/>
      <c r="E28" s="1054"/>
      <c r="F28" s="1018"/>
      <c r="G28" s="1015" t="s">
        <v>965</v>
      </c>
      <c r="H28" s="1016"/>
      <c r="I28" s="1021" t="s">
        <v>1000</v>
      </c>
      <c r="J28" s="1027">
        <f>AM36</f>
        <v>589179356</v>
      </c>
      <c r="K28" s="1028"/>
      <c r="L28" s="1028"/>
      <c r="M28" s="1028"/>
      <c r="N28" s="1033">
        <f>TRUNC(J28*Q28,0)</f>
        <v>587942079</v>
      </c>
      <c r="O28" s="1034"/>
      <c r="P28" s="1035"/>
      <c r="Q28" s="970">
        <f>$Q$10</f>
        <v>0.99790000000000001</v>
      </c>
      <c r="R28" s="971"/>
      <c r="S28" s="1042">
        <f>J28-N28</f>
        <v>1237277</v>
      </c>
      <c r="T28" s="1034"/>
      <c r="U28" s="1035"/>
      <c r="V28" s="970">
        <f>$V$10</f>
        <v>2.1999999999999997E-3</v>
      </c>
      <c r="W28" s="1003"/>
      <c r="X28" s="979"/>
      <c r="Y28" s="979"/>
      <c r="Z28" s="980"/>
      <c r="AA28" s="970">
        <f t="shared" si="3"/>
        <v>0</v>
      </c>
      <c r="AB28" s="976"/>
      <c r="AC28" s="979">
        <f>J28-N28-S28-X28</f>
        <v>0</v>
      </c>
      <c r="AD28" s="979"/>
      <c r="AE28" s="980"/>
      <c r="AF28" s="970">
        <f t="shared" si="4"/>
        <v>0</v>
      </c>
      <c r="AG28" s="985"/>
      <c r="AH28" s="988" t="s">
        <v>967</v>
      </c>
      <c r="AI28" s="989"/>
      <c r="AK28" s="580" t="s">
        <v>1001</v>
      </c>
      <c r="AL28" s="581">
        <v>11200000</v>
      </c>
      <c r="AM28" s="582">
        <f>AL28</f>
        <v>11200000</v>
      </c>
      <c r="AN28" s="588"/>
      <c r="AO28" s="585"/>
      <c r="AP28" s="585"/>
      <c r="AQ28" s="586"/>
    </row>
    <row r="29" spans="2:43" ht="15" customHeight="1">
      <c r="B29" s="1053"/>
      <c r="C29" s="1054"/>
      <c r="D29" s="1054"/>
      <c r="E29" s="1054"/>
      <c r="F29" s="1018"/>
      <c r="G29" s="1017"/>
      <c r="H29" s="1018"/>
      <c r="I29" s="1022"/>
      <c r="J29" s="1029"/>
      <c r="K29" s="1030"/>
      <c r="L29" s="1030"/>
      <c r="M29" s="1030"/>
      <c r="N29" s="1036"/>
      <c r="O29" s="1037"/>
      <c r="P29" s="1038"/>
      <c r="Q29" s="972"/>
      <c r="R29" s="973"/>
      <c r="S29" s="1043"/>
      <c r="T29" s="1037"/>
      <c r="U29" s="1038"/>
      <c r="V29" s="972"/>
      <c r="W29" s="1004"/>
      <c r="X29" s="981"/>
      <c r="Y29" s="981"/>
      <c r="Z29" s="982"/>
      <c r="AA29" s="972"/>
      <c r="AB29" s="977"/>
      <c r="AC29" s="981"/>
      <c r="AD29" s="981"/>
      <c r="AE29" s="982"/>
      <c r="AF29" s="972"/>
      <c r="AG29" s="986"/>
      <c r="AH29" s="990"/>
      <c r="AI29" s="991"/>
      <c r="AK29" s="580" t="s">
        <v>1002</v>
      </c>
      <c r="AL29" s="581">
        <v>52391891</v>
      </c>
      <c r="AM29" s="582">
        <f>AL29</f>
        <v>52391891</v>
      </c>
      <c r="AN29" s="583"/>
      <c r="AO29" s="584"/>
      <c r="AP29" s="585"/>
      <c r="AQ29" s="586"/>
    </row>
    <row r="30" spans="2:43" ht="15" customHeight="1">
      <c r="B30" s="1053"/>
      <c r="C30" s="1054"/>
      <c r="D30" s="1054"/>
      <c r="E30" s="1054"/>
      <c r="F30" s="1018"/>
      <c r="G30" s="1019"/>
      <c r="H30" s="1020"/>
      <c r="I30" s="1023"/>
      <c r="J30" s="1031"/>
      <c r="K30" s="1032"/>
      <c r="L30" s="1032"/>
      <c r="M30" s="1032"/>
      <c r="N30" s="1039"/>
      <c r="O30" s="1040"/>
      <c r="P30" s="1041"/>
      <c r="Q30" s="974"/>
      <c r="R30" s="975"/>
      <c r="S30" s="1044"/>
      <c r="T30" s="1040"/>
      <c r="U30" s="1041"/>
      <c r="V30" s="974"/>
      <c r="W30" s="1005"/>
      <c r="X30" s="983"/>
      <c r="Y30" s="983"/>
      <c r="Z30" s="984"/>
      <c r="AA30" s="974"/>
      <c r="AB30" s="978"/>
      <c r="AC30" s="983"/>
      <c r="AD30" s="983"/>
      <c r="AE30" s="984"/>
      <c r="AF30" s="974"/>
      <c r="AG30" s="987"/>
      <c r="AH30" s="992"/>
      <c r="AI30" s="993"/>
      <c r="AK30" s="580" t="s">
        <v>1003</v>
      </c>
      <c r="AL30" s="581">
        <v>19682778</v>
      </c>
      <c r="AM30" s="582">
        <f>AL30</f>
        <v>19682778</v>
      </c>
      <c r="AN30" s="583"/>
      <c r="AO30" s="584"/>
      <c r="AP30" s="585"/>
      <c r="AQ30" s="586"/>
    </row>
    <row r="31" spans="2:43" ht="15" customHeight="1">
      <c r="B31" s="1053"/>
      <c r="C31" s="1054"/>
      <c r="D31" s="1054"/>
      <c r="E31" s="1054"/>
      <c r="F31" s="1018"/>
      <c r="G31" s="1015" t="s">
        <v>968</v>
      </c>
      <c r="H31" s="1016"/>
      <c r="I31" s="1021" t="s">
        <v>1004</v>
      </c>
      <c r="J31" s="1066">
        <f>AL25</f>
        <v>1009398135</v>
      </c>
      <c r="K31" s="1034"/>
      <c r="L31" s="1034"/>
      <c r="M31" s="1034"/>
      <c r="N31" s="961">
        <f>N25+N28</f>
        <v>988239541</v>
      </c>
      <c r="O31" s="962"/>
      <c r="P31" s="963"/>
      <c r="Q31" s="970">
        <f t="shared" si="1"/>
        <v>0.97909999999999997</v>
      </c>
      <c r="R31" s="971"/>
      <c r="S31" s="1000">
        <f>S25+S28</f>
        <v>1237277</v>
      </c>
      <c r="T31" s="962"/>
      <c r="U31" s="963"/>
      <c r="V31" s="970">
        <f t="shared" si="2"/>
        <v>1.2999999999999999E-3</v>
      </c>
      <c r="W31" s="1003"/>
      <c r="X31" s="962">
        <f>X25+X28</f>
        <v>0</v>
      </c>
      <c r="Y31" s="962"/>
      <c r="Z31" s="963"/>
      <c r="AA31" s="970">
        <f t="shared" si="3"/>
        <v>0</v>
      </c>
      <c r="AB31" s="976"/>
      <c r="AC31" s="962">
        <f>AC25+AC28</f>
        <v>19921317</v>
      </c>
      <c r="AD31" s="962"/>
      <c r="AE31" s="963"/>
      <c r="AF31" s="970">
        <f t="shared" si="4"/>
        <v>1.9799999999999998E-2</v>
      </c>
      <c r="AG31" s="985"/>
      <c r="AH31" s="994">
        <v>0</v>
      </c>
      <c r="AI31" s="995"/>
      <c r="AK31" s="580" t="s">
        <v>1005</v>
      </c>
      <c r="AL31" s="581">
        <v>0</v>
      </c>
      <c r="AM31" s="587"/>
      <c r="AN31" s="583"/>
      <c r="AO31" s="584"/>
      <c r="AP31" s="585"/>
      <c r="AQ31" s="613"/>
    </row>
    <row r="32" spans="2:43" ht="15" customHeight="1">
      <c r="B32" s="1053"/>
      <c r="C32" s="1054"/>
      <c r="D32" s="1054"/>
      <c r="E32" s="1054"/>
      <c r="F32" s="1018"/>
      <c r="G32" s="1017"/>
      <c r="H32" s="1018"/>
      <c r="I32" s="1022"/>
      <c r="J32" s="1067"/>
      <c r="K32" s="1037"/>
      <c r="L32" s="1037"/>
      <c r="M32" s="1037"/>
      <c r="N32" s="964"/>
      <c r="O32" s="965"/>
      <c r="P32" s="966"/>
      <c r="Q32" s="972"/>
      <c r="R32" s="973"/>
      <c r="S32" s="1001"/>
      <c r="T32" s="965"/>
      <c r="U32" s="966"/>
      <c r="V32" s="972"/>
      <c r="W32" s="1004"/>
      <c r="X32" s="965"/>
      <c r="Y32" s="965"/>
      <c r="Z32" s="966"/>
      <c r="AA32" s="972"/>
      <c r="AB32" s="977"/>
      <c r="AC32" s="965"/>
      <c r="AD32" s="965"/>
      <c r="AE32" s="966"/>
      <c r="AF32" s="972"/>
      <c r="AG32" s="986"/>
      <c r="AH32" s="996"/>
      <c r="AI32" s="997"/>
      <c r="AK32" s="580" t="s">
        <v>1006</v>
      </c>
      <c r="AL32" s="581">
        <v>0</v>
      </c>
      <c r="AM32" s="587"/>
      <c r="AN32" s="588"/>
      <c r="AO32" s="585"/>
      <c r="AP32" s="585"/>
      <c r="AQ32" s="589">
        <f>AL32</f>
        <v>0</v>
      </c>
    </row>
    <row r="33" spans="2:43" ht="15" customHeight="1">
      <c r="B33" s="1055"/>
      <c r="C33" s="1056"/>
      <c r="D33" s="1056"/>
      <c r="E33" s="1056"/>
      <c r="F33" s="1020"/>
      <c r="G33" s="1019"/>
      <c r="H33" s="1020"/>
      <c r="I33" s="1023"/>
      <c r="J33" s="1068"/>
      <c r="K33" s="1040"/>
      <c r="L33" s="1040"/>
      <c r="M33" s="1040"/>
      <c r="N33" s="967"/>
      <c r="O33" s="968"/>
      <c r="P33" s="969"/>
      <c r="Q33" s="974"/>
      <c r="R33" s="975"/>
      <c r="S33" s="1002"/>
      <c r="T33" s="968"/>
      <c r="U33" s="969"/>
      <c r="V33" s="974"/>
      <c r="W33" s="1005"/>
      <c r="X33" s="968"/>
      <c r="Y33" s="968"/>
      <c r="Z33" s="969"/>
      <c r="AA33" s="974"/>
      <c r="AB33" s="978"/>
      <c r="AC33" s="968"/>
      <c r="AD33" s="968"/>
      <c r="AE33" s="969"/>
      <c r="AF33" s="974"/>
      <c r="AG33" s="987"/>
      <c r="AH33" s="998"/>
      <c r="AI33" s="999"/>
      <c r="AK33" s="580" t="s">
        <v>1007</v>
      </c>
      <c r="AL33" s="581">
        <v>400297462</v>
      </c>
      <c r="AM33" s="587"/>
      <c r="AN33" s="614">
        <f>AL33</f>
        <v>400297462</v>
      </c>
      <c r="AO33" s="584"/>
      <c r="AP33" s="585"/>
      <c r="AQ33" s="586"/>
    </row>
    <row r="34" spans="2:43" ht="15" customHeight="1">
      <c r="B34" s="1006" t="s">
        <v>1008</v>
      </c>
      <c r="C34" s="1007"/>
      <c r="D34" s="1007"/>
      <c r="E34" s="1007"/>
      <c r="F34" s="1008"/>
      <c r="G34" s="1015"/>
      <c r="H34" s="1016"/>
      <c r="I34" s="1021">
        <v>21</v>
      </c>
      <c r="J34" s="1024">
        <f t="shared" si="0"/>
        <v>1890055450</v>
      </c>
      <c r="K34" s="962"/>
      <c r="L34" s="962"/>
      <c r="M34" s="962"/>
      <c r="N34" s="961">
        <f>N15+N22-N31</f>
        <v>1554094544</v>
      </c>
      <c r="O34" s="962"/>
      <c r="P34" s="963"/>
      <c r="Q34" s="970">
        <f t="shared" si="1"/>
        <v>0.82230000000000003</v>
      </c>
      <c r="R34" s="971"/>
      <c r="S34" s="1000">
        <f>S15+S22-S31</f>
        <v>-31798487</v>
      </c>
      <c r="T34" s="962"/>
      <c r="U34" s="963"/>
      <c r="V34" s="970">
        <f t="shared" si="2"/>
        <v>-1.6899999999999998E-2</v>
      </c>
      <c r="W34" s="1003"/>
      <c r="X34" s="962">
        <f>X15+X22-X31</f>
        <v>0</v>
      </c>
      <c r="Y34" s="962"/>
      <c r="Z34" s="963"/>
      <c r="AA34" s="970">
        <f t="shared" si="3"/>
        <v>0</v>
      </c>
      <c r="AB34" s="976"/>
      <c r="AC34" s="962">
        <f>AC15+AC22-AC31</f>
        <v>367759393</v>
      </c>
      <c r="AD34" s="962"/>
      <c r="AE34" s="963"/>
      <c r="AF34" s="970">
        <f t="shared" si="4"/>
        <v>0.1946</v>
      </c>
      <c r="AG34" s="985"/>
      <c r="AH34" s="994">
        <v>0</v>
      </c>
      <c r="AI34" s="995"/>
      <c r="AK34" s="580" t="s">
        <v>1009</v>
      </c>
      <c r="AL34" s="581">
        <v>19921317</v>
      </c>
      <c r="AM34" s="587"/>
      <c r="AN34" s="588"/>
      <c r="AO34" s="585"/>
      <c r="AP34" s="585"/>
      <c r="AQ34" s="589">
        <f>AL34</f>
        <v>19921317</v>
      </c>
    </row>
    <row r="35" spans="2:43" ht="15" customHeight="1">
      <c r="B35" s="1009"/>
      <c r="C35" s="1010"/>
      <c r="D35" s="1010"/>
      <c r="E35" s="1010"/>
      <c r="F35" s="1011"/>
      <c r="G35" s="1017"/>
      <c r="H35" s="1018"/>
      <c r="I35" s="1022"/>
      <c r="J35" s="1025"/>
      <c r="K35" s="965"/>
      <c r="L35" s="965"/>
      <c r="M35" s="965"/>
      <c r="N35" s="964"/>
      <c r="O35" s="965"/>
      <c r="P35" s="966"/>
      <c r="Q35" s="972"/>
      <c r="R35" s="973"/>
      <c r="S35" s="1001"/>
      <c r="T35" s="965"/>
      <c r="U35" s="966"/>
      <c r="V35" s="972"/>
      <c r="W35" s="1004"/>
      <c r="X35" s="965"/>
      <c r="Y35" s="965"/>
      <c r="Z35" s="966"/>
      <c r="AA35" s="972"/>
      <c r="AB35" s="977"/>
      <c r="AC35" s="965"/>
      <c r="AD35" s="965"/>
      <c r="AE35" s="966"/>
      <c r="AF35" s="972"/>
      <c r="AG35" s="986"/>
      <c r="AH35" s="996"/>
      <c r="AI35" s="997"/>
      <c r="AK35" s="590"/>
      <c r="AL35" s="615"/>
      <c r="AM35" s="616"/>
      <c r="AN35" s="617"/>
      <c r="AO35" s="618"/>
      <c r="AP35" s="595"/>
      <c r="AQ35" s="596"/>
    </row>
    <row r="36" spans="2:43" ht="15" customHeight="1" thickBot="1">
      <c r="B36" s="1012"/>
      <c r="C36" s="1013"/>
      <c r="D36" s="1013"/>
      <c r="E36" s="1013"/>
      <c r="F36" s="1014"/>
      <c r="G36" s="1019"/>
      <c r="H36" s="1020"/>
      <c r="I36" s="1023"/>
      <c r="J36" s="1026"/>
      <c r="K36" s="968"/>
      <c r="L36" s="968"/>
      <c r="M36" s="968"/>
      <c r="N36" s="967"/>
      <c r="O36" s="968"/>
      <c r="P36" s="969"/>
      <c r="Q36" s="974"/>
      <c r="R36" s="975"/>
      <c r="S36" s="1002"/>
      <c r="T36" s="968"/>
      <c r="U36" s="969"/>
      <c r="V36" s="974"/>
      <c r="W36" s="1005"/>
      <c r="X36" s="968"/>
      <c r="Y36" s="968"/>
      <c r="Z36" s="969"/>
      <c r="AA36" s="974"/>
      <c r="AB36" s="978"/>
      <c r="AC36" s="968"/>
      <c r="AD36" s="968"/>
      <c r="AE36" s="969"/>
      <c r="AF36" s="974"/>
      <c r="AG36" s="987"/>
      <c r="AH36" s="998"/>
      <c r="AI36" s="999"/>
      <c r="AK36" s="619" t="s">
        <v>152</v>
      </c>
      <c r="AL36" s="620">
        <f>SUM(AM36:AQ36)</f>
        <v>1009398135</v>
      </c>
      <c r="AM36" s="621">
        <f>SUM(AM26:AM35)</f>
        <v>589179356</v>
      </c>
      <c r="AN36" s="622">
        <f t="shared" ref="AN36:AQ36" si="6">SUM(AN26:AN35)</f>
        <v>400297462</v>
      </c>
      <c r="AO36" s="623">
        <f t="shared" si="6"/>
        <v>0</v>
      </c>
      <c r="AP36" s="623">
        <f t="shared" si="6"/>
        <v>0</v>
      </c>
      <c r="AQ36" s="624">
        <f t="shared" si="6"/>
        <v>19921317</v>
      </c>
    </row>
    <row r="37" spans="2:43" ht="45.75" customHeight="1" thickBot="1">
      <c r="B37" s="930" t="s">
        <v>1010</v>
      </c>
      <c r="C37" s="931"/>
      <c r="D37" s="931"/>
      <c r="E37" s="931"/>
      <c r="F37" s="931"/>
      <c r="G37" s="932"/>
      <c r="H37" s="932"/>
      <c r="I37" s="566" t="s">
        <v>1011</v>
      </c>
      <c r="J37" s="933">
        <f t="shared" si="0"/>
        <v>0</v>
      </c>
      <c r="K37" s="933"/>
      <c r="L37" s="933"/>
      <c r="M37" s="934"/>
      <c r="N37" s="935"/>
      <c r="O37" s="936"/>
      <c r="P37" s="936"/>
      <c r="Q37" s="937">
        <f t="shared" si="1"/>
        <v>0</v>
      </c>
      <c r="R37" s="938"/>
      <c r="S37" s="956"/>
      <c r="T37" s="936"/>
      <c r="U37" s="936"/>
      <c r="V37" s="937">
        <f t="shared" si="2"/>
        <v>0</v>
      </c>
      <c r="W37" s="957"/>
      <c r="X37" s="958"/>
      <c r="Y37" s="936"/>
      <c r="Z37" s="936"/>
      <c r="AA37" s="937">
        <f t="shared" si="3"/>
        <v>0</v>
      </c>
      <c r="AB37" s="959"/>
      <c r="AC37" s="958"/>
      <c r="AD37" s="936"/>
      <c r="AE37" s="936"/>
      <c r="AF37" s="937">
        <f t="shared" si="4"/>
        <v>0</v>
      </c>
      <c r="AG37" s="960"/>
      <c r="AH37" s="945">
        <v>0</v>
      </c>
      <c r="AI37" s="946"/>
      <c r="AK37" s="625"/>
      <c r="AL37" s="626">
        <f>AL25-AL36</f>
        <v>0</v>
      </c>
      <c r="AM37" s="627"/>
      <c r="AN37" s="627"/>
      <c r="AO37" s="627"/>
      <c r="AP37" s="627"/>
      <c r="AQ37" s="628"/>
    </row>
    <row r="38" spans="2:43" ht="46.5" customHeight="1">
      <c r="B38" s="930" t="s">
        <v>1012</v>
      </c>
      <c r="C38" s="931"/>
      <c r="D38" s="931"/>
      <c r="E38" s="931"/>
      <c r="F38" s="931"/>
      <c r="G38" s="932"/>
      <c r="H38" s="932"/>
      <c r="I38" s="566" t="s">
        <v>1013</v>
      </c>
      <c r="J38" s="933">
        <f t="shared" si="0"/>
        <v>0</v>
      </c>
      <c r="K38" s="933"/>
      <c r="L38" s="933"/>
      <c r="M38" s="934"/>
      <c r="N38" s="935"/>
      <c r="O38" s="936"/>
      <c r="P38" s="936"/>
      <c r="Q38" s="937">
        <f t="shared" si="1"/>
        <v>0</v>
      </c>
      <c r="R38" s="938"/>
      <c r="S38" s="956"/>
      <c r="T38" s="936"/>
      <c r="U38" s="936"/>
      <c r="V38" s="937">
        <f t="shared" si="2"/>
        <v>0</v>
      </c>
      <c r="W38" s="957"/>
      <c r="X38" s="958"/>
      <c r="Y38" s="936"/>
      <c r="Z38" s="936"/>
      <c r="AA38" s="937">
        <f t="shared" si="3"/>
        <v>0</v>
      </c>
      <c r="AB38" s="959"/>
      <c r="AC38" s="958"/>
      <c r="AD38" s="936"/>
      <c r="AE38" s="936"/>
      <c r="AF38" s="937">
        <f t="shared" si="4"/>
        <v>0</v>
      </c>
      <c r="AG38" s="960"/>
      <c r="AH38" s="945">
        <v>0</v>
      </c>
      <c r="AI38" s="946"/>
    </row>
    <row r="39" spans="2:43" ht="44.25" customHeight="1">
      <c r="B39" s="930" t="s">
        <v>1014</v>
      </c>
      <c r="C39" s="931"/>
      <c r="D39" s="931"/>
      <c r="E39" s="931"/>
      <c r="F39" s="931"/>
      <c r="G39" s="932"/>
      <c r="H39" s="932"/>
      <c r="I39" s="566" t="s">
        <v>1015</v>
      </c>
      <c r="J39" s="933">
        <f t="shared" si="0"/>
        <v>0</v>
      </c>
      <c r="K39" s="933"/>
      <c r="L39" s="933"/>
      <c r="M39" s="934"/>
      <c r="N39" s="935"/>
      <c r="O39" s="936"/>
      <c r="P39" s="936"/>
      <c r="Q39" s="937">
        <f t="shared" si="1"/>
        <v>0</v>
      </c>
      <c r="R39" s="938"/>
      <c r="S39" s="956"/>
      <c r="T39" s="936"/>
      <c r="U39" s="936"/>
      <c r="V39" s="937">
        <f t="shared" si="2"/>
        <v>0</v>
      </c>
      <c r="W39" s="957"/>
      <c r="X39" s="958"/>
      <c r="Y39" s="936"/>
      <c r="Z39" s="936"/>
      <c r="AA39" s="937">
        <f t="shared" si="3"/>
        <v>0</v>
      </c>
      <c r="AB39" s="959"/>
      <c r="AC39" s="958"/>
      <c r="AD39" s="936"/>
      <c r="AE39" s="936"/>
      <c r="AF39" s="937">
        <f t="shared" si="4"/>
        <v>0</v>
      </c>
      <c r="AG39" s="960"/>
      <c r="AH39" s="945">
        <v>0</v>
      </c>
      <c r="AI39" s="946"/>
    </row>
    <row r="40" spans="2:43" ht="52.5" customHeight="1">
      <c r="B40" s="947" t="s">
        <v>1016</v>
      </c>
      <c r="C40" s="948"/>
      <c r="D40" s="948"/>
      <c r="E40" s="948"/>
      <c r="F40" s="948"/>
      <c r="G40" s="949"/>
      <c r="H40" s="949"/>
      <c r="I40" s="629" t="s">
        <v>1017</v>
      </c>
      <c r="J40" s="940">
        <f t="shared" si="0"/>
        <v>1890055450</v>
      </c>
      <c r="K40" s="940"/>
      <c r="L40" s="940"/>
      <c r="M40" s="950"/>
      <c r="N40" s="951">
        <f>N34-N37-N38-N39</f>
        <v>1554094544</v>
      </c>
      <c r="O40" s="940"/>
      <c r="P40" s="940"/>
      <c r="Q40" s="941">
        <f>IF(ISERROR(ROUNDUP(N40/$J40,4)),0,ROUNDUP(N40/$J40,4))</f>
        <v>0.82230000000000003</v>
      </c>
      <c r="R40" s="952"/>
      <c r="S40" s="953">
        <f>S34-S37-S38-S39</f>
        <v>-31798487</v>
      </c>
      <c r="T40" s="940"/>
      <c r="U40" s="940"/>
      <c r="V40" s="941">
        <f t="shared" si="2"/>
        <v>-1.6899999999999998E-2</v>
      </c>
      <c r="W40" s="954"/>
      <c r="X40" s="939">
        <f>X34-X37-X38-X39</f>
        <v>0</v>
      </c>
      <c r="Y40" s="940"/>
      <c r="Z40" s="940"/>
      <c r="AA40" s="941">
        <f t="shared" si="3"/>
        <v>0</v>
      </c>
      <c r="AB40" s="955"/>
      <c r="AC40" s="939">
        <f>AC34-AC37-AC38-AC39</f>
        <v>367759393</v>
      </c>
      <c r="AD40" s="940"/>
      <c r="AE40" s="940"/>
      <c r="AF40" s="941">
        <f t="shared" si="4"/>
        <v>0.1946</v>
      </c>
      <c r="AG40" s="942"/>
      <c r="AH40" s="943">
        <v>0</v>
      </c>
      <c r="AI40" s="944"/>
    </row>
    <row r="41" spans="2:43">
      <c r="AI41" s="561" t="s">
        <v>1018</v>
      </c>
    </row>
  </sheetData>
  <mergeCells count="244">
    <mergeCell ref="AC8:AE8"/>
    <mergeCell ref="S9:U9"/>
    <mergeCell ref="B3:D4"/>
    <mergeCell ref="E3:H4"/>
    <mergeCell ref="I3:AA4"/>
    <mergeCell ref="AB3:AE3"/>
    <mergeCell ref="AF3:AI3"/>
    <mergeCell ref="AB4:AE4"/>
    <mergeCell ref="AF4:AI4"/>
    <mergeCell ref="AH6:AI8"/>
    <mergeCell ref="N7:R7"/>
    <mergeCell ref="S7:W7"/>
    <mergeCell ref="X7:AB7"/>
    <mergeCell ref="N8:P8"/>
    <mergeCell ref="Q8:R8"/>
    <mergeCell ref="S8:U8"/>
    <mergeCell ref="V8:W8"/>
    <mergeCell ref="X8:Z8"/>
    <mergeCell ref="AA8:AB8"/>
    <mergeCell ref="B6:F8"/>
    <mergeCell ref="G6:H8"/>
    <mergeCell ref="I6:I8"/>
    <mergeCell ref="J6:M8"/>
    <mergeCell ref="N6:AB6"/>
    <mergeCell ref="AC6:AG7"/>
    <mergeCell ref="AF8:AG8"/>
    <mergeCell ref="V10:W10"/>
    <mergeCell ref="X10:Z10"/>
    <mergeCell ref="AA10:AB10"/>
    <mergeCell ref="AC10:AE10"/>
    <mergeCell ref="AF10:AG10"/>
    <mergeCell ref="AH10:AI10"/>
    <mergeCell ref="B10:F10"/>
    <mergeCell ref="G10:H10"/>
    <mergeCell ref="J10:M10"/>
    <mergeCell ref="N10:P10"/>
    <mergeCell ref="Q10:R10"/>
    <mergeCell ref="S10:U10"/>
    <mergeCell ref="V9:W9"/>
    <mergeCell ref="X9:Z9"/>
    <mergeCell ref="AA9:AB9"/>
    <mergeCell ref="AC9:AE9"/>
    <mergeCell ref="AF9:AG9"/>
    <mergeCell ref="AH9:AI9"/>
    <mergeCell ref="B9:F9"/>
    <mergeCell ref="G9:H9"/>
    <mergeCell ref="J9:M9"/>
    <mergeCell ref="N9:P9"/>
    <mergeCell ref="Q9:R9"/>
    <mergeCell ref="V11:W11"/>
    <mergeCell ref="X11:Z11"/>
    <mergeCell ref="AA11:AB11"/>
    <mergeCell ref="AC11:AE11"/>
    <mergeCell ref="AF11:AG11"/>
    <mergeCell ref="AH11:AI11"/>
    <mergeCell ref="B11:F11"/>
    <mergeCell ref="G11:H11"/>
    <mergeCell ref="J11:M11"/>
    <mergeCell ref="N11:P11"/>
    <mergeCell ref="Q11:R11"/>
    <mergeCell ref="S11:U11"/>
    <mergeCell ref="V12:W12"/>
    <mergeCell ref="X12:Z12"/>
    <mergeCell ref="AA12:AB12"/>
    <mergeCell ref="AC12:AE12"/>
    <mergeCell ref="AF12:AG12"/>
    <mergeCell ref="AH12:AI12"/>
    <mergeCell ref="B12:F14"/>
    <mergeCell ref="G12:H12"/>
    <mergeCell ref="J12:M12"/>
    <mergeCell ref="N12:P12"/>
    <mergeCell ref="Q12:R12"/>
    <mergeCell ref="S12:U12"/>
    <mergeCell ref="G13:H13"/>
    <mergeCell ref="J13:M13"/>
    <mergeCell ref="N13:P13"/>
    <mergeCell ref="Q13:R13"/>
    <mergeCell ref="AN14:AQ14"/>
    <mergeCell ref="B15:F15"/>
    <mergeCell ref="G15:H15"/>
    <mergeCell ref="J15:M15"/>
    <mergeCell ref="N15:P15"/>
    <mergeCell ref="Q15:R15"/>
    <mergeCell ref="S15:U15"/>
    <mergeCell ref="AH13:AI13"/>
    <mergeCell ref="G14:H14"/>
    <mergeCell ref="J14:M14"/>
    <mergeCell ref="N14:P14"/>
    <mergeCell ref="Q14:R14"/>
    <mergeCell ref="S14:U14"/>
    <mergeCell ref="V14:W14"/>
    <mergeCell ref="X14:Z14"/>
    <mergeCell ref="AA14:AB14"/>
    <mergeCell ref="AC14:AE14"/>
    <mergeCell ref="S13:U13"/>
    <mergeCell ref="V13:W13"/>
    <mergeCell ref="X13:Z13"/>
    <mergeCell ref="AA13:AB13"/>
    <mergeCell ref="AC13:AE13"/>
    <mergeCell ref="AF13:AG13"/>
    <mergeCell ref="V15:W15"/>
    <mergeCell ref="X15:Z15"/>
    <mergeCell ref="AA15:AB15"/>
    <mergeCell ref="AC15:AE15"/>
    <mergeCell ref="AF15:AG15"/>
    <mergeCell ref="AH15:AI15"/>
    <mergeCell ref="AF14:AG14"/>
    <mergeCell ref="AH14:AI14"/>
    <mergeCell ref="AM14:AM15"/>
    <mergeCell ref="AH16:AI18"/>
    <mergeCell ref="S16:U18"/>
    <mergeCell ref="V16:W18"/>
    <mergeCell ref="X16:Z18"/>
    <mergeCell ref="AA16:AB18"/>
    <mergeCell ref="AC16:AE18"/>
    <mergeCell ref="AF16:AG18"/>
    <mergeCell ref="G16:H18"/>
    <mergeCell ref="I16:I18"/>
    <mergeCell ref="J16:M18"/>
    <mergeCell ref="N16:P18"/>
    <mergeCell ref="Q16:R18"/>
    <mergeCell ref="AC19:AE21"/>
    <mergeCell ref="AF19:AG21"/>
    <mergeCell ref="AH19:AI21"/>
    <mergeCell ref="G22:H24"/>
    <mergeCell ref="I22:I24"/>
    <mergeCell ref="J22:M24"/>
    <mergeCell ref="N22:P24"/>
    <mergeCell ref="Q22:R24"/>
    <mergeCell ref="S22:U24"/>
    <mergeCell ref="V22:W24"/>
    <mergeCell ref="X22:Z24"/>
    <mergeCell ref="AA22:AB24"/>
    <mergeCell ref="AC22:AE24"/>
    <mergeCell ref="AF22:AG24"/>
    <mergeCell ref="AH22:AI24"/>
    <mergeCell ref="G19:H21"/>
    <mergeCell ref="I19:I21"/>
    <mergeCell ref="J19:M21"/>
    <mergeCell ref="N19:P21"/>
    <mergeCell ref="Q19:R21"/>
    <mergeCell ref="S19:U21"/>
    <mergeCell ref="V19:W21"/>
    <mergeCell ref="X19:Z21"/>
    <mergeCell ref="AA19:AB21"/>
    <mergeCell ref="B25:F33"/>
    <mergeCell ref="G25:H27"/>
    <mergeCell ref="I25:I27"/>
    <mergeCell ref="J25:M27"/>
    <mergeCell ref="N25:P27"/>
    <mergeCell ref="B16:F24"/>
    <mergeCell ref="G31:H33"/>
    <mergeCell ref="I31:I33"/>
    <mergeCell ref="J31:M33"/>
    <mergeCell ref="N31:P33"/>
    <mergeCell ref="Q31:R33"/>
    <mergeCell ref="S31:U33"/>
    <mergeCell ref="AF25:AG27"/>
    <mergeCell ref="AH25:AI27"/>
    <mergeCell ref="G28:H30"/>
    <mergeCell ref="I28:I30"/>
    <mergeCell ref="J28:M30"/>
    <mergeCell ref="N28:P30"/>
    <mergeCell ref="Q28:R30"/>
    <mergeCell ref="S28:U30"/>
    <mergeCell ref="V28:W30"/>
    <mergeCell ref="X28:Z30"/>
    <mergeCell ref="Q25:R27"/>
    <mergeCell ref="S25:U27"/>
    <mergeCell ref="V25:W27"/>
    <mergeCell ref="X25:Z27"/>
    <mergeCell ref="AA25:AB27"/>
    <mergeCell ref="AC25:AE27"/>
    <mergeCell ref="V31:W33"/>
    <mergeCell ref="X31:Z33"/>
    <mergeCell ref="AA31:AB33"/>
    <mergeCell ref="AC31:AE33"/>
    <mergeCell ref="AF31:AG33"/>
    <mergeCell ref="AH31:AI33"/>
    <mergeCell ref="AA28:AB30"/>
    <mergeCell ref="AC28:AE30"/>
    <mergeCell ref="AF28:AG30"/>
    <mergeCell ref="AH28:AI30"/>
    <mergeCell ref="AH34:AI36"/>
    <mergeCell ref="B37:F37"/>
    <mergeCell ref="G37:H37"/>
    <mergeCell ref="J37:M37"/>
    <mergeCell ref="N37:P37"/>
    <mergeCell ref="Q37:R37"/>
    <mergeCell ref="S37:U37"/>
    <mergeCell ref="V37:W37"/>
    <mergeCell ref="X37:Z37"/>
    <mergeCell ref="AA37:AB37"/>
    <mergeCell ref="S34:U36"/>
    <mergeCell ref="V34:W36"/>
    <mergeCell ref="X34:Z36"/>
    <mergeCell ref="AA34:AB36"/>
    <mergeCell ref="AC34:AE36"/>
    <mergeCell ref="AF34:AG36"/>
    <mergeCell ref="B34:F36"/>
    <mergeCell ref="G34:H36"/>
    <mergeCell ref="I34:I36"/>
    <mergeCell ref="J34:M36"/>
    <mergeCell ref="N34:P36"/>
    <mergeCell ref="Q34:R36"/>
    <mergeCell ref="AC37:AE37"/>
    <mergeCell ref="AF37:AG37"/>
    <mergeCell ref="AH37:AI37"/>
    <mergeCell ref="B38:F38"/>
    <mergeCell ref="G38:H38"/>
    <mergeCell ref="J38:M38"/>
    <mergeCell ref="N38:P38"/>
    <mergeCell ref="Q38:R38"/>
    <mergeCell ref="S38:U38"/>
    <mergeCell ref="V38:W38"/>
    <mergeCell ref="X38:Z38"/>
    <mergeCell ref="AA38:AB38"/>
    <mergeCell ref="AC38:AE38"/>
    <mergeCell ref="AF38:AG38"/>
    <mergeCell ref="AH38:AI38"/>
    <mergeCell ref="B39:F39"/>
    <mergeCell ref="G39:H39"/>
    <mergeCell ref="J39:M39"/>
    <mergeCell ref="N39:P39"/>
    <mergeCell ref="Q39:R39"/>
    <mergeCell ref="AC40:AE40"/>
    <mergeCell ref="AF40:AG40"/>
    <mergeCell ref="AH40:AI40"/>
    <mergeCell ref="AH39:AI39"/>
    <mergeCell ref="B40:F40"/>
    <mergeCell ref="G40:H40"/>
    <mergeCell ref="J40:M40"/>
    <mergeCell ref="N40:P40"/>
    <mergeCell ref="Q40:R40"/>
    <mergeCell ref="S40:U40"/>
    <mergeCell ref="V40:W40"/>
    <mergeCell ref="X40:Z40"/>
    <mergeCell ref="AA40:AB40"/>
    <mergeCell ref="S39:U39"/>
    <mergeCell ref="V39:W39"/>
    <mergeCell ref="X39:Z39"/>
    <mergeCell ref="AA39:AB39"/>
    <mergeCell ref="AC39:AE39"/>
    <mergeCell ref="AF39:AG39"/>
  </mergeCells>
  <phoneticPr fontId="2" type="noConversion"/>
  <conditionalFormatting sqref="AL14">
    <cfRule type="cellIs" dxfId="932" priority="5" operator="equal">
      <formula>0</formula>
    </cfRule>
    <cfRule type="cellIs" dxfId="931" priority="6" operator="lessThan">
      <formula>0</formula>
    </cfRule>
    <cfRule type="cellIs" dxfId="930" priority="7" operator="greaterThan">
      <formula>" - "</formula>
    </cfRule>
    <cfRule type="cellIs" dxfId="929" priority="8" operator="equal">
      <formula>" - "</formula>
    </cfRule>
  </conditionalFormatting>
  <conditionalFormatting sqref="AL37">
    <cfRule type="cellIs" dxfId="928" priority="1" operator="equal">
      <formula>0</formula>
    </cfRule>
    <cfRule type="cellIs" dxfId="927" priority="2" operator="lessThan">
      <formula>0</formula>
    </cfRule>
    <cfRule type="cellIs" dxfId="926" priority="3" operator="greaterThan">
      <formula>" - "</formula>
    </cfRule>
    <cfRule type="cellIs" dxfId="925" priority="4" operator="equal">
      <formula>" - "</formula>
    </cfRule>
  </conditionalFormatting>
  <printOptions horizontalCentered="1"/>
  <pageMargins left="0.39370078740157483" right="0.39370078740157483" top="0.59055118110236227" bottom="0.39370078740157483" header="0.51181102362204722" footer="0.51181102362204722"/>
  <pageSetup paperSize="9" scale="74"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pageSetUpPr autoPageBreaks="0" fitToPage="1"/>
  </sheetPr>
  <dimension ref="A1:CH141"/>
  <sheetViews>
    <sheetView showGridLines="0" workbookViewId="0">
      <pane xSplit="3" ySplit="4" topLeftCell="D5" activePane="bottomRight" state="frozen"/>
      <selection pane="topRight" activeCell="D1" sqref="D1"/>
      <selection pane="bottomLeft" activeCell="A5" sqref="A5"/>
      <selection pane="bottomRight" activeCell="U105" sqref="U105"/>
    </sheetView>
  </sheetViews>
  <sheetFormatPr defaultRowHeight="12.75" customHeight="1"/>
  <cols>
    <col min="1" max="1" width="4.625" style="22" customWidth="1"/>
    <col min="2" max="2" width="10.5" style="22" hidden="1" customWidth="1"/>
    <col min="3" max="3" width="13.875" style="22" customWidth="1"/>
    <col min="4" max="4" width="13.75" style="16" bestFit="1" customWidth="1"/>
    <col min="5" max="5" width="12.25" style="16" customWidth="1"/>
    <col min="6" max="6" width="4.875" style="16" customWidth="1"/>
    <col min="7" max="7" width="12.25"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9.5" style="22" bestFit="1" customWidth="1"/>
    <col min="24" max="24" width="9.5" style="22" customWidth="1"/>
    <col min="25" max="26" width="12" style="22" customWidth="1"/>
    <col min="27" max="27" width="9.5" style="22" bestFit="1" customWidth="1"/>
    <col min="28" max="28" width="9.5" style="22" customWidth="1"/>
    <col min="29" max="30" width="12" style="22" customWidth="1"/>
    <col min="31" max="31" width="9.5" style="22" bestFit="1" customWidth="1"/>
    <col min="32" max="32" width="9.5" style="22" customWidth="1"/>
    <col min="33" max="34" width="12" style="22" customWidth="1"/>
    <col min="35" max="35" width="9.5" style="22" bestFit="1" customWidth="1"/>
    <col min="36" max="36" width="9.5" style="22" customWidth="1"/>
    <col min="37" max="38" width="12" style="22" customWidth="1"/>
    <col min="39" max="39" width="9.5" style="22" bestFit="1" customWidth="1"/>
    <col min="40" max="40" width="9.5" style="22" customWidth="1"/>
    <col min="41" max="42" width="12" style="22" customWidth="1"/>
    <col min="43" max="43" width="9.5" style="22" bestFit="1" customWidth="1"/>
    <col min="44" max="44" width="9.5" style="22" customWidth="1"/>
    <col min="45" max="46" width="12" style="22" customWidth="1"/>
    <col min="47" max="47" width="9.5" style="22" bestFit="1" customWidth="1"/>
    <col min="48" max="48" width="9.5" style="22" customWidth="1"/>
    <col min="49" max="50" width="12" style="22" customWidth="1"/>
    <col min="51" max="51" width="9.5" style="22" bestFit="1" customWidth="1"/>
    <col min="52" max="52" width="9.5" style="22" customWidth="1"/>
    <col min="53" max="54" width="12" style="22" customWidth="1"/>
    <col min="55" max="55" width="9.5" style="22" bestFit="1" customWidth="1"/>
    <col min="56" max="56" width="9.5" style="22" customWidth="1"/>
    <col min="57" max="58" width="12" style="22" customWidth="1"/>
    <col min="59" max="59" width="9.5" style="22" bestFit="1" customWidth="1"/>
    <col min="60" max="60" width="9.5" style="22" customWidth="1"/>
    <col min="61" max="62" width="12" style="22" customWidth="1"/>
    <col min="63" max="63" width="9.5" style="22" bestFit="1" customWidth="1"/>
    <col min="64" max="64" width="9.5" style="22" customWidth="1"/>
    <col min="65" max="66" width="12" style="22" customWidth="1"/>
    <col min="67" max="68" width="11.125" style="22" customWidth="1"/>
    <col min="69" max="70" width="12" style="22" customWidth="1"/>
    <col min="71" max="71" width="11.25" style="22" bestFit="1" customWidth="1"/>
    <col min="72" max="72" width="11.25" style="22" customWidth="1"/>
    <col min="73" max="76" width="9" style="22"/>
    <col min="77" max="77" width="10.875" style="22" customWidth="1"/>
    <col min="78" max="78" width="9" style="22"/>
    <col min="79" max="79" width="11.5" style="22" customWidth="1"/>
    <col min="80" max="82" width="9" style="22"/>
    <col min="83" max="85" width="11.25" style="22" customWidth="1"/>
    <col min="86" max="16384" width="9" style="22"/>
  </cols>
  <sheetData>
    <row r="1" spans="1:86" ht="20.25">
      <c r="A1" s="14">
        <v>42735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t="s">
        <v>31</v>
      </c>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Y1" s="266" t="s">
        <v>643</v>
      </c>
    </row>
    <row r="2" spans="1:86" ht="12.95" customHeight="1" thickBot="1">
      <c r="D2" s="22"/>
      <c r="E2" s="22"/>
      <c r="F2" s="22"/>
      <c r="G2" s="22"/>
      <c r="O2" s="716" t="s">
        <v>66</v>
      </c>
      <c r="P2" s="716"/>
      <c r="Q2" s="717" t="s">
        <v>258</v>
      </c>
      <c r="R2" s="717"/>
      <c r="T2" s="1"/>
      <c r="U2" s="1"/>
      <c r="V2" s="1"/>
      <c r="BY2" s="4" t="s">
        <v>644</v>
      </c>
    </row>
    <row r="3" spans="1:86" ht="12.95" customHeight="1" thickTop="1" thickBot="1">
      <c r="D3" s="22"/>
      <c r="E3" s="22" t="s">
        <v>82</v>
      </c>
      <c r="F3" s="22"/>
      <c r="G3" s="22"/>
      <c r="I3" s="22">
        <f>BS110</f>
        <v>6.58</v>
      </c>
      <c r="J3" s="4" t="s">
        <v>27</v>
      </c>
      <c r="K3" s="4"/>
      <c r="L3" s="4"/>
      <c r="M3" s="4"/>
      <c r="N3" s="4"/>
      <c r="O3" s="718" t="s">
        <v>65</v>
      </c>
      <c r="P3" s="719"/>
      <c r="Q3" s="717" t="s">
        <v>259</v>
      </c>
      <c r="R3" s="717"/>
      <c r="S3" s="40" t="s">
        <v>344</v>
      </c>
      <c r="T3" s="39"/>
      <c r="U3" s="39"/>
      <c r="V3" s="39"/>
      <c r="W3" s="119">
        <f>EOMONTH(A1,-11)</f>
        <v>42400</v>
      </c>
      <c r="X3" s="120"/>
      <c r="Y3" s="120"/>
      <c r="Z3" s="121"/>
      <c r="AA3" s="119">
        <f>EOMONTH($A$1,-10)</f>
        <v>42429</v>
      </c>
      <c r="AB3" s="120"/>
      <c r="AC3" s="120"/>
      <c r="AD3" s="121"/>
      <c r="AE3" s="119">
        <f>EOMONTH($A$1,-9)</f>
        <v>42460</v>
      </c>
      <c r="AF3" s="120"/>
      <c r="AG3" s="120"/>
      <c r="AH3" s="121"/>
      <c r="AI3" s="119">
        <f>EOMONTH($A$1,-8)</f>
        <v>42490</v>
      </c>
      <c r="AJ3" s="120"/>
      <c r="AK3" s="120"/>
      <c r="AL3" s="121"/>
      <c r="AM3" s="119">
        <f>EOMONTH($A$1,-7)</f>
        <v>42521</v>
      </c>
      <c r="AN3" s="120"/>
      <c r="AO3" s="120"/>
      <c r="AP3" s="121"/>
      <c r="AQ3" s="119">
        <f>EOMONTH($A$1,-6)</f>
        <v>42551</v>
      </c>
      <c r="AR3" s="120"/>
      <c r="AS3" s="120"/>
      <c r="AT3" s="121"/>
      <c r="AU3" s="119">
        <f>EOMONTH($A$1,-5)</f>
        <v>42582</v>
      </c>
      <c r="AV3" s="120"/>
      <c r="AW3" s="120"/>
      <c r="AX3" s="121"/>
      <c r="AY3" s="119">
        <f>EOMONTH($A$1,-4)</f>
        <v>42613</v>
      </c>
      <c r="AZ3" s="120"/>
      <c r="BA3" s="120"/>
      <c r="BB3" s="121"/>
      <c r="BC3" s="119">
        <f>EOMONTH($A$1,-3)</f>
        <v>42643</v>
      </c>
      <c r="BD3" s="120"/>
      <c r="BE3" s="120"/>
      <c r="BF3" s="121"/>
      <c r="BG3" s="119">
        <f>EOMONTH($A$1,-2)</f>
        <v>42674</v>
      </c>
      <c r="BH3" s="120"/>
      <c r="BI3" s="120"/>
      <c r="BJ3" s="121"/>
      <c r="BK3" s="119">
        <f>EOMONTH($A$1,-1)</f>
        <v>42704</v>
      </c>
      <c r="BL3" s="120"/>
      <c r="BM3" s="120"/>
      <c r="BN3" s="121"/>
      <c r="BO3" s="119">
        <f>EOMONTH($A$1,0)</f>
        <v>42735</v>
      </c>
      <c r="BP3" s="120"/>
      <c r="BQ3" s="120"/>
      <c r="BR3" s="121"/>
      <c r="BS3" s="3"/>
      <c r="BT3" s="3"/>
      <c r="BU3" s="58" t="s">
        <v>24</v>
      </c>
      <c r="BY3" s="267" t="s">
        <v>645</v>
      </c>
    </row>
    <row r="4" spans="1:86" ht="36" customHeight="1" thickBot="1">
      <c r="A4" s="5" t="s">
        <v>22</v>
      </c>
      <c r="B4" s="7" t="s">
        <v>21</v>
      </c>
      <c r="C4" s="7" t="s">
        <v>20</v>
      </c>
      <c r="D4" s="7" t="s">
        <v>58</v>
      </c>
      <c r="E4" s="7" t="s">
        <v>30</v>
      </c>
      <c r="F4" s="7" t="s">
        <v>62</v>
      </c>
      <c r="G4" s="7" t="s">
        <v>61</v>
      </c>
      <c r="H4" s="7" t="s">
        <v>59</v>
      </c>
      <c r="I4" s="7" t="s">
        <v>19</v>
      </c>
      <c r="J4" s="7" t="s">
        <v>18</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2016.01.31현재 나이</v>
      </c>
      <c r="Y4" s="61" t="str">
        <f>TEXT(W3,"yyyy.mm.dd")&amp;"현재 군복무 차감 나이"</f>
        <v>2016.01.31현재 군복무 차감 나이</v>
      </c>
      <c r="Z4" s="64" t="s">
        <v>472</v>
      </c>
      <c r="AA4" s="62" t="s">
        <v>71</v>
      </c>
      <c r="AB4" s="61" t="str">
        <f>TEXT(AA3,"yyyy.mm.dd")&amp;"현재 나이"</f>
        <v>2016.02.29현재 나이</v>
      </c>
      <c r="AC4" s="61" t="str">
        <f>TEXT(AA3,"yyyy.mm.dd")&amp;"현재 군복무 차감 나이"</f>
        <v>2016.02.29현재 군복무 차감 나이</v>
      </c>
      <c r="AD4" s="64" t="s">
        <v>472</v>
      </c>
      <c r="AE4" s="62" t="s">
        <v>72</v>
      </c>
      <c r="AF4" s="61" t="str">
        <f>TEXT(AE3,"yyyy.mm.dd")&amp;"현재 나이"</f>
        <v>2016.03.31현재 나이</v>
      </c>
      <c r="AG4" s="61" t="str">
        <f>TEXT(AE3,"yyyy.mm.dd")&amp;"현재 군복무 차감 나이"</f>
        <v>2016.03.31현재 군복무 차감 나이</v>
      </c>
      <c r="AH4" s="64" t="s">
        <v>472</v>
      </c>
      <c r="AI4" s="62" t="s">
        <v>73</v>
      </c>
      <c r="AJ4" s="61" t="str">
        <f>TEXT(AI3,"yyyy.mm.dd")&amp;"현재 나이"</f>
        <v>2016.04.30현재 나이</v>
      </c>
      <c r="AK4" s="61" t="str">
        <f>TEXT(AI3,"yyyy.mm.dd")&amp;"현재 군복무 차감 나이"</f>
        <v>2016.04.30현재 군복무 차감 나이</v>
      </c>
      <c r="AL4" s="64" t="s">
        <v>472</v>
      </c>
      <c r="AM4" s="62" t="s">
        <v>74</v>
      </c>
      <c r="AN4" s="61" t="str">
        <f>TEXT(AM3,"yyyy.mm.dd")&amp;"현재 나이"</f>
        <v>2016.05.31현재 나이</v>
      </c>
      <c r="AO4" s="61" t="str">
        <f>TEXT(AM3,"yyyy.mm.dd")&amp;"현재 군복무 차감 나이"</f>
        <v>2016.05.31현재 군복무 차감 나이</v>
      </c>
      <c r="AP4" s="64" t="s">
        <v>472</v>
      </c>
      <c r="AQ4" s="62" t="s">
        <v>75</v>
      </c>
      <c r="AR4" s="61" t="str">
        <f>TEXT(AQ3,"yyyy.mm.dd")&amp;"현재 나이"</f>
        <v>2016.06.30현재 나이</v>
      </c>
      <c r="AS4" s="61" t="str">
        <f>TEXT(AQ3,"yyyy.mm.dd")&amp;"현재 군복무 차감 나이"</f>
        <v>2016.06.30현재 군복무 차감 나이</v>
      </c>
      <c r="AT4" s="64" t="s">
        <v>472</v>
      </c>
      <c r="AU4" s="62" t="s">
        <v>76</v>
      </c>
      <c r="AV4" s="61" t="str">
        <f>TEXT(AU3,"yyyy.mm.dd")&amp;"현재 나이"</f>
        <v>2016.07.31현재 나이</v>
      </c>
      <c r="AW4" s="61" t="str">
        <f>TEXT(AU3,"yyyy.mm.dd")&amp;"현재 군복무 차감 나이"</f>
        <v>2016.07.31현재 군복무 차감 나이</v>
      </c>
      <c r="AX4" s="64" t="s">
        <v>472</v>
      </c>
      <c r="AY4" s="62" t="s">
        <v>77</v>
      </c>
      <c r="AZ4" s="61" t="str">
        <f>TEXT(AY3,"yyyy.mm.dd")&amp;"현재 나이"</f>
        <v>2016.08.31현재 나이</v>
      </c>
      <c r="BA4" s="61" t="str">
        <f>TEXT(AY3,"yyyy.mm.dd")&amp;"현재 군복무 차감 나이"</f>
        <v>2016.08.31현재 군복무 차감 나이</v>
      </c>
      <c r="BB4" s="64" t="s">
        <v>472</v>
      </c>
      <c r="BC4" s="62" t="s">
        <v>78</v>
      </c>
      <c r="BD4" s="61" t="str">
        <f>TEXT(BC3,"yyyy.mm.dd")&amp;"현재 나이"</f>
        <v>2016.09.30현재 나이</v>
      </c>
      <c r="BE4" s="61" t="str">
        <f>TEXT(BC3,"yyyy.mm.dd")&amp;"현재 군복무 차감 나이"</f>
        <v>2016.09.30현재 군복무 차감 나이</v>
      </c>
      <c r="BF4" s="64" t="s">
        <v>472</v>
      </c>
      <c r="BG4" s="62" t="s">
        <v>79</v>
      </c>
      <c r="BH4" s="61" t="str">
        <f>TEXT(BG3,"yyyy.mm.dd")&amp;"현재 나이"</f>
        <v>2016.10.31현재 나이</v>
      </c>
      <c r="BI4" s="61" t="str">
        <f>TEXT(BG3,"yyyy.mm.dd")&amp;"현재 군복무 차감 나이"</f>
        <v>2016.10.31현재 군복무 차감 나이</v>
      </c>
      <c r="BJ4" s="64" t="s">
        <v>472</v>
      </c>
      <c r="BK4" s="62" t="s">
        <v>80</v>
      </c>
      <c r="BL4" s="61" t="str">
        <f>TEXT(BK3,"yyyy.mm.dd")&amp;"현재 나이"</f>
        <v>2016.11.30현재 나이</v>
      </c>
      <c r="BM4" s="61" t="str">
        <f>TEXT(BK3,"yyyy.mm.dd")&amp;"현재 군복무 차감 나이"</f>
        <v>2016.11.30현재 군복무 차감 나이</v>
      </c>
      <c r="BN4" s="64" t="s">
        <v>472</v>
      </c>
      <c r="BO4" s="62" t="s">
        <v>81</v>
      </c>
      <c r="BP4" s="61" t="str">
        <f>TEXT(BO3,"yyyy.mm.dd")&amp;"현재 나이"</f>
        <v>2016.12.31현재 나이</v>
      </c>
      <c r="BQ4" s="61" t="str">
        <f>TEXT(BO3,"yyyy.mm.dd")&amp;"현재 군복무 차감 나이"</f>
        <v>2016.12.31현재 군복무 차감 나이</v>
      </c>
      <c r="BR4" s="64" t="s">
        <v>472</v>
      </c>
      <c r="BS4" s="55" t="s">
        <v>343</v>
      </c>
      <c r="BT4" s="56" t="s">
        <v>342</v>
      </c>
      <c r="BU4" s="269" t="s">
        <v>677</v>
      </c>
      <c r="BV4" s="269" t="s">
        <v>56</v>
      </c>
      <c r="BW4" s="4"/>
      <c r="BY4" s="269" t="s">
        <v>678</v>
      </c>
      <c r="BZ4" s="269" t="s">
        <v>679</v>
      </c>
      <c r="CA4" s="269" t="s">
        <v>680</v>
      </c>
      <c r="CB4" s="268" t="s">
        <v>646</v>
      </c>
      <c r="CC4" s="268" t="s">
        <v>647</v>
      </c>
      <c r="CD4" s="268" t="s">
        <v>650</v>
      </c>
      <c r="CE4" s="277" t="s">
        <v>130</v>
      </c>
      <c r="CF4" s="269" t="s">
        <v>131</v>
      </c>
      <c r="CG4" s="268" t="s">
        <v>648</v>
      </c>
      <c r="CH4" s="268" t="s">
        <v>24</v>
      </c>
    </row>
    <row r="5" spans="1:86" ht="16.5" customHeight="1">
      <c r="A5" s="23">
        <v>1</v>
      </c>
      <c r="B5" s="24"/>
      <c r="C5" s="92" t="s">
        <v>696</v>
      </c>
      <c r="D5" s="93">
        <v>9102192123458</v>
      </c>
      <c r="E5" s="217">
        <f t="shared" ref="E5:E12" si="0">IF(OR(MID(D5,LEN(CLEAN(D5))-6,1)&lt;="2",MID(D5,LEN(CLEAN(D5))-6,1)="5",MID(D5,LEN(CLEAN(D5))-6,1)="6"),DATE(MID(D5,1,2),MID(D5,3,2),MID(D5,5,2)),CHOOSE(14-LEN(CLEAN(D5)),DATE(MID(D5,1,2)+100,MID(D5,3,2),MID(D5,5,2)),DATE(MID(D5,1,1)+100,MID(D5,2,2),MID(D5,4,2)),DATE(2000,MID(D5,1,2),MID(D5,3,2)),DATE(2000,MID(D5,1,1),MID(D5,2,2))))</f>
        <v>33288</v>
      </c>
      <c r="F5" s="25">
        <f t="shared" ref="F5:F12" si="1">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26" t="str">
        <f t="shared" ref="G5:G12" si="2">IF(INT(RIGHT(D5,1))=F5,"OK","주민오류")</f>
        <v>OK</v>
      </c>
      <c r="H5" s="27" t="str">
        <f t="shared" ref="H5:H12" si="3">CHOOSE(14-LEN(CLEAN(D5)),CHOOSE(MID(D5,7,1),"남","여","남","여","남","여","남","여","남","여"),CHOOSE(MID(D5,6,1),"남","여","남","여","남","여","남","여","남","여"),CHOOSE(MID(D5,5,1),"남","여","남","여","남","여","남","여","남","여"),CHOOSE(MID(D5,4,1),"남","여","남","여","남","여","남","여","남","여"),CHOOSE(MID(D5,3,1),"남","여","남","여","남","여","남","여","남","여"))</f>
        <v>여</v>
      </c>
      <c r="I5" s="87">
        <v>41548</v>
      </c>
      <c r="J5" s="87"/>
      <c r="K5" s="28">
        <f t="shared" ref="K5:K12" si="4">DATEDIF(IF(OR(MID(D5,LEN(CLEAN(D5))-6,1)&lt;="2",MID(D5,LEN(CLEAN(D5))-6,1)="5",MID(D5,LEN(CLEAN(D5))-6,1)="6"),DATE(MID(D5,1,2),MID(D5,3,2),MID(D5,5,2)),CHOOSE(14-LEN(CLEAN(D5)), DATE(MID(D5,1,2)+100,MID(D5,3,2),MID(D5,5,2)), DATE(MID(D5,1,1)+100,MID(D5,2,2),MID(D5,4,2)),DATE(2000,MID(D5,1,2),MID(D5,3,2)),DATE(2000,MID(D5,1,1),MID(D5,2,2)))),I5,"y")</f>
        <v>22</v>
      </c>
      <c r="L5" s="33">
        <f t="shared" ref="L5:L12" si="5">IF(P5="",0,DATEDIF(O5,P5+1,"Y")&amp;"년 "&amp;DATEDIF(O5,P5+1,"YM")&amp;"월 "&amp;IF(OR(AND(TEXT(O5,"dd")="01",TEXT(EOMONTH(P5,0),"dd")=TEXT(P5,"dd")),TEXT(TEXT(P5,"dd")+1,"dd")=TEXT(O5,"dd")),"",DATEDIF(O5,P5,"MD")+1&amp;"일"))</f>
        <v>0</v>
      </c>
      <c r="M5" s="35" t="str">
        <f t="shared" ref="M5:M12" si="6">TEXT(DATE(YEAR(I5-E5),MONTH(I5-E5),DAY(I5-E5))-DATE(YEAR(P5-O5),MONTH(P5-O5),DAY(P5-O5)),"yy년")&amp;VALUE(TEXT(DATE(YEAR(I5-E5),MONTH(I5-E5),DAY(I5-E5))-DATE(YEAR(P5-O5),MONTH(P5-O5),DAY(P5-O5)),"mm")-1)&amp;TEXT(DATE(YEAR(I5-E5),MONTH(I5-E5),DAY(I5-E5))-DATE(YEAR(P5-O5),MONTH(P5-O5),DAY(P5-O5)),"월dd일")</f>
        <v>22년7월12일</v>
      </c>
      <c r="N5" s="52"/>
      <c r="O5" s="41"/>
      <c r="P5" s="42"/>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24</v>
      </c>
      <c r="Y5" s="54" t="str">
        <f>IF($D5="","",TEXT(DATE(YEAR(W$3-$E5),MONTH(W$3-$E5),DAY(W$3-$E5))-DATE(YEAR($P5-$O5),MONTH($P5-$O5),DAY($P5-$O5)),"yy년")&amp;VALUE(TEXT(DATE(YEAR(W$3-$E5),MONTH(W$3-$E5),DAY(W$3-$E5))-DATE(YEAR($P5-$O5),MONTH($P5-$O5),DAY($P5-$O5)),"mm")-1)&amp;TEXT(DATE(YEAR(W$3-$E5),MONTH(W$3-$E5),DAY(W$3-$E5))-DATE(YEAR($P5-$O5),MONTH($P5-$O5),DAY($P5-$O5)),"월dd일"))</f>
        <v>24년11월11일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25</v>
      </c>
      <c r="AC5" s="54" t="str">
        <f>IF($D5="","",TEXT(DATE(YEAR(AA$3-$E5),MONTH(AA$3-$E5),DAY(AA$3-$E5))-DATE(YEAR($P5-$O5),MONTH($P5-$O5),DAY($P5-$O5)),"yy년")&amp;VALUE(TEXT(DATE(YEAR(AA$3-$E5),MONTH(AA$3-$E5),DAY(AA$3-$E5))-DATE(YEAR($P5-$O5),MONTH($P5-$O5),DAY($P5-$O5)),"mm")-1)&amp;TEXT(DATE(YEAR(AA$3-$E5),MONTH(AA$3-$E5),DAY(AA$3-$E5))-DATE(YEAR($P5-$O5),MONTH($P5-$O5),DAY($P5-$O5)),"월dd일"))</f>
        <v>25년0월09일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25</v>
      </c>
      <c r="AG5" s="54" t="str">
        <f>IF($D5="","",TEXT(DATE(YEAR(AE$3-$E5),MONTH(AE$3-$E5),DAY(AE$3-$E5))-DATE(YEAR($P5-$O5),MONTH($P5-$O5),DAY($P5-$O5)),"yy년")&amp;VALUE(TEXT(DATE(YEAR(AE$3-$E5),MONTH(AE$3-$E5),DAY(AE$3-$E5))-DATE(YEAR($P5-$O5),MONTH($P5-$O5),DAY($P5-$O5)),"mm")-1)&amp;TEXT(DATE(YEAR(AE$3-$E5),MONTH(AE$3-$E5),DAY(AE$3-$E5))-DATE(YEAR($P5-$O5),MONTH($P5-$O5),DAY($P5-$O5)),"월dd일"))</f>
        <v>25년1월09일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25</v>
      </c>
      <c r="AK5" s="54" t="str">
        <f>IF($D5="","",TEXT(DATE(YEAR(AI$3-$E5),MONTH(AI$3-$E5),DAY(AI$3-$E5))-DATE(YEAR($P5-$O5),MONTH($P5-$O5),DAY($P5-$O5)),"yy년")&amp;VALUE(TEXT(DATE(YEAR(AI$3-$E5),MONTH(AI$3-$E5),DAY(AI$3-$E5))-DATE(YEAR($P5-$O5),MONTH($P5-$O5),DAY($P5-$O5)),"mm")-1)&amp;TEXT(DATE(YEAR(AI$3-$E5),MONTH(AI$3-$E5),DAY(AI$3-$E5))-DATE(YEAR($P5-$O5),MONTH($P5-$O5),DAY($P5-$O5)),"월dd일"))</f>
        <v>25년2월11일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25</v>
      </c>
      <c r="AO5" s="54" t="str">
        <f>IF($D5="","",TEXT(DATE(YEAR(AM$3-$E5),MONTH(AM$3-$E5),DAY(AM$3-$E5))-DATE(YEAR($P5-$O5),MONTH($P5-$O5),DAY($P5-$O5)),"yy년")&amp;VALUE(TEXT(DATE(YEAR(AM$3-$E5),MONTH(AM$3-$E5),DAY(AM$3-$E5))-DATE(YEAR($P5-$O5),MONTH($P5-$O5),DAY($P5-$O5)),"mm")-1)&amp;TEXT(DATE(YEAR(AM$3-$E5),MONTH(AM$3-$E5),DAY(AM$3-$E5))-DATE(YEAR($P5-$O5),MONTH($P5-$O5),DAY($P5-$O5)),"월dd일"))</f>
        <v>25년3월11일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25</v>
      </c>
      <c r="AS5" s="54" t="str">
        <f>IF($D5="","",TEXT(DATE(YEAR(AQ$3-$E5),MONTH(AQ$3-$E5),DAY(AQ$3-$E5))-DATE(YEAR($P5-$O5),MONTH($P5-$O5),DAY($P5-$O5)),"yy년")&amp;VALUE(TEXT(DATE(YEAR(AQ$3-$E5),MONTH(AQ$3-$E5),DAY(AQ$3-$E5))-DATE(YEAR($P5-$O5),MONTH($P5-$O5),DAY($P5-$O5)),"mm")-1)&amp;TEXT(DATE(YEAR(AQ$3-$E5),MONTH(AQ$3-$E5),DAY(AQ$3-$E5))-DATE(YEAR($P5-$O5),MONTH($P5-$O5),DAY($P5-$O5)),"월dd일"))</f>
        <v>25년4월11일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25</v>
      </c>
      <c r="AW5" s="54" t="str">
        <f>IF($D5="","",TEXT(DATE(YEAR(AU$3-$E5),MONTH(AU$3-$E5),DAY(AU$3-$E5))-DATE(YEAR($P5-$O5),MONTH($P5-$O5),DAY($P5-$O5)),"yy년")&amp;VALUE(TEXT(DATE(YEAR(AU$3-$E5),MONTH(AU$3-$E5),DAY(AU$3-$E5))-DATE(YEAR($P5-$O5),MONTH($P5-$O5),DAY($P5-$O5)),"mm")-1)&amp;TEXT(DATE(YEAR(AU$3-$E5),MONTH(AU$3-$E5),DAY(AU$3-$E5))-DATE(YEAR($P5-$O5),MONTH($P5-$O5),DAY($P5-$O5)),"월dd일"))</f>
        <v>25년5월11일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25</v>
      </c>
      <c r="BA5" s="54" t="str">
        <f>IF($D5="","",TEXT(DATE(YEAR(AY$3-$E5),MONTH(AY$3-$E5),DAY(AY$3-$E5))-DATE(YEAR($P5-$O5),MONTH($P5-$O5),DAY($P5-$O5)),"yy년")&amp;VALUE(TEXT(DATE(YEAR(AY$3-$E5),MONTH(AY$3-$E5),DAY(AY$3-$E5))-DATE(YEAR($P5-$O5),MONTH($P5-$O5),DAY($P5-$O5)),"mm")-1)&amp;TEXT(DATE(YEAR(AY$3-$E5),MONTH(AY$3-$E5),DAY(AY$3-$E5))-DATE(YEAR($P5-$O5),MONTH($P5-$O5),DAY($P5-$O5)),"월dd일"))</f>
        <v>25년6월12일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25</v>
      </c>
      <c r="BE5" s="54" t="str">
        <f>IF($D5="","",TEXT(DATE(YEAR(BC$3-$E5),MONTH(BC$3-$E5),DAY(BC$3-$E5))-DATE(YEAR($P5-$O5),MONTH($P5-$O5),DAY($P5-$O5)),"yy년")&amp;VALUE(TEXT(DATE(YEAR(BC$3-$E5),MONTH(BC$3-$E5),DAY(BC$3-$E5))-DATE(YEAR($P5-$O5),MONTH($P5-$O5),DAY($P5-$O5)),"mm")-1)&amp;TEXT(DATE(YEAR(BC$3-$E5),MONTH(BC$3-$E5),DAY(BC$3-$E5))-DATE(YEAR($P5-$O5),MONTH($P5-$O5),DAY($P5-$O5)),"월dd일"))</f>
        <v>25년7월11일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25</v>
      </c>
      <c r="BI5" s="54" t="str">
        <f>IF($D5="","",TEXT(DATE(YEAR(BG$3-$E5),MONTH(BG$3-$E5),DAY(BG$3-$E5))-DATE(YEAR($P5-$O5),MONTH($P5-$O5),DAY($P5-$O5)),"yy년")&amp;VALUE(TEXT(DATE(YEAR(BG$3-$E5),MONTH(BG$3-$E5),DAY(BG$3-$E5))-DATE(YEAR($P5-$O5),MONTH($P5-$O5),DAY($P5-$O5)),"mm")-1)&amp;TEXT(DATE(YEAR(BG$3-$E5),MONTH(BG$3-$E5),DAY(BG$3-$E5))-DATE(YEAR($P5-$O5),MONTH($P5-$O5),DAY($P5-$O5)),"월dd일"))</f>
        <v>25년8월11일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25</v>
      </c>
      <c r="BM5" s="54" t="str">
        <f>IF($D5="","",TEXT(DATE(YEAR(BK$3-$E5),MONTH(BK$3-$E5),DAY(BK$3-$E5))-DATE(YEAR($P5-$O5),MONTH($P5-$O5),DAY($P5-$O5)),"yy년")&amp;VALUE(TEXT(DATE(YEAR(BK$3-$E5),MONTH(BK$3-$E5),DAY(BK$3-$E5))-DATE(YEAR($P5-$O5),MONTH($P5-$O5),DAY($P5-$O5)),"mm")-1)&amp;TEXT(DATE(YEAR(BK$3-$E5),MONTH(BK$3-$E5),DAY(BK$3-$E5))-DATE(YEAR($P5-$O5),MONTH($P5-$O5),DAY($P5-$O5)),"월dd일"))</f>
        <v>25년9월11일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25</v>
      </c>
      <c r="BQ5" s="54" t="str">
        <f>IF($D5="","",TEXT(DATE(YEAR(BO$3-$E5),MONTH(BO$3-$E5),DAY(BO$3-$E5))-DATE(YEAR($P5-$O5),MONTH($P5-$O5),DAY($P5-$O5)),"yy년")&amp;VALUE(TEXT(DATE(YEAR(BO$3-$E5),MONTH(BO$3-$E5),DAY(BO$3-$E5))-DATE(YEAR($P5-$O5),MONTH($P5-$O5),DAY($P5-$O5)),"mm")-1)&amp;TEXT(DATE(YEAR(BO$3-$E5),MONTH(BO$3-$E5),DAY(BO$3-$E5))-DATE(YEAR($P5-$O5),MONTH($P5-$O5),DAY($P5-$O5)),"월dd일"))</f>
        <v>25년10월11일</v>
      </c>
      <c r="BR5" s="85">
        <f>IF($D5="",0,IF(OR(AND(BO5=1,OR($Q5="여",$R5="여")),AND(BO5=1,AND(BP5&gt;=15,BP5&lt;=29))),1,0))</f>
        <v>1</v>
      </c>
      <c r="BS5" s="60">
        <f t="shared" ref="BS5:BS68" si="7">SUM(W5,AA5,AE5,AI5,AM5,AQ5,AU5,AY5,BC5,BG5,BK5,BO5)</f>
        <v>12</v>
      </c>
      <c r="BT5" s="59">
        <f t="shared" ref="BT5:BT68" si="8">SUM(Z5,AD5,AH5,AL5,AP5,AT5,AX5,BB5,BF5,BJ5,BN5,BR5)</f>
        <v>12</v>
      </c>
      <c r="BU5" s="57"/>
      <c r="BV5" s="44"/>
      <c r="BY5" s="279">
        <v>25690313</v>
      </c>
      <c r="BZ5" s="44">
        <v>0</v>
      </c>
      <c r="CA5" s="279">
        <f>BY5-BZ5</f>
        <v>25690313</v>
      </c>
      <c r="CB5" s="274">
        <f>IF(BS5=0,0,BT5/BS5)</f>
        <v>1</v>
      </c>
      <c r="CC5" s="280" t="str">
        <f>IF(CB5=100%,"청년",IF(CB5=0%,"청년외","확인"))</f>
        <v>청년</v>
      </c>
      <c r="CD5" s="280" t="str">
        <f t="shared" ref="CD5:CD13" si="9">C5</f>
        <v>채지안</v>
      </c>
      <c r="CE5" s="278">
        <f>IF($CC5=CE$4,$CA5,0)</f>
        <v>25690313</v>
      </c>
      <c r="CF5" s="270">
        <f>IF($CC5=CF$4,$CA5,0)</f>
        <v>0</v>
      </c>
      <c r="CG5" s="271">
        <f>SUM(CE5:CF5)</f>
        <v>25690313</v>
      </c>
      <c r="CH5" s="44"/>
    </row>
    <row r="6" spans="1:86" ht="16.5" customHeight="1">
      <c r="A6" s="23">
        <f t="shared" ref="A6:A69" si="10">A5+1</f>
        <v>2</v>
      </c>
      <c r="B6" s="29"/>
      <c r="C6" s="92" t="s">
        <v>697</v>
      </c>
      <c r="D6" s="93">
        <v>9009022123459</v>
      </c>
      <c r="E6" s="217">
        <f t="shared" si="0"/>
        <v>33118</v>
      </c>
      <c r="F6" s="30">
        <f t="shared" si="1"/>
        <v>9</v>
      </c>
      <c r="G6" s="31" t="str">
        <f t="shared" si="2"/>
        <v>OK</v>
      </c>
      <c r="H6" s="32" t="str">
        <f t="shared" si="3"/>
        <v>여</v>
      </c>
      <c r="I6" s="87">
        <v>41548</v>
      </c>
      <c r="J6" s="87">
        <v>42636</v>
      </c>
      <c r="K6" s="33">
        <f t="shared" si="4"/>
        <v>23</v>
      </c>
      <c r="L6" s="33">
        <f t="shared" si="5"/>
        <v>0</v>
      </c>
      <c r="M6" s="35" t="str">
        <f t="shared" si="6"/>
        <v>23년0월29일</v>
      </c>
      <c r="N6" s="52"/>
      <c r="O6" s="41"/>
      <c r="P6" s="42"/>
      <c r="Q6" s="106" t="s">
        <v>160</v>
      </c>
      <c r="R6" s="107" t="s">
        <v>160</v>
      </c>
      <c r="S6" s="43"/>
      <c r="T6" s="122" t="s">
        <v>160</v>
      </c>
      <c r="U6" s="122" t="s">
        <v>160</v>
      </c>
      <c r="V6" s="123" t="s">
        <v>160</v>
      </c>
      <c r="W6" s="63">
        <f t="shared" ref="W6:W69" si="11">IF($D6="",0,IF(AND((W$3&gt;=$I6),OR((W$3&lt;=$J6),($J6=""),($J6=0)),$T6="부",$U6="부",$V6="부"),1,0))</f>
        <v>1</v>
      </c>
      <c r="X6" s="53">
        <f t="shared" ref="X6:X69" si="12">IF($D6="",0,DATEDIF(IF(OR(MID($D6,LEN(CLEAN($D6))-6,1)&lt;="2",MID($D6,LEN(CLEAN($D6))-6,1)="5",MID($D6,LEN(CLEAN($D6))-6,1)="6"),DATE(MID($D6,1,2),MID($D6,3,2),MID($D6,5,2)),CHOOSE(14-LEN(CLEAN($D6)), DATE(MID($D6,1,2)+100,MID($D6,3,2),MID($D6,5,2)), DATE(MID($D6,1,1)+100,MID($D6,2,2),MID($D6,4,2)),DATE(2000,MID($D6,1,2),MID($D6,3,2)),DATE(2000,MID($D6,1,1),MID($D6,2,2)))),W$3,"y"))</f>
        <v>25</v>
      </c>
      <c r="Y6" s="54" t="str">
        <f t="shared" ref="Y6:Y69" si="13">IF($D6="","",TEXT(DATE(YEAR(W$3-$E6),MONTH(W$3-$E6),DAY(W$3-$E6))-DATE(YEAR($P6-$O6),MONTH($P6-$O6),DAY($P6-$O6)),"yy년")&amp;VALUE(TEXT(DATE(YEAR(W$3-$E6),MONTH(W$3-$E6),DAY(W$3-$E6))-DATE(YEAR($P6-$O6),MONTH($P6-$O6),DAY($P6-$O6)),"mm")-1)&amp;TEXT(DATE(YEAR(W$3-$E6),MONTH(W$3-$E6),DAY(W$3-$E6))-DATE(YEAR($P6-$O6),MONTH($P6-$O6),DAY($P6-$O6)),"월dd일"))</f>
        <v>25년4월30일</v>
      </c>
      <c r="Z6" s="85">
        <f t="shared" ref="Z6:Z69" si="14">IF($D6="",0,IF(OR(AND(W6=1,OR($Q6="여",$R6="여")),AND(W6=1,AND(X6&gt;=15,X6&lt;=29))),1,0))</f>
        <v>1</v>
      </c>
      <c r="AA6" s="63">
        <f t="shared" ref="AA6:AA69" si="15">IF($D6="",0,IF(AND((AA$3&gt;=$I6),OR((AA$3&lt;=$J6),($J6=""),($J6=0)),$T6="부",$U6="부",$V6="부"),1,0))</f>
        <v>1</v>
      </c>
      <c r="AB6" s="53">
        <f t="shared" ref="AB6:AB69" si="16">IF($D6="",0,DATEDIF(IF(OR(MID($D6,LEN(CLEAN($D6))-6,1)&lt;="2",MID($D6,LEN(CLEAN($D6))-6,1)="5",MID($D6,LEN(CLEAN($D6))-6,1)="6"),DATE(MID($D6,1,2),MID($D6,3,2),MID($D6,5,2)),CHOOSE(14-LEN(CLEAN($D6)), DATE(MID($D6,1,2)+100,MID($D6,3,2),MID($D6,5,2)), DATE(MID($D6,1,1)+100,MID($D6,2,2),MID($D6,4,2)),DATE(2000,MID($D6,1,2),MID($D6,3,2)),DATE(2000,MID($D6,1,1),MID($D6,2,2)))),AA$3,"y"))</f>
        <v>25</v>
      </c>
      <c r="AC6" s="54" t="str">
        <f t="shared" ref="AC6:AC69" si="17">IF($D6="","",TEXT(DATE(YEAR(AA$3-$E6),MONTH(AA$3-$E6),DAY(AA$3-$E6))-DATE(YEAR($P6-$O6),MONTH($P6-$O6),DAY($P6-$O6)),"yy년")&amp;VALUE(TEXT(DATE(YEAR(AA$3-$E6),MONTH(AA$3-$E6),DAY(AA$3-$E6))-DATE(YEAR($P6-$O6),MONTH($P6-$O6),DAY($P6-$O6)),"mm")-1)&amp;TEXT(DATE(YEAR(AA$3-$E6),MONTH(AA$3-$E6),DAY(AA$3-$E6))-DATE(YEAR($P6-$O6),MONTH($P6-$O6),DAY($P6-$O6)),"월dd일"))</f>
        <v>25년5월28일</v>
      </c>
      <c r="AD6" s="85">
        <f t="shared" ref="AD6:AD69" si="18">IF($D6="",0,IF(OR(AND(AA6=1,OR($Q6="여",$R6="여")),AND(AA6=1,AND(AB6&gt;=15,AB6&lt;=29))),1,0))</f>
        <v>1</v>
      </c>
      <c r="AE6" s="63">
        <f t="shared" ref="AE6:AE69" si="19">IF($D6="",0,IF(AND((AE$3&gt;=$I6),OR((AE$3&lt;=$J6),($J6=""),($J6=0)),$T6="부",$U6="부",$V6="부"),1,0))</f>
        <v>1</v>
      </c>
      <c r="AF6" s="53">
        <f t="shared" ref="AF6:AF69" si="20">IF($D6="",0,DATEDIF(IF(OR(MID($D6,LEN(CLEAN($D6))-6,1)&lt;="2",MID($D6,LEN(CLEAN($D6))-6,1)="5",MID($D6,LEN(CLEAN($D6))-6,1)="6"),DATE(MID($D6,1,2),MID($D6,3,2),MID($D6,5,2)),CHOOSE(14-LEN(CLEAN($D6)), DATE(MID($D6,1,2)+100,MID($D6,3,2),MID($D6,5,2)), DATE(MID($D6,1,1)+100,MID($D6,2,2),MID($D6,4,2)),DATE(2000,MID($D6,1,2),MID($D6,3,2)),DATE(2000,MID($D6,1,1),MID($D6,2,2)))),AE$3,"y"))</f>
        <v>25</v>
      </c>
      <c r="AG6" s="54" t="str">
        <f t="shared" ref="AG6:AG69" si="21">IF($D6="","",TEXT(DATE(YEAR(AE$3-$E6),MONTH(AE$3-$E6),DAY(AE$3-$E6))-DATE(YEAR($P6-$O6),MONTH($P6-$O6),DAY($P6-$O6)),"yy년")&amp;VALUE(TEXT(DATE(YEAR(AE$3-$E6),MONTH(AE$3-$E6),DAY(AE$3-$E6))-DATE(YEAR($P6-$O6),MONTH($P6-$O6),DAY($P6-$O6)),"mm")-1)&amp;TEXT(DATE(YEAR(AE$3-$E6),MONTH(AE$3-$E6),DAY(AE$3-$E6))-DATE(YEAR($P6-$O6),MONTH($P6-$O6),DAY($P6-$O6)),"월dd일"))</f>
        <v>25년6월29일</v>
      </c>
      <c r="AH6" s="85">
        <f t="shared" ref="AH6:AH69" si="22">IF($D6="",0,IF(OR(AND(AE6=1,OR($Q6="여",$R6="여")),AND(AE6=1,AND(AF6&gt;=15,AF6&lt;=29))),1,0))</f>
        <v>1</v>
      </c>
      <c r="AI6" s="63">
        <f t="shared" ref="AI6:AI69" si="23">IF($D6="",0,IF(AND((AI$3&gt;=$I6),OR((AI$3&lt;=$J6),($J6=""),($J6=0)),$T6="부",$U6="부",$V6="부"),1,0))</f>
        <v>1</v>
      </c>
      <c r="AJ6" s="53">
        <f t="shared" ref="AJ6:AJ69" si="24">IF($D6="",0,DATEDIF(IF(OR(MID($D6,LEN(CLEAN($D6))-6,1)&lt;="2",MID($D6,LEN(CLEAN($D6))-6,1)="5",MID($D6,LEN(CLEAN($D6))-6,1)="6"),DATE(MID($D6,1,2),MID($D6,3,2),MID($D6,5,2)),CHOOSE(14-LEN(CLEAN($D6)), DATE(MID($D6,1,2)+100,MID($D6,3,2),MID($D6,5,2)), DATE(MID($D6,1,1)+100,MID($D6,2,2),MID($D6,4,2)),DATE(2000,MID($D6,1,2),MID($D6,3,2)),DATE(2000,MID($D6,1,1),MID($D6,2,2)))),AI$3,"y"))</f>
        <v>25</v>
      </c>
      <c r="AK6" s="54" t="str">
        <f t="shared" ref="AK6:AK69" si="25">IF($D6="","",TEXT(DATE(YEAR(AI$3-$E6),MONTH(AI$3-$E6),DAY(AI$3-$E6))-DATE(YEAR($P6-$O6),MONTH($P6-$O6),DAY($P6-$O6)),"yy년")&amp;VALUE(TEXT(DATE(YEAR(AI$3-$E6),MONTH(AI$3-$E6),DAY(AI$3-$E6))-DATE(YEAR($P6-$O6),MONTH($P6-$O6),DAY($P6-$O6)),"mm")-1)&amp;TEXT(DATE(YEAR(AI$3-$E6),MONTH(AI$3-$E6),DAY(AI$3-$E6))-DATE(YEAR($P6-$O6),MONTH($P6-$O6),DAY($P6-$O6)),"월dd일"))</f>
        <v>25년7월28일</v>
      </c>
      <c r="AL6" s="85">
        <f t="shared" ref="AL6:AL69" si="26">IF($D6="",0,IF(OR(AND(AI6=1,OR($Q6="여",$R6="여")),AND(AI6=1,AND(AJ6&gt;=15,AJ6&lt;=29))),1,0))</f>
        <v>1</v>
      </c>
      <c r="AM6" s="63">
        <f t="shared" ref="AM6:AM69" si="27">IF($D6="",0,IF(AND((AM$3&gt;=$I6),OR((AM$3&lt;=$J6),($J6=""),($J6=0)),$T6="부",$U6="부",$V6="부"),1,0))</f>
        <v>1</v>
      </c>
      <c r="AN6" s="53">
        <f t="shared" ref="AN6:AN69" si="28">IF($D6="",0,DATEDIF(IF(OR(MID($D6,LEN(CLEAN($D6))-6,1)&lt;="2",MID($D6,LEN(CLEAN($D6))-6,1)="5",MID($D6,LEN(CLEAN($D6))-6,1)="6"),DATE(MID($D6,1,2),MID($D6,3,2),MID($D6,5,2)),CHOOSE(14-LEN(CLEAN($D6)), DATE(MID($D6,1,2)+100,MID($D6,3,2),MID($D6,5,2)), DATE(MID($D6,1,1)+100,MID($D6,2,2),MID($D6,4,2)),DATE(2000,MID($D6,1,2),MID($D6,3,2)),DATE(2000,MID($D6,1,1),MID($D6,2,2)))),AM$3,"y"))</f>
        <v>25</v>
      </c>
      <c r="AO6" s="54" t="str">
        <f t="shared" ref="AO6:AO69" si="29">IF($D6="","",TEXT(DATE(YEAR(AM$3-$E6),MONTH(AM$3-$E6),DAY(AM$3-$E6))-DATE(YEAR($P6-$O6),MONTH($P6-$O6),DAY($P6-$O6)),"yy년")&amp;VALUE(TEXT(DATE(YEAR(AM$3-$E6),MONTH(AM$3-$E6),DAY(AM$3-$E6))-DATE(YEAR($P6-$O6),MONTH($P6-$O6),DAY($P6-$O6)),"mm")-1)&amp;TEXT(DATE(YEAR(AM$3-$E6),MONTH(AM$3-$E6),DAY(AM$3-$E6))-DATE(YEAR($P6-$O6),MONTH($P6-$O6),DAY($P6-$O6)),"월dd일"))</f>
        <v>25년8월28일</v>
      </c>
      <c r="AP6" s="85">
        <f t="shared" ref="AP6:AP69" si="30">IF($D6="",0,IF(OR(AND(AM6=1,OR($Q6="여",$R6="여")),AND(AM6=1,AND(AN6&gt;=15,AN6&lt;=29))),1,0))</f>
        <v>1</v>
      </c>
      <c r="AQ6" s="63">
        <f t="shared" ref="AQ6:AQ69" si="31">IF($D6="",0,IF(AND((AQ$3&gt;=$I6),OR((AQ$3&lt;=$J6),($J6=""),($J6=0)),$T6="부",$U6="부",$V6="부"),1,0))</f>
        <v>1</v>
      </c>
      <c r="AR6" s="53">
        <f t="shared" ref="AR6:AR69" si="32">IF($D6="",0,DATEDIF(IF(OR(MID($D6,LEN(CLEAN($D6))-6,1)&lt;="2",MID($D6,LEN(CLEAN($D6))-6,1)="5",MID($D6,LEN(CLEAN($D6))-6,1)="6"),DATE(MID($D6,1,2),MID($D6,3,2),MID($D6,5,2)),CHOOSE(14-LEN(CLEAN($D6)), DATE(MID($D6,1,2)+100,MID($D6,3,2),MID($D6,5,2)), DATE(MID($D6,1,1)+100,MID($D6,2,2),MID($D6,4,2)),DATE(2000,MID($D6,1,2),MID($D6,3,2)),DATE(2000,MID($D6,1,1),MID($D6,2,2)))),AQ$3,"y"))</f>
        <v>25</v>
      </c>
      <c r="AS6" s="54" t="str">
        <f t="shared" ref="AS6:AS69" si="33">IF($D6="","",TEXT(DATE(YEAR(AQ$3-$E6),MONTH(AQ$3-$E6),DAY(AQ$3-$E6))-DATE(YEAR($P6-$O6),MONTH($P6-$O6),DAY($P6-$O6)),"yy년")&amp;VALUE(TEXT(DATE(YEAR(AQ$3-$E6),MONTH(AQ$3-$E6),DAY(AQ$3-$E6))-DATE(YEAR($P6-$O6),MONTH($P6-$O6),DAY($P6-$O6)),"mm")-1)&amp;TEXT(DATE(YEAR(AQ$3-$E6),MONTH(AQ$3-$E6),DAY(AQ$3-$E6))-DATE(YEAR($P6-$O6),MONTH($P6-$O6),DAY($P6-$O6)),"월dd일"))</f>
        <v>25년9월28일</v>
      </c>
      <c r="AT6" s="85">
        <f t="shared" ref="AT6:AT69" si="34">IF($D6="",0,IF(OR(AND(AQ6=1,OR($Q6="여",$R6="여")),AND(AQ6=1,AND(AR6&gt;=15,AR6&lt;=29))),1,0))</f>
        <v>1</v>
      </c>
      <c r="AU6" s="63">
        <f t="shared" ref="AU6:AU69" si="35">IF($D6="",0,IF(AND((AU$3&gt;=$I6),OR((AU$3&lt;=$J6),($J6=""),($J6=0)),$T6="부",$U6="부",$V6="부"),1,0))</f>
        <v>1</v>
      </c>
      <c r="AV6" s="53">
        <f t="shared" ref="AV6:AV69" si="36">IF($D6="",0,DATEDIF(IF(OR(MID($D6,LEN(CLEAN($D6))-6,1)&lt;="2",MID($D6,LEN(CLEAN($D6))-6,1)="5",MID($D6,LEN(CLEAN($D6))-6,1)="6"),DATE(MID($D6,1,2),MID($D6,3,2),MID($D6,5,2)),CHOOSE(14-LEN(CLEAN($D6)), DATE(MID($D6,1,2)+100,MID($D6,3,2),MID($D6,5,2)), DATE(MID($D6,1,1)+100,MID($D6,2,2),MID($D6,4,2)),DATE(2000,MID($D6,1,2),MID($D6,3,2)),DATE(2000,MID($D6,1,1),MID($D6,2,2)))),AU$3,"y"))</f>
        <v>25</v>
      </c>
      <c r="AW6" s="54" t="str">
        <f t="shared" ref="AW6:AW69" si="37">IF($D6="","",TEXT(DATE(YEAR(AU$3-$E6),MONTH(AU$3-$E6),DAY(AU$3-$E6))-DATE(YEAR($P6-$O6),MONTH($P6-$O6),DAY($P6-$O6)),"yy년")&amp;VALUE(TEXT(DATE(YEAR(AU$3-$E6),MONTH(AU$3-$E6),DAY(AU$3-$E6))-DATE(YEAR($P6-$O6),MONTH($P6-$O6),DAY($P6-$O6)),"mm")-1)&amp;TEXT(DATE(YEAR(AU$3-$E6),MONTH(AU$3-$E6),DAY(AU$3-$E6))-DATE(YEAR($P6-$O6),MONTH($P6-$O6),DAY($P6-$O6)),"월dd일"))</f>
        <v>25년10월28일</v>
      </c>
      <c r="AX6" s="85">
        <f t="shared" ref="AX6:AX69" si="38">IF($D6="",0,IF(OR(AND(AU6=1,OR($Q6="여",$R6="여")),AND(AU6=1,AND(AV6&gt;=15,AV6&lt;=29))),1,0))</f>
        <v>1</v>
      </c>
      <c r="AY6" s="63">
        <f t="shared" ref="AY6:AY69" si="39">IF($D6="",0,IF(AND((AY$3&gt;=$I6),OR((AY$3&lt;=$J6),($J6=""),($J6=0)),$T6="부",$U6="부",$V6="부"),1,0))</f>
        <v>1</v>
      </c>
      <c r="AZ6" s="53">
        <f t="shared" ref="AZ6:AZ69" si="40">IF($D6="",0,DATEDIF(IF(OR(MID($D6,LEN(CLEAN($D6))-6,1)&lt;="2",MID($D6,LEN(CLEAN($D6))-6,1)="5",MID($D6,LEN(CLEAN($D6))-6,1)="6"),DATE(MID($D6,1,2),MID($D6,3,2),MID($D6,5,2)),CHOOSE(14-LEN(CLEAN($D6)), DATE(MID($D6,1,2)+100,MID($D6,3,2),MID($D6,5,2)), DATE(MID($D6,1,1)+100,MID($D6,2,2),MID($D6,4,2)),DATE(2000,MID($D6,1,2),MID($D6,3,2)),DATE(2000,MID($D6,1,1),MID($D6,2,2)))),AY$3,"y"))</f>
        <v>25</v>
      </c>
      <c r="BA6" s="54" t="str">
        <f t="shared" ref="BA6:BA69" si="41">IF($D6="","",TEXT(DATE(YEAR(AY$3-$E6),MONTH(AY$3-$E6),DAY(AY$3-$E6))-DATE(YEAR($P6-$O6),MONTH($P6-$O6),DAY($P6-$O6)),"yy년")&amp;VALUE(TEXT(DATE(YEAR(AY$3-$E6),MONTH(AY$3-$E6),DAY(AY$3-$E6))-DATE(YEAR($P6-$O6),MONTH($P6-$O6),DAY($P6-$O6)),"mm")-1)&amp;TEXT(DATE(YEAR(AY$3-$E6),MONTH(AY$3-$E6),DAY(AY$3-$E6))-DATE(YEAR($P6-$O6),MONTH($P6-$O6),DAY($P6-$O6)),"월dd일"))</f>
        <v>25년11월29일</v>
      </c>
      <c r="BB6" s="85">
        <f t="shared" ref="BB6:BB69" si="42">IF($D6="",0,IF(OR(AND(AY6=1,OR($Q6="여",$R6="여")),AND(AY6=1,AND(AZ6&gt;=15,AZ6&lt;=29))),1,0))</f>
        <v>1</v>
      </c>
      <c r="BC6" s="63">
        <f t="shared" ref="BC6:BC69" si="43">IF($D6="",0,IF(AND((BC$3&gt;=$I6),OR((BC$3&lt;=$J6),($J6=""),($J6=0)),$T6="부",$U6="부",$V6="부"),1,0))</f>
        <v>0</v>
      </c>
      <c r="BD6" s="53">
        <f t="shared" ref="BD6:BD69" si="44">IF($D6="",0,DATEDIF(IF(OR(MID($D6,LEN(CLEAN($D6))-6,1)&lt;="2",MID($D6,LEN(CLEAN($D6))-6,1)="5",MID($D6,LEN(CLEAN($D6))-6,1)="6"),DATE(MID($D6,1,2),MID($D6,3,2),MID($D6,5,2)),CHOOSE(14-LEN(CLEAN($D6)), DATE(MID($D6,1,2)+100,MID($D6,3,2),MID($D6,5,2)), DATE(MID($D6,1,1)+100,MID($D6,2,2),MID($D6,4,2)),DATE(2000,MID($D6,1,2),MID($D6,3,2)),DATE(2000,MID($D6,1,1),MID($D6,2,2)))),BC$3,"y"))</f>
        <v>26</v>
      </c>
      <c r="BE6" s="54" t="str">
        <f t="shared" ref="BE6:BE69" si="45">IF($D6="","",TEXT(DATE(YEAR(BC$3-$E6),MONTH(BC$3-$E6),DAY(BC$3-$E6))-DATE(YEAR($P6-$O6),MONTH($P6-$O6),DAY($P6-$O6)),"yy년")&amp;VALUE(TEXT(DATE(YEAR(BC$3-$E6),MONTH(BC$3-$E6),DAY(BC$3-$E6))-DATE(YEAR($P6-$O6),MONTH($P6-$O6),DAY($P6-$O6)),"mm")-1)&amp;TEXT(DATE(YEAR(BC$3-$E6),MONTH(BC$3-$E6),DAY(BC$3-$E6))-DATE(YEAR($P6-$O6),MONTH($P6-$O6),DAY($P6-$O6)),"월dd일"))</f>
        <v>26년0월28일</v>
      </c>
      <c r="BF6" s="85">
        <f t="shared" ref="BF6:BF69" si="46">IF($D6="",0,IF(OR(AND(BC6=1,OR($Q6="여",$R6="여")),AND(BC6=1,AND(BD6&gt;=15,BD6&lt;=29))),1,0))</f>
        <v>0</v>
      </c>
      <c r="BG6" s="63">
        <f t="shared" ref="BG6:BG69" si="47">IF($D6="",0,IF(AND((BG$3&gt;=$I6),OR((BG$3&lt;=$J6),($J6=""),($J6=0)),$T6="부",$U6="부",$V6="부"),1,0))</f>
        <v>0</v>
      </c>
      <c r="BH6" s="53">
        <f t="shared" ref="BH6:BH69" si="48">IF($D6="",0,DATEDIF(IF(OR(MID($D6,LEN(CLEAN($D6))-6,1)&lt;="2",MID($D6,LEN(CLEAN($D6))-6,1)="5",MID($D6,LEN(CLEAN($D6))-6,1)="6"),DATE(MID($D6,1,2),MID($D6,3,2),MID($D6,5,2)),CHOOSE(14-LEN(CLEAN($D6)), DATE(MID($D6,1,2)+100,MID($D6,3,2),MID($D6,5,2)), DATE(MID($D6,1,1)+100,MID($D6,2,2),MID($D6,4,2)),DATE(2000,MID($D6,1,2),MID($D6,3,2)),DATE(2000,MID($D6,1,1),MID($D6,2,2)))),BG$3,"y"))</f>
        <v>26</v>
      </c>
      <c r="BI6" s="54" t="str">
        <f t="shared" ref="BI6:BI69" si="49">IF($D6="","",TEXT(DATE(YEAR(BG$3-$E6),MONTH(BG$3-$E6),DAY(BG$3-$E6))-DATE(YEAR($P6-$O6),MONTH($P6-$O6),DAY($P6-$O6)),"yy년")&amp;VALUE(TEXT(DATE(YEAR(BG$3-$E6),MONTH(BG$3-$E6),DAY(BG$3-$E6))-DATE(YEAR($P6-$O6),MONTH($P6-$O6),DAY($P6-$O6)),"mm")-1)&amp;TEXT(DATE(YEAR(BG$3-$E6),MONTH(BG$3-$E6),DAY(BG$3-$E6))-DATE(YEAR($P6-$O6),MONTH($P6-$O6),DAY($P6-$O6)),"월dd일"))</f>
        <v>26년1월28일</v>
      </c>
      <c r="BJ6" s="85">
        <f t="shared" ref="BJ6:BJ69" si="50">IF($D6="",0,IF(OR(AND(BG6=1,OR($Q6="여",$R6="여")),AND(BG6=1,AND(BH6&gt;=15,BH6&lt;=29))),1,0))</f>
        <v>0</v>
      </c>
      <c r="BK6" s="63">
        <f t="shared" ref="BK6:BK69" si="51">IF($D6="",0,IF(AND((BK$3&gt;=$I6),OR((BK$3&lt;=$J6),($J6=""),($J6=0)),$T6="부",$U6="부",$V6="부"),1,0))</f>
        <v>0</v>
      </c>
      <c r="BL6" s="53">
        <f t="shared" ref="BL6:BL69" si="52">IF($D6="",0,DATEDIF(IF(OR(MID($D6,LEN(CLEAN($D6))-6,1)&lt;="2",MID($D6,LEN(CLEAN($D6))-6,1)="5",MID($D6,LEN(CLEAN($D6))-6,1)="6"),DATE(MID($D6,1,2),MID($D6,3,2),MID($D6,5,2)),CHOOSE(14-LEN(CLEAN($D6)), DATE(MID($D6,1,2)+100,MID($D6,3,2),MID($D6,5,2)), DATE(MID($D6,1,1)+100,MID($D6,2,2),MID($D6,4,2)),DATE(2000,MID($D6,1,2),MID($D6,3,2)),DATE(2000,MID($D6,1,1),MID($D6,2,2)))),BK$3,"y"))</f>
        <v>26</v>
      </c>
      <c r="BM6" s="54" t="str">
        <f t="shared" ref="BM6:BM69" si="53">IF($D6="","",TEXT(DATE(YEAR(BK$3-$E6),MONTH(BK$3-$E6),DAY(BK$3-$E6))-DATE(YEAR($P6-$O6),MONTH($P6-$O6),DAY($P6-$O6)),"yy년")&amp;VALUE(TEXT(DATE(YEAR(BK$3-$E6),MONTH(BK$3-$E6),DAY(BK$3-$E6))-DATE(YEAR($P6-$O6),MONTH($P6-$O6),DAY($P6-$O6)),"mm")-1)&amp;TEXT(DATE(YEAR(BK$3-$E6),MONTH(BK$3-$E6),DAY(BK$3-$E6))-DATE(YEAR($P6-$O6),MONTH($P6-$O6),DAY($P6-$O6)),"월dd일"))</f>
        <v>26년2월30일</v>
      </c>
      <c r="BN6" s="85">
        <f t="shared" ref="BN6:BN69" si="54">IF($D6="",0,IF(OR(AND(BK6=1,OR($Q6="여",$R6="여")),AND(BK6=1,AND(BL6&gt;=15,BL6&lt;=29))),1,0))</f>
        <v>0</v>
      </c>
      <c r="BO6" s="63">
        <f t="shared" ref="BO6:BO69" si="55">IF($D6="",0,IF(AND((BO$3&gt;=$I6),OR((BO$3&lt;=$J6),($J6=""),($J6=0)),$T6="부",$U6="부",$V6="부"),1,0))</f>
        <v>0</v>
      </c>
      <c r="BP6" s="53">
        <f t="shared" ref="BP6:BP69" si="56">IF($D6="",0,DATEDIF(IF(OR(MID($D6,LEN(CLEAN($D6))-6,1)&lt;="2",MID($D6,LEN(CLEAN($D6))-6,1)="5",MID($D6,LEN(CLEAN($D6))-6,1)="6"),DATE(MID($D6,1,2),MID($D6,3,2),MID($D6,5,2)),CHOOSE(14-LEN(CLEAN($D6)), DATE(MID($D6,1,2)+100,MID($D6,3,2),MID($D6,5,2)), DATE(MID($D6,1,1)+100,MID($D6,2,2),MID($D6,4,2)),DATE(2000,MID($D6,1,2),MID($D6,3,2)),DATE(2000,MID($D6,1,1),MID($D6,2,2)))),BO$3,"y"))</f>
        <v>26</v>
      </c>
      <c r="BQ6" s="54" t="str">
        <f t="shared" ref="BQ6:BQ69" si="57">IF($D6="","",TEXT(DATE(YEAR(BO$3-$E6),MONTH(BO$3-$E6),DAY(BO$3-$E6))-DATE(YEAR($P6-$O6),MONTH($P6-$O6),DAY($P6-$O6)),"yy년")&amp;VALUE(TEXT(DATE(YEAR(BO$3-$E6),MONTH(BO$3-$E6),DAY(BO$3-$E6))-DATE(YEAR($P6-$O6),MONTH($P6-$O6),DAY($P6-$O6)),"mm")-1)&amp;TEXT(DATE(YEAR(BO$3-$E6),MONTH(BO$3-$E6),DAY(BO$3-$E6))-DATE(YEAR($P6-$O6),MONTH($P6-$O6),DAY($P6-$O6)),"월dd일"))</f>
        <v>26년3월30일</v>
      </c>
      <c r="BR6" s="85">
        <f t="shared" ref="BR6:BR69" si="58">IF($D6="",0,IF(OR(AND(BO6=1,OR($Q6="여",$R6="여")),AND(BO6=1,AND(BP6&gt;=15,BP6&lt;=29))),1,0))</f>
        <v>0</v>
      </c>
      <c r="BS6" s="60">
        <f t="shared" si="7"/>
        <v>8</v>
      </c>
      <c r="BT6" s="59">
        <f t="shared" si="8"/>
        <v>8</v>
      </c>
      <c r="BU6" s="57"/>
      <c r="BV6" s="44"/>
      <c r="BY6" s="279">
        <v>17270028</v>
      </c>
      <c r="BZ6" s="44">
        <v>0</v>
      </c>
      <c r="CA6" s="279">
        <f t="shared" ref="CA6:CA69" si="59">BY6-BZ6</f>
        <v>17270028</v>
      </c>
      <c r="CB6" s="274">
        <f t="shared" ref="CB6:CB12" si="60">IF(BS6=0,0,BT6/BS6)</f>
        <v>1</v>
      </c>
      <c r="CC6" s="280" t="str">
        <f t="shared" ref="CC6:CC13" si="61">IF(CB6=100%,"청년",IF(CB6=0%,"청년외","확인"))</f>
        <v>청년</v>
      </c>
      <c r="CD6" s="280" t="str">
        <f t="shared" si="9"/>
        <v>김민정</v>
      </c>
      <c r="CE6" s="278">
        <f t="shared" ref="CE6:CF13" si="62">IF($CC6=CE$4,$CA6,0)</f>
        <v>17270028</v>
      </c>
      <c r="CF6" s="270">
        <f t="shared" si="62"/>
        <v>0</v>
      </c>
      <c r="CG6" s="271">
        <f t="shared" ref="CG6:CG13" si="63">SUM(CE6:CF6)</f>
        <v>17270028</v>
      </c>
      <c r="CH6" s="44"/>
    </row>
    <row r="7" spans="1:86" ht="16.5" customHeight="1">
      <c r="A7" s="23">
        <f t="shared" si="10"/>
        <v>3</v>
      </c>
      <c r="B7" s="29"/>
      <c r="C7" s="92" t="s">
        <v>698</v>
      </c>
      <c r="D7" s="93">
        <v>8601072123459</v>
      </c>
      <c r="E7" s="217">
        <f t="shared" si="0"/>
        <v>31419</v>
      </c>
      <c r="F7" s="30">
        <f t="shared" si="1"/>
        <v>9</v>
      </c>
      <c r="G7" s="31" t="str">
        <f t="shared" si="2"/>
        <v>OK</v>
      </c>
      <c r="H7" s="32" t="str">
        <f t="shared" si="3"/>
        <v>여</v>
      </c>
      <c r="I7" s="87">
        <v>41548</v>
      </c>
      <c r="J7" s="87"/>
      <c r="K7" s="33">
        <f t="shared" si="4"/>
        <v>27</v>
      </c>
      <c r="L7" s="33">
        <f t="shared" si="5"/>
        <v>0</v>
      </c>
      <c r="M7" s="35" t="str">
        <f t="shared" si="6"/>
        <v>27년8월24일</v>
      </c>
      <c r="N7" s="52"/>
      <c r="O7" s="41"/>
      <c r="P7" s="42"/>
      <c r="Q7" s="106" t="s">
        <v>160</v>
      </c>
      <c r="R7" s="107" t="s">
        <v>160</v>
      </c>
      <c r="S7" s="43"/>
      <c r="T7" s="122" t="s">
        <v>160</v>
      </c>
      <c r="U7" s="122" t="s">
        <v>160</v>
      </c>
      <c r="V7" s="123" t="s">
        <v>160</v>
      </c>
      <c r="W7" s="63">
        <f t="shared" si="11"/>
        <v>1</v>
      </c>
      <c r="X7" s="53">
        <f t="shared" si="12"/>
        <v>30</v>
      </c>
      <c r="Y7" s="54" t="str">
        <f t="shared" si="13"/>
        <v>30년0월23일</v>
      </c>
      <c r="Z7" s="85">
        <f t="shared" si="14"/>
        <v>0</v>
      </c>
      <c r="AA7" s="63">
        <f t="shared" si="15"/>
        <v>1</v>
      </c>
      <c r="AB7" s="53">
        <f t="shared" si="16"/>
        <v>30</v>
      </c>
      <c r="AC7" s="54" t="str">
        <f t="shared" si="17"/>
        <v>30년1월21일</v>
      </c>
      <c r="AD7" s="85">
        <f t="shared" si="18"/>
        <v>0</v>
      </c>
      <c r="AE7" s="63">
        <f t="shared" si="19"/>
        <v>1</v>
      </c>
      <c r="AF7" s="53">
        <f t="shared" si="20"/>
        <v>30</v>
      </c>
      <c r="AG7" s="54" t="str">
        <f t="shared" si="21"/>
        <v>30년2월24일</v>
      </c>
      <c r="AH7" s="85">
        <f t="shared" si="22"/>
        <v>0</v>
      </c>
      <c r="AI7" s="63">
        <f t="shared" si="23"/>
        <v>1</v>
      </c>
      <c r="AJ7" s="53">
        <f t="shared" si="24"/>
        <v>30</v>
      </c>
      <c r="AK7" s="54" t="str">
        <f t="shared" si="25"/>
        <v>30년3월23일</v>
      </c>
      <c r="AL7" s="85">
        <f t="shared" si="26"/>
        <v>0</v>
      </c>
      <c r="AM7" s="63">
        <f t="shared" si="27"/>
        <v>1</v>
      </c>
      <c r="AN7" s="53">
        <f t="shared" si="28"/>
        <v>30</v>
      </c>
      <c r="AO7" s="54" t="str">
        <f t="shared" si="29"/>
        <v>30년4월24일</v>
      </c>
      <c r="AP7" s="85">
        <f t="shared" si="30"/>
        <v>0</v>
      </c>
      <c r="AQ7" s="63">
        <f t="shared" si="31"/>
        <v>1</v>
      </c>
      <c r="AR7" s="53">
        <f t="shared" si="32"/>
        <v>30</v>
      </c>
      <c r="AS7" s="54" t="str">
        <f t="shared" si="33"/>
        <v>30년5월23일</v>
      </c>
      <c r="AT7" s="85">
        <f t="shared" si="34"/>
        <v>0</v>
      </c>
      <c r="AU7" s="63">
        <f t="shared" si="35"/>
        <v>1</v>
      </c>
      <c r="AV7" s="53">
        <f t="shared" si="36"/>
        <v>30</v>
      </c>
      <c r="AW7" s="54" t="str">
        <f t="shared" si="37"/>
        <v>30년6월24일</v>
      </c>
      <c r="AX7" s="85">
        <f t="shared" si="38"/>
        <v>0</v>
      </c>
      <c r="AY7" s="63">
        <f t="shared" si="39"/>
        <v>1</v>
      </c>
      <c r="AZ7" s="53">
        <f t="shared" si="40"/>
        <v>30</v>
      </c>
      <c r="BA7" s="54" t="str">
        <f t="shared" si="41"/>
        <v>30년7월24일</v>
      </c>
      <c r="BB7" s="85">
        <f t="shared" si="42"/>
        <v>0</v>
      </c>
      <c r="BC7" s="63">
        <f t="shared" si="43"/>
        <v>1</v>
      </c>
      <c r="BD7" s="53">
        <f t="shared" si="44"/>
        <v>30</v>
      </c>
      <c r="BE7" s="54" t="str">
        <f t="shared" si="45"/>
        <v>30년8월23일</v>
      </c>
      <c r="BF7" s="85">
        <f t="shared" si="46"/>
        <v>0</v>
      </c>
      <c r="BG7" s="63">
        <f t="shared" si="47"/>
        <v>1</v>
      </c>
      <c r="BH7" s="53">
        <f t="shared" si="48"/>
        <v>30</v>
      </c>
      <c r="BI7" s="54" t="str">
        <f t="shared" si="49"/>
        <v>30년9월24일</v>
      </c>
      <c r="BJ7" s="85">
        <f t="shared" si="50"/>
        <v>0</v>
      </c>
      <c r="BK7" s="63">
        <f t="shared" si="51"/>
        <v>1</v>
      </c>
      <c r="BL7" s="53">
        <f t="shared" si="52"/>
        <v>30</v>
      </c>
      <c r="BM7" s="54" t="str">
        <f t="shared" si="53"/>
        <v>30년10월23일</v>
      </c>
      <c r="BN7" s="85">
        <f t="shared" si="54"/>
        <v>0</v>
      </c>
      <c r="BO7" s="63">
        <f t="shared" si="55"/>
        <v>1</v>
      </c>
      <c r="BP7" s="53">
        <f t="shared" si="56"/>
        <v>30</v>
      </c>
      <c r="BQ7" s="54" t="str">
        <f t="shared" si="57"/>
        <v>30년11월24일</v>
      </c>
      <c r="BR7" s="85">
        <f t="shared" si="58"/>
        <v>0</v>
      </c>
      <c r="BS7" s="60">
        <f t="shared" si="7"/>
        <v>12</v>
      </c>
      <c r="BT7" s="59">
        <f t="shared" si="8"/>
        <v>0</v>
      </c>
      <c r="BU7" s="57"/>
      <c r="BV7" s="44"/>
      <c r="BY7" s="279">
        <v>29730954</v>
      </c>
      <c r="BZ7" s="44">
        <v>0</v>
      </c>
      <c r="CA7" s="279">
        <f t="shared" si="59"/>
        <v>29730954</v>
      </c>
      <c r="CB7" s="274">
        <f t="shared" si="60"/>
        <v>0</v>
      </c>
      <c r="CC7" s="280" t="str">
        <f t="shared" si="61"/>
        <v>청년외</v>
      </c>
      <c r="CD7" s="280" t="str">
        <f t="shared" si="9"/>
        <v>조하나</v>
      </c>
      <c r="CE7" s="278">
        <f t="shared" si="62"/>
        <v>0</v>
      </c>
      <c r="CF7" s="270">
        <f t="shared" si="62"/>
        <v>29730954</v>
      </c>
      <c r="CG7" s="271">
        <f t="shared" si="63"/>
        <v>29730954</v>
      </c>
      <c r="CH7" s="44"/>
    </row>
    <row r="8" spans="1:86" ht="16.5" customHeight="1">
      <c r="A8" s="23">
        <f t="shared" si="10"/>
        <v>4</v>
      </c>
      <c r="B8" s="29"/>
      <c r="C8" s="92" t="s">
        <v>629</v>
      </c>
      <c r="D8" s="93">
        <v>9103282123454</v>
      </c>
      <c r="E8" s="217">
        <f t="shared" si="0"/>
        <v>33325</v>
      </c>
      <c r="F8" s="30">
        <f t="shared" si="1"/>
        <v>4</v>
      </c>
      <c r="G8" s="31" t="str">
        <f t="shared" si="2"/>
        <v>OK</v>
      </c>
      <c r="H8" s="32" t="str">
        <f t="shared" si="3"/>
        <v>여</v>
      </c>
      <c r="I8" s="87">
        <v>41548</v>
      </c>
      <c r="J8" s="87"/>
      <c r="K8" s="33">
        <f t="shared" si="4"/>
        <v>22</v>
      </c>
      <c r="L8" s="33">
        <f t="shared" si="5"/>
        <v>0</v>
      </c>
      <c r="M8" s="35" t="str">
        <f t="shared" si="6"/>
        <v>22년6월06일</v>
      </c>
      <c r="N8" s="52"/>
      <c r="O8" s="41"/>
      <c r="P8" s="42"/>
      <c r="Q8" s="106" t="s">
        <v>160</v>
      </c>
      <c r="R8" s="107" t="s">
        <v>160</v>
      </c>
      <c r="S8" s="43"/>
      <c r="T8" s="122" t="s">
        <v>160</v>
      </c>
      <c r="U8" s="122" t="s">
        <v>160</v>
      </c>
      <c r="V8" s="123" t="s">
        <v>160</v>
      </c>
      <c r="W8" s="63">
        <f t="shared" si="11"/>
        <v>1</v>
      </c>
      <c r="X8" s="53">
        <f t="shared" si="12"/>
        <v>24</v>
      </c>
      <c r="Y8" s="54" t="str">
        <f t="shared" si="13"/>
        <v>24년10월04일</v>
      </c>
      <c r="Z8" s="85">
        <f t="shared" si="14"/>
        <v>1</v>
      </c>
      <c r="AA8" s="63">
        <f t="shared" si="15"/>
        <v>1</v>
      </c>
      <c r="AB8" s="53">
        <f t="shared" si="16"/>
        <v>24</v>
      </c>
      <c r="AC8" s="54" t="str">
        <f t="shared" si="17"/>
        <v>24년11월03일</v>
      </c>
      <c r="AD8" s="85">
        <f t="shared" si="18"/>
        <v>1</v>
      </c>
      <c r="AE8" s="63">
        <f t="shared" si="19"/>
        <v>1</v>
      </c>
      <c r="AF8" s="53">
        <f t="shared" si="20"/>
        <v>25</v>
      </c>
      <c r="AG8" s="54" t="str">
        <f t="shared" si="21"/>
        <v>25년0월03일</v>
      </c>
      <c r="AH8" s="85">
        <f t="shared" si="22"/>
        <v>1</v>
      </c>
      <c r="AI8" s="63">
        <f t="shared" si="23"/>
        <v>1</v>
      </c>
      <c r="AJ8" s="53">
        <f t="shared" si="24"/>
        <v>25</v>
      </c>
      <c r="AK8" s="54" t="str">
        <f t="shared" si="25"/>
        <v>25년1월02일</v>
      </c>
      <c r="AL8" s="85">
        <f t="shared" si="26"/>
        <v>1</v>
      </c>
      <c r="AM8" s="63">
        <f t="shared" si="27"/>
        <v>1</v>
      </c>
      <c r="AN8" s="53">
        <f t="shared" si="28"/>
        <v>25</v>
      </c>
      <c r="AO8" s="54" t="str">
        <f t="shared" si="29"/>
        <v>25년2월05일</v>
      </c>
      <c r="AP8" s="85">
        <f t="shared" si="30"/>
        <v>1</v>
      </c>
      <c r="AQ8" s="63">
        <f t="shared" si="31"/>
        <v>1</v>
      </c>
      <c r="AR8" s="53">
        <f t="shared" si="32"/>
        <v>25</v>
      </c>
      <c r="AS8" s="54" t="str">
        <f t="shared" si="33"/>
        <v>25년3월04일</v>
      </c>
      <c r="AT8" s="85">
        <f t="shared" si="34"/>
        <v>1</v>
      </c>
      <c r="AU8" s="63">
        <f t="shared" si="35"/>
        <v>1</v>
      </c>
      <c r="AV8" s="53">
        <f t="shared" si="36"/>
        <v>25</v>
      </c>
      <c r="AW8" s="54" t="str">
        <f t="shared" si="37"/>
        <v>25년4월05일</v>
      </c>
      <c r="AX8" s="85">
        <f t="shared" si="38"/>
        <v>1</v>
      </c>
      <c r="AY8" s="63">
        <f t="shared" si="39"/>
        <v>1</v>
      </c>
      <c r="AZ8" s="53">
        <f t="shared" si="40"/>
        <v>25</v>
      </c>
      <c r="BA8" s="54" t="str">
        <f t="shared" si="41"/>
        <v>25년5월05일</v>
      </c>
      <c r="BB8" s="85">
        <f t="shared" si="42"/>
        <v>1</v>
      </c>
      <c r="BC8" s="63">
        <f t="shared" si="43"/>
        <v>1</v>
      </c>
      <c r="BD8" s="53">
        <f t="shared" si="44"/>
        <v>25</v>
      </c>
      <c r="BE8" s="54" t="str">
        <f t="shared" si="45"/>
        <v>25년6월05일</v>
      </c>
      <c r="BF8" s="85">
        <f t="shared" si="46"/>
        <v>1</v>
      </c>
      <c r="BG8" s="63">
        <f t="shared" si="47"/>
        <v>1</v>
      </c>
      <c r="BH8" s="53">
        <f t="shared" si="48"/>
        <v>25</v>
      </c>
      <c r="BI8" s="54" t="str">
        <f t="shared" si="49"/>
        <v>25년7월05일</v>
      </c>
      <c r="BJ8" s="85">
        <f t="shared" si="50"/>
        <v>1</v>
      </c>
      <c r="BK8" s="63">
        <f t="shared" si="51"/>
        <v>1</v>
      </c>
      <c r="BL8" s="53">
        <f t="shared" si="52"/>
        <v>25</v>
      </c>
      <c r="BM8" s="54" t="str">
        <f t="shared" si="53"/>
        <v>25년8월04일</v>
      </c>
      <c r="BN8" s="85">
        <f t="shared" si="54"/>
        <v>1</v>
      </c>
      <c r="BO8" s="63">
        <f t="shared" si="55"/>
        <v>1</v>
      </c>
      <c r="BP8" s="53">
        <f t="shared" si="56"/>
        <v>25</v>
      </c>
      <c r="BQ8" s="54" t="str">
        <f t="shared" si="57"/>
        <v>25년9월05일</v>
      </c>
      <c r="BR8" s="85">
        <f t="shared" si="58"/>
        <v>1</v>
      </c>
      <c r="BS8" s="60">
        <f t="shared" si="7"/>
        <v>12</v>
      </c>
      <c r="BT8" s="59">
        <f t="shared" si="8"/>
        <v>12</v>
      </c>
      <c r="BU8" s="57"/>
      <c r="BV8" s="44"/>
      <c r="BY8" s="279">
        <v>23115032</v>
      </c>
      <c r="BZ8" s="44">
        <v>0</v>
      </c>
      <c r="CA8" s="279">
        <f t="shared" si="59"/>
        <v>23115032</v>
      </c>
      <c r="CB8" s="274">
        <f t="shared" si="60"/>
        <v>1</v>
      </c>
      <c r="CC8" s="280" t="str">
        <f t="shared" si="61"/>
        <v>청년</v>
      </c>
      <c r="CD8" s="280" t="str">
        <f t="shared" si="9"/>
        <v>문채원</v>
      </c>
      <c r="CE8" s="278">
        <f t="shared" si="62"/>
        <v>23115032</v>
      </c>
      <c r="CF8" s="270">
        <f t="shared" si="62"/>
        <v>0</v>
      </c>
      <c r="CG8" s="271">
        <f t="shared" si="63"/>
        <v>23115032</v>
      </c>
      <c r="CH8" s="44"/>
    </row>
    <row r="9" spans="1:86" ht="16.5" customHeight="1">
      <c r="A9" s="23">
        <f t="shared" si="10"/>
        <v>5</v>
      </c>
      <c r="B9" s="29"/>
      <c r="C9" s="92" t="s">
        <v>701</v>
      </c>
      <c r="D9" s="93">
        <v>9206282123458</v>
      </c>
      <c r="E9" s="217">
        <f t="shared" si="0"/>
        <v>33783</v>
      </c>
      <c r="F9" s="30">
        <f t="shared" si="1"/>
        <v>8</v>
      </c>
      <c r="G9" s="31" t="str">
        <f t="shared" si="2"/>
        <v>OK</v>
      </c>
      <c r="H9" s="32" t="str">
        <f t="shared" si="3"/>
        <v>여</v>
      </c>
      <c r="I9" s="87">
        <v>41662</v>
      </c>
      <c r="J9" s="87"/>
      <c r="K9" s="33">
        <f t="shared" si="4"/>
        <v>21</v>
      </c>
      <c r="L9" s="33">
        <f t="shared" si="5"/>
        <v>0</v>
      </c>
      <c r="M9" s="35" t="str">
        <f t="shared" si="6"/>
        <v>21년6월27일</v>
      </c>
      <c r="N9" s="52"/>
      <c r="O9" s="41"/>
      <c r="P9" s="42"/>
      <c r="Q9" s="106" t="s">
        <v>160</v>
      </c>
      <c r="R9" s="107" t="s">
        <v>160</v>
      </c>
      <c r="S9" s="43"/>
      <c r="T9" s="122" t="s">
        <v>160</v>
      </c>
      <c r="U9" s="122" t="s">
        <v>160</v>
      </c>
      <c r="V9" s="123" t="s">
        <v>160</v>
      </c>
      <c r="W9" s="63">
        <f t="shared" si="11"/>
        <v>1</v>
      </c>
      <c r="X9" s="53">
        <f t="shared" si="12"/>
        <v>23</v>
      </c>
      <c r="Y9" s="54" t="str">
        <f t="shared" si="13"/>
        <v>23년7월04일</v>
      </c>
      <c r="Z9" s="85">
        <f t="shared" si="14"/>
        <v>1</v>
      </c>
      <c r="AA9" s="63">
        <f t="shared" si="15"/>
        <v>1</v>
      </c>
      <c r="AB9" s="53">
        <f t="shared" si="16"/>
        <v>23</v>
      </c>
      <c r="AC9" s="54" t="str">
        <f t="shared" si="17"/>
        <v>23년8월02일</v>
      </c>
      <c r="AD9" s="85">
        <f t="shared" si="18"/>
        <v>1</v>
      </c>
      <c r="AE9" s="63">
        <f t="shared" si="19"/>
        <v>1</v>
      </c>
      <c r="AF9" s="53">
        <f t="shared" si="20"/>
        <v>23</v>
      </c>
      <c r="AG9" s="54" t="str">
        <f t="shared" si="21"/>
        <v>23년9월03일</v>
      </c>
      <c r="AH9" s="85">
        <f t="shared" si="22"/>
        <v>1</v>
      </c>
      <c r="AI9" s="63">
        <f t="shared" si="23"/>
        <v>1</v>
      </c>
      <c r="AJ9" s="53">
        <f t="shared" si="24"/>
        <v>23</v>
      </c>
      <c r="AK9" s="54" t="str">
        <f t="shared" si="25"/>
        <v>23년10월02일</v>
      </c>
      <c r="AL9" s="85">
        <f t="shared" si="26"/>
        <v>1</v>
      </c>
      <c r="AM9" s="63">
        <f t="shared" si="27"/>
        <v>1</v>
      </c>
      <c r="AN9" s="53">
        <f t="shared" si="28"/>
        <v>23</v>
      </c>
      <c r="AO9" s="54" t="str">
        <f t="shared" si="29"/>
        <v>23년11월03일</v>
      </c>
      <c r="AP9" s="85">
        <f t="shared" si="30"/>
        <v>1</v>
      </c>
      <c r="AQ9" s="63">
        <f t="shared" si="31"/>
        <v>1</v>
      </c>
      <c r="AR9" s="53">
        <f t="shared" si="32"/>
        <v>24</v>
      </c>
      <c r="AS9" s="54" t="str">
        <f t="shared" si="33"/>
        <v>24년0월02일</v>
      </c>
      <c r="AT9" s="85">
        <f t="shared" si="34"/>
        <v>1</v>
      </c>
      <c r="AU9" s="63">
        <f t="shared" si="35"/>
        <v>1</v>
      </c>
      <c r="AV9" s="53">
        <f t="shared" si="36"/>
        <v>24</v>
      </c>
      <c r="AW9" s="54" t="str">
        <f t="shared" si="37"/>
        <v>24년1월02일</v>
      </c>
      <c r="AX9" s="85">
        <f t="shared" si="38"/>
        <v>1</v>
      </c>
      <c r="AY9" s="63">
        <f t="shared" si="39"/>
        <v>1</v>
      </c>
      <c r="AZ9" s="53">
        <f t="shared" si="40"/>
        <v>24</v>
      </c>
      <c r="BA9" s="54" t="str">
        <f t="shared" si="41"/>
        <v>24년2월04일</v>
      </c>
      <c r="BB9" s="85">
        <f t="shared" si="42"/>
        <v>1</v>
      </c>
      <c r="BC9" s="63">
        <f t="shared" si="43"/>
        <v>1</v>
      </c>
      <c r="BD9" s="53">
        <f t="shared" si="44"/>
        <v>24</v>
      </c>
      <c r="BE9" s="54" t="str">
        <f t="shared" si="45"/>
        <v>24년3월03일</v>
      </c>
      <c r="BF9" s="85">
        <f t="shared" si="46"/>
        <v>1</v>
      </c>
      <c r="BG9" s="63">
        <f t="shared" si="47"/>
        <v>1</v>
      </c>
      <c r="BH9" s="53">
        <f t="shared" si="48"/>
        <v>24</v>
      </c>
      <c r="BI9" s="54" t="str">
        <f t="shared" si="49"/>
        <v>24년4월04일</v>
      </c>
      <c r="BJ9" s="85">
        <f t="shared" si="50"/>
        <v>1</v>
      </c>
      <c r="BK9" s="63">
        <f t="shared" si="51"/>
        <v>1</v>
      </c>
      <c r="BL9" s="53">
        <f t="shared" si="52"/>
        <v>24</v>
      </c>
      <c r="BM9" s="54" t="str">
        <f t="shared" si="53"/>
        <v>24년5월03일</v>
      </c>
      <c r="BN9" s="85">
        <f t="shared" si="54"/>
        <v>1</v>
      </c>
      <c r="BO9" s="63">
        <f t="shared" si="55"/>
        <v>1</v>
      </c>
      <c r="BP9" s="53">
        <f t="shared" si="56"/>
        <v>24</v>
      </c>
      <c r="BQ9" s="54" t="str">
        <f t="shared" si="57"/>
        <v>24년6월04일</v>
      </c>
      <c r="BR9" s="85">
        <f t="shared" si="58"/>
        <v>1</v>
      </c>
      <c r="BS9" s="60">
        <f t="shared" si="7"/>
        <v>12</v>
      </c>
      <c r="BT9" s="59">
        <f t="shared" si="8"/>
        <v>12</v>
      </c>
      <c r="BU9" s="57"/>
      <c r="BV9" s="44"/>
      <c r="BY9" s="279">
        <v>21489670</v>
      </c>
      <c r="BZ9" s="44">
        <v>0</v>
      </c>
      <c r="CA9" s="279">
        <f t="shared" si="59"/>
        <v>21489670</v>
      </c>
      <c r="CB9" s="274">
        <f t="shared" si="60"/>
        <v>1</v>
      </c>
      <c r="CC9" s="280" t="str">
        <f t="shared" si="61"/>
        <v>청년</v>
      </c>
      <c r="CD9" s="280" t="str">
        <f t="shared" si="9"/>
        <v>김가영</v>
      </c>
      <c r="CE9" s="278">
        <f t="shared" si="62"/>
        <v>21489670</v>
      </c>
      <c r="CF9" s="270">
        <f t="shared" si="62"/>
        <v>0</v>
      </c>
      <c r="CG9" s="271">
        <f t="shared" si="63"/>
        <v>21489670</v>
      </c>
      <c r="CH9" s="44"/>
    </row>
    <row r="10" spans="1:86" ht="16.5" customHeight="1">
      <c r="A10" s="23">
        <f t="shared" si="10"/>
        <v>6</v>
      </c>
      <c r="B10" s="29"/>
      <c r="C10" s="92" t="s">
        <v>702</v>
      </c>
      <c r="D10" s="93">
        <v>9309202123452</v>
      </c>
      <c r="E10" s="217">
        <f t="shared" si="0"/>
        <v>34232</v>
      </c>
      <c r="F10" s="30">
        <f t="shared" si="1"/>
        <v>2</v>
      </c>
      <c r="G10" s="31" t="str">
        <f t="shared" si="2"/>
        <v>OK</v>
      </c>
      <c r="H10" s="32" t="str">
        <f t="shared" si="3"/>
        <v>여</v>
      </c>
      <c r="I10" s="87">
        <v>42044</v>
      </c>
      <c r="J10" s="87">
        <v>42411</v>
      </c>
      <c r="K10" s="33">
        <f t="shared" si="4"/>
        <v>21</v>
      </c>
      <c r="L10" s="33">
        <f t="shared" si="5"/>
        <v>0</v>
      </c>
      <c r="M10" s="35" t="str">
        <f t="shared" si="6"/>
        <v>21년4월21일</v>
      </c>
      <c r="N10" s="52"/>
      <c r="O10" s="41"/>
      <c r="P10" s="42"/>
      <c r="Q10" s="106" t="s">
        <v>160</v>
      </c>
      <c r="R10" s="107" t="s">
        <v>160</v>
      </c>
      <c r="S10" s="43"/>
      <c r="T10" s="122" t="s">
        <v>160</v>
      </c>
      <c r="U10" s="122" t="s">
        <v>160</v>
      </c>
      <c r="V10" s="123" t="s">
        <v>160</v>
      </c>
      <c r="W10" s="63">
        <f t="shared" si="11"/>
        <v>1</v>
      </c>
      <c r="X10" s="53">
        <f t="shared" si="12"/>
        <v>22</v>
      </c>
      <c r="Y10" s="54" t="str">
        <f t="shared" si="13"/>
        <v>22년4월12일</v>
      </c>
      <c r="Z10" s="85">
        <f t="shared" si="14"/>
        <v>1</v>
      </c>
      <c r="AA10" s="63">
        <f t="shared" si="15"/>
        <v>0</v>
      </c>
      <c r="AB10" s="53">
        <f t="shared" si="16"/>
        <v>22</v>
      </c>
      <c r="AC10" s="54" t="str">
        <f t="shared" si="17"/>
        <v>22년5월10일</v>
      </c>
      <c r="AD10" s="85">
        <f t="shared" si="18"/>
        <v>0</v>
      </c>
      <c r="AE10" s="63">
        <f t="shared" si="19"/>
        <v>0</v>
      </c>
      <c r="AF10" s="53">
        <f t="shared" si="20"/>
        <v>22</v>
      </c>
      <c r="AG10" s="54" t="str">
        <f t="shared" si="21"/>
        <v>22년6월11일</v>
      </c>
      <c r="AH10" s="85">
        <f t="shared" si="22"/>
        <v>0</v>
      </c>
      <c r="AI10" s="63">
        <f t="shared" si="23"/>
        <v>0</v>
      </c>
      <c r="AJ10" s="53">
        <f t="shared" si="24"/>
        <v>22</v>
      </c>
      <c r="AK10" s="54" t="str">
        <f t="shared" si="25"/>
        <v>22년7월10일</v>
      </c>
      <c r="AL10" s="85">
        <f t="shared" si="26"/>
        <v>0</v>
      </c>
      <c r="AM10" s="63">
        <f t="shared" si="27"/>
        <v>0</v>
      </c>
      <c r="AN10" s="53">
        <f t="shared" si="28"/>
        <v>22</v>
      </c>
      <c r="AO10" s="54" t="str">
        <f t="shared" si="29"/>
        <v>22년8월10일</v>
      </c>
      <c r="AP10" s="85">
        <f t="shared" si="30"/>
        <v>0</v>
      </c>
      <c r="AQ10" s="63">
        <f t="shared" si="31"/>
        <v>0</v>
      </c>
      <c r="AR10" s="53">
        <f t="shared" si="32"/>
        <v>22</v>
      </c>
      <c r="AS10" s="54" t="str">
        <f t="shared" si="33"/>
        <v>22년9월10일</v>
      </c>
      <c r="AT10" s="85">
        <f t="shared" si="34"/>
        <v>0</v>
      </c>
      <c r="AU10" s="63">
        <f t="shared" si="35"/>
        <v>0</v>
      </c>
      <c r="AV10" s="53">
        <f t="shared" si="36"/>
        <v>22</v>
      </c>
      <c r="AW10" s="54" t="str">
        <f t="shared" si="37"/>
        <v>22년10월10일</v>
      </c>
      <c r="AX10" s="85">
        <f t="shared" si="38"/>
        <v>0</v>
      </c>
      <c r="AY10" s="63">
        <f t="shared" si="39"/>
        <v>0</v>
      </c>
      <c r="AZ10" s="53">
        <f t="shared" si="40"/>
        <v>22</v>
      </c>
      <c r="BA10" s="54" t="str">
        <f t="shared" si="41"/>
        <v>22년11월11일</v>
      </c>
      <c r="BB10" s="85">
        <f t="shared" si="42"/>
        <v>0</v>
      </c>
      <c r="BC10" s="63">
        <f t="shared" si="43"/>
        <v>0</v>
      </c>
      <c r="BD10" s="53">
        <f t="shared" si="44"/>
        <v>23</v>
      </c>
      <c r="BE10" s="54" t="str">
        <f t="shared" si="45"/>
        <v>23년0월10일</v>
      </c>
      <c r="BF10" s="85">
        <f t="shared" si="46"/>
        <v>0</v>
      </c>
      <c r="BG10" s="63">
        <f t="shared" si="47"/>
        <v>0</v>
      </c>
      <c r="BH10" s="53">
        <f t="shared" si="48"/>
        <v>23</v>
      </c>
      <c r="BI10" s="54" t="str">
        <f t="shared" si="49"/>
        <v>23년1월10일</v>
      </c>
      <c r="BJ10" s="85">
        <f t="shared" si="50"/>
        <v>0</v>
      </c>
      <c r="BK10" s="63">
        <f t="shared" si="51"/>
        <v>0</v>
      </c>
      <c r="BL10" s="53">
        <f t="shared" si="52"/>
        <v>23</v>
      </c>
      <c r="BM10" s="54" t="str">
        <f t="shared" si="53"/>
        <v>23년2월12일</v>
      </c>
      <c r="BN10" s="85">
        <f t="shared" si="54"/>
        <v>0</v>
      </c>
      <c r="BO10" s="63">
        <f t="shared" si="55"/>
        <v>0</v>
      </c>
      <c r="BP10" s="53">
        <f t="shared" si="56"/>
        <v>23</v>
      </c>
      <c r="BQ10" s="54" t="str">
        <f t="shared" si="57"/>
        <v>23년3월12일</v>
      </c>
      <c r="BR10" s="85">
        <f t="shared" si="58"/>
        <v>0</v>
      </c>
      <c r="BS10" s="60">
        <f t="shared" si="7"/>
        <v>1</v>
      </c>
      <c r="BT10" s="59">
        <f t="shared" si="8"/>
        <v>1</v>
      </c>
      <c r="BU10" s="57"/>
      <c r="BV10" s="44"/>
      <c r="BX10" s="464"/>
      <c r="BY10" s="457">
        <v>1972500</v>
      </c>
      <c r="BZ10" s="458">
        <v>0</v>
      </c>
      <c r="CA10" s="457">
        <f t="shared" si="59"/>
        <v>1972500</v>
      </c>
      <c r="CB10" s="459">
        <f t="shared" si="60"/>
        <v>1</v>
      </c>
      <c r="CC10" s="460" t="str">
        <f t="shared" si="61"/>
        <v>청년</v>
      </c>
      <c r="CD10" s="460" t="str">
        <f t="shared" si="9"/>
        <v>황미나</v>
      </c>
      <c r="CE10" s="461">
        <f t="shared" si="62"/>
        <v>1972500</v>
      </c>
      <c r="CF10" s="462">
        <f t="shared" si="62"/>
        <v>0</v>
      </c>
      <c r="CG10" s="463">
        <f t="shared" si="63"/>
        <v>1972500</v>
      </c>
      <c r="CH10" s="458"/>
    </row>
    <row r="11" spans="1:86" ht="16.5" customHeight="1" thickBot="1">
      <c r="A11" s="23">
        <f t="shared" si="10"/>
        <v>7</v>
      </c>
      <c r="B11" s="29"/>
      <c r="C11" s="92" t="s">
        <v>703</v>
      </c>
      <c r="D11" s="93">
        <v>6409102123451</v>
      </c>
      <c r="E11" s="217">
        <f t="shared" si="0"/>
        <v>23630</v>
      </c>
      <c r="F11" s="30">
        <f t="shared" si="1"/>
        <v>1</v>
      </c>
      <c r="G11" s="31" t="str">
        <f t="shared" si="2"/>
        <v>OK</v>
      </c>
      <c r="H11" s="32" t="str">
        <f t="shared" si="3"/>
        <v>여</v>
      </c>
      <c r="I11" s="87">
        <v>42278</v>
      </c>
      <c r="J11" s="87"/>
      <c r="K11" s="33">
        <f t="shared" si="4"/>
        <v>51</v>
      </c>
      <c r="L11" s="33">
        <f t="shared" si="5"/>
        <v>0</v>
      </c>
      <c r="M11" s="35" t="str">
        <f t="shared" si="6"/>
        <v>51년0월20일</v>
      </c>
      <c r="N11" s="52"/>
      <c r="O11" s="41"/>
      <c r="P11" s="42"/>
      <c r="Q11" s="106" t="s">
        <v>160</v>
      </c>
      <c r="R11" s="107" t="s">
        <v>160</v>
      </c>
      <c r="S11" s="43"/>
      <c r="T11" s="122" t="s">
        <v>160</v>
      </c>
      <c r="U11" s="122" t="s">
        <v>160</v>
      </c>
      <c r="V11" s="123" t="s">
        <v>160</v>
      </c>
      <c r="W11" s="63">
        <f t="shared" si="11"/>
        <v>1</v>
      </c>
      <c r="X11" s="53">
        <f t="shared" si="12"/>
        <v>51</v>
      </c>
      <c r="Y11" s="54" t="str">
        <f t="shared" si="13"/>
        <v>51년4월22일</v>
      </c>
      <c r="Z11" s="85">
        <f t="shared" si="14"/>
        <v>0</v>
      </c>
      <c r="AA11" s="63">
        <f t="shared" si="15"/>
        <v>1</v>
      </c>
      <c r="AB11" s="53">
        <f t="shared" si="16"/>
        <v>51</v>
      </c>
      <c r="AC11" s="54" t="str">
        <f t="shared" si="17"/>
        <v>51년5월20일</v>
      </c>
      <c r="AD11" s="85">
        <f t="shared" si="18"/>
        <v>0</v>
      </c>
      <c r="AE11" s="63">
        <f t="shared" si="19"/>
        <v>1</v>
      </c>
      <c r="AF11" s="53">
        <f t="shared" si="20"/>
        <v>51</v>
      </c>
      <c r="AG11" s="54" t="str">
        <f t="shared" si="21"/>
        <v>51년6월21일</v>
      </c>
      <c r="AH11" s="85">
        <f t="shared" si="22"/>
        <v>0</v>
      </c>
      <c r="AI11" s="63">
        <f t="shared" si="23"/>
        <v>1</v>
      </c>
      <c r="AJ11" s="53">
        <f t="shared" si="24"/>
        <v>51</v>
      </c>
      <c r="AK11" s="54" t="str">
        <f t="shared" si="25"/>
        <v>51년7월20일</v>
      </c>
      <c r="AL11" s="85">
        <f t="shared" si="26"/>
        <v>0</v>
      </c>
      <c r="AM11" s="63">
        <f t="shared" si="27"/>
        <v>1</v>
      </c>
      <c r="AN11" s="53">
        <f t="shared" si="28"/>
        <v>51</v>
      </c>
      <c r="AO11" s="54" t="str">
        <f t="shared" si="29"/>
        <v>51년8월20일</v>
      </c>
      <c r="AP11" s="85">
        <f t="shared" si="30"/>
        <v>0</v>
      </c>
      <c r="AQ11" s="63">
        <f t="shared" si="31"/>
        <v>1</v>
      </c>
      <c r="AR11" s="53">
        <f t="shared" si="32"/>
        <v>51</v>
      </c>
      <c r="AS11" s="54" t="str">
        <f t="shared" si="33"/>
        <v>51년9월20일</v>
      </c>
      <c r="AT11" s="85">
        <f t="shared" si="34"/>
        <v>0</v>
      </c>
      <c r="AU11" s="63">
        <f t="shared" si="35"/>
        <v>1</v>
      </c>
      <c r="AV11" s="53">
        <f t="shared" si="36"/>
        <v>51</v>
      </c>
      <c r="AW11" s="54" t="str">
        <f t="shared" si="37"/>
        <v>51년10월20일</v>
      </c>
      <c r="AX11" s="85">
        <f t="shared" si="38"/>
        <v>0</v>
      </c>
      <c r="AY11" s="63">
        <f t="shared" si="39"/>
        <v>1</v>
      </c>
      <c r="AZ11" s="53">
        <f t="shared" si="40"/>
        <v>51</v>
      </c>
      <c r="BA11" s="54" t="str">
        <f t="shared" si="41"/>
        <v>51년11월21일</v>
      </c>
      <c r="BB11" s="85">
        <f t="shared" si="42"/>
        <v>0</v>
      </c>
      <c r="BC11" s="63">
        <f t="shared" si="43"/>
        <v>1</v>
      </c>
      <c r="BD11" s="53">
        <f t="shared" si="44"/>
        <v>52</v>
      </c>
      <c r="BE11" s="54" t="str">
        <f t="shared" si="45"/>
        <v>52년0월20일</v>
      </c>
      <c r="BF11" s="85">
        <f t="shared" si="46"/>
        <v>0</v>
      </c>
      <c r="BG11" s="63">
        <f t="shared" si="47"/>
        <v>1</v>
      </c>
      <c r="BH11" s="53">
        <f t="shared" si="48"/>
        <v>52</v>
      </c>
      <c r="BI11" s="54" t="str">
        <f t="shared" si="49"/>
        <v>52년1월20일</v>
      </c>
      <c r="BJ11" s="85">
        <f t="shared" si="50"/>
        <v>0</v>
      </c>
      <c r="BK11" s="63">
        <f t="shared" si="51"/>
        <v>1</v>
      </c>
      <c r="BL11" s="53">
        <f t="shared" si="52"/>
        <v>52</v>
      </c>
      <c r="BM11" s="54" t="str">
        <f t="shared" si="53"/>
        <v>52년2월21일</v>
      </c>
      <c r="BN11" s="85">
        <f t="shared" si="54"/>
        <v>0</v>
      </c>
      <c r="BO11" s="63">
        <f t="shared" si="55"/>
        <v>1</v>
      </c>
      <c r="BP11" s="53">
        <f t="shared" si="56"/>
        <v>52</v>
      </c>
      <c r="BQ11" s="54" t="str">
        <f t="shared" si="57"/>
        <v>52년3월21일</v>
      </c>
      <c r="BR11" s="85">
        <f t="shared" si="58"/>
        <v>0</v>
      </c>
      <c r="BS11" s="60">
        <f t="shared" si="7"/>
        <v>12</v>
      </c>
      <c r="BT11" s="59">
        <f t="shared" si="8"/>
        <v>0</v>
      </c>
      <c r="BU11" s="57"/>
      <c r="BV11" s="44"/>
      <c r="BX11" s="294" t="s">
        <v>681</v>
      </c>
      <c r="BY11" s="300">
        <v>6000000</v>
      </c>
      <c r="BZ11" s="291">
        <v>0</v>
      </c>
      <c r="CA11" s="300">
        <f t="shared" si="59"/>
        <v>6000000</v>
      </c>
      <c r="CB11" s="301">
        <f t="shared" si="60"/>
        <v>0</v>
      </c>
      <c r="CC11" s="302" t="str">
        <f t="shared" si="61"/>
        <v>청년외</v>
      </c>
      <c r="CD11" s="302" t="str">
        <f t="shared" si="9"/>
        <v>류주현</v>
      </c>
      <c r="CE11" s="303">
        <f t="shared" si="62"/>
        <v>0</v>
      </c>
      <c r="CF11" s="293">
        <f t="shared" si="62"/>
        <v>6000000</v>
      </c>
      <c r="CG11" s="304">
        <f t="shared" si="63"/>
        <v>6000000</v>
      </c>
      <c r="CH11" s="291"/>
    </row>
    <row r="12" spans="1:86" ht="16.5" customHeight="1" thickBot="1">
      <c r="A12" s="397">
        <f t="shared" si="10"/>
        <v>8</v>
      </c>
      <c r="B12" s="398"/>
      <c r="C12" s="399" t="s">
        <v>704</v>
      </c>
      <c r="D12" s="400">
        <v>9203232123453</v>
      </c>
      <c r="E12" s="401">
        <f t="shared" si="0"/>
        <v>33686</v>
      </c>
      <c r="F12" s="402">
        <f t="shared" si="1"/>
        <v>3</v>
      </c>
      <c r="G12" s="403" t="str">
        <f t="shared" si="2"/>
        <v>OK</v>
      </c>
      <c r="H12" s="404" t="str">
        <f t="shared" si="3"/>
        <v>여</v>
      </c>
      <c r="I12" s="405">
        <v>42450</v>
      </c>
      <c r="J12" s="405"/>
      <c r="K12" s="406">
        <f t="shared" si="4"/>
        <v>23</v>
      </c>
      <c r="L12" s="406">
        <f t="shared" si="5"/>
        <v>0</v>
      </c>
      <c r="M12" s="407" t="str">
        <f t="shared" si="6"/>
        <v>23년11월29일</v>
      </c>
      <c r="N12" s="408"/>
      <c r="O12" s="409"/>
      <c r="P12" s="410"/>
      <c r="Q12" s="411" t="s">
        <v>160</v>
      </c>
      <c r="R12" s="412" t="s">
        <v>160</v>
      </c>
      <c r="S12" s="413"/>
      <c r="T12" s="414" t="s">
        <v>160</v>
      </c>
      <c r="U12" s="414" t="s">
        <v>160</v>
      </c>
      <c r="V12" s="415" t="s">
        <v>160</v>
      </c>
      <c r="W12" s="416">
        <f t="shared" si="11"/>
        <v>0</v>
      </c>
      <c r="X12" s="417">
        <f t="shared" si="12"/>
        <v>23</v>
      </c>
      <c r="Y12" s="418" t="str">
        <f t="shared" si="13"/>
        <v>23년10월09일</v>
      </c>
      <c r="Z12" s="419">
        <f t="shared" si="14"/>
        <v>0</v>
      </c>
      <c r="AA12" s="416">
        <f t="shared" si="15"/>
        <v>0</v>
      </c>
      <c r="AB12" s="417">
        <f t="shared" si="16"/>
        <v>23</v>
      </c>
      <c r="AC12" s="418" t="str">
        <f t="shared" si="17"/>
        <v>23년11월08일</v>
      </c>
      <c r="AD12" s="419">
        <f t="shared" si="18"/>
        <v>0</v>
      </c>
      <c r="AE12" s="416">
        <f t="shared" si="19"/>
        <v>1</v>
      </c>
      <c r="AF12" s="417">
        <f t="shared" si="20"/>
        <v>24</v>
      </c>
      <c r="AG12" s="418" t="str">
        <f t="shared" si="21"/>
        <v>24년0월08일</v>
      </c>
      <c r="AH12" s="419">
        <f t="shared" si="22"/>
        <v>1</v>
      </c>
      <c r="AI12" s="416">
        <f t="shared" si="23"/>
        <v>1</v>
      </c>
      <c r="AJ12" s="417">
        <f t="shared" si="24"/>
        <v>24</v>
      </c>
      <c r="AK12" s="418" t="str">
        <f t="shared" si="25"/>
        <v>24년1월07일</v>
      </c>
      <c r="AL12" s="419">
        <f t="shared" si="26"/>
        <v>1</v>
      </c>
      <c r="AM12" s="416">
        <f t="shared" si="27"/>
        <v>1</v>
      </c>
      <c r="AN12" s="417">
        <f t="shared" si="28"/>
        <v>24</v>
      </c>
      <c r="AO12" s="418" t="str">
        <f t="shared" si="29"/>
        <v>24년2월09일</v>
      </c>
      <c r="AP12" s="419">
        <f t="shared" si="30"/>
        <v>1</v>
      </c>
      <c r="AQ12" s="416">
        <f t="shared" si="31"/>
        <v>1</v>
      </c>
      <c r="AR12" s="417">
        <f t="shared" si="32"/>
        <v>24</v>
      </c>
      <c r="AS12" s="418" t="str">
        <f t="shared" si="33"/>
        <v>24년3월08일</v>
      </c>
      <c r="AT12" s="419">
        <f t="shared" si="34"/>
        <v>1</v>
      </c>
      <c r="AU12" s="416">
        <f t="shared" si="35"/>
        <v>1</v>
      </c>
      <c r="AV12" s="417">
        <f t="shared" si="36"/>
        <v>24</v>
      </c>
      <c r="AW12" s="418" t="str">
        <f t="shared" si="37"/>
        <v>24년4월09일</v>
      </c>
      <c r="AX12" s="419">
        <f t="shared" si="38"/>
        <v>1</v>
      </c>
      <c r="AY12" s="416">
        <f t="shared" si="39"/>
        <v>1</v>
      </c>
      <c r="AZ12" s="417">
        <f t="shared" si="40"/>
        <v>24</v>
      </c>
      <c r="BA12" s="418" t="str">
        <f t="shared" si="41"/>
        <v>24년5월09일</v>
      </c>
      <c r="BB12" s="419">
        <f t="shared" si="42"/>
        <v>1</v>
      </c>
      <c r="BC12" s="416">
        <f t="shared" si="43"/>
        <v>1</v>
      </c>
      <c r="BD12" s="417">
        <f t="shared" si="44"/>
        <v>24</v>
      </c>
      <c r="BE12" s="418" t="str">
        <f t="shared" si="45"/>
        <v>24년6월09일</v>
      </c>
      <c r="BF12" s="419">
        <f t="shared" si="46"/>
        <v>1</v>
      </c>
      <c r="BG12" s="416">
        <f t="shared" si="47"/>
        <v>1</v>
      </c>
      <c r="BH12" s="417">
        <f t="shared" si="48"/>
        <v>24</v>
      </c>
      <c r="BI12" s="418" t="str">
        <f t="shared" si="49"/>
        <v>24년7월09일</v>
      </c>
      <c r="BJ12" s="419">
        <f t="shared" si="50"/>
        <v>1</v>
      </c>
      <c r="BK12" s="416">
        <f t="shared" si="51"/>
        <v>1</v>
      </c>
      <c r="BL12" s="417">
        <f t="shared" si="52"/>
        <v>24</v>
      </c>
      <c r="BM12" s="418" t="str">
        <f t="shared" si="53"/>
        <v>24년8월08일</v>
      </c>
      <c r="BN12" s="419">
        <f t="shared" si="54"/>
        <v>1</v>
      </c>
      <c r="BO12" s="416">
        <f t="shared" si="55"/>
        <v>1</v>
      </c>
      <c r="BP12" s="417">
        <f t="shared" si="56"/>
        <v>24</v>
      </c>
      <c r="BQ12" s="418" t="str">
        <f t="shared" si="57"/>
        <v>24년9월09일</v>
      </c>
      <c r="BR12" s="419">
        <f t="shared" si="58"/>
        <v>1</v>
      </c>
      <c r="BS12" s="420">
        <f t="shared" si="7"/>
        <v>10</v>
      </c>
      <c r="BT12" s="421">
        <f t="shared" si="8"/>
        <v>10</v>
      </c>
      <c r="BU12" s="422"/>
      <c r="BV12" s="423"/>
      <c r="BY12" s="295">
        <v>17410298</v>
      </c>
      <c r="BZ12" s="286">
        <v>0</v>
      </c>
      <c r="CA12" s="295">
        <f t="shared" si="59"/>
        <v>17410298</v>
      </c>
      <c r="CB12" s="296">
        <f t="shared" si="60"/>
        <v>1</v>
      </c>
      <c r="CC12" s="297" t="str">
        <f t="shared" si="61"/>
        <v>청년</v>
      </c>
      <c r="CD12" s="297" t="str">
        <f t="shared" si="9"/>
        <v>오현경</v>
      </c>
      <c r="CE12" s="298">
        <f t="shared" si="62"/>
        <v>17410298</v>
      </c>
      <c r="CF12" s="287">
        <f t="shared" si="62"/>
        <v>0</v>
      </c>
      <c r="CG12" s="299">
        <f t="shared" si="63"/>
        <v>17410298</v>
      </c>
      <c r="CH12" s="286"/>
    </row>
    <row r="13" spans="1:86" ht="16.5" hidden="1" customHeight="1" thickTop="1">
      <c r="A13" s="373">
        <f t="shared" si="10"/>
        <v>9</v>
      </c>
      <c r="B13" s="374"/>
      <c r="C13" s="375"/>
      <c r="D13" s="376"/>
      <c r="E13" s="377"/>
      <c r="F13" s="378"/>
      <c r="G13" s="379"/>
      <c r="H13" s="380"/>
      <c r="I13" s="381"/>
      <c r="J13" s="381"/>
      <c r="K13" s="382"/>
      <c r="L13" s="382"/>
      <c r="M13" s="382"/>
      <c r="N13" s="383"/>
      <c r="O13" s="384"/>
      <c r="P13" s="384"/>
      <c r="Q13" s="385" t="s">
        <v>160</v>
      </c>
      <c r="R13" s="386" t="s">
        <v>160</v>
      </c>
      <c r="S13" s="387"/>
      <c r="T13" s="388" t="s">
        <v>160</v>
      </c>
      <c r="U13" s="388" t="s">
        <v>160</v>
      </c>
      <c r="V13" s="389" t="s">
        <v>160</v>
      </c>
      <c r="W13" s="390">
        <f t="shared" si="11"/>
        <v>0</v>
      </c>
      <c r="X13" s="391">
        <f t="shared" si="12"/>
        <v>0</v>
      </c>
      <c r="Y13" s="392" t="str">
        <f t="shared" si="13"/>
        <v/>
      </c>
      <c r="Z13" s="393">
        <f t="shared" si="14"/>
        <v>0</v>
      </c>
      <c r="AA13" s="390">
        <f t="shared" si="15"/>
        <v>0</v>
      </c>
      <c r="AB13" s="391">
        <f t="shared" si="16"/>
        <v>0</v>
      </c>
      <c r="AC13" s="392" t="str">
        <f t="shared" si="17"/>
        <v/>
      </c>
      <c r="AD13" s="393">
        <f t="shared" si="18"/>
        <v>0</v>
      </c>
      <c r="AE13" s="390">
        <f t="shared" si="19"/>
        <v>0</v>
      </c>
      <c r="AF13" s="391">
        <f t="shared" si="20"/>
        <v>0</v>
      </c>
      <c r="AG13" s="392" t="str">
        <f t="shared" si="21"/>
        <v/>
      </c>
      <c r="AH13" s="393">
        <f t="shared" si="22"/>
        <v>0</v>
      </c>
      <c r="AI13" s="390">
        <f t="shared" si="23"/>
        <v>0</v>
      </c>
      <c r="AJ13" s="391">
        <f t="shared" si="24"/>
        <v>0</v>
      </c>
      <c r="AK13" s="392" t="str">
        <f t="shared" si="25"/>
        <v/>
      </c>
      <c r="AL13" s="393">
        <f t="shared" si="26"/>
        <v>0</v>
      </c>
      <c r="AM13" s="390">
        <f t="shared" si="27"/>
        <v>0</v>
      </c>
      <c r="AN13" s="391">
        <f t="shared" si="28"/>
        <v>0</v>
      </c>
      <c r="AO13" s="392" t="str">
        <f t="shared" si="29"/>
        <v/>
      </c>
      <c r="AP13" s="393">
        <f t="shared" si="30"/>
        <v>0</v>
      </c>
      <c r="AQ13" s="390">
        <f t="shared" si="31"/>
        <v>0</v>
      </c>
      <c r="AR13" s="391">
        <f t="shared" si="32"/>
        <v>0</v>
      </c>
      <c r="AS13" s="392" t="str">
        <f t="shared" si="33"/>
        <v/>
      </c>
      <c r="AT13" s="393">
        <f t="shared" si="34"/>
        <v>0</v>
      </c>
      <c r="AU13" s="390">
        <f t="shared" si="35"/>
        <v>0</v>
      </c>
      <c r="AV13" s="391">
        <f t="shared" si="36"/>
        <v>0</v>
      </c>
      <c r="AW13" s="392" t="str">
        <f t="shared" si="37"/>
        <v/>
      </c>
      <c r="AX13" s="393">
        <f t="shared" si="38"/>
        <v>0</v>
      </c>
      <c r="AY13" s="390">
        <f t="shared" si="39"/>
        <v>0</v>
      </c>
      <c r="AZ13" s="391">
        <f t="shared" si="40"/>
        <v>0</v>
      </c>
      <c r="BA13" s="392" t="str">
        <f t="shared" si="41"/>
        <v/>
      </c>
      <c r="BB13" s="393">
        <f t="shared" si="42"/>
        <v>0</v>
      </c>
      <c r="BC13" s="390">
        <f t="shared" si="43"/>
        <v>0</v>
      </c>
      <c r="BD13" s="391">
        <f t="shared" si="44"/>
        <v>0</v>
      </c>
      <c r="BE13" s="392" t="str">
        <f t="shared" si="45"/>
        <v/>
      </c>
      <c r="BF13" s="393">
        <f t="shared" si="46"/>
        <v>0</v>
      </c>
      <c r="BG13" s="390">
        <f t="shared" si="47"/>
        <v>0</v>
      </c>
      <c r="BH13" s="391">
        <f t="shared" si="48"/>
        <v>0</v>
      </c>
      <c r="BI13" s="392" t="str">
        <f t="shared" si="49"/>
        <v/>
      </c>
      <c r="BJ13" s="393">
        <f t="shared" si="50"/>
        <v>0</v>
      </c>
      <c r="BK13" s="390">
        <f t="shared" si="51"/>
        <v>0</v>
      </c>
      <c r="BL13" s="391">
        <f t="shared" si="52"/>
        <v>0</v>
      </c>
      <c r="BM13" s="392" t="str">
        <f t="shared" si="53"/>
        <v/>
      </c>
      <c r="BN13" s="393">
        <f t="shared" si="54"/>
        <v>0</v>
      </c>
      <c r="BO13" s="390">
        <f t="shared" si="55"/>
        <v>0</v>
      </c>
      <c r="BP13" s="391">
        <f t="shared" si="56"/>
        <v>0</v>
      </c>
      <c r="BQ13" s="392" t="str">
        <f t="shared" si="57"/>
        <v/>
      </c>
      <c r="BR13" s="393">
        <f t="shared" si="58"/>
        <v>0</v>
      </c>
      <c r="BS13" s="394">
        <f t="shared" si="7"/>
        <v>0</v>
      </c>
      <c r="BT13" s="395">
        <f t="shared" si="8"/>
        <v>0</v>
      </c>
      <c r="BU13" s="396"/>
      <c r="BV13" s="286"/>
      <c r="BY13" s="279"/>
      <c r="BZ13" s="44"/>
      <c r="CA13" s="279">
        <f t="shared" si="59"/>
        <v>0</v>
      </c>
      <c r="CB13" s="274">
        <f t="shared" ref="CB13" si="64">IF(BR13=0,0,BS13/BR13)</f>
        <v>0</v>
      </c>
      <c r="CC13" s="280" t="str">
        <f t="shared" si="61"/>
        <v>청년외</v>
      </c>
      <c r="CD13" s="280">
        <f t="shared" si="9"/>
        <v>0</v>
      </c>
      <c r="CE13" s="278">
        <f t="shared" si="62"/>
        <v>0</v>
      </c>
      <c r="CF13" s="270">
        <f t="shared" si="62"/>
        <v>0</v>
      </c>
      <c r="CG13" s="271">
        <f t="shared" si="63"/>
        <v>0</v>
      </c>
      <c r="CH13" s="44"/>
    </row>
    <row r="14" spans="1:86" ht="16.5" hidden="1" customHeight="1">
      <c r="A14" s="366">
        <f t="shared" si="10"/>
        <v>10</v>
      </c>
      <c r="B14" s="29"/>
      <c r="C14" s="367"/>
      <c r="D14" s="368"/>
      <c r="E14" s="369"/>
      <c r="F14" s="30"/>
      <c r="G14" s="31"/>
      <c r="H14" s="32"/>
      <c r="I14" s="370"/>
      <c r="J14" s="370"/>
      <c r="K14" s="33"/>
      <c r="L14" s="33"/>
      <c r="M14" s="33"/>
      <c r="N14" s="371"/>
      <c r="O14" s="372"/>
      <c r="P14" s="372"/>
      <c r="Q14" s="106" t="s">
        <v>160</v>
      </c>
      <c r="R14" s="107" t="s">
        <v>160</v>
      </c>
      <c r="S14" s="43"/>
      <c r="T14" s="122" t="s">
        <v>160</v>
      </c>
      <c r="U14" s="122" t="s">
        <v>160</v>
      </c>
      <c r="V14" s="123" t="s">
        <v>160</v>
      </c>
      <c r="W14" s="63">
        <f t="shared" si="11"/>
        <v>0</v>
      </c>
      <c r="X14" s="53">
        <f t="shared" si="12"/>
        <v>0</v>
      </c>
      <c r="Y14" s="54" t="str">
        <f t="shared" si="13"/>
        <v/>
      </c>
      <c r="Z14" s="85">
        <f t="shared" si="14"/>
        <v>0</v>
      </c>
      <c r="AA14" s="63">
        <f t="shared" si="15"/>
        <v>0</v>
      </c>
      <c r="AB14" s="53">
        <f t="shared" si="16"/>
        <v>0</v>
      </c>
      <c r="AC14" s="54" t="str">
        <f t="shared" si="17"/>
        <v/>
      </c>
      <c r="AD14" s="85">
        <f t="shared" si="18"/>
        <v>0</v>
      </c>
      <c r="AE14" s="63">
        <f t="shared" si="19"/>
        <v>0</v>
      </c>
      <c r="AF14" s="53">
        <f t="shared" si="20"/>
        <v>0</v>
      </c>
      <c r="AG14" s="54" t="str">
        <f t="shared" si="21"/>
        <v/>
      </c>
      <c r="AH14" s="85">
        <f t="shared" si="22"/>
        <v>0</v>
      </c>
      <c r="AI14" s="63">
        <f t="shared" si="23"/>
        <v>0</v>
      </c>
      <c r="AJ14" s="53">
        <f t="shared" si="24"/>
        <v>0</v>
      </c>
      <c r="AK14" s="54" t="str">
        <f t="shared" si="25"/>
        <v/>
      </c>
      <c r="AL14" s="85">
        <f t="shared" si="26"/>
        <v>0</v>
      </c>
      <c r="AM14" s="63">
        <f t="shared" si="27"/>
        <v>0</v>
      </c>
      <c r="AN14" s="53">
        <f t="shared" si="28"/>
        <v>0</v>
      </c>
      <c r="AO14" s="54" t="str">
        <f t="shared" si="29"/>
        <v/>
      </c>
      <c r="AP14" s="85">
        <f t="shared" si="30"/>
        <v>0</v>
      </c>
      <c r="AQ14" s="63">
        <f t="shared" si="31"/>
        <v>0</v>
      </c>
      <c r="AR14" s="53">
        <f t="shared" si="32"/>
        <v>0</v>
      </c>
      <c r="AS14" s="54" t="str">
        <f t="shared" si="33"/>
        <v/>
      </c>
      <c r="AT14" s="85">
        <f t="shared" si="34"/>
        <v>0</v>
      </c>
      <c r="AU14" s="63">
        <f t="shared" si="35"/>
        <v>0</v>
      </c>
      <c r="AV14" s="53">
        <f t="shared" si="36"/>
        <v>0</v>
      </c>
      <c r="AW14" s="54" t="str">
        <f t="shared" si="37"/>
        <v/>
      </c>
      <c r="AX14" s="85">
        <f t="shared" si="38"/>
        <v>0</v>
      </c>
      <c r="AY14" s="63">
        <f t="shared" si="39"/>
        <v>0</v>
      </c>
      <c r="AZ14" s="53">
        <f t="shared" si="40"/>
        <v>0</v>
      </c>
      <c r="BA14" s="54" t="str">
        <f t="shared" si="41"/>
        <v/>
      </c>
      <c r="BB14" s="85">
        <f t="shared" si="42"/>
        <v>0</v>
      </c>
      <c r="BC14" s="63">
        <f t="shared" si="43"/>
        <v>0</v>
      </c>
      <c r="BD14" s="53">
        <f t="shared" si="44"/>
        <v>0</v>
      </c>
      <c r="BE14" s="54" t="str">
        <f t="shared" si="45"/>
        <v/>
      </c>
      <c r="BF14" s="85">
        <f t="shared" si="46"/>
        <v>0</v>
      </c>
      <c r="BG14" s="63">
        <f t="shared" si="47"/>
        <v>0</v>
      </c>
      <c r="BH14" s="53">
        <f t="shared" si="48"/>
        <v>0</v>
      </c>
      <c r="BI14" s="54" t="str">
        <f t="shared" si="49"/>
        <v/>
      </c>
      <c r="BJ14" s="85">
        <f t="shared" si="50"/>
        <v>0</v>
      </c>
      <c r="BK14" s="63">
        <f t="shared" si="51"/>
        <v>0</v>
      </c>
      <c r="BL14" s="53">
        <f t="shared" si="52"/>
        <v>0</v>
      </c>
      <c r="BM14" s="54" t="str">
        <f t="shared" si="53"/>
        <v/>
      </c>
      <c r="BN14" s="85">
        <f t="shared" si="54"/>
        <v>0</v>
      </c>
      <c r="BO14" s="63">
        <f t="shared" si="55"/>
        <v>0</v>
      </c>
      <c r="BP14" s="53">
        <f t="shared" si="56"/>
        <v>0</v>
      </c>
      <c r="BQ14" s="54" t="str">
        <f t="shared" si="57"/>
        <v/>
      </c>
      <c r="BR14" s="85">
        <f t="shared" si="58"/>
        <v>0</v>
      </c>
      <c r="BS14" s="60">
        <f t="shared" si="7"/>
        <v>0</v>
      </c>
      <c r="BT14" s="59">
        <f t="shared" si="8"/>
        <v>0</v>
      </c>
      <c r="BU14" s="57"/>
      <c r="BV14" s="44"/>
      <c r="BY14" s="44"/>
      <c r="BZ14" s="44"/>
      <c r="CA14" s="279">
        <f t="shared" si="59"/>
        <v>0</v>
      </c>
      <c r="CB14" s="44"/>
      <c r="CC14" s="44"/>
      <c r="CD14" s="44"/>
    </row>
    <row r="15" spans="1:86" ht="16.5" hidden="1" customHeight="1">
      <c r="A15" s="366">
        <f t="shared" si="10"/>
        <v>11</v>
      </c>
      <c r="B15" s="29"/>
      <c r="C15" s="367"/>
      <c r="D15" s="368"/>
      <c r="E15" s="369"/>
      <c r="F15" s="30"/>
      <c r="G15" s="31"/>
      <c r="H15" s="32"/>
      <c r="I15" s="370"/>
      <c r="J15" s="370"/>
      <c r="K15" s="33"/>
      <c r="L15" s="33"/>
      <c r="M15" s="33"/>
      <c r="N15" s="371"/>
      <c r="O15" s="372"/>
      <c r="P15" s="372"/>
      <c r="Q15" s="106" t="s">
        <v>160</v>
      </c>
      <c r="R15" s="107" t="s">
        <v>160</v>
      </c>
      <c r="S15" s="43"/>
      <c r="T15" s="122" t="s">
        <v>160</v>
      </c>
      <c r="U15" s="122" t="s">
        <v>160</v>
      </c>
      <c r="V15" s="123" t="s">
        <v>160</v>
      </c>
      <c r="W15" s="63">
        <f t="shared" si="11"/>
        <v>0</v>
      </c>
      <c r="X15" s="53">
        <f t="shared" si="12"/>
        <v>0</v>
      </c>
      <c r="Y15" s="54" t="str">
        <f t="shared" si="13"/>
        <v/>
      </c>
      <c r="Z15" s="85">
        <f t="shared" si="14"/>
        <v>0</v>
      </c>
      <c r="AA15" s="63">
        <f t="shared" si="15"/>
        <v>0</v>
      </c>
      <c r="AB15" s="53">
        <f t="shared" si="16"/>
        <v>0</v>
      </c>
      <c r="AC15" s="54" t="str">
        <f t="shared" si="17"/>
        <v/>
      </c>
      <c r="AD15" s="85">
        <f t="shared" si="18"/>
        <v>0</v>
      </c>
      <c r="AE15" s="63">
        <f t="shared" si="19"/>
        <v>0</v>
      </c>
      <c r="AF15" s="53">
        <f t="shared" si="20"/>
        <v>0</v>
      </c>
      <c r="AG15" s="54" t="str">
        <f t="shared" si="21"/>
        <v/>
      </c>
      <c r="AH15" s="85">
        <f t="shared" si="22"/>
        <v>0</v>
      </c>
      <c r="AI15" s="63">
        <f t="shared" si="23"/>
        <v>0</v>
      </c>
      <c r="AJ15" s="53">
        <f t="shared" si="24"/>
        <v>0</v>
      </c>
      <c r="AK15" s="54" t="str">
        <f t="shared" si="25"/>
        <v/>
      </c>
      <c r="AL15" s="85">
        <f t="shared" si="26"/>
        <v>0</v>
      </c>
      <c r="AM15" s="63">
        <f t="shared" si="27"/>
        <v>0</v>
      </c>
      <c r="AN15" s="53">
        <f t="shared" si="28"/>
        <v>0</v>
      </c>
      <c r="AO15" s="54" t="str">
        <f t="shared" si="29"/>
        <v/>
      </c>
      <c r="AP15" s="85">
        <f t="shared" si="30"/>
        <v>0</v>
      </c>
      <c r="AQ15" s="63">
        <f t="shared" si="31"/>
        <v>0</v>
      </c>
      <c r="AR15" s="53">
        <f t="shared" si="32"/>
        <v>0</v>
      </c>
      <c r="AS15" s="54" t="str">
        <f t="shared" si="33"/>
        <v/>
      </c>
      <c r="AT15" s="85">
        <f t="shared" si="34"/>
        <v>0</v>
      </c>
      <c r="AU15" s="63">
        <f t="shared" si="35"/>
        <v>0</v>
      </c>
      <c r="AV15" s="53">
        <f t="shared" si="36"/>
        <v>0</v>
      </c>
      <c r="AW15" s="54" t="str">
        <f t="shared" si="37"/>
        <v/>
      </c>
      <c r="AX15" s="85">
        <f t="shared" si="38"/>
        <v>0</v>
      </c>
      <c r="AY15" s="63">
        <f t="shared" si="39"/>
        <v>0</v>
      </c>
      <c r="AZ15" s="53">
        <f t="shared" si="40"/>
        <v>0</v>
      </c>
      <c r="BA15" s="54" t="str">
        <f t="shared" si="41"/>
        <v/>
      </c>
      <c r="BB15" s="85">
        <f t="shared" si="42"/>
        <v>0</v>
      </c>
      <c r="BC15" s="63">
        <f t="shared" si="43"/>
        <v>0</v>
      </c>
      <c r="BD15" s="53">
        <f t="shared" si="44"/>
        <v>0</v>
      </c>
      <c r="BE15" s="54" t="str">
        <f t="shared" si="45"/>
        <v/>
      </c>
      <c r="BF15" s="85">
        <f t="shared" si="46"/>
        <v>0</v>
      </c>
      <c r="BG15" s="63">
        <f t="shared" si="47"/>
        <v>0</v>
      </c>
      <c r="BH15" s="53">
        <f t="shared" si="48"/>
        <v>0</v>
      </c>
      <c r="BI15" s="54" t="str">
        <f t="shared" si="49"/>
        <v/>
      </c>
      <c r="BJ15" s="85">
        <f t="shared" si="50"/>
        <v>0</v>
      </c>
      <c r="BK15" s="63">
        <f t="shared" si="51"/>
        <v>0</v>
      </c>
      <c r="BL15" s="53">
        <f t="shared" si="52"/>
        <v>0</v>
      </c>
      <c r="BM15" s="54" t="str">
        <f t="shared" si="53"/>
        <v/>
      </c>
      <c r="BN15" s="85">
        <f t="shared" si="54"/>
        <v>0</v>
      </c>
      <c r="BO15" s="63">
        <f t="shared" si="55"/>
        <v>0</v>
      </c>
      <c r="BP15" s="53">
        <f t="shared" si="56"/>
        <v>0</v>
      </c>
      <c r="BQ15" s="54" t="str">
        <f t="shared" si="57"/>
        <v/>
      </c>
      <c r="BR15" s="85">
        <f t="shared" si="58"/>
        <v>0</v>
      </c>
      <c r="BS15" s="60">
        <f t="shared" si="7"/>
        <v>0</v>
      </c>
      <c r="BT15" s="59">
        <f t="shared" si="8"/>
        <v>0</v>
      </c>
      <c r="BU15" s="57"/>
      <c r="BV15" s="44"/>
      <c r="BY15" s="44"/>
      <c r="BZ15" s="44"/>
      <c r="CA15" s="279">
        <f t="shared" si="59"/>
        <v>0</v>
      </c>
      <c r="CB15" s="44"/>
      <c r="CC15" s="44"/>
      <c r="CD15" s="44"/>
    </row>
    <row r="16" spans="1:86" ht="16.5" hidden="1" customHeight="1">
      <c r="A16" s="366">
        <f t="shared" si="10"/>
        <v>12</v>
      </c>
      <c r="B16" s="29"/>
      <c r="C16" s="367"/>
      <c r="D16" s="368"/>
      <c r="E16" s="369"/>
      <c r="F16" s="30"/>
      <c r="G16" s="31"/>
      <c r="H16" s="32"/>
      <c r="I16" s="370"/>
      <c r="J16" s="370"/>
      <c r="K16" s="33"/>
      <c r="L16" s="33"/>
      <c r="M16" s="33"/>
      <c r="N16" s="371"/>
      <c r="O16" s="372"/>
      <c r="P16" s="372"/>
      <c r="Q16" s="106" t="s">
        <v>160</v>
      </c>
      <c r="R16" s="107" t="s">
        <v>160</v>
      </c>
      <c r="S16" s="43"/>
      <c r="T16" s="122" t="s">
        <v>160</v>
      </c>
      <c r="U16" s="122" t="s">
        <v>160</v>
      </c>
      <c r="V16" s="123" t="s">
        <v>160</v>
      </c>
      <c r="W16" s="63">
        <f t="shared" si="11"/>
        <v>0</v>
      </c>
      <c r="X16" s="53">
        <f t="shared" si="12"/>
        <v>0</v>
      </c>
      <c r="Y16" s="54" t="str">
        <f t="shared" si="13"/>
        <v/>
      </c>
      <c r="Z16" s="85">
        <f t="shared" si="14"/>
        <v>0</v>
      </c>
      <c r="AA16" s="63">
        <f t="shared" si="15"/>
        <v>0</v>
      </c>
      <c r="AB16" s="53">
        <f t="shared" si="16"/>
        <v>0</v>
      </c>
      <c r="AC16" s="54" t="str">
        <f t="shared" si="17"/>
        <v/>
      </c>
      <c r="AD16" s="85">
        <f t="shared" si="18"/>
        <v>0</v>
      </c>
      <c r="AE16" s="63">
        <f t="shared" si="19"/>
        <v>0</v>
      </c>
      <c r="AF16" s="53">
        <f t="shared" si="20"/>
        <v>0</v>
      </c>
      <c r="AG16" s="54" t="str">
        <f t="shared" si="21"/>
        <v/>
      </c>
      <c r="AH16" s="85">
        <f t="shared" si="22"/>
        <v>0</v>
      </c>
      <c r="AI16" s="63">
        <f t="shared" si="23"/>
        <v>0</v>
      </c>
      <c r="AJ16" s="53">
        <f t="shared" si="24"/>
        <v>0</v>
      </c>
      <c r="AK16" s="54" t="str">
        <f t="shared" si="25"/>
        <v/>
      </c>
      <c r="AL16" s="85">
        <f t="shared" si="26"/>
        <v>0</v>
      </c>
      <c r="AM16" s="63">
        <f t="shared" si="27"/>
        <v>0</v>
      </c>
      <c r="AN16" s="53">
        <f t="shared" si="28"/>
        <v>0</v>
      </c>
      <c r="AO16" s="54" t="str">
        <f t="shared" si="29"/>
        <v/>
      </c>
      <c r="AP16" s="85">
        <f t="shared" si="30"/>
        <v>0</v>
      </c>
      <c r="AQ16" s="63">
        <f t="shared" si="31"/>
        <v>0</v>
      </c>
      <c r="AR16" s="53">
        <f t="shared" si="32"/>
        <v>0</v>
      </c>
      <c r="AS16" s="54" t="str">
        <f t="shared" si="33"/>
        <v/>
      </c>
      <c r="AT16" s="85">
        <f t="shared" si="34"/>
        <v>0</v>
      </c>
      <c r="AU16" s="63">
        <f t="shared" si="35"/>
        <v>0</v>
      </c>
      <c r="AV16" s="53">
        <f t="shared" si="36"/>
        <v>0</v>
      </c>
      <c r="AW16" s="54" t="str">
        <f t="shared" si="37"/>
        <v/>
      </c>
      <c r="AX16" s="85">
        <f t="shared" si="38"/>
        <v>0</v>
      </c>
      <c r="AY16" s="63">
        <f t="shared" si="39"/>
        <v>0</v>
      </c>
      <c r="AZ16" s="53">
        <f t="shared" si="40"/>
        <v>0</v>
      </c>
      <c r="BA16" s="54" t="str">
        <f t="shared" si="41"/>
        <v/>
      </c>
      <c r="BB16" s="85">
        <f t="shared" si="42"/>
        <v>0</v>
      </c>
      <c r="BC16" s="63">
        <f t="shared" si="43"/>
        <v>0</v>
      </c>
      <c r="BD16" s="53">
        <f t="shared" si="44"/>
        <v>0</v>
      </c>
      <c r="BE16" s="54" t="str">
        <f t="shared" si="45"/>
        <v/>
      </c>
      <c r="BF16" s="85">
        <f t="shared" si="46"/>
        <v>0</v>
      </c>
      <c r="BG16" s="63">
        <f t="shared" si="47"/>
        <v>0</v>
      </c>
      <c r="BH16" s="53">
        <f t="shared" si="48"/>
        <v>0</v>
      </c>
      <c r="BI16" s="54" t="str">
        <f t="shared" si="49"/>
        <v/>
      </c>
      <c r="BJ16" s="85">
        <f t="shared" si="50"/>
        <v>0</v>
      </c>
      <c r="BK16" s="63">
        <f t="shared" si="51"/>
        <v>0</v>
      </c>
      <c r="BL16" s="53">
        <f t="shared" si="52"/>
        <v>0</v>
      </c>
      <c r="BM16" s="54" t="str">
        <f t="shared" si="53"/>
        <v/>
      </c>
      <c r="BN16" s="85">
        <f t="shared" si="54"/>
        <v>0</v>
      </c>
      <c r="BO16" s="63">
        <f t="shared" si="55"/>
        <v>0</v>
      </c>
      <c r="BP16" s="53">
        <f t="shared" si="56"/>
        <v>0</v>
      </c>
      <c r="BQ16" s="54" t="str">
        <f t="shared" si="57"/>
        <v/>
      </c>
      <c r="BR16" s="85">
        <f t="shared" si="58"/>
        <v>0</v>
      </c>
      <c r="BS16" s="60">
        <f t="shared" si="7"/>
        <v>0</v>
      </c>
      <c r="BT16" s="59">
        <f t="shared" si="8"/>
        <v>0</v>
      </c>
      <c r="BU16" s="57"/>
      <c r="BV16" s="44"/>
      <c r="BY16" s="44"/>
      <c r="BZ16" s="44"/>
      <c r="CA16" s="279">
        <f t="shared" si="59"/>
        <v>0</v>
      </c>
      <c r="CB16" s="44"/>
      <c r="CC16" s="44"/>
      <c r="CD16" s="44"/>
    </row>
    <row r="17" spans="1:82" ht="16.5" hidden="1" customHeight="1">
      <c r="A17" s="366">
        <f t="shared" si="10"/>
        <v>13</v>
      </c>
      <c r="B17" s="29"/>
      <c r="C17" s="367"/>
      <c r="D17" s="368"/>
      <c r="E17" s="369"/>
      <c r="F17" s="30"/>
      <c r="G17" s="31"/>
      <c r="H17" s="32"/>
      <c r="I17" s="370"/>
      <c r="J17" s="370"/>
      <c r="K17" s="33"/>
      <c r="L17" s="33"/>
      <c r="M17" s="33"/>
      <c r="N17" s="371"/>
      <c r="O17" s="372"/>
      <c r="P17" s="372"/>
      <c r="Q17" s="106" t="s">
        <v>160</v>
      </c>
      <c r="R17" s="107" t="s">
        <v>160</v>
      </c>
      <c r="S17" s="43"/>
      <c r="T17" s="122" t="s">
        <v>160</v>
      </c>
      <c r="U17" s="122" t="s">
        <v>160</v>
      </c>
      <c r="V17" s="123" t="s">
        <v>160</v>
      </c>
      <c r="W17" s="63">
        <f t="shared" si="11"/>
        <v>0</v>
      </c>
      <c r="X17" s="53">
        <f t="shared" si="12"/>
        <v>0</v>
      </c>
      <c r="Y17" s="54" t="str">
        <f t="shared" si="13"/>
        <v/>
      </c>
      <c r="Z17" s="85">
        <f t="shared" si="14"/>
        <v>0</v>
      </c>
      <c r="AA17" s="63">
        <f t="shared" si="15"/>
        <v>0</v>
      </c>
      <c r="AB17" s="53">
        <f t="shared" si="16"/>
        <v>0</v>
      </c>
      <c r="AC17" s="54" t="str">
        <f t="shared" si="17"/>
        <v/>
      </c>
      <c r="AD17" s="85">
        <f t="shared" si="18"/>
        <v>0</v>
      </c>
      <c r="AE17" s="63">
        <f t="shared" si="19"/>
        <v>0</v>
      </c>
      <c r="AF17" s="53">
        <f t="shared" si="20"/>
        <v>0</v>
      </c>
      <c r="AG17" s="54" t="str">
        <f t="shared" si="21"/>
        <v/>
      </c>
      <c r="AH17" s="85">
        <f t="shared" si="22"/>
        <v>0</v>
      </c>
      <c r="AI17" s="63">
        <f t="shared" si="23"/>
        <v>0</v>
      </c>
      <c r="AJ17" s="53">
        <f t="shared" si="24"/>
        <v>0</v>
      </c>
      <c r="AK17" s="54" t="str">
        <f t="shared" si="25"/>
        <v/>
      </c>
      <c r="AL17" s="85">
        <f t="shared" si="26"/>
        <v>0</v>
      </c>
      <c r="AM17" s="63">
        <f t="shared" si="27"/>
        <v>0</v>
      </c>
      <c r="AN17" s="53">
        <f t="shared" si="28"/>
        <v>0</v>
      </c>
      <c r="AO17" s="54" t="str">
        <f t="shared" si="29"/>
        <v/>
      </c>
      <c r="AP17" s="85">
        <f t="shared" si="30"/>
        <v>0</v>
      </c>
      <c r="AQ17" s="63">
        <f t="shared" si="31"/>
        <v>0</v>
      </c>
      <c r="AR17" s="53">
        <f t="shared" si="32"/>
        <v>0</v>
      </c>
      <c r="AS17" s="54" t="str">
        <f t="shared" si="33"/>
        <v/>
      </c>
      <c r="AT17" s="85">
        <f t="shared" si="34"/>
        <v>0</v>
      </c>
      <c r="AU17" s="63">
        <f t="shared" si="35"/>
        <v>0</v>
      </c>
      <c r="AV17" s="53">
        <f t="shared" si="36"/>
        <v>0</v>
      </c>
      <c r="AW17" s="54" t="str">
        <f t="shared" si="37"/>
        <v/>
      </c>
      <c r="AX17" s="85">
        <f t="shared" si="38"/>
        <v>0</v>
      </c>
      <c r="AY17" s="63">
        <f t="shared" si="39"/>
        <v>0</v>
      </c>
      <c r="AZ17" s="53">
        <f t="shared" si="40"/>
        <v>0</v>
      </c>
      <c r="BA17" s="54" t="str">
        <f t="shared" si="41"/>
        <v/>
      </c>
      <c r="BB17" s="85">
        <f t="shared" si="42"/>
        <v>0</v>
      </c>
      <c r="BC17" s="63">
        <f t="shared" si="43"/>
        <v>0</v>
      </c>
      <c r="BD17" s="53">
        <f t="shared" si="44"/>
        <v>0</v>
      </c>
      <c r="BE17" s="54" t="str">
        <f t="shared" si="45"/>
        <v/>
      </c>
      <c r="BF17" s="85">
        <f t="shared" si="46"/>
        <v>0</v>
      </c>
      <c r="BG17" s="63">
        <f t="shared" si="47"/>
        <v>0</v>
      </c>
      <c r="BH17" s="53">
        <f t="shared" si="48"/>
        <v>0</v>
      </c>
      <c r="BI17" s="54" t="str">
        <f t="shared" si="49"/>
        <v/>
      </c>
      <c r="BJ17" s="85">
        <f t="shared" si="50"/>
        <v>0</v>
      </c>
      <c r="BK17" s="63">
        <f t="shared" si="51"/>
        <v>0</v>
      </c>
      <c r="BL17" s="53">
        <f t="shared" si="52"/>
        <v>0</v>
      </c>
      <c r="BM17" s="54" t="str">
        <f t="shared" si="53"/>
        <v/>
      </c>
      <c r="BN17" s="85">
        <f t="shared" si="54"/>
        <v>0</v>
      </c>
      <c r="BO17" s="63">
        <f t="shared" si="55"/>
        <v>0</v>
      </c>
      <c r="BP17" s="53">
        <f t="shared" si="56"/>
        <v>0</v>
      </c>
      <c r="BQ17" s="54" t="str">
        <f t="shared" si="57"/>
        <v/>
      </c>
      <c r="BR17" s="85">
        <f t="shared" si="58"/>
        <v>0</v>
      </c>
      <c r="BS17" s="60">
        <f t="shared" si="7"/>
        <v>0</v>
      </c>
      <c r="BT17" s="59">
        <f t="shared" si="8"/>
        <v>0</v>
      </c>
      <c r="BU17" s="57"/>
      <c r="BV17" s="44"/>
      <c r="BY17" s="44"/>
      <c r="BZ17" s="44"/>
      <c r="CA17" s="279">
        <f t="shared" si="59"/>
        <v>0</v>
      </c>
      <c r="CB17" s="44"/>
      <c r="CC17" s="44"/>
      <c r="CD17" s="44"/>
    </row>
    <row r="18" spans="1:82" ht="16.5" hidden="1" customHeight="1">
      <c r="A18" s="366">
        <f t="shared" si="10"/>
        <v>14</v>
      </c>
      <c r="B18" s="29"/>
      <c r="C18" s="367"/>
      <c r="D18" s="368"/>
      <c r="E18" s="369"/>
      <c r="F18" s="30"/>
      <c r="G18" s="31"/>
      <c r="H18" s="32"/>
      <c r="I18" s="370"/>
      <c r="J18" s="370"/>
      <c r="K18" s="33"/>
      <c r="L18" s="33"/>
      <c r="M18" s="33"/>
      <c r="N18" s="371"/>
      <c r="O18" s="372"/>
      <c r="P18" s="372"/>
      <c r="Q18" s="106" t="s">
        <v>160</v>
      </c>
      <c r="R18" s="107" t="s">
        <v>160</v>
      </c>
      <c r="S18" s="43"/>
      <c r="T18" s="122" t="s">
        <v>160</v>
      </c>
      <c r="U18" s="122" t="s">
        <v>160</v>
      </c>
      <c r="V18" s="123" t="s">
        <v>160</v>
      </c>
      <c r="W18" s="63">
        <f t="shared" si="11"/>
        <v>0</v>
      </c>
      <c r="X18" s="53">
        <f t="shared" si="12"/>
        <v>0</v>
      </c>
      <c r="Y18" s="54" t="str">
        <f t="shared" si="13"/>
        <v/>
      </c>
      <c r="Z18" s="85">
        <f t="shared" si="14"/>
        <v>0</v>
      </c>
      <c r="AA18" s="63">
        <f t="shared" si="15"/>
        <v>0</v>
      </c>
      <c r="AB18" s="53">
        <f t="shared" si="16"/>
        <v>0</v>
      </c>
      <c r="AC18" s="54" t="str">
        <f t="shared" si="17"/>
        <v/>
      </c>
      <c r="AD18" s="85">
        <f t="shared" si="18"/>
        <v>0</v>
      </c>
      <c r="AE18" s="63">
        <f t="shared" si="19"/>
        <v>0</v>
      </c>
      <c r="AF18" s="53">
        <f t="shared" si="20"/>
        <v>0</v>
      </c>
      <c r="AG18" s="54" t="str">
        <f t="shared" si="21"/>
        <v/>
      </c>
      <c r="AH18" s="85">
        <f t="shared" si="22"/>
        <v>0</v>
      </c>
      <c r="AI18" s="63">
        <f t="shared" si="23"/>
        <v>0</v>
      </c>
      <c r="AJ18" s="53">
        <f t="shared" si="24"/>
        <v>0</v>
      </c>
      <c r="AK18" s="54" t="str">
        <f t="shared" si="25"/>
        <v/>
      </c>
      <c r="AL18" s="85">
        <f t="shared" si="26"/>
        <v>0</v>
      </c>
      <c r="AM18" s="63">
        <f t="shared" si="27"/>
        <v>0</v>
      </c>
      <c r="AN18" s="53">
        <f t="shared" si="28"/>
        <v>0</v>
      </c>
      <c r="AO18" s="54" t="str">
        <f t="shared" si="29"/>
        <v/>
      </c>
      <c r="AP18" s="85">
        <f t="shared" si="30"/>
        <v>0</v>
      </c>
      <c r="AQ18" s="63">
        <f t="shared" si="31"/>
        <v>0</v>
      </c>
      <c r="AR18" s="53">
        <f t="shared" si="32"/>
        <v>0</v>
      </c>
      <c r="AS18" s="54" t="str">
        <f t="shared" si="33"/>
        <v/>
      </c>
      <c r="AT18" s="85">
        <f t="shared" si="34"/>
        <v>0</v>
      </c>
      <c r="AU18" s="63">
        <f t="shared" si="35"/>
        <v>0</v>
      </c>
      <c r="AV18" s="53">
        <f t="shared" si="36"/>
        <v>0</v>
      </c>
      <c r="AW18" s="54" t="str">
        <f t="shared" si="37"/>
        <v/>
      </c>
      <c r="AX18" s="85">
        <f t="shared" si="38"/>
        <v>0</v>
      </c>
      <c r="AY18" s="63">
        <f t="shared" si="39"/>
        <v>0</v>
      </c>
      <c r="AZ18" s="53">
        <f t="shared" si="40"/>
        <v>0</v>
      </c>
      <c r="BA18" s="54" t="str">
        <f t="shared" si="41"/>
        <v/>
      </c>
      <c r="BB18" s="85">
        <f t="shared" si="42"/>
        <v>0</v>
      </c>
      <c r="BC18" s="63">
        <f t="shared" si="43"/>
        <v>0</v>
      </c>
      <c r="BD18" s="53">
        <f t="shared" si="44"/>
        <v>0</v>
      </c>
      <c r="BE18" s="54" t="str">
        <f t="shared" si="45"/>
        <v/>
      </c>
      <c r="BF18" s="85">
        <f t="shared" si="46"/>
        <v>0</v>
      </c>
      <c r="BG18" s="63">
        <f t="shared" si="47"/>
        <v>0</v>
      </c>
      <c r="BH18" s="53">
        <f t="shared" si="48"/>
        <v>0</v>
      </c>
      <c r="BI18" s="54" t="str">
        <f t="shared" si="49"/>
        <v/>
      </c>
      <c r="BJ18" s="85">
        <f t="shared" si="50"/>
        <v>0</v>
      </c>
      <c r="BK18" s="63">
        <f t="shared" si="51"/>
        <v>0</v>
      </c>
      <c r="BL18" s="53">
        <f t="shared" si="52"/>
        <v>0</v>
      </c>
      <c r="BM18" s="54" t="str">
        <f t="shared" si="53"/>
        <v/>
      </c>
      <c r="BN18" s="85">
        <f t="shared" si="54"/>
        <v>0</v>
      </c>
      <c r="BO18" s="63">
        <f t="shared" si="55"/>
        <v>0</v>
      </c>
      <c r="BP18" s="53">
        <f t="shared" si="56"/>
        <v>0</v>
      </c>
      <c r="BQ18" s="54" t="str">
        <f t="shared" si="57"/>
        <v/>
      </c>
      <c r="BR18" s="85">
        <f t="shared" si="58"/>
        <v>0</v>
      </c>
      <c r="BS18" s="60">
        <f t="shared" si="7"/>
        <v>0</v>
      </c>
      <c r="BT18" s="59">
        <f t="shared" si="8"/>
        <v>0</v>
      </c>
      <c r="BU18" s="57"/>
      <c r="BV18" s="44"/>
      <c r="BY18" s="44"/>
      <c r="BZ18" s="44"/>
      <c r="CA18" s="279">
        <f t="shared" si="59"/>
        <v>0</v>
      </c>
      <c r="CB18" s="44"/>
      <c r="CC18" s="44"/>
      <c r="CD18" s="44"/>
    </row>
    <row r="19" spans="1:82" ht="16.5" hidden="1" customHeight="1">
      <c r="A19" s="366">
        <f t="shared" si="10"/>
        <v>15</v>
      </c>
      <c r="B19" s="29"/>
      <c r="C19" s="367"/>
      <c r="D19" s="368"/>
      <c r="E19" s="369"/>
      <c r="F19" s="30"/>
      <c r="G19" s="31"/>
      <c r="H19" s="32"/>
      <c r="I19" s="370"/>
      <c r="J19" s="370"/>
      <c r="K19" s="33"/>
      <c r="L19" s="33"/>
      <c r="M19" s="33"/>
      <c r="N19" s="371"/>
      <c r="O19" s="372"/>
      <c r="P19" s="372"/>
      <c r="Q19" s="106" t="s">
        <v>160</v>
      </c>
      <c r="R19" s="107" t="s">
        <v>160</v>
      </c>
      <c r="S19" s="43"/>
      <c r="T19" s="122" t="s">
        <v>160</v>
      </c>
      <c r="U19" s="122" t="s">
        <v>160</v>
      </c>
      <c r="V19" s="123" t="s">
        <v>160</v>
      </c>
      <c r="W19" s="63">
        <f t="shared" si="11"/>
        <v>0</v>
      </c>
      <c r="X19" s="53">
        <f t="shared" si="12"/>
        <v>0</v>
      </c>
      <c r="Y19" s="54" t="str">
        <f t="shared" si="13"/>
        <v/>
      </c>
      <c r="Z19" s="85">
        <f t="shared" si="14"/>
        <v>0</v>
      </c>
      <c r="AA19" s="63">
        <f t="shared" si="15"/>
        <v>0</v>
      </c>
      <c r="AB19" s="53">
        <f t="shared" si="16"/>
        <v>0</v>
      </c>
      <c r="AC19" s="54" t="str">
        <f t="shared" si="17"/>
        <v/>
      </c>
      <c r="AD19" s="85">
        <f t="shared" si="18"/>
        <v>0</v>
      </c>
      <c r="AE19" s="63">
        <f t="shared" si="19"/>
        <v>0</v>
      </c>
      <c r="AF19" s="53">
        <f t="shared" si="20"/>
        <v>0</v>
      </c>
      <c r="AG19" s="54" t="str">
        <f t="shared" si="21"/>
        <v/>
      </c>
      <c r="AH19" s="85">
        <f t="shared" si="22"/>
        <v>0</v>
      </c>
      <c r="AI19" s="63">
        <f t="shared" si="23"/>
        <v>0</v>
      </c>
      <c r="AJ19" s="53">
        <f t="shared" si="24"/>
        <v>0</v>
      </c>
      <c r="AK19" s="54" t="str">
        <f t="shared" si="25"/>
        <v/>
      </c>
      <c r="AL19" s="85">
        <f t="shared" si="26"/>
        <v>0</v>
      </c>
      <c r="AM19" s="63">
        <f t="shared" si="27"/>
        <v>0</v>
      </c>
      <c r="AN19" s="53">
        <f t="shared" si="28"/>
        <v>0</v>
      </c>
      <c r="AO19" s="54" t="str">
        <f t="shared" si="29"/>
        <v/>
      </c>
      <c r="AP19" s="85">
        <f t="shared" si="30"/>
        <v>0</v>
      </c>
      <c r="AQ19" s="63">
        <f t="shared" si="31"/>
        <v>0</v>
      </c>
      <c r="AR19" s="53">
        <f t="shared" si="32"/>
        <v>0</v>
      </c>
      <c r="AS19" s="54" t="str">
        <f t="shared" si="33"/>
        <v/>
      </c>
      <c r="AT19" s="85">
        <f t="shared" si="34"/>
        <v>0</v>
      </c>
      <c r="AU19" s="63">
        <f t="shared" si="35"/>
        <v>0</v>
      </c>
      <c r="AV19" s="53">
        <f t="shared" si="36"/>
        <v>0</v>
      </c>
      <c r="AW19" s="54" t="str">
        <f t="shared" si="37"/>
        <v/>
      </c>
      <c r="AX19" s="85">
        <f t="shared" si="38"/>
        <v>0</v>
      </c>
      <c r="AY19" s="63">
        <f t="shared" si="39"/>
        <v>0</v>
      </c>
      <c r="AZ19" s="53">
        <f t="shared" si="40"/>
        <v>0</v>
      </c>
      <c r="BA19" s="54" t="str">
        <f t="shared" si="41"/>
        <v/>
      </c>
      <c r="BB19" s="85">
        <f t="shared" si="42"/>
        <v>0</v>
      </c>
      <c r="BC19" s="63">
        <f t="shared" si="43"/>
        <v>0</v>
      </c>
      <c r="BD19" s="53">
        <f t="shared" si="44"/>
        <v>0</v>
      </c>
      <c r="BE19" s="54" t="str">
        <f t="shared" si="45"/>
        <v/>
      </c>
      <c r="BF19" s="85">
        <f t="shared" si="46"/>
        <v>0</v>
      </c>
      <c r="BG19" s="63">
        <f t="shared" si="47"/>
        <v>0</v>
      </c>
      <c r="BH19" s="53">
        <f t="shared" si="48"/>
        <v>0</v>
      </c>
      <c r="BI19" s="54" t="str">
        <f t="shared" si="49"/>
        <v/>
      </c>
      <c r="BJ19" s="85">
        <f t="shared" si="50"/>
        <v>0</v>
      </c>
      <c r="BK19" s="63">
        <f t="shared" si="51"/>
        <v>0</v>
      </c>
      <c r="BL19" s="53">
        <f t="shared" si="52"/>
        <v>0</v>
      </c>
      <c r="BM19" s="54" t="str">
        <f t="shared" si="53"/>
        <v/>
      </c>
      <c r="BN19" s="85">
        <f t="shared" si="54"/>
        <v>0</v>
      </c>
      <c r="BO19" s="63">
        <f t="shared" si="55"/>
        <v>0</v>
      </c>
      <c r="BP19" s="53">
        <f t="shared" si="56"/>
        <v>0</v>
      </c>
      <c r="BQ19" s="54" t="str">
        <f t="shared" si="57"/>
        <v/>
      </c>
      <c r="BR19" s="85">
        <f t="shared" si="58"/>
        <v>0</v>
      </c>
      <c r="BS19" s="60">
        <f t="shared" si="7"/>
        <v>0</v>
      </c>
      <c r="BT19" s="59">
        <f t="shared" si="8"/>
        <v>0</v>
      </c>
      <c r="BU19" s="57"/>
      <c r="BV19" s="44"/>
      <c r="BY19" s="44"/>
      <c r="BZ19" s="44"/>
      <c r="CA19" s="279">
        <f t="shared" si="59"/>
        <v>0</v>
      </c>
      <c r="CB19" s="44"/>
      <c r="CC19" s="44"/>
      <c r="CD19" s="44"/>
    </row>
    <row r="20" spans="1:82" ht="16.5" hidden="1" customHeight="1">
      <c r="A20" s="366">
        <f t="shared" si="10"/>
        <v>16</v>
      </c>
      <c r="B20" s="29"/>
      <c r="C20" s="367"/>
      <c r="D20" s="368"/>
      <c r="E20" s="369"/>
      <c r="F20" s="30"/>
      <c r="G20" s="31"/>
      <c r="H20" s="32"/>
      <c r="I20" s="370"/>
      <c r="J20" s="370"/>
      <c r="K20" s="33"/>
      <c r="L20" s="33"/>
      <c r="M20" s="33"/>
      <c r="N20" s="371"/>
      <c r="O20" s="372"/>
      <c r="P20" s="372"/>
      <c r="Q20" s="106" t="s">
        <v>160</v>
      </c>
      <c r="R20" s="107" t="s">
        <v>160</v>
      </c>
      <c r="S20" s="43"/>
      <c r="T20" s="122" t="s">
        <v>160</v>
      </c>
      <c r="U20" s="122" t="s">
        <v>160</v>
      </c>
      <c r="V20" s="123" t="s">
        <v>160</v>
      </c>
      <c r="W20" s="63">
        <f t="shared" si="11"/>
        <v>0</v>
      </c>
      <c r="X20" s="53">
        <f t="shared" si="12"/>
        <v>0</v>
      </c>
      <c r="Y20" s="54" t="str">
        <f t="shared" si="13"/>
        <v/>
      </c>
      <c r="Z20" s="85">
        <f t="shared" si="14"/>
        <v>0</v>
      </c>
      <c r="AA20" s="63">
        <f t="shared" si="15"/>
        <v>0</v>
      </c>
      <c r="AB20" s="53">
        <f t="shared" si="16"/>
        <v>0</v>
      </c>
      <c r="AC20" s="54" t="str">
        <f t="shared" si="17"/>
        <v/>
      </c>
      <c r="AD20" s="85">
        <f t="shared" si="18"/>
        <v>0</v>
      </c>
      <c r="AE20" s="63">
        <f t="shared" si="19"/>
        <v>0</v>
      </c>
      <c r="AF20" s="53">
        <f t="shared" si="20"/>
        <v>0</v>
      </c>
      <c r="AG20" s="54" t="str">
        <f t="shared" si="21"/>
        <v/>
      </c>
      <c r="AH20" s="85">
        <f t="shared" si="22"/>
        <v>0</v>
      </c>
      <c r="AI20" s="63">
        <f t="shared" si="23"/>
        <v>0</v>
      </c>
      <c r="AJ20" s="53">
        <f t="shared" si="24"/>
        <v>0</v>
      </c>
      <c r="AK20" s="54" t="str">
        <f t="shared" si="25"/>
        <v/>
      </c>
      <c r="AL20" s="85">
        <f t="shared" si="26"/>
        <v>0</v>
      </c>
      <c r="AM20" s="63">
        <f t="shared" si="27"/>
        <v>0</v>
      </c>
      <c r="AN20" s="53">
        <f t="shared" si="28"/>
        <v>0</v>
      </c>
      <c r="AO20" s="54" t="str">
        <f t="shared" si="29"/>
        <v/>
      </c>
      <c r="AP20" s="85">
        <f t="shared" si="30"/>
        <v>0</v>
      </c>
      <c r="AQ20" s="63">
        <f t="shared" si="31"/>
        <v>0</v>
      </c>
      <c r="AR20" s="53">
        <f t="shared" si="32"/>
        <v>0</v>
      </c>
      <c r="AS20" s="54" t="str">
        <f t="shared" si="33"/>
        <v/>
      </c>
      <c r="AT20" s="85">
        <f t="shared" si="34"/>
        <v>0</v>
      </c>
      <c r="AU20" s="63">
        <f t="shared" si="35"/>
        <v>0</v>
      </c>
      <c r="AV20" s="53">
        <f t="shared" si="36"/>
        <v>0</v>
      </c>
      <c r="AW20" s="54" t="str">
        <f t="shared" si="37"/>
        <v/>
      </c>
      <c r="AX20" s="85">
        <f t="shared" si="38"/>
        <v>0</v>
      </c>
      <c r="AY20" s="63">
        <f t="shared" si="39"/>
        <v>0</v>
      </c>
      <c r="AZ20" s="53">
        <f t="shared" si="40"/>
        <v>0</v>
      </c>
      <c r="BA20" s="54" t="str">
        <f t="shared" si="41"/>
        <v/>
      </c>
      <c r="BB20" s="85">
        <f t="shared" si="42"/>
        <v>0</v>
      </c>
      <c r="BC20" s="63">
        <f t="shared" si="43"/>
        <v>0</v>
      </c>
      <c r="BD20" s="53">
        <f t="shared" si="44"/>
        <v>0</v>
      </c>
      <c r="BE20" s="54" t="str">
        <f t="shared" si="45"/>
        <v/>
      </c>
      <c r="BF20" s="85">
        <f t="shared" si="46"/>
        <v>0</v>
      </c>
      <c r="BG20" s="63">
        <f t="shared" si="47"/>
        <v>0</v>
      </c>
      <c r="BH20" s="53">
        <f t="shared" si="48"/>
        <v>0</v>
      </c>
      <c r="BI20" s="54" t="str">
        <f t="shared" si="49"/>
        <v/>
      </c>
      <c r="BJ20" s="85">
        <f t="shared" si="50"/>
        <v>0</v>
      </c>
      <c r="BK20" s="63">
        <f t="shared" si="51"/>
        <v>0</v>
      </c>
      <c r="BL20" s="53">
        <f t="shared" si="52"/>
        <v>0</v>
      </c>
      <c r="BM20" s="54" t="str">
        <f t="shared" si="53"/>
        <v/>
      </c>
      <c r="BN20" s="85">
        <f t="shared" si="54"/>
        <v>0</v>
      </c>
      <c r="BO20" s="63">
        <f t="shared" si="55"/>
        <v>0</v>
      </c>
      <c r="BP20" s="53">
        <f t="shared" si="56"/>
        <v>0</v>
      </c>
      <c r="BQ20" s="54" t="str">
        <f t="shared" si="57"/>
        <v/>
      </c>
      <c r="BR20" s="85">
        <f t="shared" si="58"/>
        <v>0</v>
      </c>
      <c r="BS20" s="60">
        <f t="shared" si="7"/>
        <v>0</v>
      </c>
      <c r="BT20" s="59">
        <f t="shared" si="8"/>
        <v>0</v>
      </c>
      <c r="BU20" s="57"/>
      <c r="BV20" s="44"/>
      <c r="BY20" s="44"/>
      <c r="BZ20" s="44"/>
      <c r="CA20" s="279">
        <f t="shared" si="59"/>
        <v>0</v>
      </c>
      <c r="CB20" s="44"/>
      <c r="CC20" s="44"/>
      <c r="CD20" s="44"/>
    </row>
    <row r="21" spans="1:82" ht="16.5" hidden="1" customHeight="1">
      <c r="A21" s="366">
        <f t="shared" si="10"/>
        <v>17</v>
      </c>
      <c r="B21" s="29"/>
      <c r="C21" s="367"/>
      <c r="D21" s="368"/>
      <c r="E21" s="369"/>
      <c r="F21" s="30"/>
      <c r="G21" s="31"/>
      <c r="H21" s="32"/>
      <c r="I21" s="370"/>
      <c r="J21" s="370"/>
      <c r="K21" s="33"/>
      <c r="L21" s="33"/>
      <c r="M21" s="33"/>
      <c r="N21" s="371"/>
      <c r="O21" s="372"/>
      <c r="P21" s="372"/>
      <c r="Q21" s="106" t="s">
        <v>160</v>
      </c>
      <c r="R21" s="107" t="s">
        <v>160</v>
      </c>
      <c r="S21" s="43"/>
      <c r="T21" s="122" t="s">
        <v>160</v>
      </c>
      <c r="U21" s="122" t="s">
        <v>160</v>
      </c>
      <c r="V21" s="123" t="s">
        <v>160</v>
      </c>
      <c r="W21" s="63">
        <f t="shared" si="11"/>
        <v>0</v>
      </c>
      <c r="X21" s="53">
        <f t="shared" si="12"/>
        <v>0</v>
      </c>
      <c r="Y21" s="54" t="str">
        <f t="shared" si="13"/>
        <v/>
      </c>
      <c r="Z21" s="85">
        <f t="shared" si="14"/>
        <v>0</v>
      </c>
      <c r="AA21" s="63">
        <f t="shared" si="15"/>
        <v>0</v>
      </c>
      <c r="AB21" s="53">
        <f t="shared" si="16"/>
        <v>0</v>
      </c>
      <c r="AC21" s="54" t="str">
        <f t="shared" si="17"/>
        <v/>
      </c>
      <c r="AD21" s="85">
        <f t="shared" si="18"/>
        <v>0</v>
      </c>
      <c r="AE21" s="63">
        <f t="shared" si="19"/>
        <v>0</v>
      </c>
      <c r="AF21" s="53">
        <f t="shared" si="20"/>
        <v>0</v>
      </c>
      <c r="AG21" s="54" t="str">
        <f t="shared" si="21"/>
        <v/>
      </c>
      <c r="AH21" s="85">
        <f t="shared" si="22"/>
        <v>0</v>
      </c>
      <c r="AI21" s="63">
        <f t="shared" si="23"/>
        <v>0</v>
      </c>
      <c r="AJ21" s="53">
        <f t="shared" si="24"/>
        <v>0</v>
      </c>
      <c r="AK21" s="54" t="str">
        <f t="shared" si="25"/>
        <v/>
      </c>
      <c r="AL21" s="85">
        <f t="shared" si="26"/>
        <v>0</v>
      </c>
      <c r="AM21" s="63">
        <f t="shared" si="27"/>
        <v>0</v>
      </c>
      <c r="AN21" s="53">
        <f t="shared" si="28"/>
        <v>0</v>
      </c>
      <c r="AO21" s="54" t="str">
        <f t="shared" si="29"/>
        <v/>
      </c>
      <c r="AP21" s="85">
        <f t="shared" si="30"/>
        <v>0</v>
      </c>
      <c r="AQ21" s="63">
        <f t="shared" si="31"/>
        <v>0</v>
      </c>
      <c r="AR21" s="53">
        <f t="shared" si="32"/>
        <v>0</v>
      </c>
      <c r="AS21" s="54" t="str">
        <f t="shared" si="33"/>
        <v/>
      </c>
      <c r="AT21" s="85">
        <f t="shared" si="34"/>
        <v>0</v>
      </c>
      <c r="AU21" s="63">
        <f t="shared" si="35"/>
        <v>0</v>
      </c>
      <c r="AV21" s="53">
        <f t="shared" si="36"/>
        <v>0</v>
      </c>
      <c r="AW21" s="54" t="str">
        <f t="shared" si="37"/>
        <v/>
      </c>
      <c r="AX21" s="85">
        <f t="shared" si="38"/>
        <v>0</v>
      </c>
      <c r="AY21" s="63">
        <f t="shared" si="39"/>
        <v>0</v>
      </c>
      <c r="AZ21" s="53">
        <f t="shared" si="40"/>
        <v>0</v>
      </c>
      <c r="BA21" s="54" t="str">
        <f t="shared" si="41"/>
        <v/>
      </c>
      <c r="BB21" s="85">
        <f t="shared" si="42"/>
        <v>0</v>
      </c>
      <c r="BC21" s="63">
        <f t="shared" si="43"/>
        <v>0</v>
      </c>
      <c r="BD21" s="53">
        <f t="shared" si="44"/>
        <v>0</v>
      </c>
      <c r="BE21" s="54" t="str">
        <f t="shared" si="45"/>
        <v/>
      </c>
      <c r="BF21" s="85">
        <f t="shared" si="46"/>
        <v>0</v>
      </c>
      <c r="BG21" s="63">
        <f t="shared" si="47"/>
        <v>0</v>
      </c>
      <c r="BH21" s="53">
        <f t="shared" si="48"/>
        <v>0</v>
      </c>
      <c r="BI21" s="54" t="str">
        <f t="shared" si="49"/>
        <v/>
      </c>
      <c r="BJ21" s="85">
        <f t="shared" si="50"/>
        <v>0</v>
      </c>
      <c r="BK21" s="63">
        <f t="shared" si="51"/>
        <v>0</v>
      </c>
      <c r="BL21" s="53">
        <f t="shared" si="52"/>
        <v>0</v>
      </c>
      <c r="BM21" s="54" t="str">
        <f t="shared" si="53"/>
        <v/>
      </c>
      <c r="BN21" s="85">
        <f t="shared" si="54"/>
        <v>0</v>
      </c>
      <c r="BO21" s="63">
        <f t="shared" si="55"/>
        <v>0</v>
      </c>
      <c r="BP21" s="53">
        <f t="shared" si="56"/>
        <v>0</v>
      </c>
      <c r="BQ21" s="54" t="str">
        <f t="shared" si="57"/>
        <v/>
      </c>
      <c r="BR21" s="85">
        <f t="shared" si="58"/>
        <v>0</v>
      </c>
      <c r="BS21" s="60">
        <f t="shared" si="7"/>
        <v>0</v>
      </c>
      <c r="BT21" s="59">
        <f t="shared" si="8"/>
        <v>0</v>
      </c>
      <c r="BU21" s="57"/>
      <c r="BV21" s="44"/>
      <c r="BY21" s="44"/>
      <c r="BZ21" s="44"/>
      <c r="CA21" s="279">
        <f t="shared" si="59"/>
        <v>0</v>
      </c>
      <c r="CB21" s="44"/>
      <c r="CC21" s="44"/>
      <c r="CD21" s="44"/>
    </row>
    <row r="22" spans="1:82" ht="16.5" hidden="1" customHeight="1">
      <c r="A22" s="366">
        <f t="shared" si="10"/>
        <v>18</v>
      </c>
      <c r="B22" s="29"/>
      <c r="C22" s="367"/>
      <c r="D22" s="368"/>
      <c r="E22" s="369"/>
      <c r="F22" s="30"/>
      <c r="G22" s="31"/>
      <c r="H22" s="32"/>
      <c r="I22" s="370"/>
      <c r="J22" s="370"/>
      <c r="K22" s="33"/>
      <c r="L22" s="33"/>
      <c r="M22" s="33"/>
      <c r="N22" s="371"/>
      <c r="O22" s="372"/>
      <c r="P22" s="372"/>
      <c r="Q22" s="106" t="s">
        <v>160</v>
      </c>
      <c r="R22" s="107" t="s">
        <v>160</v>
      </c>
      <c r="S22" s="43"/>
      <c r="T22" s="122" t="s">
        <v>160</v>
      </c>
      <c r="U22" s="122" t="s">
        <v>160</v>
      </c>
      <c r="V22" s="123" t="s">
        <v>160</v>
      </c>
      <c r="W22" s="63">
        <f t="shared" si="11"/>
        <v>0</v>
      </c>
      <c r="X22" s="53">
        <f t="shared" si="12"/>
        <v>0</v>
      </c>
      <c r="Y22" s="54" t="str">
        <f t="shared" si="13"/>
        <v/>
      </c>
      <c r="Z22" s="85">
        <f t="shared" si="14"/>
        <v>0</v>
      </c>
      <c r="AA22" s="63">
        <f t="shared" si="15"/>
        <v>0</v>
      </c>
      <c r="AB22" s="53">
        <f t="shared" si="16"/>
        <v>0</v>
      </c>
      <c r="AC22" s="54" t="str">
        <f t="shared" si="17"/>
        <v/>
      </c>
      <c r="AD22" s="85">
        <f t="shared" si="18"/>
        <v>0</v>
      </c>
      <c r="AE22" s="63">
        <f t="shared" si="19"/>
        <v>0</v>
      </c>
      <c r="AF22" s="53">
        <f t="shared" si="20"/>
        <v>0</v>
      </c>
      <c r="AG22" s="54" t="str">
        <f t="shared" si="21"/>
        <v/>
      </c>
      <c r="AH22" s="85">
        <f t="shared" si="22"/>
        <v>0</v>
      </c>
      <c r="AI22" s="63">
        <f t="shared" si="23"/>
        <v>0</v>
      </c>
      <c r="AJ22" s="53">
        <f t="shared" si="24"/>
        <v>0</v>
      </c>
      <c r="AK22" s="54" t="str">
        <f t="shared" si="25"/>
        <v/>
      </c>
      <c r="AL22" s="85">
        <f t="shared" si="26"/>
        <v>0</v>
      </c>
      <c r="AM22" s="63">
        <f t="shared" si="27"/>
        <v>0</v>
      </c>
      <c r="AN22" s="53">
        <f t="shared" si="28"/>
        <v>0</v>
      </c>
      <c r="AO22" s="54" t="str">
        <f t="shared" si="29"/>
        <v/>
      </c>
      <c r="AP22" s="85">
        <f t="shared" si="30"/>
        <v>0</v>
      </c>
      <c r="AQ22" s="63">
        <f t="shared" si="31"/>
        <v>0</v>
      </c>
      <c r="AR22" s="53">
        <f t="shared" si="32"/>
        <v>0</v>
      </c>
      <c r="AS22" s="54" t="str">
        <f t="shared" si="33"/>
        <v/>
      </c>
      <c r="AT22" s="85">
        <f t="shared" si="34"/>
        <v>0</v>
      </c>
      <c r="AU22" s="63">
        <f t="shared" si="35"/>
        <v>0</v>
      </c>
      <c r="AV22" s="53">
        <f t="shared" si="36"/>
        <v>0</v>
      </c>
      <c r="AW22" s="54" t="str">
        <f t="shared" si="37"/>
        <v/>
      </c>
      <c r="AX22" s="85">
        <f t="shared" si="38"/>
        <v>0</v>
      </c>
      <c r="AY22" s="63">
        <f t="shared" si="39"/>
        <v>0</v>
      </c>
      <c r="AZ22" s="53">
        <f t="shared" si="40"/>
        <v>0</v>
      </c>
      <c r="BA22" s="54" t="str">
        <f t="shared" si="41"/>
        <v/>
      </c>
      <c r="BB22" s="85">
        <f t="shared" si="42"/>
        <v>0</v>
      </c>
      <c r="BC22" s="63">
        <f t="shared" si="43"/>
        <v>0</v>
      </c>
      <c r="BD22" s="53">
        <f t="shared" si="44"/>
        <v>0</v>
      </c>
      <c r="BE22" s="54" t="str">
        <f t="shared" si="45"/>
        <v/>
      </c>
      <c r="BF22" s="85">
        <f t="shared" si="46"/>
        <v>0</v>
      </c>
      <c r="BG22" s="63">
        <f t="shared" si="47"/>
        <v>0</v>
      </c>
      <c r="BH22" s="53">
        <f t="shared" si="48"/>
        <v>0</v>
      </c>
      <c r="BI22" s="54" t="str">
        <f t="shared" si="49"/>
        <v/>
      </c>
      <c r="BJ22" s="85">
        <f t="shared" si="50"/>
        <v>0</v>
      </c>
      <c r="BK22" s="63">
        <f t="shared" si="51"/>
        <v>0</v>
      </c>
      <c r="BL22" s="53">
        <f t="shared" si="52"/>
        <v>0</v>
      </c>
      <c r="BM22" s="54" t="str">
        <f t="shared" si="53"/>
        <v/>
      </c>
      <c r="BN22" s="85">
        <f t="shared" si="54"/>
        <v>0</v>
      </c>
      <c r="BO22" s="63">
        <f t="shared" si="55"/>
        <v>0</v>
      </c>
      <c r="BP22" s="53">
        <f t="shared" si="56"/>
        <v>0</v>
      </c>
      <c r="BQ22" s="54" t="str">
        <f t="shared" si="57"/>
        <v/>
      </c>
      <c r="BR22" s="85">
        <f t="shared" si="58"/>
        <v>0</v>
      </c>
      <c r="BS22" s="60">
        <f t="shared" si="7"/>
        <v>0</v>
      </c>
      <c r="BT22" s="59">
        <f t="shared" si="8"/>
        <v>0</v>
      </c>
      <c r="BU22" s="57"/>
      <c r="BV22" s="44"/>
      <c r="BY22" s="44"/>
      <c r="BZ22" s="44"/>
      <c r="CA22" s="279">
        <f t="shared" si="59"/>
        <v>0</v>
      </c>
      <c r="CB22" s="44"/>
      <c r="CC22" s="44"/>
      <c r="CD22" s="44"/>
    </row>
    <row r="23" spans="1:82" ht="16.5" hidden="1" customHeight="1">
      <c r="A23" s="366">
        <f t="shared" si="10"/>
        <v>19</v>
      </c>
      <c r="B23" s="29"/>
      <c r="C23" s="367"/>
      <c r="D23" s="368"/>
      <c r="E23" s="369"/>
      <c r="F23" s="30"/>
      <c r="G23" s="31"/>
      <c r="H23" s="32"/>
      <c r="I23" s="370"/>
      <c r="J23" s="370"/>
      <c r="K23" s="33"/>
      <c r="L23" s="33"/>
      <c r="M23" s="33"/>
      <c r="N23" s="371"/>
      <c r="O23" s="372"/>
      <c r="P23" s="372"/>
      <c r="Q23" s="106" t="s">
        <v>160</v>
      </c>
      <c r="R23" s="107" t="s">
        <v>160</v>
      </c>
      <c r="S23" s="43"/>
      <c r="T23" s="122" t="s">
        <v>160</v>
      </c>
      <c r="U23" s="122" t="s">
        <v>160</v>
      </c>
      <c r="V23" s="123" t="s">
        <v>160</v>
      </c>
      <c r="W23" s="63">
        <f t="shared" si="11"/>
        <v>0</v>
      </c>
      <c r="X23" s="53">
        <f t="shared" si="12"/>
        <v>0</v>
      </c>
      <c r="Y23" s="54" t="str">
        <f t="shared" si="13"/>
        <v/>
      </c>
      <c r="Z23" s="85">
        <f t="shared" si="14"/>
        <v>0</v>
      </c>
      <c r="AA23" s="63">
        <f t="shared" si="15"/>
        <v>0</v>
      </c>
      <c r="AB23" s="53">
        <f t="shared" si="16"/>
        <v>0</v>
      </c>
      <c r="AC23" s="54" t="str">
        <f t="shared" si="17"/>
        <v/>
      </c>
      <c r="AD23" s="85">
        <f t="shared" si="18"/>
        <v>0</v>
      </c>
      <c r="AE23" s="63">
        <f t="shared" si="19"/>
        <v>0</v>
      </c>
      <c r="AF23" s="53">
        <f t="shared" si="20"/>
        <v>0</v>
      </c>
      <c r="AG23" s="54" t="str">
        <f t="shared" si="21"/>
        <v/>
      </c>
      <c r="AH23" s="85">
        <f t="shared" si="22"/>
        <v>0</v>
      </c>
      <c r="AI23" s="63">
        <f t="shared" si="23"/>
        <v>0</v>
      </c>
      <c r="AJ23" s="53">
        <f t="shared" si="24"/>
        <v>0</v>
      </c>
      <c r="AK23" s="54" t="str">
        <f t="shared" si="25"/>
        <v/>
      </c>
      <c r="AL23" s="85">
        <f t="shared" si="26"/>
        <v>0</v>
      </c>
      <c r="AM23" s="63">
        <f t="shared" si="27"/>
        <v>0</v>
      </c>
      <c r="AN23" s="53">
        <f t="shared" si="28"/>
        <v>0</v>
      </c>
      <c r="AO23" s="54" t="str">
        <f t="shared" si="29"/>
        <v/>
      </c>
      <c r="AP23" s="85">
        <f t="shared" si="30"/>
        <v>0</v>
      </c>
      <c r="AQ23" s="63">
        <f t="shared" si="31"/>
        <v>0</v>
      </c>
      <c r="AR23" s="53">
        <f t="shared" si="32"/>
        <v>0</v>
      </c>
      <c r="AS23" s="54" t="str">
        <f t="shared" si="33"/>
        <v/>
      </c>
      <c r="AT23" s="85">
        <f t="shared" si="34"/>
        <v>0</v>
      </c>
      <c r="AU23" s="63">
        <f t="shared" si="35"/>
        <v>0</v>
      </c>
      <c r="AV23" s="53">
        <f t="shared" si="36"/>
        <v>0</v>
      </c>
      <c r="AW23" s="54" t="str">
        <f t="shared" si="37"/>
        <v/>
      </c>
      <c r="AX23" s="85">
        <f t="shared" si="38"/>
        <v>0</v>
      </c>
      <c r="AY23" s="63">
        <f t="shared" si="39"/>
        <v>0</v>
      </c>
      <c r="AZ23" s="53">
        <f t="shared" si="40"/>
        <v>0</v>
      </c>
      <c r="BA23" s="54" t="str">
        <f t="shared" si="41"/>
        <v/>
      </c>
      <c r="BB23" s="85">
        <f t="shared" si="42"/>
        <v>0</v>
      </c>
      <c r="BC23" s="63">
        <f t="shared" si="43"/>
        <v>0</v>
      </c>
      <c r="BD23" s="53">
        <f t="shared" si="44"/>
        <v>0</v>
      </c>
      <c r="BE23" s="54" t="str">
        <f t="shared" si="45"/>
        <v/>
      </c>
      <c r="BF23" s="85">
        <f t="shared" si="46"/>
        <v>0</v>
      </c>
      <c r="BG23" s="63">
        <f t="shared" si="47"/>
        <v>0</v>
      </c>
      <c r="BH23" s="53">
        <f t="shared" si="48"/>
        <v>0</v>
      </c>
      <c r="BI23" s="54" t="str">
        <f t="shared" si="49"/>
        <v/>
      </c>
      <c r="BJ23" s="85">
        <f t="shared" si="50"/>
        <v>0</v>
      </c>
      <c r="BK23" s="63">
        <f t="shared" si="51"/>
        <v>0</v>
      </c>
      <c r="BL23" s="53">
        <f t="shared" si="52"/>
        <v>0</v>
      </c>
      <c r="BM23" s="54" t="str">
        <f t="shared" si="53"/>
        <v/>
      </c>
      <c r="BN23" s="85">
        <f t="shared" si="54"/>
        <v>0</v>
      </c>
      <c r="BO23" s="63">
        <f t="shared" si="55"/>
        <v>0</v>
      </c>
      <c r="BP23" s="53">
        <f t="shared" si="56"/>
        <v>0</v>
      </c>
      <c r="BQ23" s="54" t="str">
        <f t="shared" si="57"/>
        <v/>
      </c>
      <c r="BR23" s="85">
        <f t="shared" si="58"/>
        <v>0</v>
      </c>
      <c r="BS23" s="60">
        <f t="shared" si="7"/>
        <v>0</v>
      </c>
      <c r="BT23" s="59">
        <f t="shared" si="8"/>
        <v>0</v>
      </c>
      <c r="BU23" s="57"/>
      <c r="BV23" s="44"/>
      <c r="BY23" s="44"/>
      <c r="BZ23" s="44"/>
      <c r="CA23" s="279">
        <f t="shared" si="59"/>
        <v>0</v>
      </c>
      <c r="CB23" s="44"/>
      <c r="CC23" s="44"/>
      <c r="CD23" s="44"/>
    </row>
    <row r="24" spans="1:82" ht="16.5" hidden="1" customHeight="1">
      <c r="A24" s="366">
        <f t="shared" si="10"/>
        <v>20</v>
      </c>
      <c r="B24" s="29"/>
      <c r="C24" s="367"/>
      <c r="D24" s="368"/>
      <c r="E24" s="369"/>
      <c r="F24" s="30"/>
      <c r="G24" s="31"/>
      <c r="H24" s="32"/>
      <c r="I24" s="370"/>
      <c r="J24" s="370"/>
      <c r="K24" s="33"/>
      <c r="L24" s="33"/>
      <c r="M24" s="33"/>
      <c r="N24" s="371"/>
      <c r="O24" s="372"/>
      <c r="P24" s="372"/>
      <c r="Q24" s="106" t="s">
        <v>160</v>
      </c>
      <c r="R24" s="107" t="s">
        <v>160</v>
      </c>
      <c r="S24" s="43"/>
      <c r="T24" s="122" t="s">
        <v>160</v>
      </c>
      <c r="U24" s="122" t="s">
        <v>160</v>
      </c>
      <c r="V24" s="123" t="s">
        <v>160</v>
      </c>
      <c r="W24" s="63">
        <f t="shared" si="11"/>
        <v>0</v>
      </c>
      <c r="X24" s="53">
        <f t="shared" si="12"/>
        <v>0</v>
      </c>
      <c r="Y24" s="54" t="str">
        <f t="shared" si="13"/>
        <v/>
      </c>
      <c r="Z24" s="85">
        <f t="shared" si="14"/>
        <v>0</v>
      </c>
      <c r="AA24" s="63">
        <f t="shared" si="15"/>
        <v>0</v>
      </c>
      <c r="AB24" s="53">
        <f t="shared" si="16"/>
        <v>0</v>
      </c>
      <c r="AC24" s="54" t="str">
        <f t="shared" si="17"/>
        <v/>
      </c>
      <c r="AD24" s="85">
        <f t="shared" si="18"/>
        <v>0</v>
      </c>
      <c r="AE24" s="63">
        <f t="shared" si="19"/>
        <v>0</v>
      </c>
      <c r="AF24" s="53">
        <f t="shared" si="20"/>
        <v>0</v>
      </c>
      <c r="AG24" s="54" t="str">
        <f t="shared" si="21"/>
        <v/>
      </c>
      <c r="AH24" s="85">
        <f t="shared" si="22"/>
        <v>0</v>
      </c>
      <c r="AI24" s="63">
        <f t="shared" si="23"/>
        <v>0</v>
      </c>
      <c r="AJ24" s="53">
        <f t="shared" si="24"/>
        <v>0</v>
      </c>
      <c r="AK24" s="54" t="str">
        <f t="shared" si="25"/>
        <v/>
      </c>
      <c r="AL24" s="85">
        <f t="shared" si="26"/>
        <v>0</v>
      </c>
      <c r="AM24" s="63">
        <f t="shared" si="27"/>
        <v>0</v>
      </c>
      <c r="AN24" s="53">
        <f t="shared" si="28"/>
        <v>0</v>
      </c>
      <c r="AO24" s="54" t="str">
        <f t="shared" si="29"/>
        <v/>
      </c>
      <c r="AP24" s="85">
        <f t="shared" si="30"/>
        <v>0</v>
      </c>
      <c r="AQ24" s="63">
        <f t="shared" si="31"/>
        <v>0</v>
      </c>
      <c r="AR24" s="53">
        <f t="shared" si="32"/>
        <v>0</v>
      </c>
      <c r="AS24" s="54" t="str">
        <f t="shared" si="33"/>
        <v/>
      </c>
      <c r="AT24" s="85">
        <f t="shared" si="34"/>
        <v>0</v>
      </c>
      <c r="AU24" s="63">
        <f t="shared" si="35"/>
        <v>0</v>
      </c>
      <c r="AV24" s="53">
        <f t="shared" si="36"/>
        <v>0</v>
      </c>
      <c r="AW24" s="54" t="str">
        <f t="shared" si="37"/>
        <v/>
      </c>
      <c r="AX24" s="85">
        <f t="shared" si="38"/>
        <v>0</v>
      </c>
      <c r="AY24" s="63">
        <f t="shared" si="39"/>
        <v>0</v>
      </c>
      <c r="AZ24" s="53">
        <f t="shared" si="40"/>
        <v>0</v>
      </c>
      <c r="BA24" s="54" t="str">
        <f t="shared" si="41"/>
        <v/>
      </c>
      <c r="BB24" s="85">
        <f t="shared" si="42"/>
        <v>0</v>
      </c>
      <c r="BC24" s="63">
        <f t="shared" si="43"/>
        <v>0</v>
      </c>
      <c r="BD24" s="53">
        <f t="shared" si="44"/>
        <v>0</v>
      </c>
      <c r="BE24" s="54" t="str">
        <f t="shared" si="45"/>
        <v/>
      </c>
      <c r="BF24" s="85">
        <f t="shared" si="46"/>
        <v>0</v>
      </c>
      <c r="BG24" s="63">
        <f t="shared" si="47"/>
        <v>0</v>
      </c>
      <c r="BH24" s="53">
        <f t="shared" si="48"/>
        <v>0</v>
      </c>
      <c r="BI24" s="54" t="str">
        <f t="shared" si="49"/>
        <v/>
      </c>
      <c r="BJ24" s="85">
        <f t="shared" si="50"/>
        <v>0</v>
      </c>
      <c r="BK24" s="63">
        <f t="shared" si="51"/>
        <v>0</v>
      </c>
      <c r="BL24" s="53">
        <f t="shared" si="52"/>
        <v>0</v>
      </c>
      <c r="BM24" s="54" t="str">
        <f t="shared" si="53"/>
        <v/>
      </c>
      <c r="BN24" s="85">
        <f t="shared" si="54"/>
        <v>0</v>
      </c>
      <c r="BO24" s="63">
        <f t="shared" si="55"/>
        <v>0</v>
      </c>
      <c r="BP24" s="53">
        <f t="shared" si="56"/>
        <v>0</v>
      </c>
      <c r="BQ24" s="54" t="str">
        <f t="shared" si="57"/>
        <v/>
      </c>
      <c r="BR24" s="85">
        <f t="shared" si="58"/>
        <v>0</v>
      </c>
      <c r="BS24" s="60">
        <f t="shared" si="7"/>
        <v>0</v>
      </c>
      <c r="BT24" s="59">
        <f t="shared" si="8"/>
        <v>0</v>
      </c>
      <c r="BU24" s="57"/>
      <c r="BV24" s="44"/>
      <c r="BY24" s="44"/>
      <c r="BZ24" s="44"/>
      <c r="CA24" s="279">
        <f t="shared" si="59"/>
        <v>0</v>
      </c>
      <c r="CB24" s="44"/>
      <c r="CC24" s="44"/>
      <c r="CD24" s="44"/>
    </row>
    <row r="25" spans="1:82" ht="16.5" hidden="1" customHeight="1">
      <c r="A25" s="366">
        <f t="shared" si="10"/>
        <v>21</v>
      </c>
      <c r="B25" s="29"/>
      <c r="C25" s="367"/>
      <c r="D25" s="368"/>
      <c r="E25" s="369"/>
      <c r="F25" s="30"/>
      <c r="G25" s="31"/>
      <c r="H25" s="32"/>
      <c r="I25" s="370"/>
      <c r="J25" s="370"/>
      <c r="K25" s="33"/>
      <c r="L25" s="33"/>
      <c r="M25" s="33"/>
      <c r="N25" s="371"/>
      <c r="O25" s="372"/>
      <c r="P25" s="372"/>
      <c r="Q25" s="106" t="s">
        <v>160</v>
      </c>
      <c r="R25" s="107" t="s">
        <v>160</v>
      </c>
      <c r="S25" s="43"/>
      <c r="T25" s="122" t="s">
        <v>160</v>
      </c>
      <c r="U25" s="122" t="s">
        <v>160</v>
      </c>
      <c r="V25" s="123" t="s">
        <v>160</v>
      </c>
      <c r="W25" s="63">
        <f t="shared" si="11"/>
        <v>0</v>
      </c>
      <c r="X25" s="53">
        <f t="shared" si="12"/>
        <v>0</v>
      </c>
      <c r="Y25" s="54" t="str">
        <f t="shared" si="13"/>
        <v/>
      </c>
      <c r="Z25" s="85">
        <f t="shared" si="14"/>
        <v>0</v>
      </c>
      <c r="AA25" s="63">
        <f t="shared" si="15"/>
        <v>0</v>
      </c>
      <c r="AB25" s="53">
        <f t="shared" si="16"/>
        <v>0</v>
      </c>
      <c r="AC25" s="54" t="str">
        <f t="shared" si="17"/>
        <v/>
      </c>
      <c r="AD25" s="85">
        <f t="shared" si="18"/>
        <v>0</v>
      </c>
      <c r="AE25" s="63">
        <f t="shared" si="19"/>
        <v>0</v>
      </c>
      <c r="AF25" s="53">
        <f t="shared" si="20"/>
        <v>0</v>
      </c>
      <c r="AG25" s="54" t="str">
        <f t="shared" si="21"/>
        <v/>
      </c>
      <c r="AH25" s="85">
        <f t="shared" si="22"/>
        <v>0</v>
      </c>
      <c r="AI25" s="63">
        <f t="shared" si="23"/>
        <v>0</v>
      </c>
      <c r="AJ25" s="53">
        <f t="shared" si="24"/>
        <v>0</v>
      </c>
      <c r="AK25" s="54" t="str">
        <f t="shared" si="25"/>
        <v/>
      </c>
      <c r="AL25" s="85">
        <f t="shared" si="26"/>
        <v>0</v>
      </c>
      <c r="AM25" s="63">
        <f t="shared" si="27"/>
        <v>0</v>
      </c>
      <c r="AN25" s="53">
        <f t="shared" si="28"/>
        <v>0</v>
      </c>
      <c r="AO25" s="54" t="str">
        <f t="shared" si="29"/>
        <v/>
      </c>
      <c r="AP25" s="85">
        <f t="shared" si="30"/>
        <v>0</v>
      </c>
      <c r="AQ25" s="63">
        <f t="shared" si="31"/>
        <v>0</v>
      </c>
      <c r="AR25" s="53">
        <f t="shared" si="32"/>
        <v>0</v>
      </c>
      <c r="AS25" s="54" t="str">
        <f t="shared" si="33"/>
        <v/>
      </c>
      <c r="AT25" s="85">
        <f t="shared" si="34"/>
        <v>0</v>
      </c>
      <c r="AU25" s="63">
        <f t="shared" si="35"/>
        <v>0</v>
      </c>
      <c r="AV25" s="53">
        <f t="shared" si="36"/>
        <v>0</v>
      </c>
      <c r="AW25" s="54" t="str">
        <f t="shared" si="37"/>
        <v/>
      </c>
      <c r="AX25" s="85">
        <f t="shared" si="38"/>
        <v>0</v>
      </c>
      <c r="AY25" s="63">
        <f t="shared" si="39"/>
        <v>0</v>
      </c>
      <c r="AZ25" s="53">
        <f t="shared" si="40"/>
        <v>0</v>
      </c>
      <c r="BA25" s="54" t="str">
        <f t="shared" si="41"/>
        <v/>
      </c>
      <c r="BB25" s="85">
        <f t="shared" si="42"/>
        <v>0</v>
      </c>
      <c r="BC25" s="63">
        <f t="shared" si="43"/>
        <v>0</v>
      </c>
      <c r="BD25" s="53">
        <f t="shared" si="44"/>
        <v>0</v>
      </c>
      <c r="BE25" s="54" t="str">
        <f t="shared" si="45"/>
        <v/>
      </c>
      <c r="BF25" s="85">
        <f t="shared" si="46"/>
        <v>0</v>
      </c>
      <c r="BG25" s="63">
        <f t="shared" si="47"/>
        <v>0</v>
      </c>
      <c r="BH25" s="53">
        <f t="shared" si="48"/>
        <v>0</v>
      </c>
      <c r="BI25" s="54" t="str">
        <f t="shared" si="49"/>
        <v/>
      </c>
      <c r="BJ25" s="85">
        <f t="shared" si="50"/>
        <v>0</v>
      </c>
      <c r="BK25" s="63">
        <f t="shared" si="51"/>
        <v>0</v>
      </c>
      <c r="BL25" s="53">
        <f t="shared" si="52"/>
        <v>0</v>
      </c>
      <c r="BM25" s="54" t="str">
        <f t="shared" si="53"/>
        <v/>
      </c>
      <c r="BN25" s="85">
        <f t="shared" si="54"/>
        <v>0</v>
      </c>
      <c r="BO25" s="63">
        <f t="shared" si="55"/>
        <v>0</v>
      </c>
      <c r="BP25" s="53">
        <f t="shared" si="56"/>
        <v>0</v>
      </c>
      <c r="BQ25" s="54" t="str">
        <f t="shared" si="57"/>
        <v/>
      </c>
      <c r="BR25" s="85">
        <f t="shared" si="58"/>
        <v>0</v>
      </c>
      <c r="BS25" s="60">
        <f t="shared" si="7"/>
        <v>0</v>
      </c>
      <c r="BT25" s="59">
        <f t="shared" si="8"/>
        <v>0</v>
      </c>
      <c r="BU25" s="57"/>
      <c r="BV25" s="44"/>
      <c r="BY25" s="44"/>
      <c r="BZ25" s="44"/>
      <c r="CA25" s="279">
        <f t="shared" si="59"/>
        <v>0</v>
      </c>
      <c r="CB25" s="44"/>
      <c r="CC25" s="44"/>
      <c r="CD25" s="44"/>
    </row>
    <row r="26" spans="1:82" ht="16.5" hidden="1" customHeight="1">
      <c r="A26" s="366">
        <f t="shared" si="10"/>
        <v>22</v>
      </c>
      <c r="B26" s="29"/>
      <c r="C26" s="367"/>
      <c r="D26" s="368"/>
      <c r="E26" s="369"/>
      <c r="F26" s="30"/>
      <c r="G26" s="31"/>
      <c r="H26" s="32"/>
      <c r="I26" s="370"/>
      <c r="J26" s="370"/>
      <c r="K26" s="33"/>
      <c r="L26" s="33"/>
      <c r="M26" s="33"/>
      <c r="N26" s="371"/>
      <c r="O26" s="372"/>
      <c r="P26" s="372"/>
      <c r="Q26" s="106" t="s">
        <v>160</v>
      </c>
      <c r="R26" s="107" t="s">
        <v>160</v>
      </c>
      <c r="S26" s="43"/>
      <c r="T26" s="122" t="s">
        <v>160</v>
      </c>
      <c r="U26" s="122" t="s">
        <v>160</v>
      </c>
      <c r="V26" s="123" t="s">
        <v>160</v>
      </c>
      <c r="W26" s="63">
        <f t="shared" si="11"/>
        <v>0</v>
      </c>
      <c r="X26" s="53">
        <f t="shared" si="12"/>
        <v>0</v>
      </c>
      <c r="Y26" s="54" t="str">
        <f t="shared" si="13"/>
        <v/>
      </c>
      <c r="Z26" s="85">
        <f t="shared" si="14"/>
        <v>0</v>
      </c>
      <c r="AA26" s="63">
        <f t="shared" si="15"/>
        <v>0</v>
      </c>
      <c r="AB26" s="53">
        <f t="shared" si="16"/>
        <v>0</v>
      </c>
      <c r="AC26" s="54" t="str">
        <f t="shared" si="17"/>
        <v/>
      </c>
      <c r="AD26" s="85">
        <f t="shared" si="18"/>
        <v>0</v>
      </c>
      <c r="AE26" s="63">
        <f t="shared" si="19"/>
        <v>0</v>
      </c>
      <c r="AF26" s="53">
        <f t="shared" si="20"/>
        <v>0</v>
      </c>
      <c r="AG26" s="54" t="str">
        <f t="shared" si="21"/>
        <v/>
      </c>
      <c r="AH26" s="85">
        <f t="shared" si="22"/>
        <v>0</v>
      </c>
      <c r="AI26" s="63">
        <f t="shared" si="23"/>
        <v>0</v>
      </c>
      <c r="AJ26" s="53">
        <f t="shared" si="24"/>
        <v>0</v>
      </c>
      <c r="AK26" s="54" t="str">
        <f t="shared" si="25"/>
        <v/>
      </c>
      <c r="AL26" s="85">
        <f t="shared" si="26"/>
        <v>0</v>
      </c>
      <c r="AM26" s="63">
        <f t="shared" si="27"/>
        <v>0</v>
      </c>
      <c r="AN26" s="53">
        <f t="shared" si="28"/>
        <v>0</v>
      </c>
      <c r="AO26" s="54" t="str">
        <f t="shared" si="29"/>
        <v/>
      </c>
      <c r="AP26" s="85">
        <f t="shared" si="30"/>
        <v>0</v>
      </c>
      <c r="AQ26" s="63">
        <f t="shared" si="31"/>
        <v>0</v>
      </c>
      <c r="AR26" s="53">
        <f t="shared" si="32"/>
        <v>0</v>
      </c>
      <c r="AS26" s="54" t="str">
        <f t="shared" si="33"/>
        <v/>
      </c>
      <c r="AT26" s="85">
        <f t="shared" si="34"/>
        <v>0</v>
      </c>
      <c r="AU26" s="63">
        <f t="shared" si="35"/>
        <v>0</v>
      </c>
      <c r="AV26" s="53">
        <f t="shared" si="36"/>
        <v>0</v>
      </c>
      <c r="AW26" s="54" t="str">
        <f t="shared" si="37"/>
        <v/>
      </c>
      <c r="AX26" s="85">
        <f t="shared" si="38"/>
        <v>0</v>
      </c>
      <c r="AY26" s="63">
        <f t="shared" si="39"/>
        <v>0</v>
      </c>
      <c r="AZ26" s="53">
        <f t="shared" si="40"/>
        <v>0</v>
      </c>
      <c r="BA26" s="54" t="str">
        <f t="shared" si="41"/>
        <v/>
      </c>
      <c r="BB26" s="85">
        <f t="shared" si="42"/>
        <v>0</v>
      </c>
      <c r="BC26" s="63">
        <f t="shared" si="43"/>
        <v>0</v>
      </c>
      <c r="BD26" s="53">
        <f t="shared" si="44"/>
        <v>0</v>
      </c>
      <c r="BE26" s="54" t="str">
        <f t="shared" si="45"/>
        <v/>
      </c>
      <c r="BF26" s="85">
        <f t="shared" si="46"/>
        <v>0</v>
      </c>
      <c r="BG26" s="63">
        <f t="shared" si="47"/>
        <v>0</v>
      </c>
      <c r="BH26" s="53">
        <f t="shared" si="48"/>
        <v>0</v>
      </c>
      <c r="BI26" s="54" t="str">
        <f t="shared" si="49"/>
        <v/>
      </c>
      <c r="BJ26" s="85">
        <f t="shared" si="50"/>
        <v>0</v>
      </c>
      <c r="BK26" s="63">
        <f t="shared" si="51"/>
        <v>0</v>
      </c>
      <c r="BL26" s="53">
        <f t="shared" si="52"/>
        <v>0</v>
      </c>
      <c r="BM26" s="54" t="str">
        <f t="shared" si="53"/>
        <v/>
      </c>
      <c r="BN26" s="85">
        <f t="shared" si="54"/>
        <v>0</v>
      </c>
      <c r="BO26" s="63">
        <f t="shared" si="55"/>
        <v>0</v>
      </c>
      <c r="BP26" s="53">
        <f t="shared" si="56"/>
        <v>0</v>
      </c>
      <c r="BQ26" s="54" t="str">
        <f t="shared" si="57"/>
        <v/>
      </c>
      <c r="BR26" s="85">
        <f t="shared" si="58"/>
        <v>0</v>
      </c>
      <c r="BS26" s="60">
        <f t="shared" si="7"/>
        <v>0</v>
      </c>
      <c r="BT26" s="59">
        <f t="shared" si="8"/>
        <v>0</v>
      </c>
      <c r="BU26" s="57"/>
      <c r="BV26" s="44"/>
      <c r="BY26" s="44"/>
      <c r="BZ26" s="44"/>
      <c r="CA26" s="279">
        <f t="shared" si="59"/>
        <v>0</v>
      </c>
      <c r="CB26" s="44"/>
      <c r="CC26" s="44"/>
      <c r="CD26" s="44"/>
    </row>
    <row r="27" spans="1:82" ht="16.5" hidden="1" customHeight="1">
      <c r="A27" s="366">
        <f t="shared" si="10"/>
        <v>23</v>
      </c>
      <c r="B27" s="29"/>
      <c r="C27" s="367"/>
      <c r="D27" s="368"/>
      <c r="E27" s="369"/>
      <c r="F27" s="30"/>
      <c r="G27" s="31"/>
      <c r="H27" s="32"/>
      <c r="I27" s="370"/>
      <c r="J27" s="370"/>
      <c r="K27" s="33"/>
      <c r="L27" s="33"/>
      <c r="M27" s="33"/>
      <c r="N27" s="371"/>
      <c r="O27" s="372"/>
      <c r="P27" s="372"/>
      <c r="Q27" s="106" t="s">
        <v>160</v>
      </c>
      <c r="R27" s="107" t="s">
        <v>160</v>
      </c>
      <c r="S27" s="43"/>
      <c r="T27" s="122" t="s">
        <v>160</v>
      </c>
      <c r="U27" s="122" t="s">
        <v>160</v>
      </c>
      <c r="V27" s="123" t="s">
        <v>160</v>
      </c>
      <c r="W27" s="63">
        <f t="shared" si="11"/>
        <v>0</v>
      </c>
      <c r="X27" s="53">
        <f t="shared" si="12"/>
        <v>0</v>
      </c>
      <c r="Y27" s="54" t="str">
        <f t="shared" si="13"/>
        <v/>
      </c>
      <c r="Z27" s="85">
        <f t="shared" si="14"/>
        <v>0</v>
      </c>
      <c r="AA27" s="63">
        <f t="shared" si="15"/>
        <v>0</v>
      </c>
      <c r="AB27" s="53">
        <f t="shared" si="16"/>
        <v>0</v>
      </c>
      <c r="AC27" s="54" t="str">
        <f t="shared" si="17"/>
        <v/>
      </c>
      <c r="AD27" s="85">
        <f t="shared" si="18"/>
        <v>0</v>
      </c>
      <c r="AE27" s="63">
        <f t="shared" si="19"/>
        <v>0</v>
      </c>
      <c r="AF27" s="53">
        <f t="shared" si="20"/>
        <v>0</v>
      </c>
      <c r="AG27" s="54" t="str">
        <f t="shared" si="21"/>
        <v/>
      </c>
      <c r="AH27" s="85">
        <f t="shared" si="22"/>
        <v>0</v>
      </c>
      <c r="AI27" s="63">
        <f t="shared" si="23"/>
        <v>0</v>
      </c>
      <c r="AJ27" s="53">
        <f t="shared" si="24"/>
        <v>0</v>
      </c>
      <c r="AK27" s="54" t="str">
        <f t="shared" si="25"/>
        <v/>
      </c>
      <c r="AL27" s="85">
        <f t="shared" si="26"/>
        <v>0</v>
      </c>
      <c r="AM27" s="63">
        <f t="shared" si="27"/>
        <v>0</v>
      </c>
      <c r="AN27" s="53">
        <f t="shared" si="28"/>
        <v>0</v>
      </c>
      <c r="AO27" s="54" t="str">
        <f t="shared" si="29"/>
        <v/>
      </c>
      <c r="AP27" s="85">
        <f t="shared" si="30"/>
        <v>0</v>
      </c>
      <c r="AQ27" s="63">
        <f t="shared" si="31"/>
        <v>0</v>
      </c>
      <c r="AR27" s="53">
        <f t="shared" si="32"/>
        <v>0</v>
      </c>
      <c r="AS27" s="54" t="str">
        <f t="shared" si="33"/>
        <v/>
      </c>
      <c r="AT27" s="85">
        <f t="shared" si="34"/>
        <v>0</v>
      </c>
      <c r="AU27" s="63">
        <f t="shared" si="35"/>
        <v>0</v>
      </c>
      <c r="AV27" s="53">
        <f t="shared" si="36"/>
        <v>0</v>
      </c>
      <c r="AW27" s="54" t="str">
        <f t="shared" si="37"/>
        <v/>
      </c>
      <c r="AX27" s="85">
        <f t="shared" si="38"/>
        <v>0</v>
      </c>
      <c r="AY27" s="63">
        <f t="shared" si="39"/>
        <v>0</v>
      </c>
      <c r="AZ27" s="53">
        <f t="shared" si="40"/>
        <v>0</v>
      </c>
      <c r="BA27" s="54" t="str">
        <f t="shared" si="41"/>
        <v/>
      </c>
      <c r="BB27" s="85">
        <f t="shared" si="42"/>
        <v>0</v>
      </c>
      <c r="BC27" s="63">
        <f t="shared" si="43"/>
        <v>0</v>
      </c>
      <c r="BD27" s="53">
        <f t="shared" si="44"/>
        <v>0</v>
      </c>
      <c r="BE27" s="54" t="str">
        <f t="shared" si="45"/>
        <v/>
      </c>
      <c r="BF27" s="85">
        <f t="shared" si="46"/>
        <v>0</v>
      </c>
      <c r="BG27" s="63">
        <f t="shared" si="47"/>
        <v>0</v>
      </c>
      <c r="BH27" s="53">
        <f t="shared" si="48"/>
        <v>0</v>
      </c>
      <c r="BI27" s="54" t="str">
        <f t="shared" si="49"/>
        <v/>
      </c>
      <c r="BJ27" s="85">
        <f t="shared" si="50"/>
        <v>0</v>
      </c>
      <c r="BK27" s="63">
        <f t="shared" si="51"/>
        <v>0</v>
      </c>
      <c r="BL27" s="53">
        <f t="shared" si="52"/>
        <v>0</v>
      </c>
      <c r="BM27" s="54" t="str">
        <f t="shared" si="53"/>
        <v/>
      </c>
      <c r="BN27" s="85">
        <f t="shared" si="54"/>
        <v>0</v>
      </c>
      <c r="BO27" s="63">
        <f t="shared" si="55"/>
        <v>0</v>
      </c>
      <c r="BP27" s="53">
        <f t="shared" si="56"/>
        <v>0</v>
      </c>
      <c r="BQ27" s="54" t="str">
        <f t="shared" si="57"/>
        <v/>
      </c>
      <c r="BR27" s="85">
        <f t="shared" si="58"/>
        <v>0</v>
      </c>
      <c r="BS27" s="60">
        <f t="shared" si="7"/>
        <v>0</v>
      </c>
      <c r="BT27" s="59">
        <f t="shared" si="8"/>
        <v>0</v>
      </c>
      <c r="BU27" s="57"/>
      <c r="BV27" s="44"/>
      <c r="BY27" s="44"/>
      <c r="BZ27" s="44"/>
      <c r="CA27" s="279">
        <f t="shared" si="59"/>
        <v>0</v>
      </c>
      <c r="CB27" s="44"/>
      <c r="CC27" s="44"/>
      <c r="CD27" s="44"/>
    </row>
    <row r="28" spans="1:82" ht="16.5" hidden="1" customHeight="1">
      <c r="A28" s="366">
        <f t="shared" si="10"/>
        <v>24</v>
      </c>
      <c r="B28" s="29"/>
      <c r="C28" s="367"/>
      <c r="D28" s="368"/>
      <c r="E28" s="369"/>
      <c r="F28" s="30"/>
      <c r="G28" s="31"/>
      <c r="H28" s="32"/>
      <c r="I28" s="370"/>
      <c r="J28" s="370"/>
      <c r="K28" s="33"/>
      <c r="L28" s="33"/>
      <c r="M28" s="33"/>
      <c r="N28" s="371"/>
      <c r="O28" s="372"/>
      <c r="P28" s="372"/>
      <c r="Q28" s="106" t="s">
        <v>160</v>
      </c>
      <c r="R28" s="107" t="s">
        <v>160</v>
      </c>
      <c r="S28" s="43"/>
      <c r="T28" s="122" t="s">
        <v>160</v>
      </c>
      <c r="U28" s="122" t="s">
        <v>160</v>
      </c>
      <c r="V28" s="123" t="s">
        <v>160</v>
      </c>
      <c r="W28" s="63">
        <f t="shared" si="11"/>
        <v>0</v>
      </c>
      <c r="X28" s="53">
        <f t="shared" si="12"/>
        <v>0</v>
      </c>
      <c r="Y28" s="54" t="str">
        <f t="shared" si="13"/>
        <v/>
      </c>
      <c r="Z28" s="85">
        <f t="shared" si="14"/>
        <v>0</v>
      </c>
      <c r="AA28" s="63">
        <f t="shared" si="15"/>
        <v>0</v>
      </c>
      <c r="AB28" s="53">
        <f t="shared" si="16"/>
        <v>0</v>
      </c>
      <c r="AC28" s="54" t="str">
        <f t="shared" si="17"/>
        <v/>
      </c>
      <c r="AD28" s="85">
        <f t="shared" si="18"/>
        <v>0</v>
      </c>
      <c r="AE28" s="63">
        <f t="shared" si="19"/>
        <v>0</v>
      </c>
      <c r="AF28" s="53">
        <f t="shared" si="20"/>
        <v>0</v>
      </c>
      <c r="AG28" s="54" t="str">
        <f t="shared" si="21"/>
        <v/>
      </c>
      <c r="AH28" s="85">
        <f t="shared" si="22"/>
        <v>0</v>
      </c>
      <c r="AI28" s="63">
        <f t="shared" si="23"/>
        <v>0</v>
      </c>
      <c r="AJ28" s="53">
        <f t="shared" si="24"/>
        <v>0</v>
      </c>
      <c r="AK28" s="54" t="str">
        <f t="shared" si="25"/>
        <v/>
      </c>
      <c r="AL28" s="85">
        <f t="shared" si="26"/>
        <v>0</v>
      </c>
      <c r="AM28" s="63">
        <f t="shared" si="27"/>
        <v>0</v>
      </c>
      <c r="AN28" s="53">
        <f t="shared" si="28"/>
        <v>0</v>
      </c>
      <c r="AO28" s="54" t="str">
        <f t="shared" si="29"/>
        <v/>
      </c>
      <c r="AP28" s="85">
        <f t="shared" si="30"/>
        <v>0</v>
      </c>
      <c r="AQ28" s="63">
        <f t="shared" si="31"/>
        <v>0</v>
      </c>
      <c r="AR28" s="53">
        <f t="shared" si="32"/>
        <v>0</v>
      </c>
      <c r="AS28" s="54" t="str">
        <f t="shared" si="33"/>
        <v/>
      </c>
      <c r="AT28" s="85">
        <f t="shared" si="34"/>
        <v>0</v>
      </c>
      <c r="AU28" s="63">
        <f t="shared" si="35"/>
        <v>0</v>
      </c>
      <c r="AV28" s="53">
        <f t="shared" si="36"/>
        <v>0</v>
      </c>
      <c r="AW28" s="54" t="str">
        <f t="shared" si="37"/>
        <v/>
      </c>
      <c r="AX28" s="85">
        <f t="shared" si="38"/>
        <v>0</v>
      </c>
      <c r="AY28" s="63">
        <f t="shared" si="39"/>
        <v>0</v>
      </c>
      <c r="AZ28" s="53">
        <f t="shared" si="40"/>
        <v>0</v>
      </c>
      <c r="BA28" s="54" t="str">
        <f t="shared" si="41"/>
        <v/>
      </c>
      <c r="BB28" s="85">
        <f t="shared" si="42"/>
        <v>0</v>
      </c>
      <c r="BC28" s="63">
        <f t="shared" si="43"/>
        <v>0</v>
      </c>
      <c r="BD28" s="53">
        <f t="shared" si="44"/>
        <v>0</v>
      </c>
      <c r="BE28" s="54" t="str">
        <f t="shared" si="45"/>
        <v/>
      </c>
      <c r="BF28" s="85">
        <f t="shared" si="46"/>
        <v>0</v>
      </c>
      <c r="BG28" s="63">
        <f t="shared" si="47"/>
        <v>0</v>
      </c>
      <c r="BH28" s="53">
        <f t="shared" si="48"/>
        <v>0</v>
      </c>
      <c r="BI28" s="54" t="str">
        <f t="shared" si="49"/>
        <v/>
      </c>
      <c r="BJ28" s="85">
        <f t="shared" si="50"/>
        <v>0</v>
      </c>
      <c r="BK28" s="63">
        <f t="shared" si="51"/>
        <v>0</v>
      </c>
      <c r="BL28" s="53">
        <f t="shared" si="52"/>
        <v>0</v>
      </c>
      <c r="BM28" s="54" t="str">
        <f t="shared" si="53"/>
        <v/>
      </c>
      <c r="BN28" s="85">
        <f t="shared" si="54"/>
        <v>0</v>
      </c>
      <c r="BO28" s="63">
        <f t="shared" si="55"/>
        <v>0</v>
      </c>
      <c r="BP28" s="53">
        <f t="shared" si="56"/>
        <v>0</v>
      </c>
      <c r="BQ28" s="54" t="str">
        <f t="shared" si="57"/>
        <v/>
      </c>
      <c r="BR28" s="85">
        <f t="shared" si="58"/>
        <v>0</v>
      </c>
      <c r="BS28" s="60">
        <f t="shared" si="7"/>
        <v>0</v>
      </c>
      <c r="BT28" s="59">
        <f t="shared" si="8"/>
        <v>0</v>
      </c>
      <c r="BU28" s="57"/>
      <c r="BV28" s="44"/>
      <c r="BY28" s="44"/>
      <c r="BZ28" s="44"/>
      <c r="CA28" s="279">
        <f t="shared" si="59"/>
        <v>0</v>
      </c>
      <c r="CB28" s="44"/>
      <c r="CC28" s="44"/>
      <c r="CD28" s="44"/>
    </row>
    <row r="29" spans="1:82" ht="16.5" hidden="1" customHeight="1">
      <c r="A29" s="366">
        <f t="shared" si="10"/>
        <v>25</v>
      </c>
      <c r="B29" s="29"/>
      <c r="C29" s="367"/>
      <c r="D29" s="368"/>
      <c r="E29" s="369"/>
      <c r="F29" s="30"/>
      <c r="G29" s="31"/>
      <c r="H29" s="32"/>
      <c r="I29" s="370"/>
      <c r="J29" s="370"/>
      <c r="K29" s="33"/>
      <c r="L29" s="33"/>
      <c r="M29" s="33"/>
      <c r="N29" s="371"/>
      <c r="O29" s="372"/>
      <c r="P29" s="372"/>
      <c r="Q29" s="106" t="s">
        <v>160</v>
      </c>
      <c r="R29" s="107" t="s">
        <v>160</v>
      </c>
      <c r="S29" s="43"/>
      <c r="T29" s="122" t="s">
        <v>160</v>
      </c>
      <c r="U29" s="122" t="s">
        <v>160</v>
      </c>
      <c r="V29" s="123" t="s">
        <v>160</v>
      </c>
      <c r="W29" s="63">
        <f t="shared" si="11"/>
        <v>0</v>
      </c>
      <c r="X29" s="53">
        <f t="shared" si="12"/>
        <v>0</v>
      </c>
      <c r="Y29" s="54" t="str">
        <f t="shared" si="13"/>
        <v/>
      </c>
      <c r="Z29" s="85">
        <f t="shared" si="14"/>
        <v>0</v>
      </c>
      <c r="AA29" s="63">
        <f t="shared" si="15"/>
        <v>0</v>
      </c>
      <c r="AB29" s="53">
        <f t="shared" si="16"/>
        <v>0</v>
      </c>
      <c r="AC29" s="54" t="str">
        <f t="shared" si="17"/>
        <v/>
      </c>
      <c r="AD29" s="85">
        <f t="shared" si="18"/>
        <v>0</v>
      </c>
      <c r="AE29" s="63">
        <f t="shared" si="19"/>
        <v>0</v>
      </c>
      <c r="AF29" s="53">
        <f t="shared" si="20"/>
        <v>0</v>
      </c>
      <c r="AG29" s="54" t="str">
        <f t="shared" si="21"/>
        <v/>
      </c>
      <c r="AH29" s="85">
        <f t="shared" si="22"/>
        <v>0</v>
      </c>
      <c r="AI29" s="63">
        <f t="shared" si="23"/>
        <v>0</v>
      </c>
      <c r="AJ29" s="53">
        <f t="shared" si="24"/>
        <v>0</v>
      </c>
      <c r="AK29" s="54" t="str">
        <f t="shared" si="25"/>
        <v/>
      </c>
      <c r="AL29" s="85">
        <f t="shared" si="26"/>
        <v>0</v>
      </c>
      <c r="AM29" s="63">
        <f t="shared" si="27"/>
        <v>0</v>
      </c>
      <c r="AN29" s="53">
        <f t="shared" si="28"/>
        <v>0</v>
      </c>
      <c r="AO29" s="54" t="str">
        <f t="shared" si="29"/>
        <v/>
      </c>
      <c r="AP29" s="85">
        <f t="shared" si="30"/>
        <v>0</v>
      </c>
      <c r="AQ29" s="63">
        <f t="shared" si="31"/>
        <v>0</v>
      </c>
      <c r="AR29" s="53">
        <f t="shared" si="32"/>
        <v>0</v>
      </c>
      <c r="AS29" s="54" t="str">
        <f t="shared" si="33"/>
        <v/>
      </c>
      <c r="AT29" s="85">
        <f t="shared" si="34"/>
        <v>0</v>
      </c>
      <c r="AU29" s="63">
        <f t="shared" si="35"/>
        <v>0</v>
      </c>
      <c r="AV29" s="53">
        <f t="shared" si="36"/>
        <v>0</v>
      </c>
      <c r="AW29" s="54" t="str">
        <f t="shared" si="37"/>
        <v/>
      </c>
      <c r="AX29" s="85">
        <f t="shared" si="38"/>
        <v>0</v>
      </c>
      <c r="AY29" s="63">
        <f t="shared" si="39"/>
        <v>0</v>
      </c>
      <c r="AZ29" s="53">
        <f t="shared" si="40"/>
        <v>0</v>
      </c>
      <c r="BA29" s="54" t="str">
        <f t="shared" si="41"/>
        <v/>
      </c>
      <c r="BB29" s="85">
        <f t="shared" si="42"/>
        <v>0</v>
      </c>
      <c r="BC29" s="63">
        <f t="shared" si="43"/>
        <v>0</v>
      </c>
      <c r="BD29" s="53">
        <f t="shared" si="44"/>
        <v>0</v>
      </c>
      <c r="BE29" s="54" t="str">
        <f t="shared" si="45"/>
        <v/>
      </c>
      <c r="BF29" s="85">
        <f t="shared" si="46"/>
        <v>0</v>
      </c>
      <c r="BG29" s="63">
        <f t="shared" si="47"/>
        <v>0</v>
      </c>
      <c r="BH29" s="53">
        <f t="shared" si="48"/>
        <v>0</v>
      </c>
      <c r="BI29" s="54" t="str">
        <f t="shared" si="49"/>
        <v/>
      </c>
      <c r="BJ29" s="85">
        <f t="shared" si="50"/>
        <v>0</v>
      </c>
      <c r="BK29" s="63">
        <f t="shared" si="51"/>
        <v>0</v>
      </c>
      <c r="BL29" s="53">
        <f t="shared" si="52"/>
        <v>0</v>
      </c>
      <c r="BM29" s="54" t="str">
        <f t="shared" si="53"/>
        <v/>
      </c>
      <c r="BN29" s="85">
        <f t="shared" si="54"/>
        <v>0</v>
      </c>
      <c r="BO29" s="63">
        <f t="shared" si="55"/>
        <v>0</v>
      </c>
      <c r="BP29" s="53">
        <f t="shared" si="56"/>
        <v>0</v>
      </c>
      <c r="BQ29" s="54" t="str">
        <f t="shared" si="57"/>
        <v/>
      </c>
      <c r="BR29" s="85">
        <f t="shared" si="58"/>
        <v>0</v>
      </c>
      <c r="BS29" s="60">
        <f t="shared" si="7"/>
        <v>0</v>
      </c>
      <c r="BT29" s="59">
        <f t="shared" si="8"/>
        <v>0</v>
      </c>
      <c r="BU29" s="57"/>
      <c r="BV29" s="44"/>
      <c r="BY29" s="44"/>
      <c r="BZ29" s="44"/>
      <c r="CA29" s="279">
        <f t="shared" si="59"/>
        <v>0</v>
      </c>
      <c r="CB29" s="44"/>
      <c r="CC29" s="44"/>
      <c r="CD29" s="44"/>
    </row>
    <row r="30" spans="1:82" ht="16.5" hidden="1" customHeight="1">
      <c r="A30" s="366">
        <f t="shared" si="10"/>
        <v>26</v>
      </c>
      <c r="B30" s="29"/>
      <c r="C30" s="367"/>
      <c r="D30" s="368"/>
      <c r="E30" s="369"/>
      <c r="F30" s="30"/>
      <c r="G30" s="31"/>
      <c r="H30" s="32"/>
      <c r="I30" s="370"/>
      <c r="J30" s="370"/>
      <c r="K30" s="33"/>
      <c r="L30" s="33"/>
      <c r="M30" s="33"/>
      <c r="N30" s="371"/>
      <c r="O30" s="372"/>
      <c r="P30" s="372"/>
      <c r="Q30" s="106" t="s">
        <v>160</v>
      </c>
      <c r="R30" s="107" t="s">
        <v>160</v>
      </c>
      <c r="S30" s="43"/>
      <c r="T30" s="122" t="s">
        <v>160</v>
      </c>
      <c r="U30" s="122" t="s">
        <v>160</v>
      </c>
      <c r="V30" s="123" t="s">
        <v>160</v>
      </c>
      <c r="W30" s="63">
        <f t="shared" si="11"/>
        <v>0</v>
      </c>
      <c r="X30" s="53">
        <f t="shared" si="12"/>
        <v>0</v>
      </c>
      <c r="Y30" s="54" t="str">
        <f t="shared" si="13"/>
        <v/>
      </c>
      <c r="Z30" s="85">
        <f t="shared" si="14"/>
        <v>0</v>
      </c>
      <c r="AA30" s="63">
        <f t="shared" si="15"/>
        <v>0</v>
      </c>
      <c r="AB30" s="53">
        <f t="shared" si="16"/>
        <v>0</v>
      </c>
      <c r="AC30" s="54" t="str">
        <f t="shared" si="17"/>
        <v/>
      </c>
      <c r="AD30" s="85">
        <f t="shared" si="18"/>
        <v>0</v>
      </c>
      <c r="AE30" s="63">
        <f t="shared" si="19"/>
        <v>0</v>
      </c>
      <c r="AF30" s="53">
        <f t="shared" si="20"/>
        <v>0</v>
      </c>
      <c r="AG30" s="54" t="str">
        <f t="shared" si="21"/>
        <v/>
      </c>
      <c r="AH30" s="85">
        <f t="shared" si="22"/>
        <v>0</v>
      </c>
      <c r="AI30" s="63">
        <f t="shared" si="23"/>
        <v>0</v>
      </c>
      <c r="AJ30" s="53">
        <f t="shared" si="24"/>
        <v>0</v>
      </c>
      <c r="AK30" s="54" t="str">
        <f t="shared" si="25"/>
        <v/>
      </c>
      <c r="AL30" s="85">
        <f t="shared" si="26"/>
        <v>0</v>
      </c>
      <c r="AM30" s="63">
        <f t="shared" si="27"/>
        <v>0</v>
      </c>
      <c r="AN30" s="53">
        <f t="shared" si="28"/>
        <v>0</v>
      </c>
      <c r="AO30" s="54" t="str">
        <f t="shared" si="29"/>
        <v/>
      </c>
      <c r="AP30" s="85">
        <f t="shared" si="30"/>
        <v>0</v>
      </c>
      <c r="AQ30" s="63">
        <f t="shared" si="31"/>
        <v>0</v>
      </c>
      <c r="AR30" s="53">
        <f t="shared" si="32"/>
        <v>0</v>
      </c>
      <c r="AS30" s="54" t="str">
        <f t="shared" si="33"/>
        <v/>
      </c>
      <c r="AT30" s="85">
        <f t="shared" si="34"/>
        <v>0</v>
      </c>
      <c r="AU30" s="63">
        <f t="shared" si="35"/>
        <v>0</v>
      </c>
      <c r="AV30" s="53">
        <f t="shared" si="36"/>
        <v>0</v>
      </c>
      <c r="AW30" s="54" t="str">
        <f t="shared" si="37"/>
        <v/>
      </c>
      <c r="AX30" s="85">
        <f t="shared" si="38"/>
        <v>0</v>
      </c>
      <c r="AY30" s="63">
        <f t="shared" si="39"/>
        <v>0</v>
      </c>
      <c r="AZ30" s="53">
        <f t="shared" si="40"/>
        <v>0</v>
      </c>
      <c r="BA30" s="54" t="str">
        <f t="shared" si="41"/>
        <v/>
      </c>
      <c r="BB30" s="85">
        <f t="shared" si="42"/>
        <v>0</v>
      </c>
      <c r="BC30" s="63">
        <f t="shared" si="43"/>
        <v>0</v>
      </c>
      <c r="BD30" s="53">
        <f t="shared" si="44"/>
        <v>0</v>
      </c>
      <c r="BE30" s="54" t="str">
        <f t="shared" si="45"/>
        <v/>
      </c>
      <c r="BF30" s="85">
        <f t="shared" si="46"/>
        <v>0</v>
      </c>
      <c r="BG30" s="63">
        <f t="shared" si="47"/>
        <v>0</v>
      </c>
      <c r="BH30" s="53">
        <f t="shared" si="48"/>
        <v>0</v>
      </c>
      <c r="BI30" s="54" t="str">
        <f t="shared" si="49"/>
        <v/>
      </c>
      <c r="BJ30" s="85">
        <f t="shared" si="50"/>
        <v>0</v>
      </c>
      <c r="BK30" s="63">
        <f t="shared" si="51"/>
        <v>0</v>
      </c>
      <c r="BL30" s="53">
        <f t="shared" si="52"/>
        <v>0</v>
      </c>
      <c r="BM30" s="54" t="str">
        <f t="shared" si="53"/>
        <v/>
      </c>
      <c r="BN30" s="85">
        <f t="shared" si="54"/>
        <v>0</v>
      </c>
      <c r="BO30" s="63">
        <f t="shared" si="55"/>
        <v>0</v>
      </c>
      <c r="BP30" s="53">
        <f t="shared" si="56"/>
        <v>0</v>
      </c>
      <c r="BQ30" s="54" t="str">
        <f t="shared" si="57"/>
        <v/>
      </c>
      <c r="BR30" s="85">
        <f t="shared" si="58"/>
        <v>0</v>
      </c>
      <c r="BS30" s="60">
        <f t="shared" si="7"/>
        <v>0</v>
      </c>
      <c r="BT30" s="59">
        <f t="shared" si="8"/>
        <v>0</v>
      </c>
      <c r="BU30" s="57"/>
      <c r="BV30" s="44"/>
      <c r="BY30" s="44"/>
      <c r="BZ30" s="44"/>
      <c r="CA30" s="279">
        <f t="shared" si="59"/>
        <v>0</v>
      </c>
      <c r="CB30" s="44"/>
      <c r="CC30" s="44"/>
      <c r="CD30" s="44"/>
    </row>
    <row r="31" spans="1:82" ht="16.5" hidden="1" customHeight="1">
      <c r="A31" s="366">
        <f t="shared" si="10"/>
        <v>27</v>
      </c>
      <c r="B31" s="29"/>
      <c r="C31" s="367"/>
      <c r="D31" s="368"/>
      <c r="E31" s="369"/>
      <c r="F31" s="30"/>
      <c r="G31" s="31"/>
      <c r="H31" s="32"/>
      <c r="I31" s="370"/>
      <c r="J31" s="370"/>
      <c r="K31" s="33"/>
      <c r="L31" s="33"/>
      <c r="M31" s="33"/>
      <c r="N31" s="371"/>
      <c r="O31" s="372"/>
      <c r="P31" s="372"/>
      <c r="Q31" s="106" t="s">
        <v>160</v>
      </c>
      <c r="R31" s="107" t="s">
        <v>160</v>
      </c>
      <c r="S31" s="43"/>
      <c r="T31" s="122" t="s">
        <v>160</v>
      </c>
      <c r="U31" s="122" t="s">
        <v>160</v>
      </c>
      <c r="V31" s="123" t="s">
        <v>160</v>
      </c>
      <c r="W31" s="63">
        <f t="shared" si="11"/>
        <v>0</v>
      </c>
      <c r="X31" s="53">
        <f t="shared" si="12"/>
        <v>0</v>
      </c>
      <c r="Y31" s="54" t="str">
        <f t="shared" si="13"/>
        <v/>
      </c>
      <c r="Z31" s="85">
        <f t="shared" si="14"/>
        <v>0</v>
      </c>
      <c r="AA31" s="63">
        <f t="shared" si="15"/>
        <v>0</v>
      </c>
      <c r="AB31" s="53">
        <f t="shared" si="16"/>
        <v>0</v>
      </c>
      <c r="AC31" s="54" t="str">
        <f t="shared" si="17"/>
        <v/>
      </c>
      <c r="AD31" s="85">
        <f t="shared" si="18"/>
        <v>0</v>
      </c>
      <c r="AE31" s="63">
        <f t="shared" si="19"/>
        <v>0</v>
      </c>
      <c r="AF31" s="53">
        <f t="shared" si="20"/>
        <v>0</v>
      </c>
      <c r="AG31" s="54" t="str">
        <f t="shared" si="21"/>
        <v/>
      </c>
      <c r="AH31" s="85">
        <f t="shared" si="22"/>
        <v>0</v>
      </c>
      <c r="AI31" s="63">
        <f t="shared" si="23"/>
        <v>0</v>
      </c>
      <c r="AJ31" s="53">
        <f t="shared" si="24"/>
        <v>0</v>
      </c>
      <c r="AK31" s="54" t="str">
        <f t="shared" si="25"/>
        <v/>
      </c>
      <c r="AL31" s="85">
        <f t="shared" si="26"/>
        <v>0</v>
      </c>
      <c r="AM31" s="63">
        <f t="shared" si="27"/>
        <v>0</v>
      </c>
      <c r="AN31" s="53">
        <f t="shared" si="28"/>
        <v>0</v>
      </c>
      <c r="AO31" s="54" t="str">
        <f t="shared" si="29"/>
        <v/>
      </c>
      <c r="AP31" s="85">
        <f t="shared" si="30"/>
        <v>0</v>
      </c>
      <c r="AQ31" s="63">
        <f t="shared" si="31"/>
        <v>0</v>
      </c>
      <c r="AR31" s="53">
        <f t="shared" si="32"/>
        <v>0</v>
      </c>
      <c r="AS31" s="54" t="str">
        <f t="shared" si="33"/>
        <v/>
      </c>
      <c r="AT31" s="85">
        <f t="shared" si="34"/>
        <v>0</v>
      </c>
      <c r="AU31" s="63">
        <f t="shared" si="35"/>
        <v>0</v>
      </c>
      <c r="AV31" s="53">
        <f t="shared" si="36"/>
        <v>0</v>
      </c>
      <c r="AW31" s="54" t="str">
        <f t="shared" si="37"/>
        <v/>
      </c>
      <c r="AX31" s="85">
        <f t="shared" si="38"/>
        <v>0</v>
      </c>
      <c r="AY31" s="63">
        <f t="shared" si="39"/>
        <v>0</v>
      </c>
      <c r="AZ31" s="53">
        <f t="shared" si="40"/>
        <v>0</v>
      </c>
      <c r="BA31" s="54" t="str">
        <f t="shared" si="41"/>
        <v/>
      </c>
      <c r="BB31" s="85">
        <f t="shared" si="42"/>
        <v>0</v>
      </c>
      <c r="BC31" s="63">
        <f t="shared" si="43"/>
        <v>0</v>
      </c>
      <c r="BD31" s="53">
        <f t="shared" si="44"/>
        <v>0</v>
      </c>
      <c r="BE31" s="54" t="str">
        <f t="shared" si="45"/>
        <v/>
      </c>
      <c r="BF31" s="85">
        <f t="shared" si="46"/>
        <v>0</v>
      </c>
      <c r="BG31" s="63">
        <f t="shared" si="47"/>
        <v>0</v>
      </c>
      <c r="BH31" s="53">
        <f t="shared" si="48"/>
        <v>0</v>
      </c>
      <c r="BI31" s="54" t="str">
        <f t="shared" si="49"/>
        <v/>
      </c>
      <c r="BJ31" s="85">
        <f t="shared" si="50"/>
        <v>0</v>
      </c>
      <c r="BK31" s="63">
        <f t="shared" si="51"/>
        <v>0</v>
      </c>
      <c r="BL31" s="53">
        <f t="shared" si="52"/>
        <v>0</v>
      </c>
      <c r="BM31" s="54" t="str">
        <f t="shared" si="53"/>
        <v/>
      </c>
      <c r="BN31" s="85">
        <f t="shared" si="54"/>
        <v>0</v>
      </c>
      <c r="BO31" s="63">
        <f t="shared" si="55"/>
        <v>0</v>
      </c>
      <c r="BP31" s="53">
        <f t="shared" si="56"/>
        <v>0</v>
      </c>
      <c r="BQ31" s="54" t="str">
        <f t="shared" si="57"/>
        <v/>
      </c>
      <c r="BR31" s="85">
        <f t="shared" si="58"/>
        <v>0</v>
      </c>
      <c r="BS31" s="60">
        <f t="shared" si="7"/>
        <v>0</v>
      </c>
      <c r="BT31" s="59">
        <f t="shared" si="8"/>
        <v>0</v>
      </c>
      <c r="BU31" s="57"/>
      <c r="BV31" s="44"/>
      <c r="BY31" s="44"/>
      <c r="BZ31" s="44"/>
      <c r="CA31" s="279">
        <f t="shared" si="59"/>
        <v>0</v>
      </c>
      <c r="CB31" s="44"/>
      <c r="CC31" s="44"/>
      <c r="CD31" s="44"/>
    </row>
    <row r="32" spans="1:82" ht="16.5" hidden="1" customHeight="1">
      <c r="A32" s="366">
        <f t="shared" si="10"/>
        <v>28</v>
      </c>
      <c r="B32" s="29"/>
      <c r="C32" s="367"/>
      <c r="D32" s="368"/>
      <c r="E32" s="369"/>
      <c r="F32" s="30"/>
      <c r="G32" s="31"/>
      <c r="H32" s="32"/>
      <c r="I32" s="370"/>
      <c r="J32" s="370"/>
      <c r="K32" s="33"/>
      <c r="L32" s="33"/>
      <c r="M32" s="33"/>
      <c r="N32" s="371"/>
      <c r="O32" s="372"/>
      <c r="P32" s="372"/>
      <c r="Q32" s="106" t="s">
        <v>160</v>
      </c>
      <c r="R32" s="107" t="s">
        <v>160</v>
      </c>
      <c r="S32" s="43"/>
      <c r="T32" s="122" t="s">
        <v>160</v>
      </c>
      <c r="U32" s="122" t="s">
        <v>160</v>
      </c>
      <c r="V32" s="123" t="s">
        <v>160</v>
      </c>
      <c r="W32" s="63">
        <f t="shared" si="11"/>
        <v>0</v>
      </c>
      <c r="X32" s="53">
        <f t="shared" si="12"/>
        <v>0</v>
      </c>
      <c r="Y32" s="54" t="str">
        <f t="shared" si="13"/>
        <v/>
      </c>
      <c r="Z32" s="85">
        <f t="shared" si="14"/>
        <v>0</v>
      </c>
      <c r="AA32" s="63">
        <f t="shared" si="15"/>
        <v>0</v>
      </c>
      <c r="AB32" s="53">
        <f t="shared" si="16"/>
        <v>0</v>
      </c>
      <c r="AC32" s="54" t="str">
        <f t="shared" si="17"/>
        <v/>
      </c>
      <c r="AD32" s="85">
        <f t="shared" si="18"/>
        <v>0</v>
      </c>
      <c r="AE32" s="63">
        <f t="shared" si="19"/>
        <v>0</v>
      </c>
      <c r="AF32" s="53">
        <f t="shared" si="20"/>
        <v>0</v>
      </c>
      <c r="AG32" s="54" t="str">
        <f t="shared" si="21"/>
        <v/>
      </c>
      <c r="AH32" s="85">
        <f t="shared" si="22"/>
        <v>0</v>
      </c>
      <c r="AI32" s="63">
        <f t="shared" si="23"/>
        <v>0</v>
      </c>
      <c r="AJ32" s="53">
        <f t="shared" si="24"/>
        <v>0</v>
      </c>
      <c r="AK32" s="54" t="str">
        <f t="shared" si="25"/>
        <v/>
      </c>
      <c r="AL32" s="85">
        <f t="shared" si="26"/>
        <v>0</v>
      </c>
      <c r="AM32" s="63">
        <f t="shared" si="27"/>
        <v>0</v>
      </c>
      <c r="AN32" s="53">
        <f t="shared" si="28"/>
        <v>0</v>
      </c>
      <c r="AO32" s="54" t="str">
        <f t="shared" si="29"/>
        <v/>
      </c>
      <c r="AP32" s="85">
        <f t="shared" si="30"/>
        <v>0</v>
      </c>
      <c r="AQ32" s="63">
        <f t="shared" si="31"/>
        <v>0</v>
      </c>
      <c r="AR32" s="53">
        <f t="shared" si="32"/>
        <v>0</v>
      </c>
      <c r="AS32" s="54" t="str">
        <f t="shared" si="33"/>
        <v/>
      </c>
      <c r="AT32" s="85">
        <f t="shared" si="34"/>
        <v>0</v>
      </c>
      <c r="AU32" s="63">
        <f t="shared" si="35"/>
        <v>0</v>
      </c>
      <c r="AV32" s="53">
        <f t="shared" si="36"/>
        <v>0</v>
      </c>
      <c r="AW32" s="54" t="str">
        <f t="shared" si="37"/>
        <v/>
      </c>
      <c r="AX32" s="85">
        <f t="shared" si="38"/>
        <v>0</v>
      </c>
      <c r="AY32" s="63">
        <f t="shared" si="39"/>
        <v>0</v>
      </c>
      <c r="AZ32" s="53">
        <f t="shared" si="40"/>
        <v>0</v>
      </c>
      <c r="BA32" s="54" t="str">
        <f t="shared" si="41"/>
        <v/>
      </c>
      <c r="BB32" s="85">
        <f t="shared" si="42"/>
        <v>0</v>
      </c>
      <c r="BC32" s="63">
        <f t="shared" si="43"/>
        <v>0</v>
      </c>
      <c r="BD32" s="53">
        <f t="shared" si="44"/>
        <v>0</v>
      </c>
      <c r="BE32" s="54" t="str">
        <f t="shared" si="45"/>
        <v/>
      </c>
      <c r="BF32" s="85">
        <f t="shared" si="46"/>
        <v>0</v>
      </c>
      <c r="BG32" s="63">
        <f t="shared" si="47"/>
        <v>0</v>
      </c>
      <c r="BH32" s="53">
        <f t="shared" si="48"/>
        <v>0</v>
      </c>
      <c r="BI32" s="54" t="str">
        <f t="shared" si="49"/>
        <v/>
      </c>
      <c r="BJ32" s="85">
        <f t="shared" si="50"/>
        <v>0</v>
      </c>
      <c r="BK32" s="63">
        <f t="shared" si="51"/>
        <v>0</v>
      </c>
      <c r="BL32" s="53">
        <f t="shared" si="52"/>
        <v>0</v>
      </c>
      <c r="BM32" s="54" t="str">
        <f t="shared" si="53"/>
        <v/>
      </c>
      <c r="BN32" s="85">
        <f t="shared" si="54"/>
        <v>0</v>
      </c>
      <c r="BO32" s="63">
        <f t="shared" si="55"/>
        <v>0</v>
      </c>
      <c r="BP32" s="53">
        <f t="shared" si="56"/>
        <v>0</v>
      </c>
      <c r="BQ32" s="54" t="str">
        <f t="shared" si="57"/>
        <v/>
      </c>
      <c r="BR32" s="85">
        <f t="shared" si="58"/>
        <v>0</v>
      </c>
      <c r="BS32" s="60">
        <f t="shared" si="7"/>
        <v>0</v>
      </c>
      <c r="BT32" s="59">
        <f t="shared" si="8"/>
        <v>0</v>
      </c>
      <c r="BU32" s="57"/>
      <c r="BV32" s="44"/>
      <c r="BY32" s="44"/>
      <c r="BZ32" s="44"/>
      <c r="CA32" s="279">
        <f t="shared" si="59"/>
        <v>0</v>
      </c>
      <c r="CB32" s="44"/>
      <c r="CC32" s="44"/>
      <c r="CD32" s="44"/>
    </row>
    <row r="33" spans="1:82" ht="16.5" hidden="1" customHeight="1">
      <c r="A33" s="366">
        <f t="shared" si="10"/>
        <v>29</v>
      </c>
      <c r="B33" s="29"/>
      <c r="C33" s="367"/>
      <c r="D33" s="368"/>
      <c r="E33" s="369"/>
      <c r="F33" s="30"/>
      <c r="G33" s="31"/>
      <c r="H33" s="32"/>
      <c r="I33" s="370"/>
      <c r="J33" s="370"/>
      <c r="K33" s="33"/>
      <c r="L33" s="33"/>
      <c r="M33" s="33"/>
      <c r="N33" s="371"/>
      <c r="O33" s="372"/>
      <c r="P33" s="372"/>
      <c r="Q33" s="106" t="s">
        <v>160</v>
      </c>
      <c r="R33" s="107" t="s">
        <v>160</v>
      </c>
      <c r="S33" s="43"/>
      <c r="T33" s="122" t="s">
        <v>160</v>
      </c>
      <c r="U33" s="122" t="s">
        <v>160</v>
      </c>
      <c r="V33" s="123" t="s">
        <v>160</v>
      </c>
      <c r="W33" s="63">
        <f t="shared" si="11"/>
        <v>0</v>
      </c>
      <c r="X33" s="53">
        <f t="shared" si="12"/>
        <v>0</v>
      </c>
      <c r="Y33" s="54" t="str">
        <f t="shared" si="13"/>
        <v/>
      </c>
      <c r="Z33" s="85">
        <f t="shared" si="14"/>
        <v>0</v>
      </c>
      <c r="AA33" s="63">
        <f t="shared" si="15"/>
        <v>0</v>
      </c>
      <c r="AB33" s="53">
        <f t="shared" si="16"/>
        <v>0</v>
      </c>
      <c r="AC33" s="54" t="str">
        <f t="shared" si="17"/>
        <v/>
      </c>
      <c r="AD33" s="85">
        <f t="shared" si="18"/>
        <v>0</v>
      </c>
      <c r="AE33" s="63">
        <f t="shared" si="19"/>
        <v>0</v>
      </c>
      <c r="AF33" s="53">
        <f t="shared" si="20"/>
        <v>0</v>
      </c>
      <c r="AG33" s="54" t="str">
        <f t="shared" si="21"/>
        <v/>
      </c>
      <c r="AH33" s="85">
        <f t="shared" si="22"/>
        <v>0</v>
      </c>
      <c r="AI33" s="63">
        <f t="shared" si="23"/>
        <v>0</v>
      </c>
      <c r="AJ33" s="53">
        <f t="shared" si="24"/>
        <v>0</v>
      </c>
      <c r="AK33" s="54" t="str">
        <f t="shared" si="25"/>
        <v/>
      </c>
      <c r="AL33" s="85">
        <f t="shared" si="26"/>
        <v>0</v>
      </c>
      <c r="AM33" s="63">
        <f t="shared" si="27"/>
        <v>0</v>
      </c>
      <c r="AN33" s="53">
        <f t="shared" si="28"/>
        <v>0</v>
      </c>
      <c r="AO33" s="54" t="str">
        <f t="shared" si="29"/>
        <v/>
      </c>
      <c r="AP33" s="85">
        <f t="shared" si="30"/>
        <v>0</v>
      </c>
      <c r="AQ33" s="63">
        <f t="shared" si="31"/>
        <v>0</v>
      </c>
      <c r="AR33" s="53">
        <f t="shared" si="32"/>
        <v>0</v>
      </c>
      <c r="AS33" s="54" t="str">
        <f t="shared" si="33"/>
        <v/>
      </c>
      <c r="AT33" s="85">
        <f t="shared" si="34"/>
        <v>0</v>
      </c>
      <c r="AU33" s="63">
        <f t="shared" si="35"/>
        <v>0</v>
      </c>
      <c r="AV33" s="53">
        <f t="shared" si="36"/>
        <v>0</v>
      </c>
      <c r="AW33" s="54" t="str">
        <f t="shared" si="37"/>
        <v/>
      </c>
      <c r="AX33" s="85">
        <f t="shared" si="38"/>
        <v>0</v>
      </c>
      <c r="AY33" s="63">
        <f t="shared" si="39"/>
        <v>0</v>
      </c>
      <c r="AZ33" s="53">
        <f t="shared" si="40"/>
        <v>0</v>
      </c>
      <c r="BA33" s="54" t="str">
        <f t="shared" si="41"/>
        <v/>
      </c>
      <c r="BB33" s="85">
        <f t="shared" si="42"/>
        <v>0</v>
      </c>
      <c r="BC33" s="63">
        <f t="shared" si="43"/>
        <v>0</v>
      </c>
      <c r="BD33" s="53">
        <f t="shared" si="44"/>
        <v>0</v>
      </c>
      <c r="BE33" s="54" t="str">
        <f t="shared" si="45"/>
        <v/>
      </c>
      <c r="BF33" s="85">
        <f t="shared" si="46"/>
        <v>0</v>
      </c>
      <c r="BG33" s="63">
        <f t="shared" si="47"/>
        <v>0</v>
      </c>
      <c r="BH33" s="53">
        <f t="shared" si="48"/>
        <v>0</v>
      </c>
      <c r="BI33" s="54" t="str">
        <f t="shared" si="49"/>
        <v/>
      </c>
      <c r="BJ33" s="85">
        <f t="shared" si="50"/>
        <v>0</v>
      </c>
      <c r="BK33" s="63">
        <f t="shared" si="51"/>
        <v>0</v>
      </c>
      <c r="BL33" s="53">
        <f t="shared" si="52"/>
        <v>0</v>
      </c>
      <c r="BM33" s="54" t="str">
        <f t="shared" si="53"/>
        <v/>
      </c>
      <c r="BN33" s="85">
        <f t="shared" si="54"/>
        <v>0</v>
      </c>
      <c r="BO33" s="63">
        <f t="shared" si="55"/>
        <v>0</v>
      </c>
      <c r="BP33" s="53">
        <f t="shared" si="56"/>
        <v>0</v>
      </c>
      <c r="BQ33" s="54" t="str">
        <f t="shared" si="57"/>
        <v/>
      </c>
      <c r="BR33" s="85">
        <f t="shared" si="58"/>
        <v>0</v>
      </c>
      <c r="BS33" s="60">
        <f t="shared" si="7"/>
        <v>0</v>
      </c>
      <c r="BT33" s="59">
        <f t="shared" si="8"/>
        <v>0</v>
      </c>
      <c r="BU33" s="57"/>
      <c r="BV33" s="44"/>
      <c r="BY33" s="44"/>
      <c r="BZ33" s="44"/>
      <c r="CA33" s="279">
        <f t="shared" si="59"/>
        <v>0</v>
      </c>
      <c r="CB33" s="44"/>
      <c r="CC33" s="44"/>
      <c r="CD33" s="44"/>
    </row>
    <row r="34" spans="1:82" ht="16.5" hidden="1" customHeight="1">
      <c r="A34" s="366">
        <f t="shared" si="10"/>
        <v>30</v>
      </c>
      <c r="B34" s="29"/>
      <c r="C34" s="367"/>
      <c r="D34" s="368"/>
      <c r="E34" s="369"/>
      <c r="F34" s="30"/>
      <c r="G34" s="31"/>
      <c r="H34" s="32"/>
      <c r="I34" s="370"/>
      <c r="J34" s="370"/>
      <c r="K34" s="33"/>
      <c r="L34" s="33"/>
      <c r="M34" s="33"/>
      <c r="N34" s="371"/>
      <c r="O34" s="372"/>
      <c r="P34" s="372"/>
      <c r="Q34" s="106" t="s">
        <v>160</v>
      </c>
      <c r="R34" s="107" t="s">
        <v>160</v>
      </c>
      <c r="S34" s="43"/>
      <c r="T34" s="122" t="s">
        <v>160</v>
      </c>
      <c r="U34" s="122" t="s">
        <v>160</v>
      </c>
      <c r="V34" s="123" t="s">
        <v>160</v>
      </c>
      <c r="W34" s="63">
        <f t="shared" si="11"/>
        <v>0</v>
      </c>
      <c r="X34" s="53">
        <f t="shared" si="12"/>
        <v>0</v>
      </c>
      <c r="Y34" s="54" t="str">
        <f t="shared" si="13"/>
        <v/>
      </c>
      <c r="Z34" s="85">
        <f t="shared" si="14"/>
        <v>0</v>
      </c>
      <c r="AA34" s="63">
        <f t="shared" si="15"/>
        <v>0</v>
      </c>
      <c r="AB34" s="53">
        <f t="shared" si="16"/>
        <v>0</v>
      </c>
      <c r="AC34" s="54" t="str">
        <f t="shared" si="17"/>
        <v/>
      </c>
      <c r="AD34" s="85">
        <f t="shared" si="18"/>
        <v>0</v>
      </c>
      <c r="AE34" s="63">
        <f t="shared" si="19"/>
        <v>0</v>
      </c>
      <c r="AF34" s="53">
        <f t="shared" si="20"/>
        <v>0</v>
      </c>
      <c r="AG34" s="54" t="str">
        <f t="shared" si="21"/>
        <v/>
      </c>
      <c r="AH34" s="85">
        <f t="shared" si="22"/>
        <v>0</v>
      </c>
      <c r="AI34" s="63">
        <f t="shared" si="23"/>
        <v>0</v>
      </c>
      <c r="AJ34" s="53">
        <f t="shared" si="24"/>
        <v>0</v>
      </c>
      <c r="AK34" s="54" t="str">
        <f t="shared" si="25"/>
        <v/>
      </c>
      <c r="AL34" s="85">
        <f t="shared" si="26"/>
        <v>0</v>
      </c>
      <c r="AM34" s="63">
        <f t="shared" si="27"/>
        <v>0</v>
      </c>
      <c r="AN34" s="53">
        <f t="shared" si="28"/>
        <v>0</v>
      </c>
      <c r="AO34" s="54" t="str">
        <f t="shared" si="29"/>
        <v/>
      </c>
      <c r="AP34" s="85">
        <f t="shared" si="30"/>
        <v>0</v>
      </c>
      <c r="AQ34" s="63">
        <f t="shared" si="31"/>
        <v>0</v>
      </c>
      <c r="AR34" s="53">
        <f t="shared" si="32"/>
        <v>0</v>
      </c>
      <c r="AS34" s="54" t="str">
        <f t="shared" si="33"/>
        <v/>
      </c>
      <c r="AT34" s="85">
        <f t="shared" si="34"/>
        <v>0</v>
      </c>
      <c r="AU34" s="63">
        <f t="shared" si="35"/>
        <v>0</v>
      </c>
      <c r="AV34" s="53">
        <f t="shared" si="36"/>
        <v>0</v>
      </c>
      <c r="AW34" s="54" t="str">
        <f t="shared" si="37"/>
        <v/>
      </c>
      <c r="AX34" s="85">
        <f t="shared" si="38"/>
        <v>0</v>
      </c>
      <c r="AY34" s="63">
        <f t="shared" si="39"/>
        <v>0</v>
      </c>
      <c r="AZ34" s="53">
        <f t="shared" si="40"/>
        <v>0</v>
      </c>
      <c r="BA34" s="54" t="str">
        <f t="shared" si="41"/>
        <v/>
      </c>
      <c r="BB34" s="85">
        <f t="shared" si="42"/>
        <v>0</v>
      </c>
      <c r="BC34" s="63">
        <f t="shared" si="43"/>
        <v>0</v>
      </c>
      <c r="BD34" s="53">
        <f t="shared" si="44"/>
        <v>0</v>
      </c>
      <c r="BE34" s="54" t="str">
        <f t="shared" si="45"/>
        <v/>
      </c>
      <c r="BF34" s="85">
        <f t="shared" si="46"/>
        <v>0</v>
      </c>
      <c r="BG34" s="63">
        <f t="shared" si="47"/>
        <v>0</v>
      </c>
      <c r="BH34" s="53">
        <f t="shared" si="48"/>
        <v>0</v>
      </c>
      <c r="BI34" s="54" t="str">
        <f t="shared" si="49"/>
        <v/>
      </c>
      <c r="BJ34" s="85">
        <f t="shared" si="50"/>
        <v>0</v>
      </c>
      <c r="BK34" s="63">
        <f t="shared" si="51"/>
        <v>0</v>
      </c>
      <c r="BL34" s="53">
        <f t="shared" si="52"/>
        <v>0</v>
      </c>
      <c r="BM34" s="54" t="str">
        <f t="shared" si="53"/>
        <v/>
      </c>
      <c r="BN34" s="85">
        <f t="shared" si="54"/>
        <v>0</v>
      </c>
      <c r="BO34" s="63">
        <f t="shared" si="55"/>
        <v>0</v>
      </c>
      <c r="BP34" s="53">
        <f t="shared" si="56"/>
        <v>0</v>
      </c>
      <c r="BQ34" s="54" t="str">
        <f t="shared" si="57"/>
        <v/>
      </c>
      <c r="BR34" s="85">
        <f t="shared" si="58"/>
        <v>0</v>
      </c>
      <c r="BS34" s="60">
        <f t="shared" si="7"/>
        <v>0</v>
      </c>
      <c r="BT34" s="59">
        <f t="shared" si="8"/>
        <v>0</v>
      </c>
      <c r="BU34" s="57"/>
      <c r="BV34" s="44"/>
      <c r="BY34" s="44"/>
      <c r="BZ34" s="44"/>
      <c r="CA34" s="279">
        <f t="shared" si="59"/>
        <v>0</v>
      </c>
      <c r="CB34" s="44"/>
      <c r="CC34" s="44"/>
      <c r="CD34" s="44"/>
    </row>
    <row r="35" spans="1:82" ht="16.5" hidden="1" customHeight="1">
      <c r="A35" s="366">
        <f t="shared" si="10"/>
        <v>31</v>
      </c>
      <c r="B35" s="29"/>
      <c r="C35" s="367"/>
      <c r="D35" s="368"/>
      <c r="E35" s="369"/>
      <c r="F35" s="30"/>
      <c r="G35" s="31"/>
      <c r="H35" s="32"/>
      <c r="I35" s="370"/>
      <c r="J35" s="370"/>
      <c r="K35" s="33"/>
      <c r="L35" s="33"/>
      <c r="M35" s="33"/>
      <c r="N35" s="371"/>
      <c r="O35" s="372"/>
      <c r="P35" s="372"/>
      <c r="Q35" s="106" t="s">
        <v>160</v>
      </c>
      <c r="R35" s="107" t="s">
        <v>160</v>
      </c>
      <c r="S35" s="43"/>
      <c r="T35" s="122" t="s">
        <v>160</v>
      </c>
      <c r="U35" s="122" t="s">
        <v>160</v>
      </c>
      <c r="V35" s="123" t="s">
        <v>160</v>
      </c>
      <c r="W35" s="63">
        <f t="shared" si="11"/>
        <v>0</v>
      </c>
      <c r="X35" s="53">
        <f t="shared" si="12"/>
        <v>0</v>
      </c>
      <c r="Y35" s="54" t="str">
        <f t="shared" si="13"/>
        <v/>
      </c>
      <c r="Z35" s="85">
        <f t="shared" si="14"/>
        <v>0</v>
      </c>
      <c r="AA35" s="63">
        <f t="shared" si="15"/>
        <v>0</v>
      </c>
      <c r="AB35" s="53">
        <f t="shared" si="16"/>
        <v>0</v>
      </c>
      <c r="AC35" s="54" t="str">
        <f t="shared" si="17"/>
        <v/>
      </c>
      <c r="AD35" s="85">
        <f t="shared" si="18"/>
        <v>0</v>
      </c>
      <c r="AE35" s="63">
        <f t="shared" si="19"/>
        <v>0</v>
      </c>
      <c r="AF35" s="53">
        <f t="shared" si="20"/>
        <v>0</v>
      </c>
      <c r="AG35" s="54" t="str">
        <f t="shared" si="21"/>
        <v/>
      </c>
      <c r="AH35" s="85">
        <f t="shared" si="22"/>
        <v>0</v>
      </c>
      <c r="AI35" s="63">
        <f t="shared" si="23"/>
        <v>0</v>
      </c>
      <c r="AJ35" s="53">
        <f t="shared" si="24"/>
        <v>0</v>
      </c>
      <c r="AK35" s="54" t="str">
        <f t="shared" si="25"/>
        <v/>
      </c>
      <c r="AL35" s="85">
        <f t="shared" si="26"/>
        <v>0</v>
      </c>
      <c r="AM35" s="63">
        <f t="shared" si="27"/>
        <v>0</v>
      </c>
      <c r="AN35" s="53">
        <f t="shared" si="28"/>
        <v>0</v>
      </c>
      <c r="AO35" s="54" t="str">
        <f t="shared" si="29"/>
        <v/>
      </c>
      <c r="AP35" s="85">
        <f t="shared" si="30"/>
        <v>0</v>
      </c>
      <c r="AQ35" s="63">
        <f t="shared" si="31"/>
        <v>0</v>
      </c>
      <c r="AR35" s="53">
        <f t="shared" si="32"/>
        <v>0</v>
      </c>
      <c r="AS35" s="54" t="str">
        <f t="shared" si="33"/>
        <v/>
      </c>
      <c r="AT35" s="85">
        <f t="shared" si="34"/>
        <v>0</v>
      </c>
      <c r="AU35" s="63">
        <f t="shared" si="35"/>
        <v>0</v>
      </c>
      <c r="AV35" s="53">
        <f t="shared" si="36"/>
        <v>0</v>
      </c>
      <c r="AW35" s="54" t="str">
        <f t="shared" si="37"/>
        <v/>
      </c>
      <c r="AX35" s="85">
        <f t="shared" si="38"/>
        <v>0</v>
      </c>
      <c r="AY35" s="63">
        <f t="shared" si="39"/>
        <v>0</v>
      </c>
      <c r="AZ35" s="53">
        <f t="shared" si="40"/>
        <v>0</v>
      </c>
      <c r="BA35" s="54" t="str">
        <f t="shared" si="41"/>
        <v/>
      </c>
      <c r="BB35" s="85">
        <f t="shared" si="42"/>
        <v>0</v>
      </c>
      <c r="BC35" s="63">
        <f t="shared" si="43"/>
        <v>0</v>
      </c>
      <c r="BD35" s="53">
        <f t="shared" si="44"/>
        <v>0</v>
      </c>
      <c r="BE35" s="54" t="str">
        <f t="shared" si="45"/>
        <v/>
      </c>
      <c r="BF35" s="85">
        <f t="shared" si="46"/>
        <v>0</v>
      </c>
      <c r="BG35" s="63">
        <f t="shared" si="47"/>
        <v>0</v>
      </c>
      <c r="BH35" s="53">
        <f t="shared" si="48"/>
        <v>0</v>
      </c>
      <c r="BI35" s="54" t="str">
        <f t="shared" si="49"/>
        <v/>
      </c>
      <c r="BJ35" s="85">
        <f t="shared" si="50"/>
        <v>0</v>
      </c>
      <c r="BK35" s="63">
        <f t="shared" si="51"/>
        <v>0</v>
      </c>
      <c r="BL35" s="53">
        <f t="shared" si="52"/>
        <v>0</v>
      </c>
      <c r="BM35" s="54" t="str">
        <f t="shared" si="53"/>
        <v/>
      </c>
      <c r="BN35" s="85">
        <f t="shared" si="54"/>
        <v>0</v>
      </c>
      <c r="BO35" s="63">
        <f t="shared" si="55"/>
        <v>0</v>
      </c>
      <c r="BP35" s="53">
        <f t="shared" si="56"/>
        <v>0</v>
      </c>
      <c r="BQ35" s="54" t="str">
        <f t="shared" si="57"/>
        <v/>
      </c>
      <c r="BR35" s="85">
        <f t="shared" si="58"/>
        <v>0</v>
      </c>
      <c r="BS35" s="60">
        <f t="shared" si="7"/>
        <v>0</v>
      </c>
      <c r="BT35" s="59">
        <f t="shared" si="8"/>
        <v>0</v>
      </c>
      <c r="BU35" s="57"/>
      <c r="BV35" s="44"/>
      <c r="BY35" s="44"/>
      <c r="BZ35" s="44"/>
      <c r="CA35" s="279">
        <f t="shared" si="59"/>
        <v>0</v>
      </c>
      <c r="CB35" s="44"/>
      <c r="CC35" s="44"/>
      <c r="CD35" s="44"/>
    </row>
    <row r="36" spans="1:82" ht="16.5" hidden="1" customHeight="1">
      <c r="A36" s="366">
        <f t="shared" si="10"/>
        <v>32</v>
      </c>
      <c r="B36" s="29"/>
      <c r="C36" s="367"/>
      <c r="D36" s="368"/>
      <c r="E36" s="369"/>
      <c r="F36" s="30"/>
      <c r="G36" s="31"/>
      <c r="H36" s="32"/>
      <c r="I36" s="370"/>
      <c r="J36" s="370"/>
      <c r="K36" s="33"/>
      <c r="L36" s="33"/>
      <c r="M36" s="33"/>
      <c r="N36" s="371"/>
      <c r="O36" s="372"/>
      <c r="P36" s="372"/>
      <c r="Q36" s="106" t="s">
        <v>160</v>
      </c>
      <c r="R36" s="107" t="s">
        <v>160</v>
      </c>
      <c r="S36" s="43"/>
      <c r="T36" s="122" t="s">
        <v>160</v>
      </c>
      <c r="U36" s="122" t="s">
        <v>160</v>
      </c>
      <c r="V36" s="123" t="s">
        <v>160</v>
      </c>
      <c r="W36" s="63">
        <f t="shared" si="11"/>
        <v>0</v>
      </c>
      <c r="X36" s="53">
        <f t="shared" si="12"/>
        <v>0</v>
      </c>
      <c r="Y36" s="54" t="str">
        <f t="shared" si="13"/>
        <v/>
      </c>
      <c r="Z36" s="85">
        <f t="shared" si="14"/>
        <v>0</v>
      </c>
      <c r="AA36" s="63">
        <f t="shared" si="15"/>
        <v>0</v>
      </c>
      <c r="AB36" s="53">
        <f t="shared" si="16"/>
        <v>0</v>
      </c>
      <c r="AC36" s="54" t="str">
        <f t="shared" si="17"/>
        <v/>
      </c>
      <c r="AD36" s="85">
        <f t="shared" si="18"/>
        <v>0</v>
      </c>
      <c r="AE36" s="63">
        <f t="shared" si="19"/>
        <v>0</v>
      </c>
      <c r="AF36" s="53">
        <f t="shared" si="20"/>
        <v>0</v>
      </c>
      <c r="AG36" s="54" t="str">
        <f t="shared" si="21"/>
        <v/>
      </c>
      <c r="AH36" s="85">
        <f t="shared" si="22"/>
        <v>0</v>
      </c>
      <c r="AI36" s="63">
        <f t="shared" si="23"/>
        <v>0</v>
      </c>
      <c r="AJ36" s="53">
        <f t="shared" si="24"/>
        <v>0</v>
      </c>
      <c r="AK36" s="54" t="str">
        <f t="shared" si="25"/>
        <v/>
      </c>
      <c r="AL36" s="85">
        <f t="shared" si="26"/>
        <v>0</v>
      </c>
      <c r="AM36" s="63">
        <f t="shared" si="27"/>
        <v>0</v>
      </c>
      <c r="AN36" s="53">
        <f t="shared" si="28"/>
        <v>0</v>
      </c>
      <c r="AO36" s="54" t="str">
        <f t="shared" si="29"/>
        <v/>
      </c>
      <c r="AP36" s="85">
        <f t="shared" si="30"/>
        <v>0</v>
      </c>
      <c r="AQ36" s="63">
        <f t="shared" si="31"/>
        <v>0</v>
      </c>
      <c r="AR36" s="53">
        <f t="shared" si="32"/>
        <v>0</v>
      </c>
      <c r="AS36" s="54" t="str">
        <f t="shared" si="33"/>
        <v/>
      </c>
      <c r="AT36" s="85">
        <f t="shared" si="34"/>
        <v>0</v>
      </c>
      <c r="AU36" s="63">
        <f t="shared" si="35"/>
        <v>0</v>
      </c>
      <c r="AV36" s="53">
        <f t="shared" si="36"/>
        <v>0</v>
      </c>
      <c r="AW36" s="54" t="str">
        <f t="shared" si="37"/>
        <v/>
      </c>
      <c r="AX36" s="85">
        <f t="shared" si="38"/>
        <v>0</v>
      </c>
      <c r="AY36" s="63">
        <f t="shared" si="39"/>
        <v>0</v>
      </c>
      <c r="AZ36" s="53">
        <f t="shared" si="40"/>
        <v>0</v>
      </c>
      <c r="BA36" s="54" t="str">
        <f t="shared" si="41"/>
        <v/>
      </c>
      <c r="BB36" s="85">
        <f t="shared" si="42"/>
        <v>0</v>
      </c>
      <c r="BC36" s="63">
        <f t="shared" si="43"/>
        <v>0</v>
      </c>
      <c r="BD36" s="53">
        <f t="shared" si="44"/>
        <v>0</v>
      </c>
      <c r="BE36" s="54" t="str">
        <f t="shared" si="45"/>
        <v/>
      </c>
      <c r="BF36" s="85">
        <f t="shared" si="46"/>
        <v>0</v>
      </c>
      <c r="BG36" s="63">
        <f t="shared" si="47"/>
        <v>0</v>
      </c>
      <c r="BH36" s="53">
        <f t="shared" si="48"/>
        <v>0</v>
      </c>
      <c r="BI36" s="54" t="str">
        <f t="shared" si="49"/>
        <v/>
      </c>
      <c r="BJ36" s="85">
        <f t="shared" si="50"/>
        <v>0</v>
      </c>
      <c r="BK36" s="63">
        <f t="shared" si="51"/>
        <v>0</v>
      </c>
      <c r="BL36" s="53">
        <f t="shared" si="52"/>
        <v>0</v>
      </c>
      <c r="BM36" s="54" t="str">
        <f t="shared" si="53"/>
        <v/>
      </c>
      <c r="BN36" s="85">
        <f t="shared" si="54"/>
        <v>0</v>
      </c>
      <c r="BO36" s="63">
        <f t="shared" si="55"/>
        <v>0</v>
      </c>
      <c r="BP36" s="53">
        <f t="shared" si="56"/>
        <v>0</v>
      </c>
      <c r="BQ36" s="54" t="str">
        <f t="shared" si="57"/>
        <v/>
      </c>
      <c r="BR36" s="85">
        <f t="shared" si="58"/>
        <v>0</v>
      </c>
      <c r="BS36" s="60">
        <f t="shared" si="7"/>
        <v>0</v>
      </c>
      <c r="BT36" s="59">
        <f t="shared" si="8"/>
        <v>0</v>
      </c>
      <c r="BU36" s="57"/>
      <c r="BV36" s="44"/>
      <c r="BY36" s="44"/>
      <c r="BZ36" s="44"/>
      <c r="CA36" s="279">
        <f t="shared" si="59"/>
        <v>0</v>
      </c>
      <c r="CB36" s="44"/>
      <c r="CC36" s="44"/>
      <c r="CD36" s="44"/>
    </row>
    <row r="37" spans="1:82" ht="16.5" hidden="1" customHeight="1">
      <c r="A37" s="366">
        <f t="shared" si="10"/>
        <v>33</v>
      </c>
      <c r="B37" s="29"/>
      <c r="C37" s="367"/>
      <c r="D37" s="368"/>
      <c r="E37" s="369"/>
      <c r="F37" s="30"/>
      <c r="G37" s="31"/>
      <c r="H37" s="32"/>
      <c r="I37" s="370"/>
      <c r="J37" s="370"/>
      <c r="K37" s="33"/>
      <c r="L37" s="33"/>
      <c r="M37" s="33"/>
      <c r="N37" s="371"/>
      <c r="O37" s="372"/>
      <c r="P37" s="372"/>
      <c r="Q37" s="106" t="s">
        <v>160</v>
      </c>
      <c r="R37" s="107" t="s">
        <v>160</v>
      </c>
      <c r="S37" s="43"/>
      <c r="T37" s="122" t="s">
        <v>160</v>
      </c>
      <c r="U37" s="122" t="s">
        <v>160</v>
      </c>
      <c r="V37" s="123" t="s">
        <v>160</v>
      </c>
      <c r="W37" s="63">
        <f t="shared" si="11"/>
        <v>0</v>
      </c>
      <c r="X37" s="53">
        <f t="shared" si="12"/>
        <v>0</v>
      </c>
      <c r="Y37" s="54" t="str">
        <f t="shared" si="13"/>
        <v/>
      </c>
      <c r="Z37" s="85">
        <f t="shared" si="14"/>
        <v>0</v>
      </c>
      <c r="AA37" s="63">
        <f t="shared" si="15"/>
        <v>0</v>
      </c>
      <c r="AB37" s="53">
        <f t="shared" si="16"/>
        <v>0</v>
      </c>
      <c r="AC37" s="54" t="str">
        <f t="shared" si="17"/>
        <v/>
      </c>
      <c r="AD37" s="85">
        <f t="shared" si="18"/>
        <v>0</v>
      </c>
      <c r="AE37" s="63">
        <f t="shared" si="19"/>
        <v>0</v>
      </c>
      <c r="AF37" s="53">
        <f t="shared" si="20"/>
        <v>0</v>
      </c>
      <c r="AG37" s="54" t="str">
        <f t="shared" si="21"/>
        <v/>
      </c>
      <c r="AH37" s="85">
        <f t="shared" si="22"/>
        <v>0</v>
      </c>
      <c r="AI37" s="63">
        <f t="shared" si="23"/>
        <v>0</v>
      </c>
      <c r="AJ37" s="53">
        <f t="shared" si="24"/>
        <v>0</v>
      </c>
      <c r="AK37" s="54" t="str">
        <f t="shared" si="25"/>
        <v/>
      </c>
      <c r="AL37" s="85">
        <f t="shared" si="26"/>
        <v>0</v>
      </c>
      <c r="AM37" s="63">
        <f t="shared" si="27"/>
        <v>0</v>
      </c>
      <c r="AN37" s="53">
        <f t="shared" si="28"/>
        <v>0</v>
      </c>
      <c r="AO37" s="54" t="str">
        <f t="shared" si="29"/>
        <v/>
      </c>
      <c r="AP37" s="85">
        <f t="shared" si="30"/>
        <v>0</v>
      </c>
      <c r="AQ37" s="63">
        <f t="shared" si="31"/>
        <v>0</v>
      </c>
      <c r="AR37" s="53">
        <f t="shared" si="32"/>
        <v>0</v>
      </c>
      <c r="AS37" s="54" t="str">
        <f t="shared" si="33"/>
        <v/>
      </c>
      <c r="AT37" s="85">
        <f t="shared" si="34"/>
        <v>0</v>
      </c>
      <c r="AU37" s="63">
        <f t="shared" si="35"/>
        <v>0</v>
      </c>
      <c r="AV37" s="53">
        <f t="shared" si="36"/>
        <v>0</v>
      </c>
      <c r="AW37" s="54" t="str">
        <f t="shared" si="37"/>
        <v/>
      </c>
      <c r="AX37" s="85">
        <f t="shared" si="38"/>
        <v>0</v>
      </c>
      <c r="AY37" s="63">
        <f t="shared" si="39"/>
        <v>0</v>
      </c>
      <c r="AZ37" s="53">
        <f t="shared" si="40"/>
        <v>0</v>
      </c>
      <c r="BA37" s="54" t="str">
        <f t="shared" si="41"/>
        <v/>
      </c>
      <c r="BB37" s="85">
        <f t="shared" si="42"/>
        <v>0</v>
      </c>
      <c r="BC37" s="63">
        <f t="shared" si="43"/>
        <v>0</v>
      </c>
      <c r="BD37" s="53">
        <f t="shared" si="44"/>
        <v>0</v>
      </c>
      <c r="BE37" s="54" t="str">
        <f t="shared" si="45"/>
        <v/>
      </c>
      <c r="BF37" s="85">
        <f t="shared" si="46"/>
        <v>0</v>
      </c>
      <c r="BG37" s="63">
        <f t="shared" si="47"/>
        <v>0</v>
      </c>
      <c r="BH37" s="53">
        <f t="shared" si="48"/>
        <v>0</v>
      </c>
      <c r="BI37" s="54" t="str">
        <f t="shared" si="49"/>
        <v/>
      </c>
      <c r="BJ37" s="85">
        <f t="shared" si="50"/>
        <v>0</v>
      </c>
      <c r="BK37" s="63">
        <f t="shared" si="51"/>
        <v>0</v>
      </c>
      <c r="BL37" s="53">
        <f t="shared" si="52"/>
        <v>0</v>
      </c>
      <c r="BM37" s="54" t="str">
        <f t="shared" si="53"/>
        <v/>
      </c>
      <c r="BN37" s="85">
        <f t="shared" si="54"/>
        <v>0</v>
      </c>
      <c r="BO37" s="63">
        <f t="shared" si="55"/>
        <v>0</v>
      </c>
      <c r="BP37" s="53">
        <f t="shared" si="56"/>
        <v>0</v>
      </c>
      <c r="BQ37" s="54" t="str">
        <f t="shared" si="57"/>
        <v/>
      </c>
      <c r="BR37" s="85">
        <f t="shared" si="58"/>
        <v>0</v>
      </c>
      <c r="BS37" s="60">
        <f t="shared" si="7"/>
        <v>0</v>
      </c>
      <c r="BT37" s="59">
        <f t="shared" si="8"/>
        <v>0</v>
      </c>
      <c r="BU37" s="57"/>
      <c r="BV37" s="44"/>
      <c r="BY37" s="44"/>
      <c r="BZ37" s="44"/>
      <c r="CA37" s="279">
        <f t="shared" si="59"/>
        <v>0</v>
      </c>
      <c r="CB37" s="44"/>
      <c r="CC37" s="44"/>
      <c r="CD37" s="44"/>
    </row>
    <row r="38" spans="1:82" ht="16.5" hidden="1" customHeight="1">
      <c r="A38" s="366">
        <f t="shared" si="10"/>
        <v>34</v>
      </c>
      <c r="B38" s="29"/>
      <c r="C38" s="367"/>
      <c r="D38" s="368"/>
      <c r="E38" s="369"/>
      <c r="F38" s="30"/>
      <c r="G38" s="31"/>
      <c r="H38" s="32"/>
      <c r="I38" s="370"/>
      <c r="J38" s="370"/>
      <c r="K38" s="33"/>
      <c r="L38" s="33"/>
      <c r="M38" s="33"/>
      <c r="N38" s="371"/>
      <c r="O38" s="372"/>
      <c r="P38" s="372"/>
      <c r="Q38" s="106" t="s">
        <v>160</v>
      </c>
      <c r="R38" s="107" t="s">
        <v>160</v>
      </c>
      <c r="S38" s="43"/>
      <c r="T38" s="122" t="s">
        <v>160</v>
      </c>
      <c r="U38" s="122" t="s">
        <v>160</v>
      </c>
      <c r="V38" s="123" t="s">
        <v>160</v>
      </c>
      <c r="W38" s="63">
        <f t="shared" si="11"/>
        <v>0</v>
      </c>
      <c r="X38" s="53">
        <f t="shared" si="12"/>
        <v>0</v>
      </c>
      <c r="Y38" s="54" t="str">
        <f t="shared" si="13"/>
        <v/>
      </c>
      <c r="Z38" s="85">
        <f t="shared" si="14"/>
        <v>0</v>
      </c>
      <c r="AA38" s="63">
        <f t="shared" si="15"/>
        <v>0</v>
      </c>
      <c r="AB38" s="53">
        <f t="shared" si="16"/>
        <v>0</v>
      </c>
      <c r="AC38" s="54" t="str">
        <f t="shared" si="17"/>
        <v/>
      </c>
      <c r="AD38" s="85">
        <f t="shared" si="18"/>
        <v>0</v>
      </c>
      <c r="AE38" s="63">
        <f t="shared" si="19"/>
        <v>0</v>
      </c>
      <c r="AF38" s="53">
        <f t="shared" si="20"/>
        <v>0</v>
      </c>
      <c r="AG38" s="54" t="str">
        <f t="shared" si="21"/>
        <v/>
      </c>
      <c r="AH38" s="85">
        <f t="shared" si="22"/>
        <v>0</v>
      </c>
      <c r="AI38" s="63">
        <f t="shared" si="23"/>
        <v>0</v>
      </c>
      <c r="AJ38" s="53">
        <f t="shared" si="24"/>
        <v>0</v>
      </c>
      <c r="AK38" s="54" t="str">
        <f t="shared" si="25"/>
        <v/>
      </c>
      <c r="AL38" s="85">
        <f t="shared" si="26"/>
        <v>0</v>
      </c>
      <c r="AM38" s="63">
        <f t="shared" si="27"/>
        <v>0</v>
      </c>
      <c r="AN38" s="53">
        <f t="shared" si="28"/>
        <v>0</v>
      </c>
      <c r="AO38" s="54" t="str">
        <f t="shared" si="29"/>
        <v/>
      </c>
      <c r="AP38" s="85">
        <f t="shared" si="30"/>
        <v>0</v>
      </c>
      <c r="AQ38" s="63">
        <f t="shared" si="31"/>
        <v>0</v>
      </c>
      <c r="AR38" s="53">
        <f t="shared" si="32"/>
        <v>0</v>
      </c>
      <c r="AS38" s="54" t="str">
        <f t="shared" si="33"/>
        <v/>
      </c>
      <c r="AT38" s="85">
        <f t="shared" si="34"/>
        <v>0</v>
      </c>
      <c r="AU38" s="63">
        <f t="shared" si="35"/>
        <v>0</v>
      </c>
      <c r="AV38" s="53">
        <f t="shared" si="36"/>
        <v>0</v>
      </c>
      <c r="AW38" s="54" t="str">
        <f t="shared" si="37"/>
        <v/>
      </c>
      <c r="AX38" s="85">
        <f t="shared" si="38"/>
        <v>0</v>
      </c>
      <c r="AY38" s="63">
        <f t="shared" si="39"/>
        <v>0</v>
      </c>
      <c r="AZ38" s="53">
        <f t="shared" si="40"/>
        <v>0</v>
      </c>
      <c r="BA38" s="54" t="str">
        <f t="shared" si="41"/>
        <v/>
      </c>
      <c r="BB38" s="85">
        <f t="shared" si="42"/>
        <v>0</v>
      </c>
      <c r="BC38" s="63">
        <f t="shared" si="43"/>
        <v>0</v>
      </c>
      <c r="BD38" s="53">
        <f t="shared" si="44"/>
        <v>0</v>
      </c>
      <c r="BE38" s="54" t="str">
        <f t="shared" si="45"/>
        <v/>
      </c>
      <c r="BF38" s="85">
        <f t="shared" si="46"/>
        <v>0</v>
      </c>
      <c r="BG38" s="63">
        <f t="shared" si="47"/>
        <v>0</v>
      </c>
      <c r="BH38" s="53">
        <f t="shared" si="48"/>
        <v>0</v>
      </c>
      <c r="BI38" s="54" t="str">
        <f t="shared" si="49"/>
        <v/>
      </c>
      <c r="BJ38" s="85">
        <f t="shared" si="50"/>
        <v>0</v>
      </c>
      <c r="BK38" s="63">
        <f t="shared" si="51"/>
        <v>0</v>
      </c>
      <c r="BL38" s="53">
        <f t="shared" si="52"/>
        <v>0</v>
      </c>
      <c r="BM38" s="54" t="str">
        <f t="shared" si="53"/>
        <v/>
      </c>
      <c r="BN38" s="85">
        <f t="shared" si="54"/>
        <v>0</v>
      </c>
      <c r="BO38" s="63">
        <f t="shared" si="55"/>
        <v>0</v>
      </c>
      <c r="BP38" s="53">
        <f t="shared" si="56"/>
        <v>0</v>
      </c>
      <c r="BQ38" s="54" t="str">
        <f t="shared" si="57"/>
        <v/>
      </c>
      <c r="BR38" s="85">
        <f t="shared" si="58"/>
        <v>0</v>
      </c>
      <c r="BS38" s="60">
        <f t="shared" si="7"/>
        <v>0</v>
      </c>
      <c r="BT38" s="59">
        <f t="shared" si="8"/>
        <v>0</v>
      </c>
      <c r="BU38" s="57"/>
      <c r="BV38" s="44"/>
      <c r="BY38" s="44"/>
      <c r="BZ38" s="44"/>
      <c r="CA38" s="279">
        <f t="shared" si="59"/>
        <v>0</v>
      </c>
      <c r="CB38" s="44"/>
      <c r="CC38" s="44"/>
      <c r="CD38" s="44"/>
    </row>
    <row r="39" spans="1:82" ht="16.5" hidden="1" customHeight="1">
      <c r="A39" s="366">
        <f t="shared" si="10"/>
        <v>35</v>
      </c>
      <c r="B39" s="29"/>
      <c r="C39" s="367"/>
      <c r="D39" s="368"/>
      <c r="E39" s="369"/>
      <c r="F39" s="30"/>
      <c r="G39" s="31"/>
      <c r="H39" s="32"/>
      <c r="I39" s="370"/>
      <c r="J39" s="370"/>
      <c r="K39" s="33"/>
      <c r="L39" s="33"/>
      <c r="M39" s="33"/>
      <c r="N39" s="371"/>
      <c r="O39" s="372"/>
      <c r="P39" s="372"/>
      <c r="Q39" s="106" t="s">
        <v>160</v>
      </c>
      <c r="R39" s="107" t="s">
        <v>160</v>
      </c>
      <c r="S39" s="43"/>
      <c r="T39" s="122" t="s">
        <v>160</v>
      </c>
      <c r="U39" s="122" t="s">
        <v>160</v>
      </c>
      <c r="V39" s="123" t="s">
        <v>160</v>
      </c>
      <c r="W39" s="63">
        <f t="shared" si="11"/>
        <v>0</v>
      </c>
      <c r="X39" s="53">
        <f t="shared" si="12"/>
        <v>0</v>
      </c>
      <c r="Y39" s="54" t="str">
        <f t="shared" si="13"/>
        <v/>
      </c>
      <c r="Z39" s="85">
        <f t="shared" si="14"/>
        <v>0</v>
      </c>
      <c r="AA39" s="63">
        <f t="shared" si="15"/>
        <v>0</v>
      </c>
      <c r="AB39" s="53">
        <f t="shared" si="16"/>
        <v>0</v>
      </c>
      <c r="AC39" s="54" t="str">
        <f t="shared" si="17"/>
        <v/>
      </c>
      <c r="AD39" s="85">
        <f t="shared" si="18"/>
        <v>0</v>
      </c>
      <c r="AE39" s="63">
        <f t="shared" si="19"/>
        <v>0</v>
      </c>
      <c r="AF39" s="53">
        <f t="shared" si="20"/>
        <v>0</v>
      </c>
      <c r="AG39" s="54" t="str">
        <f t="shared" si="21"/>
        <v/>
      </c>
      <c r="AH39" s="85">
        <f t="shared" si="22"/>
        <v>0</v>
      </c>
      <c r="AI39" s="63">
        <f t="shared" si="23"/>
        <v>0</v>
      </c>
      <c r="AJ39" s="53">
        <f t="shared" si="24"/>
        <v>0</v>
      </c>
      <c r="AK39" s="54" t="str">
        <f t="shared" si="25"/>
        <v/>
      </c>
      <c r="AL39" s="85">
        <f t="shared" si="26"/>
        <v>0</v>
      </c>
      <c r="AM39" s="63">
        <f t="shared" si="27"/>
        <v>0</v>
      </c>
      <c r="AN39" s="53">
        <f t="shared" si="28"/>
        <v>0</v>
      </c>
      <c r="AO39" s="54" t="str">
        <f t="shared" si="29"/>
        <v/>
      </c>
      <c r="AP39" s="85">
        <f t="shared" si="30"/>
        <v>0</v>
      </c>
      <c r="AQ39" s="63">
        <f t="shared" si="31"/>
        <v>0</v>
      </c>
      <c r="AR39" s="53">
        <f t="shared" si="32"/>
        <v>0</v>
      </c>
      <c r="AS39" s="54" t="str">
        <f t="shared" si="33"/>
        <v/>
      </c>
      <c r="AT39" s="85">
        <f t="shared" si="34"/>
        <v>0</v>
      </c>
      <c r="AU39" s="63">
        <f t="shared" si="35"/>
        <v>0</v>
      </c>
      <c r="AV39" s="53">
        <f t="shared" si="36"/>
        <v>0</v>
      </c>
      <c r="AW39" s="54" t="str">
        <f t="shared" si="37"/>
        <v/>
      </c>
      <c r="AX39" s="85">
        <f t="shared" si="38"/>
        <v>0</v>
      </c>
      <c r="AY39" s="63">
        <f t="shared" si="39"/>
        <v>0</v>
      </c>
      <c r="AZ39" s="53">
        <f t="shared" si="40"/>
        <v>0</v>
      </c>
      <c r="BA39" s="54" t="str">
        <f t="shared" si="41"/>
        <v/>
      </c>
      <c r="BB39" s="85">
        <f t="shared" si="42"/>
        <v>0</v>
      </c>
      <c r="BC39" s="63">
        <f t="shared" si="43"/>
        <v>0</v>
      </c>
      <c r="BD39" s="53">
        <f t="shared" si="44"/>
        <v>0</v>
      </c>
      <c r="BE39" s="54" t="str">
        <f t="shared" si="45"/>
        <v/>
      </c>
      <c r="BF39" s="85">
        <f t="shared" si="46"/>
        <v>0</v>
      </c>
      <c r="BG39" s="63">
        <f t="shared" si="47"/>
        <v>0</v>
      </c>
      <c r="BH39" s="53">
        <f t="shared" si="48"/>
        <v>0</v>
      </c>
      <c r="BI39" s="54" t="str">
        <f t="shared" si="49"/>
        <v/>
      </c>
      <c r="BJ39" s="85">
        <f t="shared" si="50"/>
        <v>0</v>
      </c>
      <c r="BK39" s="63">
        <f t="shared" si="51"/>
        <v>0</v>
      </c>
      <c r="BL39" s="53">
        <f t="shared" si="52"/>
        <v>0</v>
      </c>
      <c r="BM39" s="54" t="str">
        <f t="shared" si="53"/>
        <v/>
      </c>
      <c r="BN39" s="85">
        <f t="shared" si="54"/>
        <v>0</v>
      </c>
      <c r="BO39" s="63">
        <f t="shared" si="55"/>
        <v>0</v>
      </c>
      <c r="BP39" s="53">
        <f t="shared" si="56"/>
        <v>0</v>
      </c>
      <c r="BQ39" s="54" t="str">
        <f t="shared" si="57"/>
        <v/>
      </c>
      <c r="BR39" s="85">
        <f t="shared" si="58"/>
        <v>0</v>
      </c>
      <c r="BS39" s="60">
        <f t="shared" si="7"/>
        <v>0</v>
      </c>
      <c r="BT39" s="59">
        <f t="shared" si="8"/>
        <v>0</v>
      </c>
      <c r="BU39" s="57"/>
      <c r="BV39" s="44"/>
      <c r="BY39" s="44"/>
      <c r="BZ39" s="44"/>
      <c r="CA39" s="279">
        <f t="shared" si="59"/>
        <v>0</v>
      </c>
      <c r="CB39" s="44"/>
      <c r="CC39" s="44"/>
      <c r="CD39" s="44"/>
    </row>
    <row r="40" spans="1:82" ht="16.5" hidden="1" customHeight="1">
      <c r="A40" s="366">
        <f t="shared" si="10"/>
        <v>36</v>
      </c>
      <c r="B40" s="29"/>
      <c r="C40" s="367"/>
      <c r="D40" s="368"/>
      <c r="E40" s="369"/>
      <c r="F40" s="30"/>
      <c r="G40" s="31"/>
      <c r="H40" s="32"/>
      <c r="I40" s="370"/>
      <c r="J40" s="370"/>
      <c r="K40" s="33"/>
      <c r="L40" s="33"/>
      <c r="M40" s="33"/>
      <c r="N40" s="371"/>
      <c r="O40" s="372"/>
      <c r="P40" s="372"/>
      <c r="Q40" s="106" t="s">
        <v>160</v>
      </c>
      <c r="R40" s="107" t="s">
        <v>160</v>
      </c>
      <c r="S40" s="43"/>
      <c r="T40" s="122" t="s">
        <v>160</v>
      </c>
      <c r="U40" s="122" t="s">
        <v>160</v>
      </c>
      <c r="V40" s="123" t="s">
        <v>160</v>
      </c>
      <c r="W40" s="63">
        <f t="shared" si="11"/>
        <v>0</v>
      </c>
      <c r="X40" s="53">
        <f t="shared" si="12"/>
        <v>0</v>
      </c>
      <c r="Y40" s="54" t="str">
        <f t="shared" si="13"/>
        <v/>
      </c>
      <c r="Z40" s="85">
        <f t="shared" si="14"/>
        <v>0</v>
      </c>
      <c r="AA40" s="63">
        <f t="shared" si="15"/>
        <v>0</v>
      </c>
      <c r="AB40" s="53">
        <f t="shared" si="16"/>
        <v>0</v>
      </c>
      <c r="AC40" s="54" t="str">
        <f t="shared" si="17"/>
        <v/>
      </c>
      <c r="AD40" s="85">
        <f t="shared" si="18"/>
        <v>0</v>
      </c>
      <c r="AE40" s="63">
        <f t="shared" si="19"/>
        <v>0</v>
      </c>
      <c r="AF40" s="53">
        <f t="shared" si="20"/>
        <v>0</v>
      </c>
      <c r="AG40" s="54" t="str">
        <f t="shared" si="21"/>
        <v/>
      </c>
      <c r="AH40" s="85">
        <f t="shared" si="22"/>
        <v>0</v>
      </c>
      <c r="AI40" s="63">
        <f t="shared" si="23"/>
        <v>0</v>
      </c>
      <c r="AJ40" s="53">
        <f t="shared" si="24"/>
        <v>0</v>
      </c>
      <c r="AK40" s="54" t="str">
        <f t="shared" si="25"/>
        <v/>
      </c>
      <c r="AL40" s="85">
        <f t="shared" si="26"/>
        <v>0</v>
      </c>
      <c r="AM40" s="63">
        <f t="shared" si="27"/>
        <v>0</v>
      </c>
      <c r="AN40" s="53">
        <f t="shared" si="28"/>
        <v>0</v>
      </c>
      <c r="AO40" s="54" t="str">
        <f t="shared" si="29"/>
        <v/>
      </c>
      <c r="AP40" s="85">
        <f t="shared" si="30"/>
        <v>0</v>
      </c>
      <c r="AQ40" s="63">
        <f t="shared" si="31"/>
        <v>0</v>
      </c>
      <c r="AR40" s="53">
        <f t="shared" si="32"/>
        <v>0</v>
      </c>
      <c r="AS40" s="54" t="str">
        <f t="shared" si="33"/>
        <v/>
      </c>
      <c r="AT40" s="85">
        <f t="shared" si="34"/>
        <v>0</v>
      </c>
      <c r="AU40" s="63">
        <f t="shared" si="35"/>
        <v>0</v>
      </c>
      <c r="AV40" s="53">
        <f t="shared" si="36"/>
        <v>0</v>
      </c>
      <c r="AW40" s="54" t="str">
        <f t="shared" si="37"/>
        <v/>
      </c>
      <c r="AX40" s="85">
        <f t="shared" si="38"/>
        <v>0</v>
      </c>
      <c r="AY40" s="63">
        <f t="shared" si="39"/>
        <v>0</v>
      </c>
      <c r="AZ40" s="53">
        <f t="shared" si="40"/>
        <v>0</v>
      </c>
      <c r="BA40" s="54" t="str">
        <f t="shared" si="41"/>
        <v/>
      </c>
      <c r="BB40" s="85">
        <f t="shared" si="42"/>
        <v>0</v>
      </c>
      <c r="BC40" s="63">
        <f t="shared" si="43"/>
        <v>0</v>
      </c>
      <c r="BD40" s="53">
        <f t="shared" si="44"/>
        <v>0</v>
      </c>
      <c r="BE40" s="54" t="str">
        <f t="shared" si="45"/>
        <v/>
      </c>
      <c r="BF40" s="85">
        <f t="shared" si="46"/>
        <v>0</v>
      </c>
      <c r="BG40" s="63">
        <f t="shared" si="47"/>
        <v>0</v>
      </c>
      <c r="BH40" s="53">
        <f t="shared" si="48"/>
        <v>0</v>
      </c>
      <c r="BI40" s="54" t="str">
        <f t="shared" si="49"/>
        <v/>
      </c>
      <c r="BJ40" s="85">
        <f t="shared" si="50"/>
        <v>0</v>
      </c>
      <c r="BK40" s="63">
        <f t="shared" si="51"/>
        <v>0</v>
      </c>
      <c r="BL40" s="53">
        <f t="shared" si="52"/>
        <v>0</v>
      </c>
      <c r="BM40" s="54" t="str">
        <f t="shared" si="53"/>
        <v/>
      </c>
      <c r="BN40" s="85">
        <f t="shared" si="54"/>
        <v>0</v>
      </c>
      <c r="BO40" s="63">
        <f t="shared" si="55"/>
        <v>0</v>
      </c>
      <c r="BP40" s="53">
        <f t="shared" si="56"/>
        <v>0</v>
      </c>
      <c r="BQ40" s="54" t="str">
        <f t="shared" si="57"/>
        <v/>
      </c>
      <c r="BR40" s="85">
        <f t="shared" si="58"/>
        <v>0</v>
      </c>
      <c r="BS40" s="60">
        <f t="shared" si="7"/>
        <v>0</v>
      </c>
      <c r="BT40" s="59">
        <f t="shared" si="8"/>
        <v>0</v>
      </c>
      <c r="BU40" s="57"/>
      <c r="BV40" s="44"/>
      <c r="BY40" s="44"/>
      <c r="BZ40" s="44"/>
      <c r="CA40" s="279">
        <f t="shared" si="59"/>
        <v>0</v>
      </c>
      <c r="CB40" s="44"/>
      <c r="CC40" s="44"/>
      <c r="CD40" s="44"/>
    </row>
    <row r="41" spans="1:82" ht="16.5" hidden="1" customHeight="1">
      <c r="A41" s="366">
        <f t="shared" si="10"/>
        <v>37</v>
      </c>
      <c r="B41" s="29"/>
      <c r="C41" s="367"/>
      <c r="D41" s="368"/>
      <c r="E41" s="369"/>
      <c r="F41" s="30"/>
      <c r="G41" s="31"/>
      <c r="H41" s="32"/>
      <c r="I41" s="370"/>
      <c r="J41" s="370"/>
      <c r="K41" s="33"/>
      <c r="L41" s="33"/>
      <c r="M41" s="33"/>
      <c r="N41" s="371"/>
      <c r="O41" s="372"/>
      <c r="P41" s="372"/>
      <c r="Q41" s="106" t="s">
        <v>160</v>
      </c>
      <c r="R41" s="107" t="s">
        <v>160</v>
      </c>
      <c r="S41" s="43"/>
      <c r="T41" s="122" t="s">
        <v>160</v>
      </c>
      <c r="U41" s="122" t="s">
        <v>160</v>
      </c>
      <c r="V41" s="123" t="s">
        <v>160</v>
      </c>
      <c r="W41" s="63">
        <f t="shared" si="11"/>
        <v>0</v>
      </c>
      <c r="X41" s="53">
        <f t="shared" si="12"/>
        <v>0</v>
      </c>
      <c r="Y41" s="54" t="str">
        <f t="shared" si="13"/>
        <v/>
      </c>
      <c r="Z41" s="85">
        <f t="shared" si="14"/>
        <v>0</v>
      </c>
      <c r="AA41" s="63">
        <f t="shared" si="15"/>
        <v>0</v>
      </c>
      <c r="AB41" s="53">
        <f t="shared" si="16"/>
        <v>0</v>
      </c>
      <c r="AC41" s="54" t="str">
        <f t="shared" si="17"/>
        <v/>
      </c>
      <c r="AD41" s="85">
        <f t="shared" si="18"/>
        <v>0</v>
      </c>
      <c r="AE41" s="63">
        <f t="shared" si="19"/>
        <v>0</v>
      </c>
      <c r="AF41" s="53">
        <f t="shared" si="20"/>
        <v>0</v>
      </c>
      <c r="AG41" s="54" t="str">
        <f t="shared" si="21"/>
        <v/>
      </c>
      <c r="AH41" s="85">
        <f t="shared" si="22"/>
        <v>0</v>
      </c>
      <c r="AI41" s="63">
        <f t="shared" si="23"/>
        <v>0</v>
      </c>
      <c r="AJ41" s="53">
        <f t="shared" si="24"/>
        <v>0</v>
      </c>
      <c r="AK41" s="54" t="str">
        <f t="shared" si="25"/>
        <v/>
      </c>
      <c r="AL41" s="85">
        <f t="shared" si="26"/>
        <v>0</v>
      </c>
      <c r="AM41" s="63">
        <f t="shared" si="27"/>
        <v>0</v>
      </c>
      <c r="AN41" s="53">
        <f t="shared" si="28"/>
        <v>0</v>
      </c>
      <c r="AO41" s="54" t="str">
        <f t="shared" si="29"/>
        <v/>
      </c>
      <c r="AP41" s="85">
        <f t="shared" si="30"/>
        <v>0</v>
      </c>
      <c r="AQ41" s="63">
        <f t="shared" si="31"/>
        <v>0</v>
      </c>
      <c r="AR41" s="53">
        <f t="shared" si="32"/>
        <v>0</v>
      </c>
      <c r="AS41" s="54" t="str">
        <f t="shared" si="33"/>
        <v/>
      </c>
      <c r="AT41" s="85">
        <f t="shared" si="34"/>
        <v>0</v>
      </c>
      <c r="AU41" s="63">
        <f t="shared" si="35"/>
        <v>0</v>
      </c>
      <c r="AV41" s="53">
        <f t="shared" si="36"/>
        <v>0</v>
      </c>
      <c r="AW41" s="54" t="str">
        <f t="shared" si="37"/>
        <v/>
      </c>
      <c r="AX41" s="85">
        <f t="shared" si="38"/>
        <v>0</v>
      </c>
      <c r="AY41" s="63">
        <f t="shared" si="39"/>
        <v>0</v>
      </c>
      <c r="AZ41" s="53">
        <f t="shared" si="40"/>
        <v>0</v>
      </c>
      <c r="BA41" s="54" t="str">
        <f t="shared" si="41"/>
        <v/>
      </c>
      <c r="BB41" s="85">
        <f t="shared" si="42"/>
        <v>0</v>
      </c>
      <c r="BC41" s="63">
        <f t="shared" si="43"/>
        <v>0</v>
      </c>
      <c r="BD41" s="53">
        <f t="shared" si="44"/>
        <v>0</v>
      </c>
      <c r="BE41" s="54" t="str">
        <f t="shared" si="45"/>
        <v/>
      </c>
      <c r="BF41" s="85">
        <f t="shared" si="46"/>
        <v>0</v>
      </c>
      <c r="BG41" s="63">
        <f t="shared" si="47"/>
        <v>0</v>
      </c>
      <c r="BH41" s="53">
        <f t="shared" si="48"/>
        <v>0</v>
      </c>
      <c r="BI41" s="54" t="str">
        <f t="shared" si="49"/>
        <v/>
      </c>
      <c r="BJ41" s="85">
        <f t="shared" si="50"/>
        <v>0</v>
      </c>
      <c r="BK41" s="63">
        <f t="shared" si="51"/>
        <v>0</v>
      </c>
      <c r="BL41" s="53">
        <f t="shared" si="52"/>
        <v>0</v>
      </c>
      <c r="BM41" s="54" t="str">
        <f t="shared" si="53"/>
        <v/>
      </c>
      <c r="BN41" s="85">
        <f t="shared" si="54"/>
        <v>0</v>
      </c>
      <c r="BO41" s="63">
        <f t="shared" si="55"/>
        <v>0</v>
      </c>
      <c r="BP41" s="53">
        <f t="shared" si="56"/>
        <v>0</v>
      </c>
      <c r="BQ41" s="54" t="str">
        <f t="shared" si="57"/>
        <v/>
      </c>
      <c r="BR41" s="85">
        <f t="shared" si="58"/>
        <v>0</v>
      </c>
      <c r="BS41" s="60">
        <f t="shared" si="7"/>
        <v>0</v>
      </c>
      <c r="BT41" s="59">
        <f t="shared" si="8"/>
        <v>0</v>
      </c>
      <c r="BU41" s="57"/>
      <c r="BV41" s="44"/>
      <c r="BY41" s="44"/>
      <c r="BZ41" s="44"/>
      <c r="CA41" s="279">
        <f t="shared" si="59"/>
        <v>0</v>
      </c>
      <c r="CB41" s="44"/>
      <c r="CC41" s="44"/>
      <c r="CD41" s="44"/>
    </row>
    <row r="42" spans="1:82" ht="16.5" hidden="1" customHeight="1">
      <c r="A42" s="366">
        <f t="shared" si="10"/>
        <v>38</v>
      </c>
      <c r="B42" s="29"/>
      <c r="C42" s="367"/>
      <c r="D42" s="368"/>
      <c r="E42" s="369"/>
      <c r="F42" s="30"/>
      <c r="G42" s="31"/>
      <c r="H42" s="32"/>
      <c r="I42" s="370"/>
      <c r="J42" s="370"/>
      <c r="K42" s="33"/>
      <c r="L42" s="33"/>
      <c r="M42" s="33"/>
      <c r="N42" s="371"/>
      <c r="O42" s="372"/>
      <c r="P42" s="372"/>
      <c r="Q42" s="106" t="s">
        <v>160</v>
      </c>
      <c r="R42" s="107" t="s">
        <v>160</v>
      </c>
      <c r="S42" s="43"/>
      <c r="T42" s="122" t="s">
        <v>160</v>
      </c>
      <c r="U42" s="122" t="s">
        <v>160</v>
      </c>
      <c r="V42" s="123" t="s">
        <v>160</v>
      </c>
      <c r="W42" s="63">
        <f t="shared" si="11"/>
        <v>0</v>
      </c>
      <c r="X42" s="53">
        <f t="shared" si="12"/>
        <v>0</v>
      </c>
      <c r="Y42" s="54" t="str">
        <f t="shared" si="13"/>
        <v/>
      </c>
      <c r="Z42" s="85">
        <f t="shared" si="14"/>
        <v>0</v>
      </c>
      <c r="AA42" s="63">
        <f t="shared" si="15"/>
        <v>0</v>
      </c>
      <c r="AB42" s="53">
        <f t="shared" si="16"/>
        <v>0</v>
      </c>
      <c r="AC42" s="54" t="str">
        <f t="shared" si="17"/>
        <v/>
      </c>
      <c r="AD42" s="85">
        <f t="shared" si="18"/>
        <v>0</v>
      </c>
      <c r="AE42" s="63">
        <f t="shared" si="19"/>
        <v>0</v>
      </c>
      <c r="AF42" s="53">
        <f t="shared" si="20"/>
        <v>0</v>
      </c>
      <c r="AG42" s="54" t="str">
        <f t="shared" si="21"/>
        <v/>
      </c>
      <c r="AH42" s="85">
        <f t="shared" si="22"/>
        <v>0</v>
      </c>
      <c r="AI42" s="63">
        <f t="shared" si="23"/>
        <v>0</v>
      </c>
      <c r="AJ42" s="53">
        <f t="shared" si="24"/>
        <v>0</v>
      </c>
      <c r="AK42" s="54" t="str">
        <f t="shared" si="25"/>
        <v/>
      </c>
      <c r="AL42" s="85">
        <f t="shared" si="26"/>
        <v>0</v>
      </c>
      <c r="AM42" s="63">
        <f t="shared" si="27"/>
        <v>0</v>
      </c>
      <c r="AN42" s="53">
        <f t="shared" si="28"/>
        <v>0</v>
      </c>
      <c r="AO42" s="54" t="str">
        <f t="shared" si="29"/>
        <v/>
      </c>
      <c r="AP42" s="85">
        <f t="shared" si="30"/>
        <v>0</v>
      </c>
      <c r="AQ42" s="63">
        <f t="shared" si="31"/>
        <v>0</v>
      </c>
      <c r="AR42" s="53">
        <f t="shared" si="32"/>
        <v>0</v>
      </c>
      <c r="AS42" s="54" t="str">
        <f t="shared" si="33"/>
        <v/>
      </c>
      <c r="AT42" s="85">
        <f t="shared" si="34"/>
        <v>0</v>
      </c>
      <c r="AU42" s="63">
        <f t="shared" si="35"/>
        <v>0</v>
      </c>
      <c r="AV42" s="53">
        <f t="shared" si="36"/>
        <v>0</v>
      </c>
      <c r="AW42" s="54" t="str">
        <f t="shared" si="37"/>
        <v/>
      </c>
      <c r="AX42" s="85">
        <f t="shared" si="38"/>
        <v>0</v>
      </c>
      <c r="AY42" s="63">
        <f t="shared" si="39"/>
        <v>0</v>
      </c>
      <c r="AZ42" s="53">
        <f t="shared" si="40"/>
        <v>0</v>
      </c>
      <c r="BA42" s="54" t="str">
        <f t="shared" si="41"/>
        <v/>
      </c>
      <c r="BB42" s="85">
        <f t="shared" si="42"/>
        <v>0</v>
      </c>
      <c r="BC42" s="63">
        <f t="shared" si="43"/>
        <v>0</v>
      </c>
      <c r="BD42" s="53">
        <f t="shared" si="44"/>
        <v>0</v>
      </c>
      <c r="BE42" s="54" t="str">
        <f t="shared" si="45"/>
        <v/>
      </c>
      <c r="BF42" s="85">
        <f t="shared" si="46"/>
        <v>0</v>
      </c>
      <c r="BG42" s="63">
        <f t="shared" si="47"/>
        <v>0</v>
      </c>
      <c r="BH42" s="53">
        <f t="shared" si="48"/>
        <v>0</v>
      </c>
      <c r="BI42" s="54" t="str">
        <f t="shared" si="49"/>
        <v/>
      </c>
      <c r="BJ42" s="85">
        <f t="shared" si="50"/>
        <v>0</v>
      </c>
      <c r="BK42" s="63">
        <f t="shared" si="51"/>
        <v>0</v>
      </c>
      <c r="BL42" s="53">
        <f t="shared" si="52"/>
        <v>0</v>
      </c>
      <c r="BM42" s="54" t="str">
        <f t="shared" si="53"/>
        <v/>
      </c>
      <c r="BN42" s="85">
        <f t="shared" si="54"/>
        <v>0</v>
      </c>
      <c r="BO42" s="63">
        <f t="shared" si="55"/>
        <v>0</v>
      </c>
      <c r="BP42" s="53">
        <f t="shared" si="56"/>
        <v>0</v>
      </c>
      <c r="BQ42" s="54" t="str">
        <f t="shared" si="57"/>
        <v/>
      </c>
      <c r="BR42" s="85">
        <f t="shared" si="58"/>
        <v>0</v>
      </c>
      <c r="BS42" s="60">
        <f t="shared" si="7"/>
        <v>0</v>
      </c>
      <c r="BT42" s="59">
        <f t="shared" si="8"/>
        <v>0</v>
      </c>
      <c r="BU42" s="57"/>
      <c r="BV42" s="44"/>
      <c r="BY42" s="44"/>
      <c r="BZ42" s="44"/>
      <c r="CA42" s="279">
        <f t="shared" si="59"/>
        <v>0</v>
      </c>
      <c r="CB42" s="44"/>
      <c r="CC42" s="44"/>
      <c r="CD42" s="44"/>
    </row>
    <row r="43" spans="1:82" ht="16.5" hidden="1" customHeight="1">
      <c r="A43" s="366">
        <f t="shared" si="10"/>
        <v>39</v>
      </c>
      <c r="B43" s="29"/>
      <c r="C43" s="367"/>
      <c r="D43" s="368"/>
      <c r="E43" s="369"/>
      <c r="F43" s="30"/>
      <c r="G43" s="31"/>
      <c r="H43" s="32"/>
      <c r="I43" s="370"/>
      <c r="J43" s="370"/>
      <c r="K43" s="33"/>
      <c r="L43" s="33"/>
      <c r="M43" s="33"/>
      <c r="N43" s="371"/>
      <c r="O43" s="372"/>
      <c r="P43" s="372"/>
      <c r="Q43" s="106" t="s">
        <v>160</v>
      </c>
      <c r="R43" s="107" t="s">
        <v>160</v>
      </c>
      <c r="S43" s="43"/>
      <c r="T43" s="122" t="s">
        <v>160</v>
      </c>
      <c r="U43" s="122" t="s">
        <v>160</v>
      </c>
      <c r="V43" s="123" t="s">
        <v>160</v>
      </c>
      <c r="W43" s="63">
        <f t="shared" si="11"/>
        <v>0</v>
      </c>
      <c r="X43" s="53">
        <f t="shared" si="12"/>
        <v>0</v>
      </c>
      <c r="Y43" s="54" t="str">
        <f t="shared" si="13"/>
        <v/>
      </c>
      <c r="Z43" s="85">
        <f t="shared" si="14"/>
        <v>0</v>
      </c>
      <c r="AA43" s="63">
        <f t="shared" si="15"/>
        <v>0</v>
      </c>
      <c r="AB43" s="53">
        <f t="shared" si="16"/>
        <v>0</v>
      </c>
      <c r="AC43" s="54" t="str">
        <f t="shared" si="17"/>
        <v/>
      </c>
      <c r="AD43" s="85">
        <f t="shared" si="18"/>
        <v>0</v>
      </c>
      <c r="AE43" s="63">
        <f t="shared" si="19"/>
        <v>0</v>
      </c>
      <c r="AF43" s="53">
        <f t="shared" si="20"/>
        <v>0</v>
      </c>
      <c r="AG43" s="54" t="str">
        <f t="shared" si="21"/>
        <v/>
      </c>
      <c r="AH43" s="85">
        <f t="shared" si="22"/>
        <v>0</v>
      </c>
      <c r="AI43" s="63">
        <f t="shared" si="23"/>
        <v>0</v>
      </c>
      <c r="AJ43" s="53">
        <f t="shared" si="24"/>
        <v>0</v>
      </c>
      <c r="AK43" s="54" t="str">
        <f t="shared" si="25"/>
        <v/>
      </c>
      <c r="AL43" s="85">
        <f t="shared" si="26"/>
        <v>0</v>
      </c>
      <c r="AM43" s="63">
        <f t="shared" si="27"/>
        <v>0</v>
      </c>
      <c r="AN43" s="53">
        <f t="shared" si="28"/>
        <v>0</v>
      </c>
      <c r="AO43" s="54" t="str">
        <f t="shared" si="29"/>
        <v/>
      </c>
      <c r="AP43" s="85">
        <f t="shared" si="30"/>
        <v>0</v>
      </c>
      <c r="AQ43" s="63">
        <f t="shared" si="31"/>
        <v>0</v>
      </c>
      <c r="AR43" s="53">
        <f t="shared" si="32"/>
        <v>0</v>
      </c>
      <c r="AS43" s="54" t="str">
        <f t="shared" si="33"/>
        <v/>
      </c>
      <c r="AT43" s="85">
        <f t="shared" si="34"/>
        <v>0</v>
      </c>
      <c r="AU43" s="63">
        <f t="shared" si="35"/>
        <v>0</v>
      </c>
      <c r="AV43" s="53">
        <f t="shared" si="36"/>
        <v>0</v>
      </c>
      <c r="AW43" s="54" t="str">
        <f t="shared" si="37"/>
        <v/>
      </c>
      <c r="AX43" s="85">
        <f t="shared" si="38"/>
        <v>0</v>
      </c>
      <c r="AY43" s="63">
        <f t="shared" si="39"/>
        <v>0</v>
      </c>
      <c r="AZ43" s="53">
        <f t="shared" si="40"/>
        <v>0</v>
      </c>
      <c r="BA43" s="54" t="str">
        <f t="shared" si="41"/>
        <v/>
      </c>
      <c r="BB43" s="85">
        <f t="shared" si="42"/>
        <v>0</v>
      </c>
      <c r="BC43" s="63">
        <f t="shared" si="43"/>
        <v>0</v>
      </c>
      <c r="BD43" s="53">
        <f t="shared" si="44"/>
        <v>0</v>
      </c>
      <c r="BE43" s="54" t="str">
        <f t="shared" si="45"/>
        <v/>
      </c>
      <c r="BF43" s="85">
        <f t="shared" si="46"/>
        <v>0</v>
      </c>
      <c r="BG43" s="63">
        <f t="shared" si="47"/>
        <v>0</v>
      </c>
      <c r="BH43" s="53">
        <f t="shared" si="48"/>
        <v>0</v>
      </c>
      <c r="BI43" s="54" t="str">
        <f t="shared" si="49"/>
        <v/>
      </c>
      <c r="BJ43" s="85">
        <f t="shared" si="50"/>
        <v>0</v>
      </c>
      <c r="BK43" s="63">
        <f t="shared" si="51"/>
        <v>0</v>
      </c>
      <c r="BL43" s="53">
        <f t="shared" si="52"/>
        <v>0</v>
      </c>
      <c r="BM43" s="54" t="str">
        <f t="shared" si="53"/>
        <v/>
      </c>
      <c r="BN43" s="85">
        <f t="shared" si="54"/>
        <v>0</v>
      </c>
      <c r="BO43" s="63">
        <f t="shared" si="55"/>
        <v>0</v>
      </c>
      <c r="BP43" s="53">
        <f t="shared" si="56"/>
        <v>0</v>
      </c>
      <c r="BQ43" s="54" t="str">
        <f t="shared" si="57"/>
        <v/>
      </c>
      <c r="BR43" s="85">
        <f t="shared" si="58"/>
        <v>0</v>
      </c>
      <c r="BS43" s="60">
        <f t="shared" si="7"/>
        <v>0</v>
      </c>
      <c r="BT43" s="59">
        <f t="shared" si="8"/>
        <v>0</v>
      </c>
      <c r="BU43" s="57"/>
      <c r="BV43" s="44"/>
      <c r="BY43" s="44"/>
      <c r="BZ43" s="44"/>
      <c r="CA43" s="279">
        <f t="shared" si="59"/>
        <v>0</v>
      </c>
      <c r="CB43" s="44"/>
      <c r="CC43" s="44"/>
      <c r="CD43" s="44"/>
    </row>
    <row r="44" spans="1:82" ht="16.5" hidden="1" customHeight="1">
      <c r="A44" s="366">
        <f t="shared" si="10"/>
        <v>40</v>
      </c>
      <c r="B44" s="29"/>
      <c r="C44" s="367"/>
      <c r="D44" s="368"/>
      <c r="E44" s="369"/>
      <c r="F44" s="30"/>
      <c r="G44" s="31"/>
      <c r="H44" s="32"/>
      <c r="I44" s="370"/>
      <c r="J44" s="370"/>
      <c r="K44" s="33"/>
      <c r="L44" s="33"/>
      <c r="M44" s="33"/>
      <c r="N44" s="371"/>
      <c r="O44" s="372"/>
      <c r="P44" s="372"/>
      <c r="Q44" s="106" t="s">
        <v>160</v>
      </c>
      <c r="R44" s="107" t="s">
        <v>160</v>
      </c>
      <c r="S44" s="43"/>
      <c r="T44" s="122" t="s">
        <v>160</v>
      </c>
      <c r="U44" s="122" t="s">
        <v>160</v>
      </c>
      <c r="V44" s="123" t="s">
        <v>160</v>
      </c>
      <c r="W44" s="63">
        <f t="shared" si="11"/>
        <v>0</v>
      </c>
      <c r="X44" s="53">
        <f t="shared" si="12"/>
        <v>0</v>
      </c>
      <c r="Y44" s="54" t="str">
        <f t="shared" si="13"/>
        <v/>
      </c>
      <c r="Z44" s="85">
        <f t="shared" si="14"/>
        <v>0</v>
      </c>
      <c r="AA44" s="63">
        <f t="shared" si="15"/>
        <v>0</v>
      </c>
      <c r="AB44" s="53">
        <f t="shared" si="16"/>
        <v>0</v>
      </c>
      <c r="AC44" s="54" t="str">
        <f t="shared" si="17"/>
        <v/>
      </c>
      <c r="AD44" s="85">
        <f t="shared" si="18"/>
        <v>0</v>
      </c>
      <c r="AE44" s="63">
        <f t="shared" si="19"/>
        <v>0</v>
      </c>
      <c r="AF44" s="53">
        <f t="shared" si="20"/>
        <v>0</v>
      </c>
      <c r="AG44" s="54" t="str">
        <f t="shared" si="21"/>
        <v/>
      </c>
      <c r="AH44" s="85">
        <f t="shared" si="22"/>
        <v>0</v>
      </c>
      <c r="AI44" s="63">
        <f t="shared" si="23"/>
        <v>0</v>
      </c>
      <c r="AJ44" s="53">
        <f t="shared" si="24"/>
        <v>0</v>
      </c>
      <c r="AK44" s="54" t="str">
        <f t="shared" si="25"/>
        <v/>
      </c>
      <c r="AL44" s="85">
        <f t="shared" si="26"/>
        <v>0</v>
      </c>
      <c r="AM44" s="63">
        <f t="shared" si="27"/>
        <v>0</v>
      </c>
      <c r="AN44" s="53">
        <f t="shared" si="28"/>
        <v>0</v>
      </c>
      <c r="AO44" s="54" t="str">
        <f t="shared" si="29"/>
        <v/>
      </c>
      <c r="AP44" s="85">
        <f t="shared" si="30"/>
        <v>0</v>
      </c>
      <c r="AQ44" s="63">
        <f t="shared" si="31"/>
        <v>0</v>
      </c>
      <c r="AR44" s="53">
        <f t="shared" si="32"/>
        <v>0</v>
      </c>
      <c r="AS44" s="54" t="str">
        <f t="shared" si="33"/>
        <v/>
      </c>
      <c r="AT44" s="85">
        <f t="shared" si="34"/>
        <v>0</v>
      </c>
      <c r="AU44" s="63">
        <f t="shared" si="35"/>
        <v>0</v>
      </c>
      <c r="AV44" s="53">
        <f t="shared" si="36"/>
        <v>0</v>
      </c>
      <c r="AW44" s="54" t="str">
        <f t="shared" si="37"/>
        <v/>
      </c>
      <c r="AX44" s="85">
        <f t="shared" si="38"/>
        <v>0</v>
      </c>
      <c r="AY44" s="63">
        <f t="shared" si="39"/>
        <v>0</v>
      </c>
      <c r="AZ44" s="53">
        <f t="shared" si="40"/>
        <v>0</v>
      </c>
      <c r="BA44" s="54" t="str">
        <f t="shared" si="41"/>
        <v/>
      </c>
      <c r="BB44" s="85">
        <f t="shared" si="42"/>
        <v>0</v>
      </c>
      <c r="BC44" s="63">
        <f t="shared" si="43"/>
        <v>0</v>
      </c>
      <c r="BD44" s="53">
        <f t="shared" si="44"/>
        <v>0</v>
      </c>
      <c r="BE44" s="54" t="str">
        <f t="shared" si="45"/>
        <v/>
      </c>
      <c r="BF44" s="85">
        <f t="shared" si="46"/>
        <v>0</v>
      </c>
      <c r="BG44" s="63">
        <f t="shared" si="47"/>
        <v>0</v>
      </c>
      <c r="BH44" s="53">
        <f t="shared" si="48"/>
        <v>0</v>
      </c>
      <c r="BI44" s="54" t="str">
        <f t="shared" si="49"/>
        <v/>
      </c>
      <c r="BJ44" s="85">
        <f t="shared" si="50"/>
        <v>0</v>
      </c>
      <c r="BK44" s="63">
        <f t="shared" si="51"/>
        <v>0</v>
      </c>
      <c r="BL44" s="53">
        <f t="shared" si="52"/>
        <v>0</v>
      </c>
      <c r="BM44" s="54" t="str">
        <f t="shared" si="53"/>
        <v/>
      </c>
      <c r="BN44" s="85">
        <f t="shared" si="54"/>
        <v>0</v>
      </c>
      <c r="BO44" s="63">
        <f t="shared" si="55"/>
        <v>0</v>
      </c>
      <c r="BP44" s="53">
        <f t="shared" si="56"/>
        <v>0</v>
      </c>
      <c r="BQ44" s="54" t="str">
        <f t="shared" si="57"/>
        <v/>
      </c>
      <c r="BR44" s="85">
        <f t="shared" si="58"/>
        <v>0</v>
      </c>
      <c r="BS44" s="60">
        <f t="shared" si="7"/>
        <v>0</v>
      </c>
      <c r="BT44" s="59">
        <f t="shared" si="8"/>
        <v>0</v>
      </c>
      <c r="BU44" s="57"/>
      <c r="BV44" s="44"/>
      <c r="BY44" s="44"/>
      <c r="BZ44" s="44"/>
      <c r="CA44" s="279">
        <f t="shared" si="59"/>
        <v>0</v>
      </c>
      <c r="CB44" s="44"/>
      <c r="CC44" s="44"/>
      <c r="CD44" s="44"/>
    </row>
    <row r="45" spans="1:82" ht="16.5" hidden="1" customHeight="1">
      <c r="A45" s="366">
        <f t="shared" si="10"/>
        <v>41</v>
      </c>
      <c r="B45" s="29"/>
      <c r="C45" s="367"/>
      <c r="D45" s="368"/>
      <c r="E45" s="369"/>
      <c r="F45" s="30"/>
      <c r="G45" s="31"/>
      <c r="H45" s="32"/>
      <c r="I45" s="370"/>
      <c r="J45" s="370"/>
      <c r="K45" s="33"/>
      <c r="L45" s="33"/>
      <c r="M45" s="33"/>
      <c r="N45" s="371"/>
      <c r="O45" s="372"/>
      <c r="P45" s="372"/>
      <c r="Q45" s="106" t="s">
        <v>160</v>
      </c>
      <c r="R45" s="107" t="s">
        <v>160</v>
      </c>
      <c r="S45" s="43"/>
      <c r="T45" s="122" t="s">
        <v>160</v>
      </c>
      <c r="U45" s="122" t="s">
        <v>160</v>
      </c>
      <c r="V45" s="123" t="s">
        <v>160</v>
      </c>
      <c r="W45" s="63">
        <f t="shared" si="11"/>
        <v>0</v>
      </c>
      <c r="X45" s="53">
        <f t="shared" si="12"/>
        <v>0</v>
      </c>
      <c r="Y45" s="54" t="str">
        <f t="shared" si="13"/>
        <v/>
      </c>
      <c r="Z45" s="85">
        <f t="shared" si="14"/>
        <v>0</v>
      </c>
      <c r="AA45" s="63">
        <f t="shared" si="15"/>
        <v>0</v>
      </c>
      <c r="AB45" s="53">
        <f t="shared" si="16"/>
        <v>0</v>
      </c>
      <c r="AC45" s="54" t="str">
        <f t="shared" si="17"/>
        <v/>
      </c>
      <c r="AD45" s="85">
        <f t="shared" si="18"/>
        <v>0</v>
      </c>
      <c r="AE45" s="63">
        <f t="shared" si="19"/>
        <v>0</v>
      </c>
      <c r="AF45" s="53">
        <f t="shared" si="20"/>
        <v>0</v>
      </c>
      <c r="AG45" s="54" t="str">
        <f t="shared" si="21"/>
        <v/>
      </c>
      <c r="AH45" s="85">
        <f t="shared" si="22"/>
        <v>0</v>
      </c>
      <c r="AI45" s="63">
        <f t="shared" si="23"/>
        <v>0</v>
      </c>
      <c r="AJ45" s="53">
        <f t="shared" si="24"/>
        <v>0</v>
      </c>
      <c r="AK45" s="54" t="str">
        <f t="shared" si="25"/>
        <v/>
      </c>
      <c r="AL45" s="85">
        <f t="shared" si="26"/>
        <v>0</v>
      </c>
      <c r="AM45" s="63">
        <f t="shared" si="27"/>
        <v>0</v>
      </c>
      <c r="AN45" s="53">
        <f t="shared" si="28"/>
        <v>0</v>
      </c>
      <c r="AO45" s="54" t="str">
        <f t="shared" si="29"/>
        <v/>
      </c>
      <c r="AP45" s="85">
        <f t="shared" si="30"/>
        <v>0</v>
      </c>
      <c r="AQ45" s="63">
        <f t="shared" si="31"/>
        <v>0</v>
      </c>
      <c r="AR45" s="53">
        <f t="shared" si="32"/>
        <v>0</v>
      </c>
      <c r="AS45" s="54" t="str">
        <f t="shared" si="33"/>
        <v/>
      </c>
      <c r="AT45" s="85">
        <f t="shared" si="34"/>
        <v>0</v>
      </c>
      <c r="AU45" s="63">
        <f t="shared" si="35"/>
        <v>0</v>
      </c>
      <c r="AV45" s="53">
        <f t="shared" si="36"/>
        <v>0</v>
      </c>
      <c r="AW45" s="54" t="str">
        <f t="shared" si="37"/>
        <v/>
      </c>
      <c r="AX45" s="85">
        <f t="shared" si="38"/>
        <v>0</v>
      </c>
      <c r="AY45" s="63">
        <f t="shared" si="39"/>
        <v>0</v>
      </c>
      <c r="AZ45" s="53">
        <f t="shared" si="40"/>
        <v>0</v>
      </c>
      <c r="BA45" s="54" t="str">
        <f t="shared" si="41"/>
        <v/>
      </c>
      <c r="BB45" s="85">
        <f t="shared" si="42"/>
        <v>0</v>
      </c>
      <c r="BC45" s="63">
        <f t="shared" si="43"/>
        <v>0</v>
      </c>
      <c r="BD45" s="53">
        <f t="shared" si="44"/>
        <v>0</v>
      </c>
      <c r="BE45" s="54" t="str">
        <f t="shared" si="45"/>
        <v/>
      </c>
      <c r="BF45" s="85">
        <f t="shared" si="46"/>
        <v>0</v>
      </c>
      <c r="BG45" s="63">
        <f t="shared" si="47"/>
        <v>0</v>
      </c>
      <c r="BH45" s="53">
        <f t="shared" si="48"/>
        <v>0</v>
      </c>
      <c r="BI45" s="54" t="str">
        <f t="shared" si="49"/>
        <v/>
      </c>
      <c r="BJ45" s="85">
        <f t="shared" si="50"/>
        <v>0</v>
      </c>
      <c r="BK45" s="63">
        <f t="shared" si="51"/>
        <v>0</v>
      </c>
      <c r="BL45" s="53">
        <f t="shared" si="52"/>
        <v>0</v>
      </c>
      <c r="BM45" s="54" t="str">
        <f t="shared" si="53"/>
        <v/>
      </c>
      <c r="BN45" s="85">
        <f t="shared" si="54"/>
        <v>0</v>
      </c>
      <c r="BO45" s="63">
        <f t="shared" si="55"/>
        <v>0</v>
      </c>
      <c r="BP45" s="53">
        <f t="shared" si="56"/>
        <v>0</v>
      </c>
      <c r="BQ45" s="54" t="str">
        <f t="shared" si="57"/>
        <v/>
      </c>
      <c r="BR45" s="85">
        <f t="shared" si="58"/>
        <v>0</v>
      </c>
      <c r="BS45" s="60">
        <f t="shared" si="7"/>
        <v>0</v>
      </c>
      <c r="BT45" s="59">
        <f t="shared" si="8"/>
        <v>0</v>
      </c>
      <c r="BU45" s="57"/>
      <c r="BV45" s="44"/>
      <c r="BY45" s="44"/>
      <c r="BZ45" s="44"/>
      <c r="CA45" s="279">
        <f t="shared" si="59"/>
        <v>0</v>
      </c>
      <c r="CB45" s="44"/>
      <c r="CC45" s="44"/>
      <c r="CD45" s="44"/>
    </row>
    <row r="46" spans="1:82" ht="16.5" hidden="1" customHeight="1">
      <c r="A46" s="366">
        <f t="shared" si="10"/>
        <v>42</v>
      </c>
      <c r="B46" s="29"/>
      <c r="C46" s="367"/>
      <c r="D46" s="368"/>
      <c r="E46" s="369"/>
      <c r="F46" s="30"/>
      <c r="G46" s="31"/>
      <c r="H46" s="32"/>
      <c r="I46" s="370"/>
      <c r="J46" s="370"/>
      <c r="K46" s="33"/>
      <c r="L46" s="33"/>
      <c r="M46" s="33"/>
      <c r="N46" s="371"/>
      <c r="O46" s="372"/>
      <c r="P46" s="372"/>
      <c r="Q46" s="106" t="s">
        <v>160</v>
      </c>
      <c r="R46" s="107" t="s">
        <v>160</v>
      </c>
      <c r="S46" s="43"/>
      <c r="T46" s="122" t="s">
        <v>160</v>
      </c>
      <c r="U46" s="122" t="s">
        <v>160</v>
      </c>
      <c r="V46" s="123" t="s">
        <v>160</v>
      </c>
      <c r="W46" s="63">
        <f t="shared" si="11"/>
        <v>0</v>
      </c>
      <c r="X46" s="53">
        <f t="shared" si="12"/>
        <v>0</v>
      </c>
      <c r="Y46" s="54" t="str">
        <f t="shared" si="13"/>
        <v/>
      </c>
      <c r="Z46" s="85">
        <f t="shared" si="14"/>
        <v>0</v>
      </c>
      <c r="AA46" s="63">
        <f t="shared" si="15"/>
        <v>0</v>
      </c>
      <c r="AB46" s="53">
        <f t="shared" si="16"/>
        <v>0</v>
      </c>
      <c r="AC46" s="54" t="str">
        <f t="shared" si="17"/>
        <v/>
      </c>
      <c r="AD46" s="85">
        <f t="shared" si="18"/>
        <v>0</v>
      </c>
      <c r="AE46" s="63">
        <f t="shared" si="19"/>
        <v>0</v>
      </c>
      <c r="AF46" s="53">
        <f t="shared" si="20"/>
        <v>0</v>
      </c>
      <c r="AG46" s="54" t="str">
        <f t="shared" si="21"/>
        <v/>
      </c>
      <c r="AH46" s="85">
        <f t="shared" si="22"/>
        <v>0</v>
      </c>
      <c r="AI46" s="63">
        <f t="shared" si="23"/>
        <v>0</v>
      </c>
      <c r="AJ46" s="53">
        <f t="shared" si="24"/>
        <v>0</v>
      </c>
      <c r="AK46" s="54" t="str">
        <f t="shared" si="25"/>
        <v/>
      </c>
      <c r="AL46" s="85">
        <f t="shared" si="26"/>
        <v>0</v>
      </c>
      <c r="AM46" s="63">
        <f t="shared" si="27"/>
        <v>0</v>
      </c>
      <c r="AN46" s="53">
        <f t="shared" si="28"/>
        <v>0</v>
      </c>
      <c r="AO46" s="54" t="str">
        <f t="shared" si="29"/>
        <v/>
      </c>
      <c r="AP46" s="85">
        <f t="shared" si="30"/>
        <v>0</v>
      </c>
      <c r="AQ46" s="63">
        <f t="shared" si="31"/>
        <v>0</v>
      </c>
      <c r="AR46" s="53">
        <f t="shared" si="32"/>
        <v>0</v>
      </c>
      <c r="AS46" s="54" t="str">
        <f t="shared" si="33"/>
        <v/>
      </c>
      <c r="AT46" s="85">
        <f t="shared" si="34"/>
        <v>0</v>
      </c>
      <c r="AU46" s="63">
        <f t="shared" si="35"/>
        <v>0</v>
      </c>
      <c r="AV46" s="53">
        <f t="shared" si="36"/>
        <v>0</v>
      </c>
      <c r="AW46" s="54" t="str">
        <f t="shared" si="37"/>
        <v/>
      </c>
      <c r="AX46" s="85">
        <f t="shared" si="38"/>
        <v>0</v>
      </c>
      <c r="AY46" s="63">
        <f t="shared" si="39"/>
        <v>0</v>
      </c>
      <c r="AZ46" s="53">
        <f t="shared" si="40"/>
        <v>0</v>
      </c>
      <c r="BA46" s="54" t="str">
        <f t="shared" si="41"/>
        <v/>
      </c>
      <c r="BB46" s="85">
        <f t="shared" si="42"/>
        <v>0</v>
      </c>
      <c r="BC46" s="63">
        <f t="shared" si="43"/>
        <v>0</v>
      </c>
      <c r="BD46" s="53">
        <f t="shared" si="44"/>
        <v>0</v>
      </c>
      <c r="BE46" s="54" t="str">
        <f t="shared" si="45"/>
        <v/>
      </c>
      <c r="BF46" s="85">
        <f t="shared" si="46"/>
        <v>0</v>
      </c>
      <c r="BG46" s="63">
        <f t="shared" si="47"/>
        <v>0</v>
      </c>
      <c r="BH46" s="53">
        <f t="shared" si="48"/>
        <v>0</v>
      </c>
      <c r="BI46" s="54" t="str">
        <f t="shared" si="49"/>
        <v/>
      </c>
      <c r="BJ46" s="85">
        <f t="shared" si="50"/>
        <v>0</v>
      </c>
      <c r="BK46" s="63">
        <f t="shared" si="51"/>
        <v>0</v>
      </c>
      <c r="BL46" s="53">
        <f t="shared" si="52"/>
        <v>0</v>
      </c>
      <c r="BM46" s="54" t="str">
        <f t="shared" si="53"/>
        <v/>
      </c>
      <c r="BN46" s="85">
        <f t="shared" si="54"/>
        <v>0</v>
      </c>
      <c r="BO46" s="63">
        <f t="shared" si="55"/>
        <v>0</v>
      </c>
      <c r="BP46" s="53">
        <f t="shared" si="56"/>
        <v>0</v>
      </c>
      <c r="BQ46" s="54" t="str">
        <f t="shared" si="57"/>
        <v/>
      </c>
      <c r="BR46" s="85">
        <f t="shared" si="58"/>
        <v>0</v>
      </c>
      <c r="BS46" s="60">
        <f t="shared" si="7"/>
        <v>0</v>
      </c>
      <c r="BT46" s="59">
        <f t="shared" si="8"/>
        <v>0</v>
      </c>
      <c r="BU46" s="57"/>
      <c r="BV46" s="44"/>
      <c r="BY46" s="44"/>
      <c r="BZ46" s="44"/>
      <c r="CA46" s="279">
        <f t="shared" si="59"/>
        <v>0</v>
      </c>
      <c r="CB46" s="44"/>
      <c r="CC46" s="44"/>
      <c r="CD46" s="44"/>
    </row>
    <row r="47" spans="1:82" ht="16.5" hidden="1" customHeight="1">
      <c r="A47" s="366">
        <f t="shared" si="10"/>
        <v>43</v>
      </c>
      <c r="B47" s="29"/>
      <c r="C47" s="367"/>
      <c r="D47" s="368"/>
      <c r="E47" s="369"/>
      <c r="F47" s="30"/>
      <c r="G47" s="31"/>
      <c r="H47" s="32"/>
      <c r="I47" s="370"/>
      <c r="J47" s="370"/>
      <c r="K47" s="33"/>
      <c r="L47" s="33"/>
      <c r="M47" s="33"/>
      <c r="N47" s="371"/>
      <c r="O47" s="372"/>
      <c r="P47" s="372"/>
      <c r="Q47" s="106" t="s">
        <v>160</v>
      </c>
      <c r="R47" s="107" t="s">
        <v>160</v>
      </c>
      <c r="S47" s="43"/>
      <c r="T47" s="122" t="s">
        <v>160</v>
      </c>
      <c r="U47" s="122" t="s">
        <v>160</v>
      </c>
      <c r="V47" s="123" t="s">
        <v>160</v>
      </c>
      <c r="W47" s="63">
        <f t="shared" si="11"/>
        <v>0</v>
      </c>
      <c r="X47" s="53">
        <f t="shared" si="12"/>
        <v>0</v>
      </c>
      <c r="Y47" s="54" t="str">
        <f t="shared" si="13"/>
        <v/>
      </c>
      <c r="Z47" s="85">
        <f t="shared" si="14"/>
        <v>0</v>
      </c>
      <c r="AA47" s="63">
        <f t="shared" si="15"/>
        <v>0</v>
      </c>
      <c r="AB47" s="53">
        <f t="shared" si="16"/>
        <v>0</v>
      </c>
      <c r="AC47" s="54" t="str">
        <f t="shared" si="17"/>
        <v/>
      </c>
      <c r="AD47" s="85">
        <f t="shared" si="18"/>
        <v>0</v>
      </c>
      <c r="AE47" s="63">
        <f t="shared" si="19"/>
        <v>0</v>
      </c>
      <c r="AF47" s="53">
        <f t="shared" si="20"/>
        <v>0</v>
      </c>
      <c r="AG47" s="54" t="str">
        <f t="shared" si="21"/>
        <v/>
      </c>
      <c r="AH47" s="85">
        <f t="shared" si="22"/>
        <v>0</v>
      </c>
      <c r="AI47" s="63">
        <f t="shared" si="23"/>
        <v>0</v>
      </c>
      <c r="AJ47" s="53">
        <f t="shared" si="24"/>
        <v>0</v>
      </c>
      <c r="AK47" s="54" t="str">
        <f t="shared" si="25"/>
        <v/>
      </c>
      <c r="AL47" s="85">
        <f t="shared" si="26"/>
        <v>0</v>
      </c>
      <c r="AM47" s="63">
        <f t="shared" si="27"/>
        <v>0</v>
      </c>
      <c r="AN47" s="53">
        <f t="shared" si="28"/>
        <v>0</v>
      </c>
      <c r="AO47" s="54" t="str">
        <f t="shared" si="29"/>
        <v/>
      </c>
      <c r="AP47" s="85">
        <f t="shared" si="30"/>
        <v>0</v>
      </c>
      <c r="AQ47" s="63">
        <f t="shared" si="31"/>
        <v>0</v>
      </c>
      <c r="AR47" s="53">
        <f t="shared" si="32"/>
        <v>0</v>
      </c>
      <c r="AS47" s="54" t="str">
        <f t="shared" si="33"/>
        <v/>
      </c>
      <c r="AT47" s="85">
        <f t="shared" si="34"/>
        <v>0</v>
      </c>
      <c r="AU47" s="63">
        <f t="shared" si="35"/>
        <v>0</v>
      </c>
      <c r="AV47" s="53">
        <f t="shared" si="36"/>
        <v>0</v>
      </c>
      <c r="AW47" s="54" t="str">
        <f t="shared" si="37"/>
        <v/>
      </c>
      <c r="AX47" s="85">
        <f t="shared" si="38"/>
        <v>0</v>
      </c>
      <c r="AY47" s="63">
        <f t="shared" si="39"/>
        <v>0</v>
      </c>
      <c r="AZ47" s="53">
        <f t="shared" si="40"/>
        <v>0</v>
      </c>
      <c r="BA47" s="54" t="str">
        <f t="shared" si="41"/>
        <v/>
      </c>
      <c r="BB47" s="85">
        <f t="shared" si="42"/>
        <v>0</v>
      </c>
      <c r="BC47" s="63">
        <f t="shared" si="43"/>
        <v>0</v>
      </c>
      <c r="BD47" s="53">
        <f t="shared" si="44"/>
        <v>0</v>
      </c>
      <c r="BE47" s="54" t="str">
        <f t="shared" si="45"/>
        <v/>
      </c>
      <c r="BF47" s="85">
        <f t="shared" si="46"/>
        <v>0</v>
      </c>
      <c r="BG47" s="63">
        <f t="shared" si="47"/>
        <v>0</v>
      </c>
      <c r="BH47" s="53">
        <f t="shared" si="48"/>
        <v>0</v>
      </c>
      <c r="BI47" s="54" t="str">
        <f t="shared" si="49"/>
        <v/>
      </c>
      <c r="BJ47" s="85">
        <f t="shared" si="50"/>
        <v>0</v>
      </c>
      <c r="BK47" s="63">
        <f t="shared" si="51"/>
        <v>0</v>
      </c>
      <c r="BL47" s="53">
        <f t="shared" si="52"/>
        <v>0</v>
      </c>
      <c r="BM47" s="54" t="str">
        <f t="shared" si="53"/>
        <v/>
      </c>
      <c r="BN47" s="85">
        <f t="shared" si="54"/>
        <v>0</v>
      </c>
      <c r="BO47" s="63">
        <f t="shared" si="55"/>
        <v>0</v>
      </c>
      <c r="BP47" s="53">
        <f t="shared" si="56"/>
        <v>0</v>
      </c>
      <c r="BQ47" s="54" t="str">
        <f t="shared" si="57"/>
        <v/>
      </c>
      <c r="BR47" s="85">
        <f t="shared" si="58"/>
        <v>0</v>
      </c>
      <c r="BS47" s="60">
        <f t="shared" si="7"/>
        <v>0</v>
      </c>
      <c r="BT47" s="59">
        <f t="shared" si="8"/>
        <v>0</v>
      </c>
      <c r="BU47" s="57"/>
      <c r="BV47" s="44"/>
      <c r="BY47" s="44"/>
      <c r="BZ47" s="44"/>
      <c r="CA47" s="279">
        <f t="shared" si="59"/>
        <v>0</v>
      </c>
      <c r="CB47" s="44"/>
      <c r="CC47" s="44"/>
      <c r="CD47" s="44"/>
    </row>
    <row r="48" spans="1:82" ht="16.5" hidden="1" customHeight="1">
      <c r="A48" s="366">
        <f t="shared" si="10"/>
        <v>44</v>
      </c>
      <c r="B48" s="29"/>
      <c r="C48" s="367"/>
      <c r="D48" s="368"/>
      <c r="E48" s="369"/>
      <c r="F48" s="30"/>
      <c r="G48" s="31"/>
      <c r="H48" s="32"/>
      <c r="I48" s="370"/>
      <c r="J48" s="370"/>
      <c r="K48" s="33"/>
      <c r="L48" s="33"/>
      <c r="M48" s="33"/>
      <c r="N48" s="371"/>
      <c r="O48" s="372"/>
      <c r="P48" s="372"/>
      <c r="Q48" s="106" t="s">
        <v>160</v>
      </c>
      <c r="R48" s="107" t="s">
        <v>160</v>
      </c>
      <c r="S48" s="43"/>
      <c r="T48" s="122" t="s">
        <v>160</v>
      </c>
      <c r="U48" s="122" t="s">
        <v>160</v>
      </c>
      <c r="V48" s="123" t="s">
        <v>160</v>
      </c>
      <c r="W48" s="63">
        <f t="shared" si="11"/>
        <v>0</v>
      </c>
      <c r="X48" s="53">
        <f t="shared" si="12"/>
        <v>0</v>
      </c>
      <c r="Y48" s="54" t="str">
        <f t="shared" si="13"/>
        <v/>
      </c>
      <c r="Z48" s="85">
        <f t="shared" si="14"/>
        <v>0</v>
      </c>
      <c r="AA48" s="63">
        <f t="shared" si="15"/>
        <v>0</v>
      </c>
      <c r="AB48" s="53">
        <f t="shared" si="16"/>
        <v>0</v>
      </c>
      <c r="AC48" s="54" t="str">
        <f t="shared" si="17"/>
        <v/>
      </c>
      <c r="AD48" s="85">
        <f t="shared" si="18"/>
        <v>0</v>
      </c>
      <c r="AE48" s="63">
        <f t="shared" si="19"/>
        <v>0</v>
      </c>
      <c r="AF48" s="53">
        <f t="shared" si="20"/>
        <v>0</v>
      </c>
      <c r="AG48" s="54" t="str">
        <f t="shared" si="21"/>
        <v/>
      </c>
      <c r="AH48" s="85">
        <f t="shared" si="22"/>
        <v>0</v>
      </c>
      <c r="AI48" s="63">
        <f t="shared" si="23"/>
        <v>0</v>
      </c>
      <c r="AJ48" s="53">
        <f t="shared" si="24"/>
        <v>0</v>
      </c>
      <c r="AK48" s="54" t="str">
        <f t="shared" si="25"/>
        <v/>
      </c>
      <c r="AL48" s="85">
        <f t="shared" si="26"/>
        <v>0</v>
      </c>
      <c r="AM48" s="63">
        <f t="shared" si="27"/>
        <v>0</v>
      </c>
      <c r="AN48" s="53">
        <f t="shared" si="28"/>
        <v>0</v>
      </c>
      <c r="AO48" s="54" t="str">
        <f t="shared" si="29"/>
        <v/>
      </c>
      <c r="AP48" s="85">
        <f t="shared" si="30"/>
        <v>0</v>
      </c>
      <c r="AQ48" s="63">
        <f t="shared" si="31"/>
        <v>0</v>
      </c>
      <c r="AR48" s="53">
        <f t="shared" si="32"/>
        <v>0</v>
      </c>
      <c r="AS48" s="54" t="str">
        <f t="shared" si="33"/>
        <v/>
      </c>
      <c r="AT48" s="85">
        <f t="shared" si="34"/>
        <v>0</v>
      </c>
      <c r="AU48" s="63">
        <f t="shared" si="35"/>
        <v>0</v>
      </c>
      <c r="AV48" s="53">
        <f t="shared" si="36"/>
        <v>0</v>
      </c>
      <c r="AW48" s="54" t="str">
        <f t="shared" si="37"/>
        <v/>
      </c>
      <c r="AX48" s="85">
        <f t="shared" si="38"/>
        <v>0</v>
      </c>
      <c r="AY48" s="63">
        <f t="shared" si="39"/>
        <v>0</v>
      </c>
      <c r="AZ48" s="53">
        <f t="shared" si="40"/>
        <v>0</v>
      </c>
      <c r="BA48" s="54" t="str">
        <f t="shared" si="41"/>
        <v/>
      </c>
      <c r="BB48" s="85">
        <f t="shared" si="42"/>
        <v>0</v>
      </c>
      <c r="BC48" s="63">
        <f t="shared" si="43"/>
        <v>0</v>
      </c>
      <c r="BD48" s="53">
        <f t="shared" si="44"/>
        <v>0</v>
      </c>
      <c r="BE48" s="54" t="str">
        <f t="shared" si="45"/>
        <v/>
      </c>
      <c r="BF48" s="85">
        <f t="shared" si="46"/>
        <v>0</v>
      </c>
      <c r="BG48" s="63">
        <f t="shared" si="47"/>
        <v>0</v>
      </c>
      <c r="BH48" s="53">
        <f t="shared" si="48"/>
        <v>0</v>
      </c>
      <c r="BI48" s="54" t="str">
        <f t="shared" si="49"/>
        <v/>
      </c>
      <c r="BJ48" s="85">
        <f t="shared" si="50"/>
        <v>0</v>
      </c>
      <c r="BK48" s="63">
        <f t="shared" si="51"/>
        <v>0</v>
      </c>
      <c r="BL48" s="53">
        <f t="shared" si="52"/>
        <v>0</v>
      </c>
      <c r="BM48" s="54" t="str">
        <f t="shared" si="53"/>
        <v/>
      </c>
      <c r="BN48" s="85">
        <f t="shared" si="54"/>
        <v>0</v>
      </c>
      <c r="BO48" s="63">
        <f t="shared" si="55"/>
        <v>0</v>
      </c>
      <c r="BP48" s="53">
        <f t="shared" si="56"/>
        <v>0</v>
      </c>
      <c r="BQ48" s="54" t="str">
        <f t="shared" si="57"/>
        <v/>
      </c>
      <c r="BR48" s="85">
        <f t="shared" si="58"/>
        <v>0</v>
      </c>
      <c r="BS48" s="60">
        <f t="shared" si="7"/>
        <v>0</v>
      </c>
      <c r="BT48" s="59">
        <f t="shared" si="8"/>
        <v>0</v>
      </c>
      <c r="BU48" s="57"/>
      <c r="BV48" s="44"/>
      <c r="BY48" s="44"/>
      <c r="BZ48" s="44"/>
      <c r="CA48" s="279">
        <f t="shared" si="59"/>
        <v>0</v>
      </c>
      <c r="CB48" s="44"/>
      <c r="CC48" s="44"/>
      <c r="CD48" s="44"/>
    </row>
    <row r="49" spans="1:82" ht="16.5" hidden="1" customHeight="1">
      <c r="A49" s="366">
        <f t="shared" si="10"/>
        <v>45</v>
      </c>
      <c r="B49" s="29"/>
      <c r="C49" s="367"/>
      <c r="D49" s="368"/>
      <c r="E49" s="369"/>
      <c r="F49" s="30"/>
      <c r="G49" s="31"/>
      <c r="H49" s="32"/>
      <c r="I49" s="370"/>
      <c r="J49" s="370"/>
      <c r="K49" s="33"/>
      <c r="L49" s="33"/>
      <c r="M49" s="33"/>
      <c r="N49" s="371"/>
      <c r="O49" s="372"/>
      <c r="P49" s="372"/>
      <c r="Q49" s="106" t="s">
        <v>160</v>
      </c>
      <c r="R49" s="107" t="s">
        <v>160</v>
      </c>
      <c r="S49" s="43"/>
      <c r="T49" s="122" t="s">
        <v>160</v>
      </c>
      <c r="U49" s="122" t="s">
        <v>160</v>
      </c>
      <c r="V49" s="123" t="s">
        <v>160</v>
      </c>
      <c r="W49" s="63">
        <f t="shared" si="11"/>
        <v>0</v>
      </c>
      <c r="X49" s="53">
        <f t="shared" si="12"/>
        <v>0</v>
      </c>
      <c r="Y49" s="54" t="str">
        <f t="shared" si="13"/>
        <v/>
      </c>
      <c r="Z49" s="85">
        <f t="shared" si="14"/>
        <v>0</v>
      </c>
      <c r="AA49" s="63">
        <f t="shared" si="15"/>
        <v>0</v>
      </c>
      <c r="AB49" s="53">
        <f t="shared" si="16"/>
        <v>0</v>
      </c>
      <c r="AC49" s="54" t="str">
        <f t="shared" si="17"/>
        <v/>
      </c>
      <c r="AD49" s="85">
        <f t="shared" si="18"/>
        <v>0</v>
      </c>
      <c r="AE49" s="63">
        <f t="shared" si="19"/>
        <v>0</v>
      </c>
      <c r="AF49" s="53">
        <f t="shared" si="20"/>
        <v>0</v>
      </c>
      <c r="AG49" s="54" t="str">
        <f t="shared" si="21"/>
        <v/>
      </c>
      <c r="AH49" s="85">
        <f t="shared" si="22"/>
        <v>0</v>
      </c>
      <c r="AI49" s="63">
        <f t="shared" si="23"/>
        <v>0</v>
      </c>
      <c r="AJ49" s="53">
        <f t="shared" si="24"/>
        <v>0</v>
      </c>
      <c r="AK49" s="54" t="str">
        <f t="shared" si="25"/>
        <v/>
      </c>
      <c r="AL49" s="85">
        <f t="shared" si="26"/>
        <v>0</v>
      </c>
      <c r="AM49" s="63">
        <f t="shared" si="27"/>
        <v>0</v>
      </c>
      <c r="AN49" s="53">
        <f t="shared" si="28"/>
        <v>0</v>
      </c>
      <c r="AO49" s="54" t="str">
        <f t="shared" si="29"/>
        <v/>
      </c>
      <c r="AP49" s="85">
        <f t="shared" si="30"/>
        <v>0</v>
      </c>
      <c r="AQ49" s="63">
        <f t="shared" si="31"/>
        <v>0</v>
      </c>
      <c r="AR49" s="53">
        <f t="shared" si="32"/>
        <v>0</v>
      </c>
      <c r="AS49" s="54" t="str">
        <f t="shared" si="33"/>
        <v/>
      </c>
      <c r="AT49" s="85">
        <f t="shared" si="34"/>
        <v>0</v>
      </c>
      <c r="AU49" s="63">
        <f t="shared" si="35"/>
        <v>0</v>
      </c>
      <c r="AV49" s="53">
        <f t="shared" si="36"/>
        <v>0</v>
      </c>
      <c r="AW49" s="54" t="str">
        <f t="shared" si="37"/>
        <v/>
      </c>
      <c r="AX49" s="85">
        <f t="shared" si="38"/>
        <v>0</v>
      </c>
      <c r="AY49" s="63">
        <f t="shared" si="39"/>
        <v>0</v>
      </c>
      <c r="AZ49" s="53">
        <f t="shared" si="40"/>
        <v>0</v>
      </c>
      <c r="BA49" s="54" t="str">
        <f t="shared" si="41"/>
        <v/>
      </c>
      <c r="BB49" s="85">
        <f t="shared" si="42"/>
        <v>0</v>
      </c>
      <c r="BC49" s="63">
        <f t="shared" si="43"/>
        <v>0</v>
      </c>
      <c r="BD49" s="53">
        <f t="shared" si="44"/>
        <v>0</v>
      </c>
      <c r="BE49" s="54" t="str">
        <f t="shared" si="45"/>
        <v/>
      </c>
      <c r="BF49" s="85">
        <f t="shared" si="46"/>
        <v>0</v>
      </c>
      <c r="BG49" s="63">
        <f t="shared" si="47"/>
        <v>0</v>
      </c>
      <c r="BH49" s="53">
        <f t="shared" si="48"/>
        <v>0</v>
      </c>
      <c r="BI49" s="54" t="str">
        <f t="shared" si="49"/>
        <v/>
      </c>
      <c r="BJ49" s="85">
        <f t="shared" si="50"/>
        <v>0</v>
      </c>
      <c r="BK49" s="63">
        <f t="shared" si="51"/>
        <v>0</v>
      </c>
      <c r="BL49" s="53">
        <f t="shared" si="52"/>
        <v>0</v>
      </c>
      <c r="BM49" s="54" t="str">
        <f t="shared" si="53"/>
        <v/>
      </c>
      <c r="BN49" s="85">
        <f t="shared" si="54"/>
        <v>0</v>
      </c>
      <c r="BO49" s="63">
        <f t="shared" si="55"/>
        <v>0</v>
      </c>
      <c r="BP49" s="53">
        <f t="shared" si="56"/>
        <v>0</v>
      </c>
      <c r="BQ49" s="54" t="str">
        <f t="shared" si="57"/>
        <v/>
      </c>
      <c r="BR49" s="85">
        <f t="shared" si="58"/>
        <v>0</v>
      </c>
      <c r="BS49" s="60">
        <f t="shared" si="7"/>
        <v>0</v>
      </c>
      <c r="BT49" s="59">
        <f t="shared" si="8"/>
        <v>0</v>
      </c>
      <c r="BU49" s="57"/>
      <c r="BV49" s="44"/>
      <c r="BY49" s="44"/>
      <c r="BZ49" s="44"/>
      <c r="CA49" s="279">
        <f t="shared" si="59"/>
        <v>0</v>
      </c>
      <c r="CB49" s="44"/>
      <c r="CC49" s="44"/>
      <c r="CD49" s="44"/>
    </row>
    <row r="50" spans="1:82" ht="16.5" hidden="1" customHeight="1">
      <c r="A50" s="366">
        <f t="shared" si="10"/>
        <v>46</v>
      </c>
      <c r="B50" s="29"/>
      <c r="C50" s="367"/>
      <c r="D50" s="368"/>
      <c r="E50" s="369"/>
      <c r="F50" s="30"/>
      <c r="G50" s="31"/>
      <c r="H50" s="32"/>
      <c r="I50" s="370"/>
      <c r="J50" s="370"/>
      <c r="K50" s="33"/>
      <c r="L50" s="33"/>
      <c r="M50" s="33"/>
      <c r="N50" s="371"/>
      <c r="O50" s="372"/>
      <c r="P50" s="372"/>
      <c r="Q50" s="106" t="s">
        <v>160</v>
      </c>
      <c r="R50" s="107" t="s">
        <v>160</v>
      </c>
      <c r="S50" s="43"/>
      <c r="T50" s="122" t="s">
        <v>160</v>
      </c>
      <c r="U50" s="122" t="s">
        <v>160</v>
      </c>
      <c r="V50" s="123" t="s">
        <v>160</v>
      </c>
      <c r="W50" s="63">
        <f t="shared" si="11"/>
        <v>0</v>
      </c>
      <c r="X50" s="53">
        <f t="shared" si="12"/>
        <v>0</v>
      </c>
      <c r="Y50" s="54" t="str">
        <f t="shared" si="13"/>
        <v/>
      </c>
      <c r="Z50" s="85">
        <f t="shared" si="14"/>
        <v>0</v>
      </c>
      <c r="AA50" s="63">
        <f t="shared" si="15"/>
        <v>0</v>
      </c>
      <c r="AB50" s="53">
        <f t="shared" si="16"/>
        <v>0</v>
      </c>
      <c r="AC50" s="54" t="str">
        <f t="shared" si="17"/>
        <v/>
      </c>
      <c r="AD50" s="85">
        <f t="shared" si="18"/>
        <v>0</v>
      </c>
      <c r="AE50" s="63">
        <f t="shared" si="19"/>
        <v>0</v>
      </c>
      <c r="AF50" s="53">
        <f t="shared" si="20"/>
        <v>0</v>
      </c>
      <c r="AG50" s="54" t="str">
        <f t="shared" si="21"/>
        <v/>
      </c>
      <c r="AH50" s="85">
        <f t="shared" si="22"/>
        <v>0</v>
      </c>
      <c r="AI50" s="63">
        <f t="shared" si="23"/>
        <v>0</v>
      </c>
      <c r="AJ50" s="53">
        <f t="shared" si="24"/>
        <v>0</v>
      </c>
      <c r="AK50" s="54" t="str">
        <f t="shared" si="25"/>
        <v/>
      </c>
      <c r="AL50" s="85">
        <f t="shared" si="26"/>
        <v>0</v>
      </c>
      <c r="AM50" s="63">
        <f t="shared" si="27"/>
        <v>0</v>
      </c>
      <c r="AN50" s="53">
        <f t="shared" si="28"/>
        <v>0</v>
      </c>
      <c r="AO50" s="54" t="str">
        <f t="shared" si="29"/>
        <v/>
      </c>
      <c r="AP50" s="85">
        <f t="shared" si="30"/>
        <v>0</v>
      </c>
      <c r="AQ50" s="63">
        <f t="shared" si="31"/>
        <v>0</v>
      </c>
      <c r="AR50" s="53">
        <f t="shared" si="32"/>
        <v>0</v>
      </c>
      <c r="AS50" s="54" t="str">
        <f t="shared" si="33"/>
        <v/>
      </c>
      <c r="AT50" s="85">
        <f t="shared" si="34"/>
        <v>0</v>
      </c>
      <c r="AU50" s="63">
        <f t="shared" si="35"/>
        <v>0</v>
      </c>
      <c r="AV50" s="53">
        <f t="shared" si="36"/>
        <v>0</v>
      </c>
      <c r="AW50" s="54" t="str">
        <f t="shared" si="37"/>
        <v/>
      </c>
      <c r="AX50" s="85">
        <f t="shared" si="38"/>
        <v>0</v>
      </c>
      <c r="AY50" s="63">
        <f t="shared" si="39"/>
        <v>0</v>
      </c>
      <c r="AZ50" s="53">
        <f t="shared" si="40"/>
        <v>0</v>
      </c>
      <c r="BA50" s="54" t="str">
        <f t="shared" si="41"/>
        <v/>
      </c>
      <c r="BB50" s="85">
        <f t="shared" si="42"/>
        <v>0</v>
      </c>
      <c r="BC50" s="63">
        <f t="shared" si="43"/>
        <v>0</v>
      </c>
      <c r="BD50" s="53">
        <f t="shared" si="44"/>
        <v>0</v>
      </c>
      <c r="BE50" s="54" t="str">
        <f t="shared" si="45"/>
        <v/>
      </c>
      <c r="BF50" s="85">
        <f t="shared" si="46"/>
        <v>0</v>
      </c>
      <c r="BG50" s="63">
        <f t="shared" si="47"/>
        <v>0</v>
      </c>
      <c r="BH50" s="53">
        <f t="shared" si="48"/>
        <v>0</v>
      </c>
      <c r="BI50" s="54" t="str">
        <f t="shared" si="49"/>
        <v/>
      </c>
      <c r="BJ50" s="85">
        <f t="shared" si="50"/>
        <v>0</v>
      </c>
      <c r="BK50" s="63">
        <f t="shared" si="51"/>
        <v>0</v>
      </c>
      <c r="BL50" s="53">
        <f t="shared" si="52"/>
        <v>0</v>
      </c>
      <c r="BM50" s="54" t="str">
        <f t="shared" si="53"/>
        <v/>
      </c>
      <c r="BN50" s="85">
        <f t="shared" si="54"/>
        <v>0</v>
      </c>
      <c r="BO50" s="63">
        <f t="shared" si="55"/>
        <v>0</v>
      </c>
      <c r="BP50" s="53">
        <f t="shared" si="56"/>
        <v>0</v>
      </c>
      <c r="BQ50" s="54" t="str">
        <f t="shared" si="57"/>
        <v/>
      </c>
      <c r="BR50" s="85">
        <f t="shared" si="58"/>
        <v>0</v>
      </c>
      <c r="BS50" s="60">
        <f t="shared" si="7"/>
        <v>0</v>
      </c>
      <c r="BT50" s="59">
        <f t="shared" si="8"/>
        <v>0</v>
      </c>
      <c r="BU50" s="57"/>
      <c r="BV50" s="44"/>
      <c r="BY50" s="44"/>
      <c r="BZ50" s="44"/>
      <c r="CA50" s="279">
        <f t="shared" si="59"/>
        <v>0</v>
      </c>
      <c r="CB50" s="44"/>
      <c r="CC50" s="44"/>
      <c r="CD50" s="44"/>
    </row>
    <row r="51" spans="1:82" ht="16.5" hidden="1" customHeight="1">
      <c r="A51" s="366">
        <f t="shared" si="10"/>
        <v>47</v>
      </c>
      <c r="B51" s="29"/>
      <c r="C51" s="367"/>
      <c r="D51" s="368"/>
      <c r="E51" s="369"/>
      <c r="F51" s="30"/>
      <c r="G51" s="31"/>
      <c r="H51" s="32"/>
      <c r="I51" s="370"/>
      <c r="J51" s="370"/>
      <c r="K51" s="33"/>
      <c r="L51" s="33"/>
      <c r="M51" s="33"/>
      <c r="N51" s="371"/>
      <c r="O51" s="372"/>
      <c r="P51" s="372"/>
      <c r="Q51" s="106" t="s">
        <v>160</v>
      </c>
      <c r="R51" s="107" t="s">
        <v>160</v>
      </c>
      <c r="S51" s="43"/>
      <c r="T51" s="122" t="s">
        <v>160</v>
      </c>
      <c r="U51" s="122" t="s">
        <v>160</v>
      </c>
      <c r="V51" s="123" t="s">
        <v>160</v>
      </c>
      <c r="W51" s="63">
        <f t="shared" si="11"/>
        <v>0</v>
      </c>
      <c r="X51" s="53">
        <f t="shared" si="12"/>
        <v>0</v>
      </c>
      <c r="Y51" s="54" t="str">
        <f t="shared" si="13"/>
        <v/>
      </c>
      <c r="Z51" s="85">
        <f t="shared" si="14"/>
        <v>0</v>
      </c>
      <c r="AA51" s="63">
        <f t="shared" si="15"/>
        <v>0</v>
      </c>
      <c r="AB51" s="53">
        <f t="shared" si="16"/>
        <v>0</v>
      </c>
      <c r="AC51" s="54" t="str">
        <f t="shared" si="17"/>
        <v/>
      </c>
      <c r="AD51" s="85">
        <f t="shared" si="18"/>
        <v>0</v>
      </c>
      <c r="AE51" s="63">
        <f t="shared" si="19"/>
        <v>0</v>
      </c>
      <c r="AF51" s="53">
        <f t="shared" si="20"/>
        <v>0</v>
      </c>
      <c r="AG51" s="54" t="str">
        <f t="shared" si="21"/>
        <v/>
      </c>
      <c r="AH51" s="85">
        <f t="shared" si="22"/>
        <v>0</v>
      </c>
      <c r="AI51" s="63">
        <f t="shared" si="23"/>
        <v>0</v>
      </c>
      <c r="AJ51" s="53">
        <f t="shared" si="24"/>
        <v>0</v>
      </c>
      <c r="AK51" s="54" t="str">
        <f t="shared" si="25"/>
        <v/>
      </c>
      <c r="AL51" s="85">
        <f t="shared" si="26"/>
        <v>0</v>
      </c>
      <c r="AM51" s="63">
        <f t="shared" si="27"/>
        <v>0</v>
      </c>
      <c r="AN51" s="53">
        <f t="shared" si="28"/>
        <v>0</v>
      </c>
      <c r="AO51" s="54" t="str">
        <f t="shared" si="29"/>
        <v/>
      </c>
      <c r="AP51" s="85">
        <f t="shared" si="30"/>
        <v>0</v>
      </c>
      <c r="AQ51" s="63">
        <f t="shared" si="31"/>
        <v>0</v>
      </c>
      <c r="AR51" s="53">
        <f t="shared" si="32"/>
        <v>0</v>
      </c>
      <c r="AS51" s="54" t="str">
        <f t="shared" si="33"/>
        <v/>
      </c>
      <c r="AT51" s="85">
        <f t="shared" si="34"/>
        <v>0</v>
      </c>
      <c r="AU51" s="63">
        <f t="shared" si="35"/>
        <v>0</v>
      </c>
      <c r="AV51" s="53">
        <f t="shared" si="36"/>
        <v>0</v>
      </c>
      <c r="AW51" s="54" t="str">
        <f t="shared" si="37"/>
        <v/>
      </c>
      <c r="AX51" s="85">
        <f t="shared" si="38"/>
        <v>0</v>
      </c>
      <c r="AY51" s="63">
        <f t="shared" si="39"/>
        <v>0</v>
      </c>
      <c r="AZ51" s="53">
        <f t="shared" si="40"/>
        <v>0</v>
      </c>
      <c r="BA51" s="54" t="str">
        <f t="shared" si="41"/>
        <v/>
      </c>
      <c r="BB51" s="85">
        <f t="shared" si="42"/>
        <v>0</v>
      </c>
      <c r="BC51" s="63">
        <f t="shared" si="43"/>
        <v>0</v>
      </c>
      <c r="BD51" s="53">
        <f t="shared" si="44"/>
        <v>0</v>
      </c>
      <c r="BE51" s="54" t="str">
        <f t="shared" si="45"/>
        <v/>
      </c>
      <c r="BF51" s="85">
        <f t="shared" si="46"/>
        <v>0</v>
      </c>
      <c r="BG51" s="63">
        <f t="shared" si="47"/>
        <v>0</v>
      </c>
      <c r="BH51" s="53">
        <f t="shared" si="48"/>
        <v>0</v>
      </c>
      <c r="BI51" s="54" t="str">
        <f t="shared" si="49"/>
        <v/>
      </c>
      <c r="BJ51" s="85">
        <f t="shared" si="50"/>
        <v>0</v>
      </c>
      <c r="BK51" s="63">
        <f t="shared" si="51"/>
        <v>0</v>
      </c>
      <c r="BL51" s="53">
        <f t="shared" si="52"/>
        <v>0</v>
      </c>
      <c r="BM51" s="54" t="str">
        <f t="shared" si="53"/>
        <v/>
      </c>
      <c r="BN51" s="85">
        <f t="shared" si="54"/>
        <v>0</v>
      </c>
      <c r="BO51" s="63">
        <f t="shared" si="55"/>
        <v>0</v>
      </c>
      <c r="BP51" s="53">
        <f t="shared" si="56"/>
        <v>0</v>
      </c>
      <c r="BQ51" s="54" t="str">
        <f t="shared" si="57"/>
        <v/>
      </c>
      <c r="BR51" s="85">
        <f t="shared" si="58"/>
        <v>0</v>
      </c>
      <c r="BS51" s="60">
        <f t="shared" si="7"/>
        <v>0</v>
      </c>
      <c r="BT51" s="59">
        <f t="shared" si="8"/>
        <v>0</v>
      </c>
      <c r="BU51" s="57"/>
      <c r="BV51" s="44"/>
      <c r="BY51" s="44"/>
      <c r="BZ51" s="44"/>
      <c r="CA51" s="279">
        <f t="shared" si="59"/>
        <v>0</v>
      </c>
      <c r="CB51" s="44"/>
      <c r="CC51" s="44"/>
      <c r="CD51" s="44"/>
    </row>
    <row r="52" spans="1:82" ht="16.5" hidden="1" customHeight="1">
      <c r="A52" s="366">
        <f t="shared" si="10"/>
        <v>48</v>
      </c>
      <c r="B52" s="29"/>
      <c r="C52" s="367"/>
      <c r="D52" s="368"/>
      <c r="E52" s="369"/>
      <c r="F52" s="30"/>
      <c r="G52" s="31"/>
      <c r="H52" s="32"/>
      <c r="I52" s="370"/>
      <c r="J52" s="370"/>
      <c r="K52" s="33"/>
      <c r="L52" s="33"/>
      <c r="M52" s="33"/>
      <c r="N52" s="371"/>
      <c r="O52" s="372"/>
      <c r="P52" s="372"/>
      <c r="Q52" s="106" t="s">
        <v>160</v>
      </c>
      <c r="R52" s="107" t="s">
        <v>160</v>
      </c>
      <c r="S52" s="43"/>
      <c r="T52" s="122" t="s">
        <v>160</v>
      </c>
      <c r="U52" s="122" t="s">
        <v>160</v>
      </c>
      <c r="V52" s="123" t="s">
        <v>160</v>
      </c>
      <c r="W52" s="63">
        <f t="shared" si="11"/>
        <v>0</v>
      </c>
      <c r="X52" s="53">
        <f t="shared" si="12"/>
        <v>0</v>
      </c>
      <c r="Y52" s="54" t="str">
        <f t="shared" si="13"/>
        <v/>
      </c>
      <c r="Z52" s="85">
        <f t="shared" si="14"/>
        <v>0</v>
      </c>
      <c r="AA52" s="63">
        <f t="shared" si="15"/>
        <v>0</v>
      </c>
      <c r="AB52" s="53">
        <f t="shared" si="16"/>
        <v>0</v>
      </c>
      <c r="AC52" s="54" t="str">
        <f t="shared" si="17"/>
        <v/>
      </c>
      <c r="AD52" s="85">
        <f t="shared" si="18"/>
        <v>0</v>
      </c>
      <c r="AE52" s="63">
        <f t="shared" si="19"/>
        <v>0</v>
      </c>
      <c r="AF52" s="53">
        <f t="shared" si="20"/>
        <v>0</v>
      </c>
      <c r="AG52" s="54" t="str">
        <f t="shared" si="21"/>
        <v/>
      </c>
      <c r="AH52" s="85">
        <f t="shared" si="22"/>
        <v>0</v>
      </c>
      <c r="AI52" s="63">
        <f t="shared" si="23"/>
        <v>0</v>
      </c>
      <c r="AJ52" s="53">
        <f t="shared" si="24"/>
        <v>0</v>
      </c>
      <c r="AK52" s="54" t="str">
        <f t="shared" si="25"/>
        <v/>
      </c>
      <c r="AL52" s="85">
        <f t="shared" si="26"/>
        <v>0</v>
      </c>
      <c r="AM52" s="63">
        <f t="shared" si="27"/>
        <v>0</v>
      </c>
      <c r="AN52" s="53">
        <f t="shared" si="28"/>
        <v>0</v>
      </c>
      <c r="AO52" s="54" t="str">
        <f t="shared" si="29"/>
        <v/>
      </c>
      <c r="AP52" s="85">
        <f t="shared" si="30"/>
        <v>0</v>
      </c>
      <c r="AQ52" s="63">
        <f t="shared" si="31"/>
        <v>0</v>
      </c>
      <c r="AR52" s="53">
        <f t="shared" si="32"/>
        <v>0</v>
      </c>
      <c r="AS52" s="54" t="str">
        <f t="shared" si="33"/>
        <v/>
      </c>
      <c r="AT52" s="85">
        <f t="shared" si="34"/>
        <v>0</v>
      </c>
      <c r="AU52" s="63">
        <f t="shared" si="35"/>
        <v>0</v>
      </c>
      <c r="AV52" s="53">
        <f t="shared" si="36"/>
        <v>0</v>
      </c>
      <c r="AW52" s="54" t="str">
        <f t="shared" si="37"/>
        <v/>
      </c>
      <c r="AX52" s="85">
        <f t="shared" si="38"/>
        <v>0</v>
      </c>
      <c r="AY52" s="63">
        <f t="shared" si="39"/>
        <v>0</v>
      </c>
      <c r="AZ52" s="53">
        <f t="shared" si="40"/>
        <v>0</v>
      </c>
      <c r="BA52" s="54" t="str">
        <f t="shared" si="41"/>
        <v/>
      </c>
      <c r="BB52" s="85">
        <f t="shared" si="42"/>
        <v>0</v>
      </c>
      <c r="BC52" s="63">
        <f t="shared" si="43"/>
        <v>0</v>
      </c>
      <c r="BD52" s="53">
        <f t="shared" si="44"/>
        <v>0</v>
      </c>
      <c r="BE52" s="54" t="str">
        <f t="shared" si="45"/>
        <v/>
      </c>
      <c r="BF52" s="85">
        <f t="shared" si="46"/>
        <v>0</v>
      </c>
      <c r="BG52" s="63">
        <f t="shared" si="47"/>
        <v>0</v>
      </c>
      <c r="BH52" s="53">
        <f t="shared" si="48"/>
        <v>0</v>
      </c>
      <c r="BI52" s="54" t="str">
        <f t="shared" si="49"/>
        <v/>
      </c>
      <c r="BJ52" s="85">
        <f t="shared" si="50"/>
        <v>0</v>
      </c>
      <c r="BK52" s="63">
        <f t="shared" si="51"/>
        <v>0</v>
      </c>
      <c r="BL52" s="53">
        <f t="shared" si="52"/>
        <v>0</v>
      </c>
      <c r="BM52" s="54" t="str">
        <f t="shared" si="53"/>
        <v/>
      </c>
      <c r="BN52" s="85">
        <f t="shared" si="54"/>
        <v>0</v>
      </c>
      <c r="BO52" s="63">
        <f t="shared" si="55"/>
        <v>0</v>
      </c>
      <c r="BP52" s="53">
        <f t="shared" si="56"/>
        <v>0</v>
      </c>
      <c r="BQ52" s="54" t="str">
        <f t="shared" si="57"/>
        <v/>
      </c>
      <c r="BR52" s="85">
        <f t="shared" si="58"/>
        <v>0</v>
      </c>
      <c r="BS52" s="60">
        <f t="shared" si="7"/>
        <v>0</v>
      </c>
      <c r="BT52" s="59">
        <f t="shared" si="8"/>
        <v>0</v>
      </c>
      <c r="BU52" s="57"/>
      <c r="BV52" s="44"/>
      <c r="BY52" s="44"/>
      <c r="BZ52" s="44"/>
      <c r="CA52" s="279">
        <f t="shared" si="59"/>
        <v>0</v>
      </c>
      <c r="CB52" s="44"/>
      <c r="CC52" s="44"/>
      <c r="CD52" s="44"/>
    </row>
    <row r="53" spans="1:82" ht="16.5" hidden="1" customHeight="1">
      <c r="A53" s="366">
        <f t="shared" si="10"/>
        <v>49</v>
      </c>
      <c r="B53" s="29"/>
      <c r="C53" s="367"/>
      <c r="D53" s="368"/>
      <c r="E53" s="369"/>
      <c r="F53" s="30"/>
      <c r="G53" s="31"/>
      <c r="H53" s="32"/>
      <c r="I53" s="370"/>
      <c r="J53" s="370"/>
      <c r="K53" s="33"/>
      <c r="L53" s="33"/>
      <c r="M53" s="33"/>
      <c r="N53" s="371"/>
      <c r="O53" s="372"/>
      <c r="P53" s="372"/>
      <c r="Q53" s="106" t="s">
        <v>160</v>
      </c>
      <c r="R53" s="107" t="s">
        <v>160</v>
      </c>
      <c r="S53" s="43"/>
      <c r="T53" s="122" t="s">
        <v>160</v>
      </c>
      <c r="U53" s="122" t="s">
        <v>160</v>
      </c>
      <c r="V53" s="123" t="s">
        <v>160</v>
      </c>
      <c r="W53" s="63">
        <f t="shared" si="11"/>
        <v>0</v>
      </c>
      <c r="X53" s="53">
        <f t="shared" si="12"/>
        <v>0</v>
      </c>
      <c r="Y53" s="54" t="str">
        <f t="shared" si="13"/>
        <v/>
      </c>
      <c r="Z53" s="85">
        <f t="shared" si="14"/>
        <v>0</v>
      </c>
      <c r="AA53" s="63">
        <f t="shared" si="15"/>
        <v>0</v>
      </c>
      <c r="AB53" s="53">
        <f t="shared" si="16"/>
        <v>0</v>
      </c>
      <c r="AC53" s="54" t="str">
        <f t="shared" si="17"/>
        <v/>
      </c>
      <c r="AD53" s="85">
        <f t="shared" si="18"/>
        <v>0</v>
      </c>
      <c r="AE53" s="63">
        <f t="shared" si="19"/>
        <v>0</v>
      </c>
      <c r="AF53" s="53">
        <f t="shared" si="20"/>
        <v>0</v>
      </c>
      <c r="AG53" s="54" t="str">
        <f t="shared" si="21"/>
        <v/>
      </c>
      <c r="AH53" s="85">
        <f t="shared" si="22"/>
        <v>0</v>
      </c>
      <c r="AI53" s="63">
        <f t="shared" si="23"/>
        <v>0</v>
      </c>
      <c r="AJ53" s="53">
        <f t="shared" si="24"/>
        <v>0</v>
      </c>
      <c r="AK53" s="54" t="str">
        <f t="shared" si="25"/>
        <v/>
      </c>
      <c r="AL53" s="85">
        <f t="shared" si="26"/>
        <v>0</v>
      </c>
      <c r="AM53" s="63">
        <f t="shared" si="27"/>
        <v>0</v>
      </c>
      <c r="AN53" s="53">
        <f t="shared" si="28"/>
        <v>0</v>
      </c>
      <c r="AO53" s="54" t="str">
        <f t="shared" si="29"/>
        <v/>
      </c>
      <c r="AP53" s="85">
        <f t="shared" si="30"/>
        <v>0</v>
      </c>
      <c r="AQ53" s="63">
        <f t="shared" si="31"/>
        <v>0</v>
      </c>
      <c r="AR53" s="53">
        <f t="shared" si="32"/>
        <v>0</v>
      </c>
      <c r="AS53" s="54" t="str">
        <f t="shared" si="33"/>
        <v/>
      </c>
      <c r="AT53" s="85">
        <f t="shared" si="34"/>
        <v>0</v>
      </c>
      <c r="AU53" s="63">
        <f t="shared" si="35"/>
        <v>0</v>
      </c>
      <c r="AV53" s="53">
        <f t="shared" si="36"/>
        <v>0</v>
      </c>
      <c r="AW53" s="54" t="str">
        <f t="shared" si="37"/>
        <v/>
      </c>
      <c r="AX53" s="85">
        <f t="shared" si="38"/>
        <v>0</v>
      </c>
      <c r="AY53" s="63">
        <f t="shared" si="39"/>
        <v>0</v>
      </c>
      <c r="AZ53" s="53">
        <f t="shared" si="40"/>
        <v>0</v>
      </c>
      <c r="BA53" s="54" t="str">
        <f t="shared" si="41"/>
        <v/>
      </c>
      <c r="BB53" s="85">
        <f t="shared" si="42"/>
        <v>0</v>
      </c>
      <c r="BC53" s="63">
        <f t="shared" si="43"/>
        <v>0</v>
      </c>
      <c r="BD53" s="53">
        <f t="shared" si="44"/>
        <v>0</v>
      </c>
      <c r="BE53" s="54" t="str">
        <f t="shared" si="45"/>
        <v/>
      </c>
      <c r="BF53" s="85">
        <f t="shared" si="46"/>
        <v>0</v>
      </c>
      <c r="BG53" s="63">
        <f t="shared" si="47"/>
        <v>0</v>
      </c>
      <c r="BH53" s="53">
        <f t="shared" si="48"/>
        <v>0</v>
      </c>
      <c r="BI53" s="54" t="str">
        <f t="shared" si="49"/>
        <v/>
      </c>
      <c r="BJ53" s="85">
        <f t="shared" si="50"/>
        <v>0</v>
      </c>
      <c r="BK53" s="63">
        <f t="shared" si="51"/>
        <v>0</v>
      </c>
      <c r="BL53" s="53">
        <f t="shared" si="52"/>
        <v>0</v>
      </c>
      <c r="BM53" s="54" t="str">
        <f t="shared" si="53"/>
        <v/>
      </c>
      <c r="BN53" s="85">
        <f t="shared" si="54"/>
        <v>0</v>
      </c>
      <c r="BO53" s="63">
        <f t="shared" si="55"/>
        <v>0</v>
      </c>
      <c r="BP53" s="53">
        <f t="shared" si="56"/>
        <v>0</v>
      </c>
      <c r="BQ53" s="54" t="str">
        <f t="shared" si="57"/>
        <v/>
      </c>
      <c r="BR53" s="85">
        <f t="shared" si="58"/>
        <v>0</v>
      </c>
      <c r="BS53" s="60">
        <f t="shared" si="7"/>
        <v>0</v>
      </c>
      <c r="BT53" s="59">
        <f t="shared" si="8"/>
        <v>0</v>
      </c>
      <c r="BU53" s="57"/>
      <c r="BV53" s="44"/>
      <c r="BY53" s="44"/>
      <c r="BZ53" s="44"/>
      <c r="CA53" s="279">
        <f t="shared" si="59"/>
        <v>0</v>
      </c>
      <c r="CB53" s="44"/>
      <c r="CC53" s="44"/>
      <c r="CD53" s="44"/>
    </row>
    <row r="54" spans="1:82" ht="16.5" hidden="1" customHeight="1">
      <c r="A54" s="366">
        <f t="shared" si="10"/>
        <v>50</v>
      </c>
      <c r="B54" s="29"/>
      <c r="C54" s="367"/>
      <c r="D54" s="368"/>
      <c r="E54" s="369"/>
      <c r="F54" s="30"/>
      <c r="G54" s="31"/>
      <c r="H54" s="32"/>
      <c r="I54" s="370"/>
      <c r="J54" s="370"/>
      <c r="K54" s="33"/>
      <c r="L54" s="33"/>
      <c r="M54" s="33"/>
      <c r="N54" s="371"/>
      <c r="O54" s="372"/>
      <c r="P54" s="372"/>
      <c r="Q54" s="106" t="s">
        <v>160</v>
      </c>
      <c r="R54" s="107" t="s">
        <v>160</v>
      </c>
      <c r="S54" s="43"/>
      <c r="T54" s="122" t="s">
        <v>160</v>
      </c>
      <c r="U54" s="122" t="s">
        <v>160</v>
      </c>
      <c r="V54" s="123" t="s">
        <v>160</v>
      </c>
      <c r="W54" s="63">
        <f t="shared" si="11"/>
        <v>0</v>
      </c>
      <c r="X54" s="53">
        <f t="shared" si="12"/>
        <v>0</v>
      </c>
      <c r="Y54" s="54" t="str">
        <f t="shared" si="13"/>
        <v/>
      </c>
      <c r="Z54" s="85">
        <f t="shared" si="14"/>
        <v>0</v>
      </c>
      <c r="AA54" s="63">
        <f t="shared" si="15"/>
        <v>0</v>
      </c>
      <c r="AB54" s="53">
        <f t="shared" si="16"/>
        <v>0</v>
      </c>
      <c r="AC54" s="54" t="str">
        <f t="shared" si="17"/>
        <v/>
      </c>
      <c r="AD54" s="85">
        <f t="shared" si="18"/>
        <v>0</v>
      </c>
      <c r="AE54" s="63">
        <f t="shared" si="19"/>
        <v>0</v>
      </c>
      <c r="AF54" s="53">
        <f t="shared" si="20"/>
        <v>0</v>
      </c>
      <c r="AG54" s="54" t="str">
        <f t="shared" si="21"/>
        <v/>
      </c>
      <c r="AH54" s="85">
        <f t="shared" si="22"/>
        <v>0</v>
      </c>
      <c r="AI54" s="63">
        <f t="shared" si="23"/>
        <v>0</v>
      </c>
      <c r="AJ54" s="53">
        <f t="shared" si="24"/>
        <v>0</v>
      </c>
      <c r="AK54" s="54" t="str">
        <f t="shared" si="25"/>
        <v/>
      </c>
      <c r="AL54" s="85">
        <f t="shared" si="26"/>
        <v>0</v>
      </c>
      <c r="AM54" s="63">
        <f t="shared" si="27"/>
        <v>0</v>
      </c>
      <c r="AN54" s="53">
        <f t="shared" si="28"/>
        <v>0</v>
      </c>
      <c r="AO54" s="54" t="str">
        <f t="shared" si="29"/>
        <v/>
      </c>
      <c r="AP54" s="85">
        <f t="shared" si="30"/>
        <v>0</v>
      </c>
      <c r="AQ54" s="63">
        <f t="shared" si="31"/>
        <v>0</v>
      </c>
      <c r="AR54" s="53">
        <f t="shared" si="32"/>
        <v>0</v>
      </c>
      <c r="AS54" s="54" t="str">
        <f t="shared" si="33"/>
        <v/>
      </c>
      <c r="AT54" s="85">
        <f t="shared" si="34"/>
        <v>0</v>
      </c>
      <c r="AU54" s="63">
        <f t="shared" si="35"/>
        <v>0</v>
      </c>
      <c r="AV54" s="53">
        <f t="shared" si="36"/>
        <v>0</v>
      </c>
      <c r="AW54" s="54" t="str">
        <f t="shared" si="37"/>
        <v/>
      </c>
      <c r="AX54" s="85">
        <f t="shared" si="38"/>
        <v>0</v>
      </c>
      <c r="AY54" s="63">
        <f t="shared" si="39"/>
        <v>0</v>
      </c>
      <c r="AZ54" s="53">
        <f t="shared" si="40"/>
        <v>0</v>
      </c>
      <c r="BA54" s="54" t="str">
        <f t="shared" si="41"/>
        <v/>
      </c>
      <c r="BB54" s="85">
        <f t="shared" si="42"/>
        <v>0</v>
      </c>
      <c r="BC54" s="63">
        <f t="shared" si="43"/>
        <v>0</v>
      </c>
      <c r="BD54" s="53">
        <f t="shared" si="44"/>
        <v>0</v>
      </c>
      <c r="BE54" s="54" t="str">
        <f t="shared" si="45"/>
        <v/>
      </c>
      <c r="BF54" s="85">
        <f t="shared" si="46"/>
        <v>0</v>
      </c>
      <c r="BG54" s="63">
        <f t="shared" si="47"/>
        <v>0</v>
      </c>
      <c r="BH54" s="53">
        <f t="shared" si="48"/>
        <v>0</v>
      </c>
      <c r="BI54" s="54" t="str">
        <f t="shared" si="49"/>
        <v/>
      </c>
      <c r="BJ54" s="85">
        <f t="shared" si="50"/>
        <v>0</v>
      </c>
      <c r="BK54" s="63">
        <f t="shared" si="51"/>
        <v>0</v>
      </c>
      <c r="BL54" s="53">
        <f t="shared" si="52"/>
        <v>0</v>
      </c>
      <c r="BM54" s="54" t="str">
        <f t="shared" si="53"/>
        <v/>
      </c>
      <c r="BN54" s="85">
        <f t="shared" si="54"/>
        <v>0</v>
      </c>
      <c r="BO54" s="63">
        <f t="shared" si="55"/>
        <v>0</v>
      </c>
      <c r="BP54" s="53">
        <f t="shared" si="56"/>
        <v>0</v>
      </c>
      <c r="BQ54" s="54" t="str">
        <f t="shared" si="57"/>
        <v/>
      </c>
      <c r="BR54" s="85">
        <f t="shared" si="58"/>
        <v>0</v>
      </c>
      <c r="BS54" s="60">
        <f t="shared" si="7"/>
        <v>0</v>
      </c>
      <c r="BT54" s="59">
        <f t="shared" si="8"/>
        <v>0</v>
      </c>
      <c r="BU54" s="57"/>
      <c r="BV54" s="44"/>
      <c r="BY54" s="44"/>
      <c r="BZ54" s="44"/>
      <c r="CA54" s="279">
        <f t="shared" si="59"/>
        <v>0</v>
      </c>
      <c r="CB54" s="44"/>
      <c r="CC54" s="44"/>
      <c r="CD54" s="44"/>
    </row>
    <row r="55" spans="1:82" ht="16.5" hidden="1" customHeight="1">
      <c r="A55" s="366">
        <f t="shared" si="10"/>
        <v>51</v>
      </c>
      <c r="B55" s="29"/>
      <c r="C55" s="367"/>
      <c r="D55" s="368"/>
      <c r="E55" s="369"/>
      <c r="F55" s="30"/>
      <c r="G55" s="31"/>
      <c r="H55" s="32"/>
      <c r="I55" s="370"/>
      <c r="J55" s="370"/>
      <c r="K55" s="33"/>
      <c r="L55" s="33"/>
      <c r="M55" s="33"/>
      <c r="N55" s="371"/>
      <c r="O55" s="372"/>
      <c r="P55" s="372"/>
      <c r="Q55" s="106" t="s">
        <v>160</v>
      </c>
      <c r="R55" s="107" t="s">
        <v>160</v>
      </c>
      <c r="S55" s="43"/>
      <c r="T55" s="122" t="s">
        <v>160</v>
      </c>
      <c r="U55" s="122" t="s">
        <v>160</v>
      </c>
      <c r="V55" s="123" t="s">
        <v>160</v>
      </c>
      <c r="W55" s="63">
        <f t="shared" si="11"/>
        <v>0</v>
      </c>
      <c r="X55" s="53">
        <f t="shared" si="12"/>
        <v>0</v>
      </c>
      <c r="Y55" s="54" t="str">
        <f t="shared" si="13"/>
        <v/>
      </c>
      <c r="Z55" s="85">
        <f t="shared" si="14"/>
        <v>0</v>
      </c>
      <c r="AA55" s="63">
        <f t="shared" si="15"/>
        <v>0</v>
      </c>
      <c r="AB55" s="53">
        <f t="shared" si="16"/>
        <v>0</v>
      </c>
      <c r="AC55" s="54" t="str">
        <f t="shared" si="17"/>
        <v/>
      </c>
      <c r="AD55" s="85">
        <f t="shared" si="18"/>
        <v>0</v>
      </c>
      <c r="AE55" s="63">
        <f t="shared" si="19"/>
        <v>0</v>
      </c>
      <c r="AF55" s="53">
        <f t="shared" si="20"/>
        <v>0</v>
      </c>
      <c r="AG55" s="54" t="str">
        <f t="shared" si="21"/>
        <v/>
      </c>
      <c r="AH55" s="85">
        <f t="shared" si="22"/>
        <v>0</v>
      </c>
      <c r="AI55" s="63">
        <f t="shared" si="23"/>
        <v>0</v>
      </c>
      <c r="AJ55" s="53">
        <f t="shared" si="24"/>
        <v>0</v>
      </c>
      <c r="AK55" s="54" t="str">
        <f t="shared" si="25"/>
        <v/>
      </c>
      <c r="AL55" s="85">
        <f t="shared" si="26"/>
        <v>0</v>
      </c>
      <c r="AM55" s="63">
        <f t="shared" si="27"/>
        <v>0</v>
      </c>
      <c r="AN55" s="53">
        <f t="shared" si="28"/>
        <v>0</v>
      </c>
      <c r="AO55" s="54" t="str">
        <f t="shared" si="29"/>
        <v/>
      </c>
      <c r="AP55" s="85">
        <f t="shared" si="30"/>
        <v>0</v>
      </c>
      <c r="AQ55" s="63">
        <f t="shared" si="31"/>
        <v>0</v>
      </c>
      <c r="AR55" s="53">
        <f t="shared" si="32"/>
        <v>0</v>
      </c>
      <c r="AS55" s="54" t="str">
        <f t="shared" si="33"/>
        <v/>
      </c>
      <c r="AT55" s="85">
        <f t="shared" si="34"/>
        <v>0</v>
      </c>
      <c r="AU55" s="63">
        <f t="shared" si="35"/>
        <v>0</v>
      </c>
      <c r="AV55" s="53">
        <f t="shared" si="36"/>
        <v>0</v>
      </c>
      <c r="AW55" s="54" t="str">
        <f t="shared" si="37"/>
        <v/>
      </c>
      <c r="AX55" s="85">
        <f t="shared" si="38"/>
        <v>0</v>
      </c>
      <c r="AY55" s="63">
        <f t="shared" si="39"/>
        <v>0</v>
      </c>
      <c r="AZ55" s="53">
        <f t="shared" si="40"/>
        <v>0</v>
      </c>
      <c r="BA55" s="54" t="str">
        <f t="shared" si="41"/>
        <v/>
      </c>
      <c r="BB55" s="85">
        <f t="shared" si="42"/>
        <v>0</v>
      </c>
      <c r="BC55" s="63">
        <f t="shared" si="43"/>
        <v>0</v>
      </c>
      <c r="BD55" s="53">
        <f t="shared" si="44"/>
        <v>0</v>
      </c>
      <c r="BE55" s="54" t="str">
        <f t="shared" si="45"/>
        <v/>
      </c>
      <c r="BF55" s="85">
        <f t="shared" si="46"/>
        <v>0</v>
      </c>
      <c r="BG55" s="63">
        <f t="shared" si="47"/>
        <v>0</v>
      </c>
      <c r="BH55" s="53">
        <f t="shared" si="48"/>
        <v>0</v>
      </c>
      <c r="BI55" s="54" t="str">
        <f t="shared" si="49"/>
        <v/>
      </c>
      <c r="BJ55" s="85">
        <f t="shared" si="50"/>
        <v>0</v>
      </c>
      <c r="BK55" s="63">
        <f t="shared" si="51"/>
        <v>0</v>
      </c>
      <c r="BL55" s="53">
        <f t="shared" si="52"/>
        <v>0</v>
      </c>
      <c r="BM55" s="54" t="str">
        <f t="shared" si="53"/>
        <v/>
      </c>
      <c r="BN55" s="85">
        <f t="shared" si="54"/>
        <v>0</v>
      </c>
      <c r="BO55" s="63">
        <f t="shared" si="55"/>
        <v>0</v>
      </c>
      <c r="BP55" s="53">
        <f t="shared" si="56"/>
        <v>0</v>
      </c>
      <c r="BQ55" s="54" t="str">
        <f t="shared" si="57"/>
        <v/>
      </c>
      <c r="BR55" s="85">
        <f t="shared" si="58"/>
        <v>0</v>
      </c>
      <c r="BS55" s="60">
        <f t="shared" si="7"/>
        <v>0</v>
      </c>
      <c r="BT55" s="59">
        <f t="shared" si="8"/>
        <v>0</v>
      </c>
      <c r="BU55" s="57"/>
      <c r="BV55" s="44"/>
      <c r="BY55" s="44"/>
      <c r="BZ55" s="44"/>
      <c r="CA55" s="279">
        <f t="shared" si="59"/>
        <v>0</v>
      </c>
      <c r="CB55" s="44"/>
      <c r="CC55" s="44"/>
      <c r="CD55" s="44"/>
    </row>
    <row r="56" spans="1:82" ht="16.5" hidden="1" customHeight="1">
      <c r="A56" s="366">
        <f t="shared" si="10"/>
        <v>52</v>
      </c>
      <c r="B56" s="29"/>
      <c r="C56" s="367"/>
      <c r="D56" s="368"/>
      <c r="E56" s="369"/>
      <c r="F56" s="30"/>
      <c r="G56" s="31"/>
      <c r="H56" s="32"/>
      <c r="I56" s="370"/>
      <c r="J56" s="370"/>
      <c r="K56" s="33"/>
      <c r="L56" s="33"/>
      <c r="M56" s="33"/>
      <c r="N56" s="371"/>
      <c r="O56" s="372"/>
      <c r="P56" s="372"/>
      <c r="Q56" s="106" t="s">
        <v>160</v>
      </c>
      <c r="R56" s="107" t="s">
        <v>160</v>
      </c>
      <c r="S56" s="43"/>
      <c r="T56" s="122" t="s">
        <v>160</v>
      </c>
      <c r="U56" s="122" t="s">
        <v>160</v>
      </c>
      <c r="V56" s="123" t="s">
        <v>160</v>
      </c>
      <c r="W56" s="63">
        <f t="shared" si="11"/>
        <v>0</v>
      </c>
      <c r="X56" s="53">
        <f t="shared" si="12"/>
        <v>0</v>
      </c>
      <c r="Y56" s="54" t="str">
        <f t="shared" si="13"/>
        <v/>
      </c>
      <c r="Z56" s="85">
        <f t="shared" si="14"/>
        <v>0</v>
      </c>
      <c r="AA56" s="63">
        <f t="shared" si="15"/>
        <v>0</v>
      </c>
      <c r="AB56" s="53">
        <f t="shared" si="16"/>
        <v>0</v>
      </c>
      <c r="AC56" s="54" t="str">
        <f t="shared" si="17"/>
        <v/>
      </c>
      <c r="AD56" s="85">
        <f t="shared" si="18"/>
        <v>0</v>
      </c>
      <c r="AE56" s="63">
        <f t="shared" si="19"/>
        <v>0</v>
      </c>
      <c r="AF56" s="53">
        <f t="shared" si="20"/>
        <v>0</v>
      </c>
      <c r="AG56" s="54" t="str">
        <f t="shared" si="21"/>
        <v/>
      </c>
      <c r="AH56" s="85">
        <f t="shared" si="22"/>
        <v>0</v>
      </c>
      <c r="AI56" s="63">
        <f t="shared" si="23"/>
        <v>0</v>
      </c>
      <c r="AJ56" s="53">
        <f t="shared" si="24"/>
        <v>0</v>
      </c>
      <c r="AK56" s="54" t="str">
        <f t="shared" si="25"/>
        <v/>
      </c>
      <c r="AL56" s="85">
        <f t="shared" si="26"/>
        <v>0</v>
      </c>
      <c r="AM56" s="63">
        <f t="shared" si="27"/>
        <v>0</v>
      </c>
      <c r="AN56" s="53">
        <f t="shared" si="28"/>
        <v>0</v>
      </c>
      <c r="AO56" s="54" t="str">
        <f t="shared" si="29"/>
        <v/>
      </c>
      <c r="AP56" s="85">
        <f t="shared" si="30"/>
        <v>0</v>
      </c>
      <c r="AQ56" s="63">
        <f t="shared" si="31"/>
        <v>0</v>
      </c>
      <c r="AR56" s="53">
        <f t="shared" si="32"/>
        <v>0</v>
      </c>
      <c r="AS56" s="54" t="str">
        <f t="shared" si="33"/>
        <v/>
      </c>
      <c r="AT56" s="85">
        <f t="shared" si="34"/>
        <v>0</v>
      </c>
      <c r="AU56" s="63">
        <f t="shared" si="35"/>
        <v>0</v>
      </c>
      <c r="AV56" s="53">
        <f t="shared" si="36"/>
        <v>0</v>
      </c>
      <c r="AW56" s="54" t="str">
        <f t="shared" si="37"/>
        <v/>
      </c>
      <c r="AX56" s="85">
        <f t="shared" si="38"/>
        <v>0</v>
      </c>
      <c r="AY56" s="63">
        <f t="shared" si="39"/>
        <v>0</v>
      </c>
      <c r="AZ56" s="53">
        <f t="shared" si="40"/>
        <v>0</v>
      </c>
      <c r="BA56" s="54" t="str">
        <f t="shared" si="41"/>
        <v/>
      </c>
      <c r="BB56" s="85">
        <f t="shared" si="42"/>
        <v>0</v>
      </c>
      <c r="BC56" s="63">
        <f t="shared" si="43"/>
        <v>0</v>
      </c>
      <c r="BD56" s="53">
        <f t="shared" si="44"/>
        <v>0</v>
      </c>
      <c r="BE56" s="54" t="str">
        <f t="shared" si="45"/>
        <v/>
      </c>
      <c r="BF56" s="85">
        <f t="shared" si="46"/>
        <v>0</v>
      </c>
      <c r="BG56" s="63">
        <f t="shared" si="47"/>
        <v>0</v>
      </c>
      <c r="BH56" s="53">
        <f t="shared" si="48"/>
        <v>0</v>
      </c>
      <c r="BI56" s="54" t="str">
        <f t="shared" si="49"/>
        <v/>
      </c>
      <c r="BJ56" s="85">
        <f t="shared" si="50"/>
        <v>0</v>
      </c>
      <c r="BK56" s="63">
        <f t="shared" si="51"/>
        <v>0</v>
      </c>
      <c r="BL56" s="53">
        <f t="shared" si="52"/>
        <v>0</v>
      </c>
      <c r="BM56" s="54" t="str">
        <f t="shared" si="53"/>
        <v/>
      </c>
      <c r="BN56" s="85">
        <f t="shared" si="54"/>
        <v>0</v>
      </c>
      <c r="BO56" s="63">
        <f t="shared" si="55"/>
        <v>0</v>
      </c>
      <c r="BP56" s="53">
        <f t="shared" si="56"/>
        <v>0</v>
      </c>
      <c r="BQ56" s="54" t="str">
        <f t="shared" si="57"/>
        <v/>
      </c>
      <c r="BR56" s="85">
        <f t="shared" si="58"/>
        <v>0</v>
      </c>
      <c r="BS56" s="60">
        <f t="shared" si="7"/>
        <v>0</v>
      </c>
      <c r="BT56" s="59">
        <f t="shared" si="8"/>
        <v>0</v>
      </c>
      <c r="BU56" s="57"/>
      <c r="BV56" s="44"/>
      <c r="BY56" s="44"/>
      <c r="BZ56" s="44"/>
      <c r="CA56" s="279">
        <f t="shared" si="59"/>
        <v>0</v>
      </c>
      <c r="CB56" s="44"/>
      <c r="CC56" s="44"/>
      <c r="CD56" s="44"/>
    </row>
    <row r="57" spans="1:82" ht="16.5" hidden="1" customHeight="1">
      <c r="A57" s="366">
        <f t="shared" si="10"/>
        <v>53</v>
      </c>
      <c r="B57" s="29"/>
      <c r="C57" s="367"/>
      <c r="D57" s="368"/>
      <c r="E57" s="369"/>
      <c r="F57" s="30"/>
      <c r="G57" s="31"/>
      <c r="H57" s="32"/>
      <c r="I57" s="370"/>
      <c r="J57" s="370"/>
      <c r="K57" s="33"/>
      <c r="L57" s="33"/>
      <c r="M57" s="33"/>
      <c r="N57" s="371"/>
      <c r="O57" s="372"/>
      <c r="P57" s="372"/>
      <c r="Q57" s="106" t="s">
        <v>160</v>
      </c>
      <c r="R57" s="107" t="s">
        <v>160</v>
      </c>
      <c r="S57" s="43"/>
      <c r="T57" s="122" t="s">
        <v>160</v>
      </c>
      <c r="U57" s="122" t="s">
        <v>160</v>
      </c>
      <c r="V57" s="123" t="s">
        <v>160</v>
      </c>
      <c r="W57" s="63">
        <f t="shared" si="11"/>
        <v>0</v>
      </c>
      <c r="X57" s="53">
        <f t="shared" si="12"/>
        <v>0</v>
      </c>
      <c r="Y57" s="54" t="str">
        <f t="shared" si="13"/>
        <v/>
      </c>
      <c r="Z57" s="85">
        <f t="shared" si="14"/>
        <v>0</v>
      </c>
      <c r="AA57" s="63">
        <f t="shared" si="15"/>
        <v>0</v>
      </c>
      <c r="AB57" s="53">
        <f t="shared" si="16"/>
        <v>0</v>
      </c>
      <c r="AC57" s="54" t="str">
        <f t="shared" si="17"/>
        <v/>
      </c>
      <c r="AD57" s="85">
        <f t="shared" si="18"/>
        <v>0</v>
      </c>
      <c r="AE57" s="63">
        <f t="shared" si="19"/>
        <v>0</v>
      </c>
      <c r="AF57" s="53">
        <f t="shared" si="20"/>
        <v>0</v>
      </c>
      <c r="AG57" s="54" t="str">
        <f t="shared" si="21"/>
        <v/>
      </c>
      <c r="AH57" s="85">
        <f t="shared" si="22"/>
        <v>0</v>
      </c>
      <c r="AI57" s="63">
        <f t="shared" si="23"/>
        <v>0</v>
      </c>
      <c r="AJ57" s="53">
        <f t="shared" si="24"/>
        <v>0</v>
      </c>
      <c r="AK57" s="54" t="str">
        <f t="shared" si="25"/>
        <v/>
      </c>
      <c r="AL57" s="85">
        <f t="shared" si="26"/>
        <v>0</v>
      </c>
      <c r="AM57" s="63">
        <f t="shared" si="27"/>
        <v>0</v>
      </c>
      <c r="AN57" s="53">
        <f t="shared" si="28"/>
        <v>0</v>
      </c>
      <c r="AO57" s="54" t="str">
        <f t="shared" si="29"/>
        <v/>
      </c>
      <c r="AP57" s="85">
        <f t="shared" si="30"/>
        <v>0</v>
      </c>
      <c r="AQ57" s="63">
        <f t="shared" si="31"/>
        <v>0</v>
      </c>
      <c r="AR57" s="53">
        <f t="shared" si="32"/>
        <v>0</v>
      </c>
      <c r="AS57" s="54" t="str">
        <f t="shared" si="33"/>
        <v/>
      </c>
      <c r="AT57" s="85">
        <f t="shared" si="34"/>
        <v>0</v>
      </c>
      <c r="AU57" s="63">
        <f t="shared" si="35"/>
        <v>0</v>
      </c>
      <c r="AV57" s="53">
        <f t="shared" si="36"/>
        <v>0</v>
      </c>
      <c r="AW57" s="54" t="str">
        <f t="shared" si="37"/>
        <v/>
      </c>
      <c r="AX57" s="85">
        <f t="shared" si="38"/>
        <v>0</v>
      </c>
      <c r="AY57" s="63">
        <f t="shared" si="39"/>
        <v>0</v>
      </c>
      <c r="AZ57" s="53">
        <f t="shared" si="40"/>
        <v>0</v>
      </c>
      <c r="BA57" s="54" t="str">
        <f t="shared" si="41"/>
        <v/>
      </c>
      <c r="BB57" s="85">
        <f t="shared" si="42"/>
        <v>0</v>
      </c>
      <c r="BC57" s="63">
        <f t="shared" si="43"/>
        <v>0</v>
      </c>
      <c r="BD57" s="53">
        <f t="shared" si="44"/>
        <v>0</v>
      </c>
      <c r="BE57" s="54" t="str">
        <f t="shared" si="45"/>
        <v/>
      </c>
      <c r="BF57" s="85">
        <f t="shared" si="46"/>
        <v>0</v>
      </c>
      <c r="BG57" s="63">
        <f t="shared" si="47"/>
        <v>0</v>
      </c>
      <c r="BH57" s="53">
        <f t="shared" si="48"/>
        <v>0</v>
      </c>
      <c r="BI57" s="54" t="str">
        <f t="shared" si="49"/>
        <v/>
      </c>
      <c r="BJ57" s="85">
        <f t="shared" si="50"/>
        <v>0</v>
      </c>
      <c r="BK57" s="63">
        <f t="shared" si="51"/>
        <v>0</v>
      </c>
      <c r="BL57" s="53">
        <f t="shared" si="52"/>
        <v>0</v>
      </c>
      <c r="BM57" s="54" t="str">
        <f t="shared" si="53"/>
        <v/>
      </c>
      <c r="BN57" s="85">
        <f t="shared" si="54"/>
        <v>0</v>
      </c>
      <c r="BO57" s="63">
        <f t="shared" si="55"/>
        <v>0</v>
      </c>
      <c r="BP57" s="53">
        <f t="shared" si="56"/>
        <v>0</v>
      </c>
      <c r="BQ57" s="54" t="str">
        <f t="shared" si="57"/>
        <v/>
      </c>
      <c r="BR57" s="85">
        <f t="shared" si="58"/>
        <v>0</v>
      </c>
      <c r="BS57" s="60">
        <f t="shared" si="7"/>
        <v>0</v>
      </c>
      <c r="BT57" s="59">
        <f t="shared" si="8"/>
        <v>0</v>
      </c>
      <c r="BU57" s="57"/>
      <c r="BV57" s="44"/>
      <c r="BY57" s="44"/>
      <c r="BZ57" s="44"/>
      <c r="CA57" s="279">
        <f t="shared" si="59"/>
        <v>0</v>
      </c>
      <c r="CB57" s="44"/>
      <c r="CC57" s="44"/>
      <c r="CD57" s="44"/>
    </row>
    <row r="58" spans="1:82" ht="16.5" hidden="1" customHeight="1">
      <c r="A58" s="366">
        <f t="shared" si="10"/>
        <v>54</v>
      </c>
      <c r="B58" s="29"/>
      <c r="C58" s="367"/>
      <c r="D58" s="368"/>
      <c r="E58" s="369"/>
      <c r="F58" s="30"/>
      <c r="G58" s="31"/>
      <c r="H58" s="32"/>
      <c r="I58" s="370"/>
      <c r="J58" s="370"/>
      <c r="K58" s="33"/>
      <c r="L58" s="33"/>
      <c r="M58" s="33"/>
      <c r="N58" s="371"/>
      <c r="O58" s="372"/>
      <c r="P58" s="372"/>
      <c r="Q58" s="106" t="s">
        <v>160</v>
      </c>
      <c r="R58" s="107" t="s">
        <v>160</v>
      </c>
      <c r="S58" s="43"/>
      <c r="T58" s="122" t="s">
        <v>160</v>
      </c>
      <c r="U58" s="122" t="s">
        <v>160</v>
      </c>
      <c r="V58" s="123" t="s">
        <v>160</v>
      </c>
      <c r="W58" s="63">
        <f t="shared" si="11"/>
        <v>0</v>
      </c>
      <c r="X58" s="53">
        <f t="shared" si="12"/>
        <v>0</v>
      </c>
      <c r="Y58" s="54" t="str">
        <f t="shared" si="13"/>
        <v/>
      </c>
      <c r="Z58" s="85">
        <f t="shared" si="14"/>
        <v>0</v>
      </c>
      <c r="AA58" s="63">
        <f t="shared" si="15"/>
        <v>0</v>
      </c>
      <c r="AB58" s="53">
        <f t="shared" si="16"/>
        <v>0</v>
      </c>
      <c r="AC58" s="54" t="str">
        <f t="shared" si="17"/>
        <v/>
      </c>
      <c r="AD58" s="85">
        <f t="shared" si="18"/>
        <v>0</v>
      </c>
      <c r="AE58" s="63">
        <f t="shared" si="19"/>
        <v>0</v>
      </c>
      <c r="AF58" s="53">
        <f t="shared" si="20"/>
        <v>0</v>
      </c>
      <c r="AG58" s="54" t="str">
        <f t="shared" si="21"/>
        <v/>
      </c>
      <c r="AH58" s="85">
        <f t="shared" si="22"/>
        <v>0</v>
      </c>
      <c r="AI58" s="63">
        <f t="shared" si="23"/>
        <v>0</v>
      </c>
      <c r="AJ58" s="53">
        <f t="shared" si="24"/>
        <v>0</v>
      </c>
      <c r="AK58" s="54" t="str">
        <f t="shared" si="25"/>
        <v/>
      </c>
      <c r="AL58" s="85">
        <f t="shared" si="26"/>
        <v>0</v>
      </c>
      <c r="AM58" s="63">
        <f t="shared" si="27"/>
        <v>0</v>
      </c>
      <c r="AN58" s="53">
        <f t="shared" si="28"/>
        <v>0</v>
      </c>
      <c r="AO58" s="54" t="str">
        <f t="shared" si="29"/>
        <v/>
      </c>
      <c r="AP58" s="85">
        <f t="shared" si="30"/>
        <v>0</v>
      </c>
      <c r="AQ58" s="63">
        <f t="shared" si="31"/>
        <v>0</v>
      </c>
      <c r="AR58" s="53">
        <f t="shared" si="32"/>
        <v>0</v>
      </c>
      <c r="AS58" s="54" t="str">
        <f t="shared" si="33"/>
        <v/>
      </c>
      <c r="AT58" s="85">
        <f t="shared" si="34"/>
        <v>0</v>
      </c>
      <c r="AU58" s="63">
        <f t="shared" si="35"/>
        <v>0</v>
      </c>
      <c r="AV58" s="53">
        <f t="shared" si="36"/>
        <v>0</v>
      </c>
      <c r="AW58" s="54" t="str">
        <f t="shared" si="37"/>
        <v/>
      </c>
      <c r="AX58" s="85">
        <f t="shared" si="38"/>
        <v>0</v>
      </c>
      <c r="AY58" s="63">
        <f t="shared" si="39"/>
        <v>0</v>
      </c>
      <c r="AZ58" s="53">
        <f t="shared" si="40"/>
        <v>0</v>
      </c>
      <c r="BA58" s="54" t="str">
        <f t="shared" si="41"/>
        <v/>
      </c>
      <c r="BB58" s="85">
        <f t="shared" si="42"/>
        <v>0</v>
      </c>
      <c r="BC58" s="63">
        <f t="shared" si="43"/>
        <v>0</v>
      </c>
      <c r="BD58" s="53">
        <f t="shared" si="44"/>
        <v>0</v>
      </c>
      <c r="BE58" s="54" t="str">
        <f t="shared" si="45"/>
        <v/>
      </c>
      <c r="BF58" s="85">
        <f t="shared" si="46"/>
        <v>0</v>
      </c>
      <c r="BG58" s="63">
        <f t="shared" si="47"/>
        <v>0</v>
      </c>
      <c r="BH58" s="53">
        <f t="shared" si="48"/>
        <v>0</v>
      </c>
      <c r="BI58" s="54" t="str">
        <f t="shared" si="49"/>
        <v/>
      </c>
      <c r="BJ58" s="85">
        <f t="shared" si="50"/>
        <v>0</v>
      </c>
      <c r="BK58" s="63">
        <f t="shared" si="51"/>
        <v>0</v>
      </c>
      <c r="BL58" s="53">
        <f t="shared" si="52"/>
        <v>0</v>
      </c>
      <c r="BM58" s="54" t="str">
        <f t="shared" si="53"/>
        <v/>
      </c>
      <c r="BN58" s="85">
        <f t="shared" si="54"/>
        <v>0</v>
      </c>
      <c r="BO58" s="63">
        <f t="shared" si="55"/>
        <v>0</v>
      </c>
      <c r="BP58" s="53">
        <f t="shared" si="56"/>
        <v>0</v>
      </c>
      <c r="BQ58" s="54" t="str">
        <f t="shared" si="57"/>
        <v/>
      </c>
      <c r="BR58" s="85">
        <f t="shared" si="58"/>
        <v>0</v>
      </c>
      <c r="BS58" s="60">
        <f t="shared" si="7"/>
        <v>0</v>
      </c>
      <c r="BT58" s="59">
        <f t="shared" si="8"/>
        <v>0</v>
      </c>
      <c r="BU58" s="57"/>
      <c r="BV58" s="44"/>
      <c r="BY58" s="44"/>
      <c r="BZ58" s="44"/>
      <c r="CA58" s="279">
        <f t="shared" si="59"/>
        <v>0</v>
      </c>
      <c r="CB58" s="44"/>
      <c r="CC58" s="44"/>
      <c r="CD58" s="44"/>
    </row>
    <row r="59" spans="1:82" ht="16.5" hidden="1" customHeight="1">
      <c r="A59" s="366">
        <f t="shared" si="10"/>
        <v>55</v>
      </c>
      <c r="B59" s="29"/>
      <c r="C59" s="367"/>
      <c r="D59" s="368"/>
      <c r="E59" s="369"/>
      <c r="F59" s="30"/>
      <c r="G59" s="31"/>
      <c r="H59" s="32"/>
      <c r="I59" s="370"/>
      <c r="J59" s="370"/>
      <c r="K59" s="33"/>
      <c r="L59" s="33"/>
      <c r="M59" s="33"/>
      <c r="N59" s="371"/>
      <c r="O59" s="372"/>
      <c r="P59" s="372"/>
      <c r="Q59" s="106" t="s">
        <v>160</v>
      </c>
      <c r="R59" s="107" t="s">
        <v>160</v>
      </c>
      <c r="S59" s="43"/>
      <c r="T59" s="122" t="s">
        <v>160</v>
      </c>
      <c r="U59" s="122" t="s">
        <v>160</v>
      </c>
      <c r="V59" s="123" t="s">
        <v>160</v>
      </c>
      <c r="W59" s="63">
        <f t="shared" si="11"/>
        <v>0</v>
      </c>
      <c r="X59" s="53">
        <f t="shared" si="12"/>
        <v>0</v>
      </c>
      <c r="Y59" s="54" t="str">
        <f t="shared" si="13"/>
        <v/>
      </c>
      <c r="Z59" s="85">
        <f t="shared" si="14"/>
        <v>0</v>
      </c>
      <c r="AA59" s="63">
        <f t="shared" si="15"/>
        <v>0</v>
      </c>
      <c r="AB59" s="53">
        <f t="shared" si="16"/>
        <v>0</v>
      </c>
      <c r="AC59" s="54" t="str">
        <f t="shared" si="17"/>
        <v/>
      </c>
      <c r="AD59" s="85">
        <f t="shared" si="18"/>
        <v>0</v>
      </c>
      <c r="AE59" s="63">
        <f t="shared" si="19"/>
        <v>0</v>
      </c>
      <c r="AF59" s="53">
        <f t="shared" si="20"/>
        <v>0</v>
      </c>
      <c r="AG59" s="54" t="str">
        <f t="shared" si="21"/>
        <v/>
      </c>
      <c r="AH59" s="85">
        <f t="shared" si="22"/>
        <v>0</v>
      </c>
      <c r="AI59" s="63">
        <f t="shared" si="23"/>
        <v>0</v>
      </c>
      <c r="AJ59" s="53">
        <f t="shared" si="24"/>
        <v>0</v>
      </c>
      <c r="AK59" s="54" t="str">
        <f t="shared" si="25"/>
        <v/>
      </c>
      <c r="AL59" s="85">
        <f t="shared" si="26"/>
        <v>0</v>
      </c>
      <c r="AM59" s="63">
        <f t="shared" si="27"/>
        <v>0</v>
      </c>
      <c r="AN59" s="53">
        <f t="shared" si="28"/>
        <v>0</v>
      </c>
      <c r="AO59" s="54" t="str">
        <f t="shared" si="29"/>
        <v/>
      </c>
      <c r="AP59" s="85">
        <f t="shared" si="30"/>
        <v>0</v>
      </c>
      <c r="AQ59" s="63">
        <f t="shared" si="31"/>
        <v>0</v>
      </c>
      <c r="AR59" s="53">
        <f t="shared" si="32"/>
        <v>0</v>
      </c>
      <c r="AS59" s="54" t="str">
        <f t="shared" si="33"/>
        <v/>
      </c>
      <c r="AT59" s="85">
        <f t="shared" si="34"/>
        <v>0</v>
      </c>
      <c r="AU59" s="63">
        <f t="shared" si="35"/>
        <v>0</v>
      </c>
      <c r="AV59" s="53">
        <f t="shared" si="36"/>
        <v>0</v>
      </c>
      <c r="AW59" s="54" t="str">
        <f t="shared" si="37"/>
        <v/>
      </c>
      <c r="AX59" s="85">
        <f t="shared" si="38"/>
        <v>0</v>
      </c>
      <c r="AY59" s="63">
        <f t="shared" si="39"/>
        <v>0</v>
      </c>
      <c r="AZ59" s="53">
        <f t="shared" si="40"/>
        <v>0</v>
      </c>
      <c r="BA59" s="54" t="str">
        <f t="shared" si="41"/>
        <v/>
      </c>
      <c r="BB59" s="85">
        <f t="shared" si="42"/>
        <v>0</v>
      </c>
      <c r="BC59" s="63">
        <f t="shared" si="43"/>
        <v>0</v>
      </c>
      <c r="BD59" s="53">
        <f t="shared" si="44"/>
        <v>0</v>
      </c>
      <c r="BE59" s="54" t="str">
        <f t="shared" si="45"/>
        <v/>
      </c>
      <c r="BF59" s="85">
        <f t="shared" si="46"/>
        <v>0</v>
      </c>
      <c r="BG59" s="63">
        <f t="shared" si="47"/>
        <v>0</v>
      </c>
      <c r="BH59" s="53">
        <f t="shared" si="48"/>
        <v>0</v>
      </c>
      <c r="BI59" s="54" t="str">
        <f t="shared" si="49"/>
        <v/>
      </c>
      <c r="BJ59" s="85">
        <f t="shared" si="50"/>
        <v>0</v>
      </c>
      <c r="BK59" s="63">
        <f t="shared" si="51"/>
        <v>0</v>
      </c>
      <c r="BL59" s="53">
        <f t="shared" si="52"/>
        <v>0</v>
      </c>
      <c r="BM59" s="54" t="str">
        <f t="shared" si="53"/>
        <v/>
      </c>
      <c r="BN59" s="85">
        <f t="shared" si="54"/>
        <v>0</v>
      </c>
      <c r="BO59" s="63">
        <f t="shared" si="55"/>
        <v>0</v>
      </c>
      <c r="BP59" s="53">
        <f t="shared" si="56"/>
        <v>0</v>
      </c>
      <c r="BQ59" s="54" t="str">
        <f t="shared" si="57"/>
        <v/>
      </c>
      <c r="BR59" s="85">
        <f t="shared" si="58"/>
        <v>0</v>
      </c>
      <c r="BS59" s="60">
        <f t="shared" si="7"/>
        <v>0</v>
      </c>
      <c r="BT59" s="59">
        <f t="shared" si="8"/>
        <v>0</v>
      </c>
      <c r="BU59" s="57"/>
      <c r="BV59" s="44"/>
      <c r="BY59" s="44"/>
      <c r="BZ59" s="44"/>
      <c r="CA59" s="279">
        <f t="shared" si="59"/>
        <v>0</v>
      </c>
      <c r="CB59" s="44"/>
      <c r="CC59" s="44"/>
      <c r="CD59" s="44"/>
    </row>
    <row r="60" spans="1:82" ht="16.5" hidden="1" customHeight="1">
      <c r="A60" s="366">
        <f t="shared" si="10"/>
        <v>56</v>
      </c>
      <c r="B60" s="29"/>
      <c r="C60" s="367"/>
      <c r="D60" s="368"/>
      <c r="E60" s="369"/>
      <c r="F60" s="30"/>
      <c r="G60" s="31"/>
      <c r="H60" s="32"/>
      <c r="I60" s="370"/>
      <c r="J60" s="370"/>
      <c r="K60" s="33"/>
      <c r="L60" s="33"/>
      <c r="M60" s="33"/>
      <c r="N60" s="371"/>
      <c r="O60" s="372"/>
      <c r="P60" s="372"/>
      <c r="Q60" s="106" t="s">
        <v>160</v>
      </c>
      <c r="R60" s="107" t="s">
        <v>160</v>
      </c>
      <c r="S60" s="43"/>
      <c r="T60" s="122" t="s">
        <v>160</v>
      </c>
      <c r="U60" s="122" t="s">
        <v>160</v>
      </c>
      <c r="V60" s="123" t="s">
        <v>160</v>
      </c>
      <c r="W60" s="63">
        <f t="shared" si="11"/>
        <v>0</v>
      </c>
      <c r="X60" s="53">
        <f t="shared" si="12"/>
        <v>0</v>
      </c>
      <c r="Y60" s="54" t="str">
        <f t="shared" si="13"/>
        <v/>
      </c>
      <c r="Z60" s="85">
        <f t="shared" si="14"/>
        <v>0</v>
      </c>
      <c r="AA60" s="63">
        <f t="shared" si="15"/>
        <v>0</v>
      </c>
      <c r="AB60" s="53">
        <f t="shared" si="16"/>
        <v>0</v>
      </c>
      <c r="AC60" s="54" t="str">
        <f t="shared" si="17"/>
        <v/>
      </c>
      <c r="AD60" s="85">
        <f t="shared" si="18"/>
        <v>0</v>
      </c>
      <c r="AE60" s="63">
        <f t="shared" si="19"/>
        <v>0</v>
      </c>
      <c r="AF60" s="53">
        <f t="shared" si="20"/>
        <v>0</v>
      </c>
      <c r="AG60" s="54" t="str">
        <f t="shared" si="21"/>
        <v/>
      </c>
      <c r="AH60" s="85">
        <f t="shared" si="22"/>
        <v>0</v>
      </c>
      <c r="AI60" s="63">
        <f t="shared" si="23"/>
        <v>0</v>
      </c>
      <c r="AJ60" s="53">
        <f t="shared" si="24"/>
        <v>0</v>
      </c>
      <c r="AK60" s="54" t="str">
        <f t="shared" si="25"/>
        <v/>
      </c>
      <c r="AL60" s="85">
        <f t="shared" si="26"/>
        <v>0</v>
      </c>
      <c r="AM60" s="63">
        <f t="shared" si="27"/>
        <v>0</v>
      </c>
      <c r="AN60" s="53">
        <f t="shared" si="28"/>
        <v>0</v>
      </c>
      <c r="AO60" s="54" t="str">
        <f t="shared" si="29"/>
        <v/>
      </c>
      <c r="AP60" s="85">
        <f t="shared" si="30"/>
        <v>0</v>
      </c>
      <c r="AQ60" s="63">
        <f t="shared" si="31"/>
        <v>0</v>
      </c>
      <c r="AR60" s="53">
        <f t="shared" si="32"/>
        <v>0</v>
      </c>
      <c r="AS60" s="54" t="str">
        <f t="shared" si="33"/>
        <v/>
      </c>
      <c r="AT60" s="85">
        <f t="shared" si="34"/>
        <v>0</v>
      </c>
      <c r="AU60" s="63">
        <f t="shared" si="35"/>
        <v>0</v>
      </c>
      <c r="AV60" s="53">
        <f t="shared" si="36"/>
        <v>0</v>
      </c>
      <c r="AW60" s="54" t="str">
        <f t="shared" si="37"/>
        <v/>
      </c>
      <c r="AX60" s="85">
        <f t="shared" si="38"/>
        <v>0</v>
      </c>
      <c r="AY60" s="63">
        <f t="shared" si="39"/>
        <v>0</v>
      </c>
      <c r="AZ60" s="53">
        <f t="shared" si="40"/>
        <v>0</v>
      </c>
      <c r="BA60" s="54" t="str">
        <f t="shared" si="41"/>
        <v/>
      </c>
      <c r="BB60" s="85">
        <f t="shared" si="42"/>
        <v>0</v>
      </c>
      <c r="BC60" s="63">
        <f t="shared" si="43"/>
        <v>0</v>
      </c>
      <c r="BD60" s="53">
        <f t="shared" si="44"/>
        <v>0</v>
      </c>
      <c r="BE60" s="54" t="str">
        <f t="shared" si="45"/>
        <v/>
      </c>
      <c r="BF60" s="85">
        <f t="shared" si="46"/>
        <v>0</v>
      </c>
      <c r="BG60" s="63">
        <f t="shared" si="47"/>
        <v>0</v>
      </c>
      <c r="BH60" s="53">
        <f t="shared" si="48"/>
        <v>0</v>
      </c>
      <c r="BI60" s="54" t="str">
        <f t="shared" si="49"/>
        <v/>
      </c>
      <c r="BJ60" s="85">
        <f t="shared" si="50"/>
        <v>0</v>
      </c>
      <c r="BK60" s="63">
        <f t="shared" si="51"/>
        <v>0</v>
      </c>
      <c r="BL60" s="53">
        <f t="shared" si="52"/>
        <v>0</v>
      </c>
      <c r="BM60" s="54" t="str">
        <f t="shared" si="53"/>
        <v/>
      </c>
      <c r="BN60" s="85">
        <f t="shared" si="54"/>
        <v>0</v>
      </c>
      <c r="BO60" s="63">
        <f t="shared" si="55"/>
        <v>0</v>
      </c>
      <c r="BP60" s="53">
        <f t="shared" si="56"/>
        <v>0</v>
      </c>
      <c r="BQ60" s="54" t="str">
        <f t="shared" si="57"/>
        <v/>
      </c>
      <c r="BR60" s="85">
        <f t="shared" si="58"/>
        <v>0</v>
      </c>
      <c r="BS60" s="60">
        <f t="shared" si="7"/>
        <v>0</v>
      </c>
      <c r="BT60" s="59">
        <f t="shared" si="8"/>
        <v>0</v>
      </c>
      <c r="BU60" s="57"/>
      <c r="BV60" s="44"/>
      <c r="BY60" s="44"/>
      <c r="BZ60" s="44"/>
      <c r="CA60" s="279">
        <f t="shared" si="59"/>
        <v>0</v>
      </c>
      <c r="CB60" s="44"/>
      <c r="CC60" s="44"/>
      <c r="CD60" s="44"/>
    </row>
    <row r="61" spans="1:82" ht="16.5" hidden="1" customHeight="1">
      <c r="A61" s="366">
        <f t="shared" si="10"/>
        <v>57</v>
      </c>
      <c r="B61" s="29"/>
      <c r="C61" s="367"/>
      <c r="D61" s="368"/>
      <c r="E61" s="369"/>
      <c r="F61" s="30"/>
      <c r="G61" s="31"/>
      <c r="H61" s="32"/>
      <c r="I61" s="370"/>
      <c r="J61" s="370"/>
      <c r="K61" s="33"/>
      <c r="L61" s="33"/>
      <c r="M61" s="33"/>
      <c r="N61" s="371"/>
      <c r="O61" s="372"/>
      <c r="P61" s="372"/>
      <c r="Q61" s="106" t="s">
        <v>160</v>
      </c>
      <c r="R61" s="107" t="s">
        <v>160</v>
      </c>
      <c r="S61" s="43"/>
      <c r="T61" s="122" t="s">
        <v>160</v>
      </c>
      <c r="U61" s="122" t="s">
        <v>160</v>
      </c>
      <c r="V61" s="123" t="s">
        <v>160</v>
      </c>
      <c r="W61" s="63">
        <f t="shared" si="11"/>
        <v>0</v>
      </c>
      <c r="X61" s="53">
        <f t="shared" si="12"/>
        <v>0</v>
      </c>
      <c r="Y61" s="54" t="str">
        <f t="shared" si="13"/>
        <v/>
      </c>
      <c r="Z61" s="85">
        <f t="shared" si="14"/>
        <v>0</v>
      </c>
      <c r="AA61" s="63">
        <f t="shared" si="15"/>
        <v>0</v>
      </c>
      <c r="AB61" s="53">
        <f t="shared" si="16"/>
        <v>0</v>
      </c>
      <c r="AC61" s="54" t="str">
        <f t="shared" si="17"/>
        <v/>
      </c>
      <c r="AD61" s="85">
        <f t="shared" si="18"/>
        <v>0</v>
      </c>
      <c r="AE61" s="63">
        <f t="shared" si="19"/>
        <v>0</v>
      </c>
      <c r="AF61" s="53">
        <f t="shared" si="20"/>
        <v>0</v>
      </c>
      <c r="AG61" s="54" t="str">
        <f t="shared" si="21"/>
        <v/>
      </c>
      <c r="AH61" s="85">
        <f t="shared" si="22"/>
        <v>0</v>
      </c>
      <c r="AI61" s="63">
        <f t="shared" si="23"/>
        <v>0</v>
      </c>
      <c r="AJ61" s="53">
        <f t="shared" si="24"/>
        <v>0</v>
      </c>
      <c r="AK61" s="54" t="str">
        <f t="shared" si="25"/>
        <v/>
      </c>
      <c r="AL61" s="85">
        <f t="shared" si="26"/>
        <v>0</v>
      </c>
      <c r="AM61" s="63">
        <f t="shared" si="27"/>
        <v>0</v>
      </c>
      <c r="AN61" s="53">
        <f t="shared" si="28"/>
        <v>0</v>
      </c>
      <c r="AO61" s="54" t="str">
        <f t="shared" si="29"/>
        <v/>
      </c>
      <c r="AP61" s="85">
        <f t="shared" si="30"/>
        <v>0</v>
      </c>
      <c r="AQ61" s="63">
        <f t="shared" si="31"/>
        <v>0</v>
      </c>
      <c r="AR61" s="53">
        <f t="shared" si="32"/>
        <v>0</v>
      </c>
      <c r="AS61" s="54" t="str">
        <f t="shared" si="33"/>
        <v/>
      </c>
      <c r="AT61" s="85">
        <f t="shared" si="34"/>
        <v>0</v>
      </c>
      <c r="AU61" s="63">
        <f t="shared" si="35"/>
        <v>0</v>
      </c>
      <c r="AV61" s="53">
        <f t="shared" si="36"/>
        <v>0</v>
      </c>
      <c r="AW61" s="54" t="str">
        <f t="shared" si="37"/>
        <v/>
      </c>
      <c r="AX61" s="85">
        <f t="shared" si="38"/>
        <v>0</v>
      </c>
      <c r="AY61" s="63">
        <f t="shared" si="39"/>
        <v>0</v>
      </c>
      <c r="AZ61" s="53">
        <f t="shared" si="40"/>
        <v>0</v>
      </c>
      <c r="BA61" s="54" t="str">
        <f t="shared" si="41"/>
        <v/>
      </c>
      <c r="BB61" s="85">
        <f t="shared" si="42"/>
        <v>0</v>
      </c>
      <c r="BC61" s="63">
        <f t="shared" si="43"/>
        <v>0</v>
      </c>
      <c r="BD61" s="53">
        <f t="shared" si="44"/>
        <v>0</v>
      </c>
      <c r="BE61" s="54" t="str">
        <f t="shared" si="45"/>
        <v/>
      </c>
      <c r="BF61" s="85">
        <f t="shared" si="46"/>
        <v>0</v>
      </c>
      <c r="BG61" s="63">
        <f t="shared" si="47"/>
        <v>0</v>
      </c>
      <c r="BH61" s="53">
        <f t="shared" si="48"/>
        <v>0</v>
      </c>
      <c r="BI61" s="54" t="str">
        <f t="shared" si="49"/>
        <v/>
      </c>
      <c r="BJ61" s="85">
        <f t="shared" si="50"/>
        <v>0</v>
      </c>
      <c r="BK61" s="63">
        <f t="shared" si="51"/>
        <v>0</v>
      </c>
      <c r="BL61" s="53">
        <f t="shared" si="52"/>
        <v>0</v>
      </c>
      <c r="BM61" s="54" t="str">
        <f t="shared" si="53"/>
        <v/>
      </c>
      <c r="BN61" s="85">
        <f t="shared" si="54"/>
        <v>0</v>
      </c>
      <c r="BO61" s="63">
        <f t="shared" si="55"/>
        <v>0</v>
      </c>
      <c r="BP61" s="53">
        <f t="shared" si="56"/>
        <v>0</v>
      </c>
      <c r="BQ61" s="54" t="str">
        <f t="shared" si="57"/>
        <v/>
      </c>
      <c r="BR61" s="85">
        <f t="shared" si="58"/>
        <v>0</v>
      </c>
      <c r="BS61" s="60">
        <f t="shared" si="7"/>
        <v>0</v>
      </c>
      <c r="BT61" s="59">
        <f t="shared" si="8"/>
        <v>0</v>
      </c>
      <c r="BU61" s="57"/>
      <c r="BV61" s="44"/>
      <c r="BY61" s="44"/>
      <c r="BZ61" s="44"/>
      <c r="CA61" s="279">
        <f t="shared" si="59"/>
        <v>0</v>
      </c>
      <c r="CB61" s="44"/>
      <c r="CC61" s="44"/>
      <c r="CD61" s="44"/>
    </row>
    <row r="62" spans="1:82" ht="16.5" hidden="1" customHeight="1">
      <c r="A62" s="366">
        <f t="shared" si="10"/>
        <v>58</v>
      </c>
      <c r="B62" s="29"/>
      <c r="C62" s="367"/>
      <c r="D62" s="368"/>
      <c r="E62" s="369"/>
      <c r="F62" s="30"/>
      <c r="G62" s="31"/>
      <c r="H62" s="32"/>
      <c r="I62" s="370"/>
      <c r="J62" s="370"/>
      <c r="K62" s="33"/>
      <c r="L62" s="33"/>
      <c r="M62" s="33"/>
      <c r="N62" s="371"/>
      <c r="O62" s="372"/>
      <c r="P62" s="372"/>
      <c r="Q62" s="106" t="s">
        <v>160</v>
      </c>
      <c r="R62" s="107" t="s">
        <v>160</v>
      </c>
      <c r="S62" s="43"/>
      <c r="T62" s="122" t="s">
        <v>160</v>
      </c>
      <c r="U62" s="122" t="s">
        <v>160</v>
      </c>
      <c r="V62" s="123" t="s">
        <v>160</v>
      </c>
      <c r="W62" s="63">
        <f t="shared" si="11"/>
        <v>0</v>
      </c>
      <c r="X62" s="53">
        <f t="shared" si="12"/>
        <v>0</v>
      </c>
      <c r="Y62" s="54" t="str">
        <f t="shared" si="13"/>
        <v/>
      </c>
      <c r="Z62" s="85">
        <f t="shared" si="14"/>
        <v>0</v>
      </c>
      <c r="AA62" s="63">
        <f t="shared" si="15"/>
        <v>0</v>
      </c>
      <c r="AB62" s="53">
        <f t="shared" si="16"/>
        <v>0</v>
      </c>
      <c r="AC62" s="54" t="str">
        <f t="shared" si="17"/>
        <v/>
      </c>
      <c r="AD62" s="85">
        <f t="shared" si="18"/>
        <v>0</v>
      </c>
      <c r="AE62" s="63">
        <f t="shared" si="19"/>
        <v>0</v>
      </c>
      <c r="AF62" s="53">
        <f t="shared" si="20"/>
        <v>0</v>
      </c>
      <c r="AG62" s="54" t="str">
        <f t="shared" si="21"/>
        <v/>
      </c>
      <c r="AH62" s="85">
        <f t="shared" si="22"/>
        <v>0</v>
      </c>
      <c r="AI62" s="63">
        <f t="shared" si="23"/>
        <v>0</v>
      </c>
      <c r="AJ62" s="53">
        <f t="shared" si="24"/>
        <v>0</v>
      </c>
      <c r="AK62" s="54" t="str">
        <f t="shared" si="25"/>
        <v/>
      </c>
      <c r="AL62" s="85">
        <f t="shared" si="26"/>
        <v>0</v>
      </c>
      <c r="AM62" s="63">
        <f t="shared" si="27"/>
        <v>0</v>
      </c>
      <c r="AN62" s="53">
        <f t="shared" si="28"/>
        <v>0</v>
      </c>
      <c r="AO62" s="54" t="str">
        <f t="shared" si="29"/>
        <v/>
      </c>
      <c r="AP62" s="85">
        <f t="shared" si="30"/>
        <v>0</v>
      </c>
      <c r="AQ62" s="63">
        <f t="shared" si="31"/>
        <v>0</v>
      </c>
      <c r="AR62" s="53">
        <f t="shared" si="32"/>
        <v>0</v>
      </c>
      <c r="AS62" s="54" t="str">
        <f t="shared" si="33"/>
        <v/>
      </c>
      <c r="AT62" s="85">
        <f t="shared" si="34"/>
        <v>0</v>
      </c>
      <c r="AU62" s="63">
        <f t="shared" si="35"/>
        <v>0</v>
      </c>
      <c r="AV62" s="53">
        <f t="shared" si="36"/>
        <v>0</v>
      </c>
      <c r="AW62" s="54" t="str">
        <f t="shared" si="37"/>
        <v/>
      </c>
      <c r="AX62" s="85">
        <f t="shared" si="38"/>
        <v>0</v>
      </c>
      <c r="AY62" s="63">
        <f t="shared" si="39"/>
        <v>0</v>
      </c>
      <c r="AZ62" s="53">
        <f t="shared" si="40"/>
        <v>0</v>
      </c>
      <c r="BA62" s="54" t="str">
        <f t="shared" si="41"/>
        <v/>
      </c>
      <c r="BB62" s="85">
        <f t="shared" si="42"/>
        <v>0</v>
      </c>
      <c r="BC62" s="63">
        <f t="shared" si="43"/>
        <v>0</v>
      </c>
      <c r="BD62" s="53">
        <f t="shared" si="44"/>
        <v>0</v>
      </c>
      <c r="BE62" s="54" t="str">
        <f t="shared" si="45"/>
        <v/>
      </c>
      <c r="BF62" s="85">
        <f t="shared" si="46"/>
        <v>0</v>
      </c>
      <c r="BG62" s="63">
        <f t="shared" si="47"/>
        <v>0</v>
      </c>
      <c r="BH62" s="53">
        <f t="shared" si="48"/>
        <v>0</v>
      </c>
      <c r="BI62" s="54" t="str">
        <f t="shared" si="49"/>
        <v/>
      </c>
      <c r="BJ62" s="85">
        <f t="shared" si="50"/>
        <v>0</v>
      </c>
      <c r="BK62" s="63">
        <f t="shared" si="51"/>
        <v>0</v>
      </c>
      <c r="BL62" s="53">
        <f t="shared" si="52"/>
        <v>0</v>
      </c>
      <c r="BM62" s="54" t="str">
        <f t="shared" si="53"/>
        <v/>
      </c>
      <c r="BN62" s="85">
        <f t="shared" si="54"/>
        <v>0</v>
      </c>
      <c r="BO62" s="63">
        <f t="shared" si="55"/>
        <v>0</v>
      </c>
      <c r="BP62" s="53">
        <f t="shared" si="56"/>
        <v>0</v>
      </c>
      <c r="BQ62" s="54" t="str">
        <f t="shared" si="57"/>
        <v/>
      </c>
      <c r="BR62" s="85">
        <f t="shared" si="58"/>
        <v>0</v>
      </c>
      <c r="BS62" s="60">
        <f t="shared" si="7"/>
        <v>0</v>
      </c>
      <c r="BT62" s="59">
        <f t="shared" si="8"/>
        <v>0</v>
      </c>
      <c r="BU62" s="57"/>
      <c r="BV62" s="44"/>
      <c r="BY62" s="44"/>
      <c r="BZ62" s="44"/>
      <c r="CA62" s="279">
        <f t="shared" si="59"/>
        <v>0</v>
      </c>
      <c r="CB62" s="44"/>
      <c r="CC62" s="44"/>
      <c r="CD62" s="44"/>
    </row>
    <row r="63" spans="1:82" ht="16.5" hidden="1" customHeight="1">
      <c r="A63" s="366">
        <f t="shared" si="10"/>
        <v>59</v>
      </c>
      <c r="B63" s="29"/>
      <c r="C63" s="367"/>
      <c r="D63" s="368"/>
      <c r="E63" s="369"/>
      <c r="F63" s="30"/>
      <c r="G63" s="31"/>
      <c r="H63" s="32"/>
      <c r="I63" s="370"/>
      <c r="J63" s="370"/>
      <c r="K63" s="33"/>
      <c r="L63" s="33"/>
      <c r="M63" s="33"/>
      <c r="N63" s="371"/>
      <c r="O63" s="372"/>
      <c r="P63" s="372"/>
      <c r="Q63" s="106" t="s">
        <v>160</v>
      </c>
      <c r="R63" s="107" t="s">
        <v>160</v>
      </c>
      <c r="S63" s="43"/>
      <c r="T63" s="122" t="s">
        <v>160</v>
      </c>
      <c r="U63" s="122" t="s">
        <v>160</v>
      </c>
      <c r="V63" s="123" t="s">
        <v>160</v>
      </c>
      <c r="W63" s="63">
        <f t="shared" si="11"/>
        <v>0</v>
      </c>
      <c r="X63" s="53">
        <f t="shared" si="12"/>
        <v>0</v>
      </c>
      <c r="Y63" s="54" t="str">
        <f t="shared" si="13"/>
        <v/>
      </c>
      <c r="Z63" s="85">
        <f t="shared" si="14"/>
        <v>0</v>
      </c>
      <c r="AA63" s="63">
        <f t="shared" si="15"/>
        <v>0</v>
      </c>
      <c r="AB63" s="53">
        <f t="shared" si="16"/>
        <v>0</v>
      </c>
      <c r="AC63" s="54" t="str">
        <f t="shared" si="17"/>
        <v/>
      </c>
      <c r="AD63" s="85">
        <f t="shared" si="18"/>
        <v>0</v>
      </c>
      <c r="AE63" s="63">
        <f t="shared" si="19"/>
        <v>0</v>
      </c>
      <c r="AF63" s="53">
        <f t="shared" si="20"/>
        <v>0</v>
      </c>
      <c r="AG63" s="54" t="str">
        <f t="shared" si="21"/>
        <v/>
      </c>
      <c r="AH63" s="85">
        <f t="shared" si="22"/>
        <v>0</v>
      </c>
      <c r="AI63" s="63">
        <f t="shared" si="23"/>
        <v>0</v>
      </c>
      <c r="AJ63" s="53">
        <f t="shared" si="24"/>
        <v>0</v>
      </c>
      <c r="AK63" s="54" t="str">
        <f t="shared" si="25"/>
        <v/>
      </c>
      <c r="AL63" s="85">
        <f t="shared" si="26"/>
        <v>0</v>
      </c>
      <c r="AM63" s="63">
        <f t="shared" si="27"/>
        <v>0</v>
      </c>
      <c r="AN63" s="53">
        <f t="shared" si="28"/>
        <v>0</v>
      </c>
      <c r="AO63" s="54" t="str">
        <f t="shared" si="29"/>
        <v/>
      </c>
      <c r="AP63" s="85">
        <f t="shared" si="30"/>
        <v>0</v>
      </c>
      <c r="AQ63" s="63">
        <f t="shared" si="31"/>
        <v>0</v>
      </c>
      <c r="AR63" s="53">
        <f t="shared" si="32"/>
        <v>0</v>
      </c>
      <c r="AS63" s="54" t="str">
        <f t="shared" si="33"/>
        <v/>
      </c>
      <c r="AT63" s="85">
        <f t="shared" si="34"/>
        <v>0</v>
      </c>
      <c r="AU63" s="63">
        <f t="shared" si="35"/>
        <v>0</v>
      </c>
      <c r="AV63" s="53">
        <f t="shared" si="36"/>
        <v>0</v>
      </c>
      <c r="AW63" s="54" t="str">
        <f t="shared" si="37"/>
        <v/>
      </c>
      <c r="AX63" s="85">
        <f t="shared" si="38"/>
        <v>0</v>
      </c>
      <c r="AY63" s="63">
        <f t="shared" si="39"/>
        <v>0</v>
      </c>
      <c r="AZ63" s="53">
        <f t="shared" si="40"/>
        <v>0</v>
      </c>
      <c r="BA63" s="54" t="str">
        <f t="shared" si="41"/>
        <v/>
      </c>
      <c r="BB63" s="85">
        <f t="shared" si="42"/>
        <v>0</v>
      </c>
      <c r="BC63" s="63">
        <f t="shared" si="43"/>
        <v>0</v>
      </c>
      <c r="BD63" s="53">
        <f t="shared" si="44"/>
        <v>0</v>
      </c>
      <c r="BE63" s="54" t="str">
        <f t="shared" si="45"/>
        <v/>
      </c>
      <c r="BF63" s="85">
        <f t="shared" si="46"/>
        <v>0</v>
      </c>
      <c r="BG63" s="63">
        <f t="shared" si="47"/>
        <v>0</v>
      </c>
      <c r="BH63" s="53">
        <f t="shared" si="48"/>
        <v>0</v>
      </c>
      <c r="BI63" s="54" t="str">
        <f t="shared" si="49"/>
        <v/>
      </c>
      <c r="BJ63" s="85">
        <f t="shared" si="50"/>
        <v>0</v>
      </c>
      <c r="BK63" s="63">
        <f t="shared" si="51"/>
        <v>0</v>
      </c>
      <c r="BL63" s="53">
        <f t="shared" si="52"/>
        <v>0</v>
      </c>
      <c r="BM63" s="54" t="str">
        <f t="shared" si="53"/>
        <v/>
      </c>
      <c r="BN63" s="85">
        <f t="shared" si="54"/>
        <v>0</v>
      </c>
      <c r="BO63" s="63">
        <f t="shared" si="55"/>
        <v>0</v>
      </c>
      <c r="BP63" s="53">
        <f t="shared" si="56"/>
        <v>0</v>
      </c>
      <c r="BQ63" s="54" t="str">
        <f t="shared" si="57"/>
        <v/>
      </c>
      <c r="BR63" s="85">
        <f t="shared" si="58"/>
        <v>0</v>
      </c>
      <c r="BS63" s="60">
        <f t="shared" si="7"/>
        <v>0</v>
      </c>
      <c r="BT63" s="59">
        <f t="shared" si="8"/>
        <v>0</v>
      </c>
      <c r="BU63" s="57"/>
      <c r="BV63" s="44"/>
      <c r="BY63" s="44"/>
      <c r="BZ63" s="44"/>
      <c r="CA63" s="279">
        <f t="shared" si="59"/>
        <v>0</v>
      </c>
      <c r="CB63" s="44"/>
      <c r="CC63" s="44"/>
      <c r="CD63" s="44"/>
    </row>
    <row r="64" spans="1:82" ht="16.5" hidden="1" customHeight="1">
      <c r="A64" s="366">
        <f t="shared" si="10"/>
        <v>60</v>
      </c>
      <c r="B64" s="29"/>
      <c r="C64" s="367"/>
      <c r="D64" s="368"/>
      <c r="E64" s="369"/>
      <c r="F64" s="30"/>
      <c r="G64" s="31"/>
      <c r="H64" s="32"/>
      <c r="I64" s="370"/>
      <c r="J64" s="370"/>
      <c r="K64" s="33"/>
      <c r="L64" s="33"/>
      <c r="M64" s="33"/>
      <c r="N64" s="371"/>
      <c r="O64" s="372"/>
      <c r="P64" s="372"/>
      <c r="Q64" s="106" t="s">
        <v>160</v>
      </c>
      <c r="R64" s="107" t="s">
        <v>160</v>
      </c>
      <c r="S64" s="43"/>
      <c r="T64" s="122" t="s">
        <v>160</v>
      </c>
      <c r="U64" s="122" t="s">
        <v>160</v>
      </c>
      <c r="V64" s="123" t="s">
        <v>160</v>
      </c>
      <c r="W64" s="63">
        <f t="shared" si="11"/>
        <v>0</v>
      </c>
      <c r="X64" s="53">
        <f t="shared" si="12"/>
        <v>0</v>
      </c>
      <c r="Y64" s="54" t="str">
        <f t="shared" si="13"/>
        <v/>
      </c>
      <c r="Z64" s="85">
        <f t="shared" si="14"/>
        <v>0</v>
      </c>
      <c r="AA64" s="63">
        <f t="shared" si="15"/>
        <v>0</v>
      </c>
      <c r="AB64" s="53">
        <f t="shared" si="16"/>
        <v>0</v>
      </c>
      <c r="AC64" s="54" t="str">
        <f t="shared" si="17"/>
        <v/>
      </c>
      <c r="AD64" s="85">
        <f t="shared" si="18"/>
        <v>0</v>
      </c>
      <c r="AE64" s="63">
        <f t="shared" si="19"/>
        <v>0</v>
      </c>
      <c r="AF64" s="53">
        <f t="shared" si="20"/>
        <v>0</v>
      </c>
      <c r="AG64" s="54" t="str">
        <f t="shared" si="21"/>
        <v/>
      </c>
      <c r="AH64" s="85">
        <f t="shared" si="22"/>
        <v>0</v>
      </c>
      <c r="AI64" s="63">
        <f t="shared" si="23"/>
        <v>0</v>
      </c>
      <c r="AJ64" s="53">
        <f t="shared" si="24"/>
        <v>0</v>
      </c>
      <c r="AK64" s="54" t="str">
        <f t="shared" si="25"/>
        <v/>
      </c>
      <c r="AL64" s="85">
        <f t="shared" si="26"/>
        <v>0</v>
      </c>
      <c r="AM64" s="63">
        <f t="shared" si="27"/>
        <v>0</v>
      </c>
      <c r="AN64" s="53">
        <f t="shared" si="28"/>
        <v>0</v>
      </c>
      <c r="AO64" s="54" t="str">
        <f t="shared" si="29"/>
        <v/>
      </c>
      <c r="AP64" s="85">
        <f t="shared" si="30"/>
        <v>0</v>
      </c>
      <c r="AQ64" s="63">
        <f t="shared" si="31"/>
        <v>0</v>
      </c>
      <c r="AR64" s="53">
        <f t="shared" si="32"/>
        <v>0</v>
      </c>
      <c r="AS64" s="54" t="str">
        <f t="shared" si="33"/>
        <v/>
      </c>
      <c r="AT64" s="85">
        <f t="shared" si="34"/>
        <v>0</v>
      </c>
      <c r="AU64" s="63">
        <f t="shared" si="35"/>
        <v>0</v>
      </c>
      <c r="AV64" s="53">
        <f t="shared" si="36"/>
        <v>0</v>
      </c>
      <c r="AW64" s="54" t="str">
        <f t="shared" si="37"/>
        <v/>
      </c>
      <c r="AX64" s="85">
        <f t="shared" si="38"/>
        <v>0</v>
      </c>
      <c r="AY64" s="63">
        <f t="shared" si="39"/>
        <v>0</v>
      </c>
      <c r="AZ64" s="53">
        <f t="shared" si="40"/>
        <v>0</v>
      </c>
      <c r="BA64" s="54" t="str">
        <f t="shared" si="41"/>
        <v/>
      </c>
      <c r="BB64" s="85">
        <f t="shared" si="42"/>
        <v>0</v>
      </c>
      <c r="BC64" s="63">
        <f t="shared" si="43"/>
        <v>0</v>
      </c>
      <c r="BD64" s="53">
        <f t="shared" si="44"/>
        <v>0</v>
      </c>
      <c r="BE64" s="54" t="str">
        <f t="shared" si="45"/>
        <v/>
      </c>
      <c r="BF64" s="85">
        <f t="shared" si="46"/>
        <v>0</v>
      </c>
      <c r="BG64" s="63">
        <f t="shared" si="47"/>
        <v>0</v>
      </c>
      <c r="BH64" s="53">
        <f t="shared" si="48"/>
        <v>0</v>
      </c>
      <c r="BI64" s="54" t="str">
        <f t="shared" si="49"/>
        <v/>
      </c>
      <c r="BJ64" s="85">
        <f t="shared" si="50"/>
        <v>0</v>
      </c>
      <c r="BK64" s="63">
        <f t="shared" si="51"/>
        <v>0</v>
      </c>
      <c r="BL64" s="53">
        <f t="shared" si="52"/>
        <v>0</v>
      </c>
      <c r="BM64" s="54" t="str">
        <f t="shared" si="53"/>
        <v/>
      </c>
      <c r="BN64" s="85">
        <f t="shared" si="54"/>
        <v>0</v>
      </c>
      <c r="BO64" s="63">
        <f t="shared" si="55"/>
        <v>0</v>
      </c>
      <c r="BP64" s="53">
        <f t="shared" si="56"/>
        <v>0</v>
      </c>
      <c r="BQ64" s="54" t="str">
        <f t="shared" si="57"/>
        <v/>
      </c>
      <c r="BR64" s="85">
        <f t="shared" si="58"/>
        <v>0</v>
      </c>
      <c r="BS64" s="60">
        <f t="shared" si="7"/>
        <v>0</v>
      </c>
      <c r="BT64" s="59">
        <f t="shared" si="8"/>
        <v>0</v>
      </c>
      <c r="BU64" s="57"/>
      <c r="BV64" s="44"/>
      <c r="BY64" s="44"/>
      <c r="BZ64" s="44"/>
      <c r="CA64" s="279">
        <f t="shared" si="59"/>
        <v>0</v>
      </c>
      <c r="CB64" s="44"/>
      <c r="CC64" s="44"/>
      <c r="CD64" s="44"/>
    </row>
    <row r="65" spans="1:82" ht="16.5" hidden="1" customHeight="1">
      <c r="A65" s="366">
        <f t="shared" si="10"/>
        <v>61</v>
      </c>
      <c r="B65" s="29"/>
      <c r="C65" s="367"/>
      <c r="D65" s="368"/>
      <c r="E65" s="369"/>
      <c r="F65" s="30"/>
      <c r="G65" s="31"/>
      <c r="H65" s="32"/>
      <c r="I65" s="370"/>
      <c r="J65" s="370"/>
      <c r="K65" s="33"/>
      <c r="L65" s="33"/>
      <c r="M65" s="33"/>
      <c r="N65" s="371"/>
      <c r="O65" s="372"/>
      <c r="P65" s="372"/>
      <c r="Q65" s="106" t="s">
        <v>160</v>
      </c>
      <c r="R65" s="107" t="s">
        <v>160</v>
      </c>
      <c r="S65" s="43"/>
      <c r="T65" s="122" t="s">
        <v>160</v>
      </c>
      <c r="U65" s="122" t="s">
        <v>160</v>
      </c>
      <c r="V65" s="123" t="s">
        <v>160</v>
      </c>
      <c r="W65" s="63">
        <f t="shared" si="11"/>
        <v>0</v>
      </c>
      <c r="X65" s="53">
        <f t="shared" si="12"/>
        <v>0</v>
      </c>
      <c r="Y65" s="54" t="str">
        <f t="shared" si="13"/>
        <v/>
      </c>
      <c r="Z65" s="85">
        <f t="shared" si="14"/>
        <v>0</v>
      </c>
      <c r="AA65" s="63">
        <f t="shared" si="15"/>
        <v>0</v>
      </c>
      <c r="AB65" s="53">
        <f t="shared" si="16"/>
        <v>0</v>
      </c>
      <c r="AC65" s="54" t="str">
        <f t="shared" si="17"/>
        <v/>
      </c>
      <c r="AD65" s="85">
        <f t="shared" si="18"/>
        <v>0</v>
      </c>
      <c r="AE65" s="63">
        <f t="shared" si="19"/>
        <v>0</v>
      </c>
      <c r="AF65" s="53">
        <f t="shared" si="20"/>
        <v>0</v>
      </c>
      <c r="AG65" s="54" t="str">
        <f t="shared" si="21"/>
        <v/>
      </c>
      <c r="AH65" s="85">
        <f t="shared" si="22"/>
        <v>0</v>
      </c>
      <c r="AI65" s="63">
        <f t="shared" si="23"/>
        <v>0</v>
      </c>
      <c r="AJ65" s="53">
        <f t="shared" si="24"/>
        <v>0</v>
      </c>
      <c r="AK65" s="54" t="str">
        <f t="shared" si="25"/>
        <v/>
      </c>
      <c r="AL65" s="85">
        <f t="shared" si="26"/>
        <v>0</v>
      </c>
      <c r="AM65" s="63">
        <f t="shared" si="27"/>
        <v>0</v>
      </c>
      <c r="AN65" s="53">
        <f t="shared" si="28"/>
        <v>0</v>
      </c>
      <c r="AO65" s="54" t="str">
        <f t="shared" si="29"/>
        <v/>
      </c>
      <c r="AP65" s="85">
        <f t="shared" si="30"/>
        <v>0</v>
      </c>
      <c r="AQ65" s="63">
        <f t="shared" si="31"/>
        <v>0</v>
      </c>
      <c r="AR65" s="53">
        <f t="shared" si="32"/>
        <v>0</v>
      </c>
      <c r="AS65" s="54" t="str">
        <f t="shared" si="33"/>
        <v/>
      </c>
      <c r="AT65" s="85">
        <f t="shared" si="34"/>
        <v>0</v>
      </c>
      <c r="AU65" s="63">
        <f t="shared" si="35"/>
        <v>0</v>
      </c>
      <c r="AV65" s="53">
        <f t="shared" si="36"/>
        <v>0</v>
      </c>
      <c r="AW65" s="54" t="str">
        <f t="shared" si="37"/>
        <v/>
      </c>
      <c r="AX65" s="85">
        <f t="shared" si="38"/>
        <v>0</v>
      </c>
      <c r="AY65" s="63">
        <f t="shared" si="39"/>
        <v>0</v>
      </c>
      <c r="AZ65" s="53">
        <f t="shared" si="40"/>
        <v>0</v>
      </c>
      <c r="BA65" s="54" t="str">
        <f t="shared" si="41"/>
        <v/>
      </c>
      <c r="BB65" s="85">
        <f t="shared" si="42"/>
        <v>0</v>
      </c>
      <c r="BC65" s="63">
        <f t="shared" si="43"/>
        <v>0</v>
      </c>
      <c r="BD65" s="53">
        <f t="shared" si="44"/>
        <v>0</v>
      </c>
      <c r="BE65" s="54" t="str">
        <f t="shared" si="45"/>
        <v/>
      </c>
      <c r="BF65" s="85">
        <f t="shared" si="46"/>
        <v>0</v>
      </c>
      <c r="BG65" s="63">
        <f t="shared" si="47"/>
        <v>0</v>
      </c>
      <c r="BH65" s="53">
        <f t="shared" si="48"/>
        <v>0</v>
      </c>
      <c r="BI65" s="54" t="str">
        <f t="shared" si="49"/>
        <v/>
      </c>
      <c r="BJ65" s="85">
        <f t="shared" si="50"/>
        <v>0</v>
      </c>
      <c r="BK65" s="63">
        <f t="shared" si="51"/>
        <v>0</v>
      </c>
      <c r="BL65" s="53">
        <f t="shared" si="52"/>
        <v>0</v>
      </c>
      <c r="BM65" s="54" t="str">
        <f t="shared" si="53"/>
        <v/>
      </c>
      <c r="BN65" s="85">
        <f t="shared" si="54"/>
        <v>0</v>
      </c>
      <c r="BO65" s="63">
        <f t="shared" si="55"/>
        <v>0</v>
      </c>
      <c r="BP65" s="53">
        <f t="shared" si="56"/>
        <v>0</v>
      </c>
      <c r="BQ65" s="54" t="str">
        <f t="shared" si="57"/>
        <v/>
      </c>
      <c r="BR65" s="85">
        <f t="shared" si="58"/>
        <v>0</v>
      </c>
      <c r="BS65" s="60">
        <f t="shared" si="7"/>
        <v>0</v>
      </c>
      <c r="BT65" s="59">
        <f t="shared" si="8"/>
        <v>0</v>
      </c>
      <c r="BU65" s="57"/>
      <c r="BV65" s="44"/>
      <c r="BY65" s="44"/>
      <c r="BZ65" s="44"/>
      <c r="CA65" s="279">
        <f t="shared" si="59"/>
        <v>0</v>
      </c>
      <c r="CB65" s="44"/>
      <c r="CC65" s="44"/>
      <c r="CD65" s="44"/>
    </row>
    <row r="66" spans="1:82" ht="16.5" hidden="1" customHeight="1">
      <c r="A66" s="366">
        <f t="shared" si="10"/>
        <v>62</v>
      </c>
      <c r="B66" s="29"/>
      <c r="C66" s="367"/>
      <c r="D66" s="368"/>
      <c r="E66" s="369"/>
      <c r="F66" s="30"/>
      <c r="G66" s="31"/>
      <c r="H66" s="32"/>
      <c r="I66" s="370"/>
      <c r="J66" s="370"/>
      <c r="K66" s="33"/>
      <c r="L66" s="33"/>
      <c r="M66" s="33"/>
      <c r="N66" s="371"/>
      <c r="O66" s="372"/>
      <c r="P66" s="372"/>
      <c r="Q66" s="106" t="s">
        <v>160</v>
      </c>
      <c r="R66" s="107" t="s">
        <v>160</v>
      </c>
      <c r="S66" s="43"/>
      <c r="T66" s="122" t="s">
        <v>160</v>
      </c>
      <c r="U66" s="122" t="s">
        <v>160</v>
      </c>
      <c r="V66" s="123" t="s">
        <v>160</v>
      </c>
      <c r="W66" s="63">
        <f t="shared" si="11"/>
        <v>0</v>
      </c>
      <c r="X66" s="53">
        <f t="shared" si="12"/>
        <v>0</v>
      </c>
      <c r="Y66" s="54" t="str">
        <f t="shared" si="13"/>
        <v/>
      </c>
      <c r="Z66" s="85">
        <f t="shared" si="14"/>
        <v>0</v>
      </c>
      <c r="AA66" s="63">
        <f t="shared" si="15"/>
        <v>0</v>
      </c>
      <c r="AB66" s="53">
        <f t="shared" si="16"/>
        <v>0</v>
      </c>
      <c r="AC66" s="54" t="str">
        <f t="shared" si="17"/>
        <v/>
      </c>
      <c r="AD66" s="85">
        <f t="shared" si="18"/>
        <v>0</v>
      </c>
      <c r="AE66" s="63">
        <f t="shared" si="19"/>
        <v>0</v>
      </c>
      <c r="AF66" s="53">
        <f t="shared" si="20"/>
        <v>0</v>
      </c>
      <c r="AG66" s="54" t="str">
        <f t="shared" si="21"/>
        <v/>
      </c>
      <c r="AH66" s="85">
        <f t="shared" si="22"/>
        <v>0</v>
      </c>
      <c r="AI66" s="63">
        <f t="shared" si="23"/>
        <v>0</v>
      </c>
      <c r="AJ66" s="53">
        <f t="shared" si="24"/>
        <v>0</v>
      </c>
      <c r="AK66" s="54" t="str">
        <f t="shared" si="25"/>
        <v/>
      </c>
      <c r="AL66" s="85">
        <f t="shared" si="26"/>
        <v>0</v>
      </c>
      <c r="AM66" s="63">
        <f t="shared" si="27"/>
        <v>0</v>
      </c>
      <c r="AN66" s="53">
        <f t="shared" si="28"/>
        <v>0</v>
      </c>
      <c r="AO66" s="54" t="str">
        <f t="shared" si="29"/>
        <v/>
      </c>
      <c r="AP66" s="85">
        <f t="shared" si="30"/>
        <v>0</v>
      </c>
      <c r="AQ66" s="63">
        <f t="shared" si="31"/>
        <v>0</v>
      </c>
      <c r="AR66" s="53">
        <f t="shared" si="32"/>
        <v>0</v>
      </c>
      <c r="AS66" s="54" t="str">
        <f t="shared" si="33"/>
        <v/>
      </c>
      <c r="AT66" s="85">
        <f t="shared" si="34"/>
        <v>0</v>
      </c>
      <c r="AU66" s="63">
        <f t="shared" si="35"/>
        <v>0</v>
      </c>
      <c r="AV66" s="53">
        <f t="shared" si="36"/>
        <v>0</v>
      </c>
      <c r="AW66" s="54" t="str">
        <f t="shared" si="37"/>
        <v/>
      </c>
      <c r="AX66" s="85">
        <f t="shared" si="38"/>
        <v>0</v>
      </c>
      <c r="AY66" s="63">
        <f t="shared" si="39"/>
        <v>0</v>
      </c>
      <c r="AZ66" s="53">
        <f t="shared" si="40"/>
        <v>0</v>
      </c>
      <c r="BA66" s="54" t="str">
        <f t="shared" si="41"/>
        <v/>
      </c>
      <c r="BB66" s="85">
        <f t="shared" si="42"/>
        <v>0</v>
      </c>
      <c r="BC66" s="63">
        <f t="shared" si="43"/>
        <v>0</v>
      </c>
      <c r="BD66" s="53">
        <f t="shared" si="44"/>
        <v>0</v>
      </c>
      <c r="BE66" s="54" t="str">
        <f t="shared" si="45"/>
        <v/>
      </c>
      <c r="BF66" s="85">
        <f t="shared" si="46"/>
        <v>0</v>
      </c>
      <c r="BG66" s="63">
        <f t="shared" si="47"/>
        <v>0</v>
      </c>
      <c r="BH66" s="53">
        <f t="shared" si="48"/>
        <v>0</v>
      </c>
      <c r="BI66" s="54" t="str">
        <f t="shared" si="49"/>
        <v/>
      </c>
      <c r="BJ66" s="85">
        <f t="shared" si="50"/>
        <v>0</v>
      </c>
      <c r="BK66" s="63">
        <f t="shared" si="51"/>
        <v>0</v>
      </c>
      <c r="BL66" s="53">
        <f t="shared" si="52"/>
        <v>0</v>
      </c>
      <c r="BM66" s="54" t="str">
        <f t="shared" si="53"/>
        <v/>
      </c>
      <c r="BN66" s="85">
        <f t="shared" si="54"/>
        <v>0</v>
      </c>
      <c r="BO66" s="63">
        <f t="shared" si="55"/>
        <v>0</v>
      </c>
      <c r="BP66" s="53">
        <f t="shared" si="56"/>
        <v>0</v>
      </c>
      <c r="BQ66" s="54" t="str">
        <f t="shared" si="57"/>
        <v/>
      </c>
      <c r="BR66" s="85">
        <f t="shared" si="58"/>
        <v>0</v>
      </c>
      <c r="BS66" s="60">
        <f t="shared" si="7"/>
        <v>0</v>
      </c>
      <c r="BT66" s="59">
        <f t="shared" si="8"/>
        <v>0</v>
      </c>
      <c r="BU66" s="57"/>
      <c r="BV66" s="44"/>
      <c r="BY66" s="44"/>
      <c r="BZ66" s="44"/>
      <c r="CA66" s="279">
        <f t="shared" si="59"/>
        <v>0</v>
      </c>
      <c r="CB66" s="44"/>
      <c r="CC66" s="44"/>
      <c r="CD66" s="44"/>
    </row>
    <row r="67" spans="1:82" ht="16.5" hidden="1" customHeight="1">
      <c r="A67" s="366">
        <f t="shared" si="10"/>
        <v>63</v>
      </c>
      <c r="B67" s="29"/>
      <c r="C67" s="367"/>
      <c r="D67" s="368"/>
      <c r="E67" s="369"/>
      <c r="F67" s="30"/>
      <c r="G67" s="31"/>
      <c r="H67" s="32"/>
      <c r="I67" s="370"/>
      <c r="J67" s="370"/>
      <c r="K67" s="33"/>
      <c r="L67" s="33"/>
      <c r="M67" s="33"/>
      <c r="N67" s="371"/>
      <c r="O67" s="372"/>
      <c r="P67" s="372"/>
      <c r="Q67" s="106" t="s">
        <v>160</v>
      </c>
      <c r="R67" s="107" t="s">
        <v>160</v>
      </c>
      <c r="S67" s="43"/>
      <c r="T67" s="122" t="s">
        <v>160</v>
      </c>
      <c r="U67" s="122" t="s">
        <v>160</v>
      </c>
      <c r="V67" s="123" t="s">
        <v>160</v>
      </c>
      <c r="W67" s="63">
        <f t="shared" si="11"/>
        <v>0</v>
      </c>
      <c r="X67" s="53">
        <f t="shared" si="12"/>
        <v>0</v>
      </c>
      <c r="Y67" s="54" t="str">
        <f t="shared" si="13"/>
        <v/>
      </c>
      <c r="Z67" s="85">
        <f t="shared" si="14"/>
        <v>0</v>
      </c>
      <c r="AA67" s="63">
        <f t="shared" si="15"/>
        <v>0</v>
      </c>
      <c r="AB67" s="53">
        <f t="shared" si="16"/>
        <v>0</v>
      </c>
      <c r="AC67" s="54" t="str">
        <f t="shared" si="17"/>
        <v/>
      </c>
      <c r="AD67" s="85">
        <f t="shared" si="18"/>
        <v>0</v>
      </c>
      <c r="AE67" s="63">
        <f t="shared" si="19"/>
        <v>0</v>
      </c>
      <c r="AF67" s="53">
        <f t="shared" si="20"/>
        <v>0</v>
      </c>
      <c r="AG67" s="54" t="str">
        <f t="shared" si="21"/>
        <v/>
      </c>
      <c r="AH67" s="85">
        <f t="shared" si="22"/>
        <v>0</v>
      </c>
      <c r="AI67" s="63">
        <f t="shared" si="23"/>
        <v>0</v>
      </c>
      <c r="AJ67" s="53">
        <f t="shared" si="24"/>
        <v>0</v>
      </c>
      <c r="AK67" s="54" t="str">
        <f t="shared" si="25"/>
        <v/>
      </c>
      <c r="AL67" s="85">
        <f t="shared" si="26"/>
        <v>0</v>
      </c>
      <c r="AM67" s="63">
        <f t="shared" si="27"/>
        <v>0</v>
      </c>
      <c r="AN67" s="53">
        <f t="shared" si="28"/>
        <v>0</v>
      </c>
      <c r="AO67" s="54" t="str">
        <f t="shared" si="29"/>
        <v/>
      </c>
      <c r="AP67" s="85">
        <f t="shared" si="30"/>
        <v>0</v>
      </c>
      <c r="AQ67" s="63">
        <f t="shared" si="31"/>
        <v>0</v>
      </c>
      <c r="AR67" s="53">
        <f t="shared" si="32"/>
        <v>0</v>
      </c>
      <c r="AS67" s="54" t="str">
        <f t="shared" si="33"/>
        <v/>
      </c>
      <c r="AT67" s="85">
        <f t="shared" si="34"/>
        <v>0</v>
      </c>
      <c r="AU67" s="63">
        <f t="shared" si="35"/>
        <v>0</v>
      </c>
      <c r="AV67" s="53">
        <f t="shared" si="36"/>
        <v>0</v>
      </c>
      <c r="AW67" s="54" t="str">
        <f t="shared" si="37"/>
        <v/>
      </c>
      <c r="AX67" s="85">
        <f t="shared" si="38"/>
        <v>0</v>
      </c>
      <c r="AY67" s="63">
        <f t="shared" si="39"/>
        <v>0</v>
      </c>
      <c r="AZ67" s="53">
        <f t="shared" si="40"/>
        <v>0</v>
      </c>
      <c r="BA67" s="54" t="str">
        <f t="shared" si="41"/>
        <v/>
      </c>
      <c r="BB67" s="85">
        <f t="shared" si="42"/>
        <v>0</v>
      </c>
      <c r="BC67" s="63">
        <f t="shared" si="43"/>
        <v>0</v>
      </c>
      <c r="BD67" s="53">
        <f t="shared" si="44"/>
        <v>0</v>
      </c>
      <c r="BE67" s="54" t="str">
        <f t="shared" si="45"/>
        <v/>
      </c>
      <c r="BF67" s="85">
        <f t="shared" si="46"/>
        <v>0</v>
      </c>
      <c r="BG67" s="63">
        <f t="shared" si="47"/>
        <v>0</v>
      </c>
      <c r="BH67" s="53">
        <f t="shared" si="48"/>
        <v>0</v>
      </c>
      <c r="BI67" s="54" t="str">
        <f t="shared" si="49"/>
        <v/>
      </c>
      <c r="BJ67" s="85">
        <f t="shared" si="50"/>
        <v>0</v>
      </c>
      <c r="BK67" s="63">
        <f t="shared" si="51"/>
        <v>0</v>
      </c>
      <c r="BL67" s="53">
        <f t="shared" si="52"/>
        <v>0</v>
      </c>
      <c r="BM67" s="54" t="str">
        <f t="shared" si="53"/>
        <v/>
      </c>
      <c r="BN67" s="85">
        <f t="shared" si="54"/>
        <v>0</v>
      </c>
      <c r="BO67" s="63">
        <f t="shared" si="55"/>
        <v>0</v>
      </c>
      <c r="BP67" s="53">
        <f t="shared" si="56"/>
        <v>0</v>
      </c>
      <c r="BQ67" s="54" t="str">
        <f t="shared" si="57"/>
        <v/>
      </c>
      <c r="BR67" s="85">
        <f t="shared" si="58"/>
        <v>0</v>
      </c>
      <c r="BS67" s="60">
        <f t="shared" si="7"/>
        <v>0</v>
      </c>
      <c r="BT67" s="59">
        <f t="shared" si="8"/>
        <v>0</v>
      </c>
      <c r="BU67" s="57"/>
      <c r="BV67" s="44"/>
      <c r="BY67" s="44"/>
      <c r="BZ67" s="44"/>
      <c r="CA67" s="279">
        <f t="shared" si="59"/>
        <v>0</v>
      </c>
      <c r="CB67" s="44"/>
      <c r="CC67" s="44"/>
      <c r="CD67" s="44"/>
    </row>
    <row r="68" spans="1:82" ht="16.5" hidden="1" customHeight="1">
      <c r="A68" s="366">
        <f t="shared" si="10"/>
        <v>64</v>
      </c>
      <c r="B68" s="29"/>
      <c r="C68" s="367"/>
      <c r="D68" s="368"/>
      <c r="E68" s="369"/>
      <c r="F68" s="30"/>
      <c r="G68" s="31"/>
      <c r="H68" s="32"/>
      <c r="I68" s="370"/>
      <c r="J68" s="370"/>
      <c r="K68" s="33"/>
      <c r="L68" s="33"/>
      <c r="M68" s="33"/>
      <c r="N68" s="371"/>
      <c r="O68" s="372"/>
      <c r="P68" s="372"/>
      <c r="Q68" s="106" t="s">
        <v>160</v>
      </c>
      <c r="R68" s="107" t="s">
        <v>160</v>
      </c>
      <c r="S68" s="43"/>
      <c r="T68" s="122" t="s">
        <v>160</v>
      </c>
      <c r="U68" s="122" t="s">
        <v>160</v>
      </c>
      <c r="V68" s="123" t="s">
        <v>160</v>
      </c>
      <c r="W68" s="63">
        <f t="shared" si="11"/>
        <v>0</v>
      </c>
      <c r="X68" s="53">
        <f t="shared" si="12"/>
        <v>0</v>
      </c>
      <c r="Y68" s="54" t="str">
        <f t="shared" si="13"/>
        <v/>
      </c>
      <c r="Z68" s="85">
        <f t="shared" si="14"/>
        <v>0</v>
      </c>
      <c r="AA68" s="63">
        <f t="shared" si="15"/>
        <v>0</v>
      </c>
      <c r="AB68" s="53">
        <f t="shared" si="16"/>
        <v>0</v>
      </c>
      <c r="AC68" s="54" t="str">
        <f t="shared" si="17"/>
        <v/>
      </c>
      <c r="AD68" s="85">
        <f t="shared" si="18"/>
        <v>0</v>
      </c>
      <c r="AE68" s="63">
        <f t="shared" si="19"/>
        <v>0</v>
      </c>
      <c r="AF68" s="53">
        <f t="shared" si="20"/>
        <v>0</v>
      </c>
      <c r="AG68" s="54" t="str">
        <f t="shared" si="21"/>
        <v/>
      </c>
      <c r="AH68" s="85">
        <f t="shared" si="22"/>
        <v>0</v>
      </c>
      <c r="AI68" s="63">
        <f t="shared" si="23"/>
        <v>0</v>
      </c>
      <c r="AJ68" s="53">
        <f t="shared" si="24"/>
        <v>0</v>
      </c>
      <c r="AK68" s="54" t="str">
        <f t="shared" si="25"/>
        <v/>
      </c>
      <c r="AL68" s="85">
        <f t="shared" si="26"/>
        <v>0</v>
      </c>
      <c r="AM68" s="63">
        <f t="shared" si="27"/>
        <v>0</v>
      </c>
      <c r="AN68" s="53">
        <f t="shared" si="28"/>
        <v>0</v>
      </c>
      <c r="AO68" s="54" t="str">
        <f t="shared" si="29"/>
        <v/>
      </c>
      <c r="AP68" s="85">
        <f t="shared" si="30"/>
        <v>0</v>
      </c>
      <c r="AQ68" s="63">
        <f t="shared" si="31"/>
        <v>0</v>
      </c>
      <c r="AR68" s="53">
        <f t="shared" si="32"/>
        <v>0</v>
      </c>
      <c r="AS68" s="54" t="str">
        <f t="shared" si="33"/>
        <v/>
      </c>
      <c r="AT68" s="85">
        <f t="shared" si="34"/>
        <v>0</v>
      </c>
      <c r="AU68" s="63">
        <f t="shared" si="35"/>
        <v>0</v>
      </c>
      <c r="AV68" s="53">
        <f t="shared" si="36"/>
        <v>0</v>
      </c>
      <c r="AW68" s="54" t="str">
        <f t="shared" si="37"/>
        <v/>
      </c>
      <c r="AX68" s="85">
        <f t="shared" si="38"/>
        <v>0</v>
      </c>
      <c r="AY68" s="63">
        <f t="shared" si="39"/>
        <v>0</v>
      </c>
      <c r="AZ68" s="53">
        <f t="shared" si="40"/>
        <v>0</v>
      </c>
      <c r="BA68" s="54" t="str">
        <f t="shared" si="41"/>
        <v/>
      </c>
      <c r="BB68" s="85">
        <f t="shared" si="42"/>
        <v>0</v>
      </c>
      <c r="BC68" s="63">
        <f t="shared" si="43"/>
        <v>0</v>
      </c>
      <c r="BD68" s="53">
        <f t="shared" si="44"/>
        <v>0</v>
      </c>
      <c r="BE68" s="54" t="str">
        <f t="shared" si="45"/>
        <v/>
      </c>
      <c r="BF68" s="85">
        <f t="shared" si="46"/>
        <v>0</v>
      </c>
      <c r="BG68" s="63">
        <f t="shared" si="47"/>
        <v>0</v>
      </c>
      <c r="BH68" s="53">
        <f t="shared" si="48"/>
        <v>0</v>
      </c>
      <c r="BI68" s="54" t="str">
        <f t="shared" si="49"/>
        <v/>
      </c>
      <c r="BJ68" s="85">
        <f t="shared" si="50"/>
        <v>0</v>
      </c>
      <c r="BK68" s="63">
        <f t="shared" si="51"/>
        <v>0</v>
      </c>
      <c r="BL68" s="53">
        <f t="shared" si="52"/>
        <v>0</v>
      </c>
      <c r="BM68" s="54" t="str">
        <f t="shared" si="53"/>
        <v/>
      </c>
      <c r="BN68" s="85">
        <f t="shared" si="54"/>
        <v>0</v>
      </c>
      <c r="BO68" s="63">
        <f t="shared" si="55"/>
        <v>0</v>
      </c>
      <c r="BP68" s="53">
        <f t="shared" si="56"/>
        <v>0</v>
      </c>
      <c r="BQ68" s="54" t="str">
        <f t="shared" si="57"/>
        <v/>
      </c>
      <c r="BR68" s="85">
        <f t="shared" si="58"/>
        <v>0</v>
      </c>
      <c r="BS68" s="60">
        <f t="shared" si="7"/>
        <v>0</v>
      </c>
      <c r="BT68" s="59">
        <f t="shared" si="8"/>
        <v>0</v>
      </c>
      <c r="BU68" s="57"/>
      <c r="BV68" s="44"/>
      <c r="BY68" s="44"/>
      <c r="BZ68" s="44"/>
      <c r="CA68" s="279">
        <f t="shared" si="59"/>
        <v>0</v>
      </c>
      <c r="CB68" s="44"/>
      <c r="CC68" s="44"/>
      <c r="CD68" s="44"/>
    </row>
    <row r="69" spans="1:82" ht="16.5" hidden="1" customHeight="1">
      <c r="A69" s="366">
        <f t="shared" si="10"/>
        <v>65</v>
      </c>
      <c r="B69" s="29"/>
      <c r="C69" s="367"/>
      <c r="D69" s="368"/>
      <c r="E69" s="369"/>
      <c r="F69" s="30"/>
      <c r="G69" s="31"/>
      <c r="H69" s="32"/>
      <c r="I69" s="370"/>
      <c r="J69" s="370"/>
      <c r="K69" s="33"/>
      <c r="L69" s="33"/>
      <c r="M69" s="33"/>
      <c r="N69" s="371"/>
      <c r="O69" s="372"/>
      <c r="P69" s="372"/>
      <c r="Q69" s="106" t="s">
        <v>160</v>
      </c>
      <c r="R69" s="107" t="s">
        <v>160</v>
      </c>
      <c r="S69" s="43"/>
      <c r="T69" s="122" t="s">
        <v>160</v>
      </c>
      <c r="U69" s="122" t="s">
        <v>160</v>
      </c>
      <c r="V69" s="123" t="s">
        <v>160</v>
      </c>
      <c r="W69" s="63">
        <f t="shared" si="11"/>
        <v>0</v>
      </c>
      <c r="X69" s="53">
        <f t="shared" si="12"/>
        <v>0</v>
      </c>
      <c r="Y69" s="54" t="str">
        <f t="shared" si="13"/>
        <v/>
      </c>
      <c r="Z69" s="85">
        <f t="shared" si="14"/>
        <v>0</v>
      </c>
      <c r="AA69" s="63">
        <f t="shared" si="15"/>
        <v>0</v>
      </c>
      <c r="AB69" s="53">
        <f t="shared" si="16"/>
        <v>0</v>
      </c>
      <c r="AC69" s="54" t="str">
        <f t="shared" si="17"/>
        <v/>
      </c>
      <c r="AD69" s="85">
        <f t="shared" si="18"/>
        <v>0</v>
      </c>
      <c r="AE69" s="63">
        <f t="shared" si="19"/>
        <v>0</v>
      </c>
      <c r="AF69" s="53">
        <f t="shared" si="20"/>
        <v>0</v>
      </c>
      <c r="AG69" s="54" t="str">
        <f t="shared" si="21"/>
        <v/>
      </c>
      <c r="AH69" s="85">
        <f t="shared" si="22"/>
        <v>0</v>
      </c>
      <c r="AI69" s="63">
        <f t="shared" si="23"/>
        <v>0</v>
      </c>
      <c r="AJ69" s="53">
        <f t="shared" si="24"/>
        <v>0</v>
      </c>
      <c r="AK69" s="54" t="str">
        <f t="shared" si="25"/>
        <v/>
      </c>
      <c r="AL69" s="85">
        <f t="shared" si="26"/>
        <v>0</v>
      </c>
      <c r="AM69" s="63">
        <f t="shared" si="27"/>
        <v>0</v>
      </c>
      <c r="AN69" s="53">
        <f t="shared" si="28"/>
        <v>0</v>
      </c>
      <c r="AO69" s="54" t="str">
        <f t="shared" si="29"/>
        <v/>
      </c>
      <c r="AP69" s="85">
        <f t="shared" si="30"/>
        <v>0</v>
      </c>
      <c r="AQ69" s="63">
        <f t="shared" si="31"/>
        <v>0</v>
      </c>
      <c r="AR69" s="53">
        <f t="shared" si="32"/>
        <v>0</v>
      </c>
      <c r="AS69" s="54" t="str">
        <f t="shared" si="33"/>
        <v/>
      </c>
      <c r="AT69" s="85">
        <f t="shared" si="34"/>
        <v>0</v>
      </c>
      <c r="AU69" s="63">
        <f t="shared" si="35"/>
        <v>0</v>
      </c>
      <c r="AV69" s="53">
        <f t="shared" si="36"/>
        <v>0</v>
      </c>
      <c r="AW69" s="54" t="str">
        <f t="shared" si="37"/>
        <v/>
      </c>
      <c r="AX69" s="85">
        <f t="shared" si="38"/>
        <v>0</v>
      </c>
      <c r="AY69" s="63">
        <f t="shared" si="39"/>
        <v>0</v>
      </c>
      <c r="AZ69" s="53">
        <f t="shared" si="40"/>
        <v>0</v>
      </c>
      <c r="BA69" s="54" t="str">
        <f t="shared" si="41"/>
        <v/>
      </c>
      <c r="BB69" s="85">
        <f t="shared" si="42"/>
        <v>0</v>
      </c>
      <c r="BC69" s="63">
        <f t="shared" si="43"/>
        <v>0</v>
      </c>
      <c r="BD69" s="53">
        <f t="shared" si="44"/>
        <v>0</v>
      </c>
      <c r="BE69" s="54" t="str">
        <f t="shared" si="45"/>
        <v/>
      </c>
      <c r="BF69" s="85">
        <f t="shared" si="46"/>
        <v>0</v>
      </c>
      <c r="BG69" s="63">
        <f t="shared" si="47"/>
        <v>0</v>
      </c>
      <c r="BH69" s="53">
        <f t="shared" si="48"/>
        <v>0</v>
      </c>
      <c r="BI69" s="54" t="str">
        <f t="shared" si="49"/>
        <v/>
      </c>
      <c r="BJ69" s="85">
        <f t="shared" si="50"/>
        <v>0</v>
      </c>
      <c r="BK69" s="63">
        <f t="shared" si="51"/>
        <v>0</v>
      </c>
      <c r="BL69" s="53">
        <f t="shared" si="52"/>
        <v>0</v>
      </c>
      <c r="BM69" s="54" t="str">
        <f t="shared" si="53"/>
        <v/>
      </c>
      <c r="BN69" s="85">
        <f t="shared" si="54"/>
        <v>0</v>
      </c>
      <c r="BO69" s="63">
        <f t="shared" si="55"/>
        <v>0</v>
      </c>
      <c r="BP69" s="53">
        <f t="shared" si="56"/>
        <v>0</v>
      </c>
      <c r="BQ69" s="54" t="str">
        <f t="shared" si="57"/>
        <v/>
      </c>
      <c r="BR69" s="85">
        <f t="shared" si="58"/>
        <v>0</v>
      </c>
      <c r="BS69" s="60">
        <f t="shared" ref="BS69:BS104" si="65">SUM(W69,AA69,AE69,AI69,AM69,AQ69,AU69,AY69,BC69,BG69,BK69,BO69)</f>
        <v>0</v>
      </c>
      <c r="BT69" s="59">
        <f t="shared" ref="BT69:BT104" si="66">SUM(Z69,AD69,AH69,AL69,AP69,AT69,AX69,BB69,BF69,BJ69,BN69,BR69)</f>
        <v>0</v>
      </c>
      <c r="BU69" s="57"/>
      <c r="BV69" s="44"/>
      <c r="BY69" s="44"/>
      <c r="BZ69" s="44"/>
      <c r="CA69" s="279">
        <f t="shared" si="59"/>
        <v>0</v>
      </c>
      <c r="CB69" s="44"/>
      <c r="CC69" s="44"/>
      <c r="CD69" s="44"/>
    </row>
    <row r="70" spans="1:82" ht="16.5" hidden="1" customHeight="1">
      <c r="A70" s="366">
        <f t="shared" ref="A70:A104" si="67">A69+1</f>
        <v>66</v>
      </c>
      <c r="B70" s="29"/>
      <c r="C70" s="367"/>
      <c r="D70" s="368"/>
      <c r="E70" s="369"/>
      <c r="F70" s="30"/>
      <c r="G70" s="31"/>
      <c r="H70" s="32"/>
      <c r="I70" s="370"/>
      <c r="J70" s="370"/>
      <c r="K70" s="33"/>
      <c r="L70" s="33"/>
      <c r="M70" s="33"/>
      <c r="N70" s="371"/>
      <c r="O70" s="372"/>
      <c r="P70" s="372"/>
      <c r="Q70" s="106" t="s">
        <v>160</v>
      </c>
      <c r="R70" s="107" t="s">
        <v>160</v>
      </c>
      <c r="S70" s="43"/>
      <c r="T70" s="122" t="s">
        <v>160</v>
      </c>
      <c r="U70" s="122" t="s">
        <v>160</v>
      </c>
      <c r="V70" s="123" t="s">
        <v>160</v>
      </c>
      <c r="W70" s="63">
        <f t="shared" ref="W70:W104" si="68">IF($D70="",0,IF(AND((W$3&gt;=$I70),OR((W$3&lt;=$J70),($J70=""),($J70=0)),$T70="부",$U70="부",$V70="부"),1,0))</f>
        <v>0</v>
      </c>
      <c r="X70" s="53">
        <f t="shared" ref="X70:X104" si="69">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0">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1">IF($D70="",0,IF(OR(AND(W70=1,OR($Q70="여",$R70="여")),AND(W70=1,AND(X70&gt;=15,X70&lt;=29))),1,0))</f>
        <v>0</v>
      </c>
      <c r="AA70" s="63">
        <f t="shared" ref="AA70:AA104" si="72">IF($D70="",0,IF(AND((AA$3&gt;=$I70),OR((AA$3&lt;=$J70),($J70=""),($J70=0)),$T70="부",$U70="부",$V70="부"),1,0))</f>
        <v>0</v>
      </c>
      <c r="AB70" s="53">
        <f t="shared" ref="AB70:AB104" si="73">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74">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75">IF($D70="",0,IF(OR(AND(AA70=1,OR($Q70="여",$R70="여")),AND(AA70=1,AND(AB70&gt;=15,AB70&lt;=29))),1,0))</f>
        <v>0</v>
      </c>
      <c r="AE70" s="63">
        <f t="shared" ref="AE70:AE104" si="76">IF($D70="",0,IF(AND((AE$3&gt;=$I70),OR((AE$3&lt;=$J70),($J70=""),($J70=0)),$T70="부",$U70="부",$V70="부"),1,0))</f>
        <v>0</v>
      </c>
      <c r="AF70" s="53">
        <f t="shared" ref="AF70:AF104" si="77">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78">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79">IF($D70="",0,IF(OR(AND(AE70=1,OR($Q70="여",$R70="여")),AND(AE70=1,AND(AF70&gt;=15,AF70&lt;=29))),1,0))</f>
        <v>0</v>
      </c>
      <c r="AI70" s="63">
        <f t="shared" ref="AI70:AI104" si="80">IF($D70="",0,IF(AND((AI$3&gt;=$I70),OR((AI$3&lt;=$J70),($J70=""),($J70=0)),$T70="부",$U70="부",$V70="부"),1,0))</f>
        <v>0</v>
      </c>
      <c r="AJ70" s="53">
        <f t="shared" ref="AJ70:AJ104" si="81">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82">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83">IF($D70="",0,IF(OR(AND(AI70=1,OR($Q70="여",$R70="여")),AND(AI70=1,AND(AJ70&gt;=15,AJ70&lt;=29))),1,0))</f>
        <v>0</v>
      </c>
      <c r="AM70" s="63">
        <f t="shared" ref="AM70:AM104" si="84">IF($D70="",0,IF(AND((AM$3&gt;=$I70),OR((AM$3&lt;=$J70),($J70=""),($J70=0)),$T70="부",$U70="부",$V70="부"),1,0))</f>
        <v>0</v>
      </c>
      <c r="AN70" s="53">
        <f t="shared" ref="AN70:AN104" si="85">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86">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87">IF($D70="",0,IF(OR(AND(AM70=1,OR($Q70="여",$R70="여")),AND(AM70=1,AND(AN70&gt;=15,AN70&lt;=29))),1,0))</f>
        <v>0</v>
      </c>
      <c r="AQ70" s="63">
        <f t="shared" ref="AQ70:AQ104" si="88">IF($D70="",0,IF(AND((AQ$3&gt;=$I70),OR((AQ$3&lt;=$J70),($J70=""),($J70=0)),$T70="부",$U70="부",$V70="부"),1,0))</f>
        <v>0</v>
      </c>
      <c r="AR70" s="53">
        <f t="shared" ref="AR70:AR104" si="89">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0">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1">IF($D70="",0,IF(OR(AND(AQ70=1,OR($Q70="여",$R70="여")),AND(AQ70=1,AND(AR70&gt;=15,AR70&lt;=29))),1,0))</f>
        <v>0</v>
      </c>
      <c r="AU70" s="63">
        <f t="shared" ref="AU70:AU104" si="92">IF($D70="",0,IF(AND((AU$3&gt;=$I70),OR((AU$3&lt;=$J70),($J70=""),($J70=0)),$T70="부",$U70="부",$V70="부"),1,0))</f>
        <v>0</v>
      </c>
      <c r="AV70" s="53">
        <f t="shared" ref="AV70:AV104" si="93">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94">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95">IF($D70="",0,IF(OR(AND(AU70=1,OR($Q70="여",$R70="여")),AND(AU70=1,AND(AV70&gt;=15,AV70&lt;=29))),1,0))</f>
        <v>0</v>
      </c>
      <c r="AY70" s="63">
        <f t="shared" ref="AY70:AY104" si="96">IF($D70="",0,IF(AND((AY$3&gt;=$I70),OR((AY$3&lt;=$J70),($J70=""),($J70=0)),$T70="부",$U70="부",$V70="부"),1,0))</f>
        <v>0</v>
      </c>
      <c r="AZ70" s="53">
        <f t="shared" ref="AZ70:AZ104" si="97">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98">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99">IF($D70="",0,IF(OR(AND(AY70=1,OR($Q70="여",$R70="여")),AND(AY70=1,AND(AZ70&gt;=15,AZ70&lt;=29))),1,0))</f>
        <v>0</v>
      </c>
      <c r="BC70" s="63">
        <f t="shared" ref="BC70:BC104" si="100">IF($D70="",0,IF(AND((BC$3&gt;=$I70),OR((BC$3&lt;=$J70),($J70=""),($J70=0)),$T70="부",$U70="부",$V70="부"),1,0))</f>
        <v>0</v>
      </c>
      <c r="BD70" s="53">
        <f t="shared" ref="BD70:BD104" si="101">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02">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03">IF($D70="",0,IF(OR(AND(BC70=1,OR($Q70="여",$R70="여")),AND(BC70=1,AND(BD70&gt;=15,BD70&lt;=29))),1,0))</f>
        <v>0</v>
      </c>
      <c r="BG70" s="63">
        <f t="shared" ref="BG70:BG104" si="104">IF($D70="",0,IF(AND((BG$3&gt;=$I70),OR((BG$3&lt;=$J70),($J70=""),($J70=0)),$T70="부",$U70="부",$V70="부"),1,0))</f>
        <v>0</v>
      </c>
      <c r="BH70" s="53">
        <f t="shared" ref="BH70:BH104" si="105">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06">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07">IF($D70="",0,IF(OR(AND(BG70=1,OR($Q70="여",$R70="여")),AND(BG70=1,AND(BH70&gt;=15,BH70&lt;=29))),1,0))</f>
        <v>0</v>
      </c>
      <c r="BK70" s="63">
        <f t="shared" ref="BK70:BK104" si="108">IF($D70="",0,IF(AND((BK$3&gt;=$I70),OR((BK$3&lt;=$J70),($J70=""),($J70=0)),$T70="부",$U70="부",$V70="부"),1,0))</f>
        <v>0</v>
      </c>
      <c r="BL70" s="53">
        <f t="shared" ref="BL70:BL104" si="109">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0">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1">IF($D70="",0,IF(OR(AND(BK70=1,OR($Q70="여",$R70="여")),AND(BK70=1,AND(BL70&gt;=15,BL70&lt;=29))),1,0))</f>
        <v>0</v>
      </c>
      <c r="BO70" s="63">
        <f t="shared" ref="BO70:BO104" si="112">IF($D70="",0,IF(AND((BO$3&gt;=$I70),OR((BO$3&lt;=$J70),($J70=""),($J70=0)),$T70="부",$U70="부",$V70="부"),1,0))</f>
        <v>0</v>
      </c>
      <c r="BP70" s="53">
        <f t="shared" ref="BP70:BP104" si="113">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14">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15">IF($D70="",0,IF(OR(AND(BO70=1,OR($Q70="여",$R70="여")),AND(BO70=1,AND(BP70&gt;=15,BP70&lt;=29))),1,0))</f>
        <v>0</v>
      </c>
      <c r="BS70" s="60">
        <f t="shared" si="65"/>
        <v>0</v>
      </c>
      <c r="BT70" s="59">
        <f t="shared" si="66"/>
        <v>0</v>
      </c>
      <c r="BU70" s="57"/>
      <c r="BV70" s="44"/>
      <c r="BY70" s="44"/>
      <c r="BZ70" s="44"/>
      <c r="CA70" s="279">
        <f t="shared" ref="CA70:CA104" si="116">BY70-BZ70</f>
        <v>0</v>
      </c>
      <c r="CB70" s="44"/>
      <c r="CC70" s="44"/>
      <c r="CD70" s="44"/>
    </row>
    <row r="71" spans="1:82" ht="16.5" hidden="1" customHeight="1">
      <c r="A71" s="366">
        <f t="shared" si="67"/>
        <v>67</v>
      </c>
      <c r="B71" s="29"/>
      <c r="C71" s="367"/>
      <c r="D71" s="368"/>
      <c r="E71" s="369"/>
      <c r="F71" s="30"/>
      <c r="G71" s="31"/>
      <c r="H71" s="32"/>
      <c r="I71" s="370"/>
      <c r="J71" s="370"/>
      <c r="K71" s="33"/>
      <c r="L71" s="33"/>
      <c r="M71" s="33"/>
      <c r="N71" s="371"/>
      <c r="O71" s="372"/>
      <c r="P71" s="372"/>
      <c r="Q71" s="106" t="s">
        <v>160</v>
      </c>
      <c r="R71" s="107" t="s">
        <v>160</v>
      </c>
      <c r="S71" s="43"/>
      <c r="T71" s="122" t="s">
        <v>160</v>
      </c>
      <c r="U71" s="122" t="s">
        <v>160</v>
      </c>
      <c r="V71" s="123" t="s">
        <v>160</v>
      </c>
      <c r="W71" s="63">
        <f t="shared" si="68"/>
        <v>0</v>
      </c>
      <c r="X71" s="53">
        <f t="shared" si="69"/>
        <v>0</v>
      </c>
      <c r="Y71" s="54" t="str">
        <f t="shared" si="70"/>
        <v/>
      </c>
      <c r="Z71" s="85">
        <f t="shared" si="71"/>
        <v>0</v>
      </c>
      <c r="AA71" s="63">
        <f t="shared" si="72"/>
        <v>0</v>
      </c>
      <c r="AB71" s="53">
        <f t="shared" si="73"/>
        <v>0</v>
      </c>
      <c r="AC71" s="54" t="str">
        <f t="shared" si="74"/>
        <v/>
      </c>
      <c r="AD71" s="85">
        <f t="shared" si="75"/>
        <v>0</v>
      </c>
      <c r="AE71" s="63">
        <f t="shared" si="76"/>
        <v>0</v>
      </c>
      <c r="AF71" s="53">
        <f t="shared" si="77"/>
        <v>0</v>
      </c>
      <c r="AG71" s="54" t="str">
        <f t="shared" si="78"/>
        <v/>
      </c>
      <c r="AH71" s="85">
        <f t="shared" si="79"/>
        <v>0</v>
      </c>
      <c r="AI71" s="63">
        <f t="shared" si="80"/>
        <v>0</v>
      </c>
      <c r="AJ71" s="53">
        <f t="shared" si="81"/>
        <v>0</v>
      </c>
      <c r="AK71" s="54" t="str">
        <f t="shared" si="82"/>
        <v/>
      </c>
      <c r="AL71" s="85">
        <f t="shared" si="83"/>
        <v>0</v>
      </c>
      <c r="AM71" s="63">
        <f t="shared" si="84"/>
        <v>0</v>
      </c>
      <c r="AN71" s="53">
        <f t="shared" si="85"/>
        <v>0</v>
      </c>
      <c r="AO71" s="54" t="str">
        <f t="shared" si="86"/>
        <v/>
      </c>
      <c r="AP71" s="85">
        <f t="shared" si="87"/>
        <v>0</v>
      </c>
      <c r="AQ71" s="63">
        <f t="shared" si="88"/>
        <v>0</v>
      </c>
      <c r="AR71" s="53">
        <f t="shared" si="89"/>
        <v>0</v>
      </c>
      <c r="AS71" s="54" t="str">
        <f t="shared" si="90"/>
        <v/>
      </c>
      <c r="AT71" s="85">
        <f t="shared" si="91"/>
        <v>0</v>
      </c>
      <c r="AU71" s="63">
        <f t="shared" si="92"/>
        <v>0</v>
      </c>
      <c r="AV71" s="53">
        <f t="shared" si="93"/>
        <v>0</v>
      </c>
      <c r="AW71" s="54" t="str">
        <f t="shared" si="94"/>
        <v/>
      </c>
      <c r="AX71" s="85">
        <f t="shared" si="95"/>
        <v>0</v>
      </c>
      <c r="AY71" s="63">
        <f t="shared" si="96"/>
        <v>0</v>
      </c>
      <c r="AZ71" s="53">
        <f t="shared" si="97"/>
        <v>0</v>
      </c>
      <c r="BA71" s="54" t="str">
        <f t="shared" si="98"/>
        <v/>
      </c>
      <c r="BB71" s="85">
        <f t="shared" si="99"/>
        <v>0</v>
      </c>
      <c r="BC71" s="63">
        <f t="shared" si="100"/>
        <v>0</v>
      </c>
      <c r="BD71" s="53">
        <f t="shared" si="101"/>
        <v>0</v>
      </c>
      <c r="BE71" s="54" t="str">
        <f t="shared" si="102"/>
        <v/>
      </c>
      <c r="BF71" s="85">
        <f t="shared" si="103"/>
        <v>0</v>
      </c>
      <c r="BG71" s="63">
        <f t="shared" si="104"/>
        <v>0</v>
      </c>
      <c r="BH71" s="53">
        <f t="shared" si="105"/>
        <v>0</v>
      </c>
      <c r="BI71" s="54" t="str">
        <f t="shared" si="106"/>
        <v/>
      </c>
      <c r="BJ71" s="85">
        <f t="shared" si="107"/>
        <v>0</v>
      </c>
      <c r="BK71" s="63">
        <f t="shared" si="108"/>
        <v>0</v>
      </c>
      <c r="BL71" s="53">
        <f t="shared" si="109"/>
        <v>0</v>
      </c>
      <c r="BM71" s="54" t="str">
        <f t="shared" si="110"/>
        <v/>
      </c>
      <c r="BN71" s="85">
        <f t="shared" si="111"/>
        <v>0</v>
      </c>
      <c r="BO71" s="63">
        <f t="shared" si="112"/>
        <v>0</v>
      </c>
      <c r="BP71" s="53">
        <f t="shared" si="113"/>
        <v>0</v>
      </c>
      <c r="BQ71" s="54" t="str">
        <f t="shared" si="114"/>
        <v/>
      </c>
      <c r="BR71" s="85">
        <f t="shared" si="115"/>
        <v>0</v>
      </c>
      <c r="BS71" s="60">
        <f t="shared" si="65"/>
        <v>0</v>
      </c>
      <c r="BT71" s="59">
        <f t="shared" si="66"/>
        <v>0</v>
      </c>
      <c r="BU71" s="57"/>
      <c r="BV71" s="44"/>
      <c r="BY71" s="44"/>
      <c r="BZ71" s="44"/>
      <c r="CA71" s="279">
        <f t="shared" si="116"/>
        <v>0</v>
      </c>
      <c r="CB71" s="44"/>
      <c r="CC71" s="44"/>
      <c r="CD71" s="44"/>
    </row>
    <row r="72" spans="1:82" ht="16.5" hidden="1" customHeight="1">
      <c r="A72" s="366">
        <f t="shared" si="67"/>
        <v>68</v>
      </c>
      <c r="B72" s="29"/>
      <c r="C72" s="367"/>
      <c r="D72" s="368"/>
      <c r="E72" s="369"/>
      <c r="F72" s="30"/>
      <c r="G72" s="31"/>
      <c r="H72" s="32"/>
      <c r="I72" s="370"/>
      <c r="J72" s="370"/>
      <c r="K72" s="33"/>
      <c r="L72" s="33"/>
      <c r="M72" s="33"/>
      <c r="N72" s="371"/>
      <c r="O72" s="372"/>
      <c r="P72" s="372"/>
      <c r="Q72" s="106" t="s">
        <v>160</v>
      </c>
      <c r="R72" s="107" t="s">
        <v>160</v>
      </c>
      <c r="S72" s="43"/>
      <c r="T72" s="122" t="s">
        <v>160</v>
      </c>
      <c r="U72" s="122" t="s">
        <v>160</v>
      </c>
      <c r="V72" s="123" t="s">
        <v>160</v>
      </c>
      <c r="W72" s="63">
        <f t="shared" si="68"/>
        <v>0</v>
      </c>
      <c r="X72" s="53">
        <f t="shared" si="69"/>
        <v>0</v>
      </c>
      <c r="Y72" s="54" t="str">
        <f t="shared" si="70"/>
        <v/>
      </c>
      <c r="Z72" s="85">
        <f t="shared" si="71"/>
        <v>0</v>
      </c>
      <c r="AA72" s="63">
        <f t="shared" si="72"/>
        <v>0</v>
      </c>
      <c r="AB72" s="53">
        <f t="shared" si="73"/>
        <v>0</v>
      </c>
      <c r="AC72" s="54" t="str">
        <f t="shared" si="74"/>
        <v/>
      </c>
      <c r="AD72" s="85">
        <f t="shared" si="75"/>
        <v>0</v>
      </c>
      <c r="AE72" s="63">
        <f t="shared" si="76"/>
        <v>0</v>
      </c>
      <c r="AF72" s="53">
        <f t="shared" si="77"/>
        <v>0</v>
      </c>
      <c r="AG72" s="54" t="str">
        <f t="shared" si="78"/>
        <v/>
      </c>
      <c r="AH72" s="85">
        <f t="shared" si="79"/>
        <v>0</v>
      </c>
      <c r="AI72" s="63">
        <f t="shared" si="80"/>
        <v>0</v>
      </c>
      <c r="AJ72" s="53">
        <f t="shared" si="81"/>
        <v>0</v>
      </c>
      <c r="AK72" s="54" t="str">
        <f t="shared" si="82"/>
        <v/>
      </c>
      <c r="AL72" s="85">
        <f t="shared" si="83"/>
        <v>0</v>
      </c>
      <c r="AM72" s="63">
        <f t="shared" si="84"/>
        <v>0</v>
      </c>
      <c r="AN72" s="53">
        <f t="shared" si="85"/>
        <v>0</v>
      </c>
      <c r="AO72" s="54" t="str">
        <f t="shared" si="86"/>
        <v/>
      </c>
      <c r="AP72" s="85">
        <f t="shared" si="87"/>
        <v>0</v>
      </c>
      <c r="AQ72" s="63">
        <f t="shared" si="88"/>
        <v>0</v>
      </c>
      <c r="AR72" s="53">
        <f t="shared" si="89"/>
        <v>0</v>
      </c>
      <c r="AS72" s="54" t="str">
        <f t="shared" si="90"/>
        <v/>
      </c>
      <c r="AT72" s="85">
        <f t="shared" si="91"/>
        <v>0</v>
      </c>
      <c r="AU72" s="63">
        <f t="shared" si="92"/>
        <v>0</v>
      </c>
      <c r="AV72" s="53">
        <f t="shared" si="93"/>
        <v>0</v>
      </c>
      <c r="AW72" s="54" t="str">
        <f t="shared" si="94"/>
        <v/>
      </c>
      <c r="AX72" s="85">
        <f t="shared" si="95"/>
        <v>0</v>
      </c>
      <c r="AY72" s="63">
        <f t="shared" si="96"/>
        <v>0</v>
      </c>
      <c r="AZ72" s="53">
        <f t="shared" si="97"/>
        <v>0</v>
      </c>
      <c r="BA72" s="54" t="str">
        <f t="shared" si="98"/>
        <v/>
      </c>
      <c r="BB72" s="85">
        <f t="shared" si="99"/>
        <v>0</v>
      </c>
      <c r="BC72" s="63">
        <f t="shared" si="100"/>
        <v>0</v>
      </c>
      <c r="BD72" s="53">
        <f t="shared" si="101"/>
        <v>0</v>
      </c>
      <c r="BE72" s="54" t="str">
        <f t="shared" si="102"/>
        <v/>
      </c>
      <c r="BF72" s="85">
        <f t="shared" si="103"/>
        <v>0</v>
      </c>
      <c r="BG72" s="63">
        <f t="shared" si="104"/>
        <v>0</v>
      </c>
      <c r="BH72" s="53">
        <f t="shared" si="105"/>
        <v>0</v>
      </c>
      <c r="BI72" s="54" t="str">
        <f t="shared" si="106"/>
        <v/>
      </c>
      <c r="BJ72" s="85">
        <f t="shared" si="107"/>
        <v>0</v>
      </c>
      <c r="BK72" s="63">
        <f t="shared" si="108"/>
        <v>0</v>
      </c>
      <c r="BL72" s="53">
        <f t="shared" si="109"/>
        <v>0</v>
      </c>
      <c r="BM72" s="54" t="str">
        <f t="shared" si="110"/>
        <v/>
      </c>
      <c r="BN72" s="85">
        <f t="shared" si="111"/>
        <v>0</v>
      </c>
      <c r="BO72" s="63">
        <f t="shared" si="112"/>
        <v>0</v>
      </c>
      <c r="BP72" s="53">
        <f t="shared" si="113"/>
        <v>0</v>
      </c>
      <c r="BQ72" s="54" t="str">
        <f t="shared" si="114"/>
        <v/>
      </c>
      <c r="BR72" s="85">
        <f t="shared" si="115"/>
        <v>0</v>
      </c>
      <c r="BS72" s="60">
        <f t="shared" si="65"/>
        <v>0</v>
      </c>
      <c r="BT72" s="59">
        <f t="shared" si="66"/>
        <v>0</v>
      </c>
      <c r="BU72" s="57"/>
      <c r="BV72" s="44"/>
      <c r="BY72" s="44"/>
      <c r="BZ72" s="44"/>
      <c r="CA72" s="279">
        <f t="shared" si="116"/>
        <v>0</v>
      </c>
      <c r="CB72" s="44"/>
      <c r="CC72" s="44"/>
      <c r="CD72" s="44"/>
    </row>
    <row r="73" spans="1:82" ht="16.5" hidden="1" customHeight="1">
      <c r="A73" s="366">
        <f t="shared" si="67"/>
        <v>69</v>
      </c>
      <c r="B73" s="29"/>
      <c r="C73" s="367"/>
      <c r="D73" s="368"/>
      <c r="E73" s="369"/>
      <c r="F73" s="30"/>
      <c r="G73" s="31"/>
      <c r="H73" s="32"/>
      <c r="I73" s="370"/>
      <c r="J73" s="370"/>
      <c r="K73" s="33"/>
      <c r="L73" s="33"/>
      <c r="M73" s="33"/>
      <c r="N73" s="371"/>
      <c r="O73" s="372"/>
      <c r="P73" s="372"/>
      <c r="Q73" s="106" t="s">
        <v>160</v>
      </c>
      <c r="R73" s="107" t="s">
        <v>160</v>
      </c>
      <c r="S73" s="43"/>
      <c r="T73" s="122" t="s">
        <v>160</v>
      </c>
      <c r="U73" s="122" t="s">
        <v>160</v>
      </c>
      <c r="V73" s="123" t="s">
        <v>160</v>
      </c>
      <c r="W73" s="63">
        <f t="shared" si="68"/>
        <v>0</v>
      </c>
      <c r="X73" s="53">
        <f t="shared" si="69"/>
        <v>0</v>
      </c>
      <c r="Y73" s="54" t="str">
        <f t="shared" si="70"/>
        <v/>
      </c>
      <c r="Z73" s="85">
        <f t="shared" si="71"/>
        <v>0</v>
      </c>
      <c r="AA73" s="63">
        <f t="shared" si="72"/>
        <v>0</v>
      </c>
      <c r="AB73" s="53">
        <f t="shared" si="73"/>
        <v>0</v>
      </c>
      <c r="AC73" s="54" t="str">
        <f t="shared" si="74"/>
        <v/>
      </c>
      <c r="AD73" s="85">
        <f t="shared" si="75"/>
        <v>0</v>
      </c>
      <c r="AE73" s="63">
        <f t="shared" si="76"/>
        <v>0</v>
      </c>
      <c r="AF73" s="53">
        <f t="shared" si="77"/>
        <v>0</v>
      </c>
      <c r="AG73" s="54" t="str">
        <f t="shared" si="78"/>
        <v/>
      </c>
      <c r="AH73" s="85">
        <f t="shared" si="79"/>
        <v>0</v>
      </c>
      <c r="AI73" s="63">
        <f t="shared" si="80"/>
        <v>0</v>
      </c>
      <c r="AJ73" s="53">
        <f t="shared" si="81"/>
        <v>0</v>
      </c>
      <c r="AK73" s="54" t="str">
        <f t="shared" si="82"/>
        <v/>
      </c>
      <c r="AL73" s="85">
        <f t="shared" si="83"/>
        <v>0</v>
      </c>
      <c r="AM73" s="63">
        <f t="shared" si="84"/>
        <v>0</v>
      </c>
      <c r="AN73" s="53">
        <f t="shared" si="85"/>
        <v>0</v>
      </c>
      <c r="AO73" s="54" t="str">
        <f t="shared" si="86"/>
        <v/>
      </c>
      <c r="AP73" s="85">
        <f t="shared" si="87"/>
        <v>0</v>
      </c>
      <c r="AQ73" s="63">
        <f t="shared" si="88"/>
        <v>0</v>
      </c>
      <c r="AR73" s="53">
        <f t="shared" si="89"/>
        <v>0</v>
      </c>
      <c r="AS73" s="54" t="str">
        <f t="shared" si="90"/>
        <v/>
      </c>
      <c r="AT73" s="85">
        <f t="shared" si="91"/>
        <v>0</v>
      </c>
      <c r="AU73" s="63">
        <f t="shared" si="92"/>
        <v>0</v>
      </c>
      <c r="AV73" s="53">
        <f t="shared" si="93"/>
        <v>0</v>
      </c>
      <c r="AW73" s="54" t="str">
        <f t="shared" si="94"/>
        <v/>
      </c>
      <c r="AX73" s="85">
        <f t="shared" si="95"/>
        <v>0</v>
      </c>
      <c r="AY73" s="63">
        <f t="shared" si="96"/>
        <v>0</v>
      </c>
      <c r="AZ73" s="53">
        <f t="shared" si="97"/>
        <v>0</v>
      </c>
      <c r="BA73" s="54" t="str">
        <f t="shared" si="98"/>
        <v/>
      </c>
      <c r="BB73" s="85">
        <f t="shared" si="99"/>
        <v>0</v>
      </c>
      <c r="BC73" s="63">
        <f t="shared" si="100"/>
        <v>0</v>
      </c>
      <c r="BD73" s="53">
        <f t="shared" si="101"/>
        <v>0</v>
      </c>
      <c r="BE73" s="54" t="str">
        <f t="shared" si="102"/>
        <v/>
      </c>
      <c r="BF73" s="85">
        <f t="shared" si="103"/>
        <v>0</v>
      </c>
      <c r="BG73" s="63">
        <f t="shared" si="104"/>
        <v>0</v>
      </c>
      <c r="BH73" s="53">
        <f t="shared" si="105"/>
        <v>0</v>
      </c>
      <c r="BI73" s="54" t="str">
        <f t="shared" si="106"/>
        <v/>
      </c>
      <c r="BJ73" s="85">
        <f t="shared" si="107"/>
        <v>0</v>
      </c>
      <c r="BK73" s="63">
        <f t="shared" si="108"/>
        <v>0</v>
      </c>
      <c r="BL73" s="53">
        <f t="shared" si="109"/>
        <v>0</v>
      </c>
      <c r="BM73" s="54" t="str">
        <f t="shared" si="110"/>
        <v/>
      </c>
      <c r="BN73" s="85">
        <f t="shared" si="111"/>
        <v>0</v>
      </c>
      <c r="BO73" s="63">
        <f t="shared" si="112"/>
        <v>0</v>
      </c>
      <c r="BP73" s="53">
        <f t="shared" si="113"/>
        <v>0</v>
      </c>
      <c r="BQ73" s="54" t="str">
        <f t="shared" si="114"/>
        <v/>
      </c>
      <c r="BR73" s="85">
        <f t="shared" si="115"/>
        <v>0</v>
      </c>
      <c r="BS73" s="60">
        <f t="shared" si="65"/>
        <v>0</v>
      </c>
      <c r="BT73" s="59">
        <f t="shared" si="66"/>
        <v>0</v>
      </c>
      <c r="BU73" s="57"/>
      <c r="BV73" s="44"/>
      <c r="BY73" s="44"/>
      <c r="BZ73" s="44"/>
      <c r="CA73" s="279">
        <f t="shared" si="116"/>
        <v>0</v>
      </c>
      <c r="CB73" s="44"/>
      <c r="CC73" s="44"/>
      <c r="CD73" s="44"/>
    </row>
    <row r="74" spans="1:82" ht="16.5" hidden="1" customHeight="1">
      <c r="A74" s="366">
        <f t="shared" si="67"/>
        <v>70</v>
      </c>
      <c r="B74" s="29"/>
      <c r="C74" s="367"/>
      <c r="D74" s="368"/>
      <c r="E74" s="369"/>
      <c r="F74" s="30"/>
      <c r="G74" s="31"/>
      <c r="H74" s="32"/>
      <c r="I74" s="370"/>
      <c r="J74" s="370"/>
      <c r="K74" s="33"/>
      <c r="L74" s="33"/>
      <c r="M74" s="33"/>
      <c r="N74" s="371"/>
      <c r="O74" s="372"/>
      <c r="P74" s="372"/>
      <c r="Q74" s="106" t="s">
        <v>160</v>
      </c>
      <c r="R74" s="107" t="s">
        <v>160</v>
      </c>
      <c r="S74" s="43"/>
      <c r="T74" s="122" t="s">
        <v>160</v>
      </c>
      <c r="U74" s="122" t="s">
        <v>160</v>
      </c>
      <c r="V74" s="123" t="s">
        <v>160</v>
      </c>
      <c r="W74" s="63">
        <f t="shared" si="68"/>
        <v>0</v>
      </c>
      <c r="X74" s="53">
        <f t="shared" si="69"/>
        <v>0</v>
      </c>
      <c r="Y74" s="54" t="str">
        <f t="shared" si="70"/>
        <v/>
      </c>
      <c r="Z74" s="85">
        <f t="shared" si="71"/>
        <v>0</v>
      </c>
      <c r="AA74" s="63">
        <f t="shared" si="72"/>
        <v>0</v>
      </c>
      <c r="AB74" s="53">
        <f t="shared" si="73"/>
        <v>0</v>
      </c>
      <c r="AC74" s="54" t="str">
        <f t="shared" si="74"/>
        <v/>
      </c>
      <c r="AD74" s="85">
        <f t="shared" si="75"/>
        <v>0</v>
      </c>
      <c r="AE74" s="63">
        <f t="shared" si="76"/>
        <v>0</v>
      </c>
      <c r="AF74" s="53">
        <f t="shared" si="77"/>
        <v>0</v>
      </c>
      <c r="AG74" s="54" t="str">
        <f t="shared" si="78"/>
        <v/>
      </c>
      <c r="AH74" s="85">
        <f t="shared" si="79"/>
        <v>0</v>
      </c>
      <c r="AI74" s="63">
        <f t="shared" si="80"/>
        <v>0</v>
      </c>
      <c r="AJ74" s="53">
        <f t="shared" si="81"/>
        <v>0</v>
      </c>
      <c r="AK74" s="54" t="str">
        <f t="shared" si="82"/>
        <v/>
      </c>
      <c r="AL74" s="85">
        <f t="shared" si="83"/>
        <v>0</v>
      </c>
      <c r="AM74" s="63">
        <f t="shared" si="84"/>
        <v>0</v>
      </c>
      <c r="AN74" s="53">
        <f t="shared" si="85"/>
        <v>0</v>
      </c>
      <c r="AO74" s="54" t="str">
        <f t="shared" si="86"/>
        <v/>
      </c>
      <c r="AP74" s="85">
        <f t="shared" si="87"/>
        <v>0</v>
      </c>
      <c r="AQ74" s="63">
        <f t="shared" si="88"/>
        <v>0</v>
      </c>
      <c r="AR74" s="53">
        <f t="shared" si="89"/>
        <v>0</v>
      </c>
      <c r="AS74" s="54" t="str">
        <f t="shared" si="90"/>
        <v/>
      </c>
      <c r="AT74" s="85">
        <f t="shared" si="91"/>
        <v>0</v>
      </c>
      <c r="AU74" s="63">
        <f t="shared" si="92"/>
        <v>0</v>
      </c>
      <c r="AV74" s="53">
        <f t="shared" si="93"/>
        <v>0</v>
      </c>
      <c r="AW74" s="54" t="str">
        <f t="shared" si="94"/>
        <v/>
      </c>
      <c r="AX74" s="85">
        <f t="shared" si="95"/>
        <v>0</v>
      </c>
      <c r="AY74" s="63">
        <f t="shared" si="96"/>
        <v>0</v>
      </c>
      <c r="AZ74" s="53">
        <f t="shared" si="97"/>
        <v>0</v>
      </c>
      <c r="BA74" s="54" t="str">
        <f t="shared" si="98"/>
        <v/>
      </c>
      <c r="BB74" s="85">
        <f t="shared" si="99"/>
        <v>0</v>
      </c>
      <c r="BC74" s="63">
        <f t="shared" si="100"/>
        <v>0</v>
      </c>
      <c r="BD74" s="53">
        <f t="shared" si="101"/>
        <v>0</v>
      </c>
      <c r="BE74" s="54" t="str">
        <f t="shared" si="102"/>
        <v/>
      </c>
      <c r="BF74" s="85">
        <f t="shared" si="103"/>
        <v>0</v>
      </c>
      <c r="BG74" s="63">
        <f t="shared" si="104"/>
        <v>0</v>
      </c>
      <c r="BH74" s="53">
        <f t="shared" si="105"/>
        <v>0</v>
      </c>
      <c r="BI74" s="54" t="str">
        <f t="shared" si="106"/>
        <v/>
      </c>
      <c r="BJ74" s="85">
        <f t="shared" si="107"/>
        <v>0</v>
      </c>
      <c r="BK74" s="63">
        <f t="shared" si="108"/>
        <v>0</v>
      </c>
      <c r="BL74" s="53">
        <f t="shared" si="109"/>
        <v>0</v>
      </c>
      <c r="BM74" s="54" t="str">
        <f t="shared" si="110"/>
        <v/>
      </c>
      <c r="BN74" s="85">
        <f t="shared" si="111"/>
        <v>0</v>
      </c>
      <c r="BO74" s="63">
        <f t="shared" si="112"/>
        <v>0</v>
      </c>
      <c r="BP74" s="53">
        <f t="shared" si="113"/>
        <v>0</v>
      </c>
      <c r="BQ74" s="54" t="str">
        <f t="shared" si="114"/>
        <v/>
      </c>
      <c r="BR74" s="85">
        <f t="shared" si="115"/>
        <v>0</v>
      </c>
      <c r="BS74" s="60">
        <f t="shared" si="65"/>
        <v>0</v>
      </c>
      <c r="BT74" s="59">
        <f t="shared" si="66"/>
        <v>0</v>
      </c>
      <c r="BU74" s="57"/>
      <c r="BV74" s="44"/>
      <c r="BY74" s="44"/>
      <c r="BZ74" s="44"/>
      <c r="CA74" s="279">
        <f t="shared" si="116"/>
        <v>0</v>
      </c>
      <c r="CB74" s="44"/>
      <c r="CC74" s="44"/>
      <c r="CD74" s="44"/>
    </row>
    <row r="75" spans="1:82" ht="16.5" hidden="1" customHeight="1">
      <c r="A75" s="366">
        <f t="shared" si="67"/>
        <v>71</v>
      </c>
      <c r="B75" s="29"/>
      <c r="C75" s="367"/>
      <c r="D75" s="368"/>
      <c r="E75" s="369"/>
      <c r="F75" s="30"/>
      <c r="G75" s="31"/>
      <c r="H75" s="32"/>
      <c r="I75" s="370"/>
      <c r="J75" s="370"/>
      <c r="K75" s="33"/>
      <c r="L75" s="33"/>
      <c r="M75" s="33"/>
      <c r="N75" s="371"/>
      <c r="O75" s="372"/>
      <c r="P75" s="372"/>
      <c r="Q75" s="106" t="s">
        <v>160</v>
      </c>
      <c r="R75" s="107" t="s">
        <v>160</v>
      </c>
      <c r="S75" s="43"/>
      <c r="T75" s="122" t="s">
        <v>160</v>
      </c>
      <c r="U75" s="122" t="s">
        <v>160</v>
      </c>
      <c r="V75" s="123" t="s">
        <v>160</v>
      </c>
      <c r="W75" s="63">
        <f t="shared" si="68"/>
        <v>0</v>
      </c>
      <c r="X75" s="53">
        <f t="shared" si="69"/>
        <v>0</v>
      </c>
      <c r="Y75" s="54" t="str">
        <f t="shared" si="70"/>
        <v/>
      </c>
      <c r="Z75" s="85">
        <f t="shared" si="71"/>
        <v>0</v>
      </c>
      <c r="AA75" s="63">
        <f t="shared" si="72"/>
        <v>0</v>
      </c>
      <c r="AB75" s="53">
        <f t="shared" si="73"/>
        <v>0</v>
      </c>
      <c r="AC75" s="54" t="str">
        <f t="shared" si="74"/>
        <v/>
      </c>
      <c r="AD75" s="85">
        <f t="shared" si="75"/>
        <v>0</v>
      </c>
      <c r="AE75" s="63">
        <f t="shared" si="76"/>
        <v>0</v>
      </c>
      <c r="AF75" s="53">
        <f t="shared" si="77"/>
        <v>0</v>
      </c>
      <c r="AG75" s="54" t="str">
        <f t="shared" si="78"/>
        <v/>
      </c>
      <c r="AH75" s="85">
        <f t="shared" si="79"/>
        <v>0</v>
      </c>
      <c r="AI75" s="63">
        <f t="shared" si="80"/>
        <v>0</v>
      </c>
      <c r="AJ75" s="53">
        <f t="shared" si="81"/>
        <v>0</v>
      </c>
      <c r="AK75" s="54" t="str">
        <f t="shared" si="82"/>
        <v/>
      </c>
      <c r="AL75" s="85">
        <f t="shared" si="83"/>
        <v>0</v>
      </c>
      <c r="AM75" s="63">
        <f t="shared" si="84"/>
        <v>0</v>
      </c>
      <c r="AN75" s="53">
        <f t="shared" si="85"/>
        <v>0</v>
      </c>
      <c r="AO75" s="54" t="str">
        <f t="shared" si="86"/>
        <v/>
      </c>
      <c r="AP75" s="85">
        <f t="shared" si="87"/>
        <v>0</v>
      </c>
      <c r="AQ75" s="63">
        <f t="shared" si="88"/>
        <v>0</v>
      </c>
      <c r="AR75" s="53">
        <f t="shared" si="89"/>
        <v>0</v>
      </c>
      <c r="AS75" s="54" t="str">
        <f t="shared" si="90"/>
        <v/>
      </c>
      <c r="AT75" s="85">
        <f t="shared" si="91"/>
        <v>0</v>
      </c>
      <c r="AU75" s="63">
        <f t="shared" si="92"/>
        <v>0</v>
      </c>
      <c r="AV75" s="53">
        <f t="shared" si="93"/>
        <v>0</v>
      </c>
      <c r="AW75" s="54" t="str">
        <f t="shared" si="94"/>
        <v/>
      </c>
      <c r="AX75" s="85">
        <f t="shared" si="95"/>
        <v>0</v>
      </c>
      <c r="AY75" s="63">
        <f t="shared" si="96"/>
        <v>0</v>
      </c>
      <c r="AZ75" s="53">
        <f t="shared" si="97"/>
        <v>0</v>
      </c>
      <c r="BA75" s="54" t="str">
        <f t="shared" si="98"/>
        <v/>
      </c>
      <c r="BB75" s="85">
        <f t="shared" si="99"/>
        <v>0</v>
      </c>
      <c r="BC75" s="63">
        <f t="shared" si="100"/>
        <v>0</v>
      </c>
      <c r="BD75" s="53">
        <f t="shared" si="101"/>
        <v>0</v>
      </c>
      <c r="BE75" s="54" t="str">
        <f t="shared" si="102"/>
        <v/>
      </c>
      <c r="BF75" s="85">
        <f t="shared" si="103"/>
        <v>0</v>
      </c>
      <c r="BG75" s="63">
        <f t="shared" si="104"/>
        <v>0</v>
      </c>
      <c r="BH75" s="53">
        <f t="shared" si="105"/>
        <v>0</v>
      </c>
      <c r="BI75" s="54" t="str">
        <f t="shared" si="106"/>
        <v/>
      </c>
      <c r="BJ75" s="85">
        <f t="shared" si="107"/>
        <v>0</v>
      </c>
      <c r="BK75" s="63">
        <f t="shared" si="108"/>
        <v>0</v>
      </c>
      <c r="BL75" s="53">
        <f t="shared" si="109"/>
        <v>0</v>
      </c>
      <c r="BM75" s="54" t="str">
        <f t="shared" si="110"/>
        <v/>
      </c>
      <c r="BN75" s="85">
        <f t="shared" si="111"/>
        <v>0</v>
      </c>
      <c r="BO75" s="63">
        <f t="shared" si="112"/>
        <v>0</v>
      </c>
      <c r="BP75" s="53">
        <f t="shared" si="113"/>
        <v>0</v>
      </c>
      <c r="BQ75" s="54" t="str">
        <f t="shared" si="114"/>
        <v/>
      </c>
      <c r="BR75" s="85">
        <f t="shared" si="115"/>
        <v>0</v>
      </c>
      <c r="BS75" s="60">
        <f t="shared" si="65"/>
        <v>0</v>
      </c>
      <c r="BT75" s="59">
        <f t="shared" si="66"/>
        <v>0</v>
      </c>
      <c r="BU75" s="57"/>
      <c r="BV75" s="44"/>
      <c r="BY75" s="44"/>
      <c r="BZ75" s="44"/>
      <c r="CA75" s="279">
        <f t="shared" si="116"/>
        <v>0</v>
      </c>
      <c r="CB75" s="44"/>
      <c r="CC75" s="44"/>
      <c r="CD75" s="44"/>
    </row>
    <row r="76" spans="1:82" ht="16.5" hidden="1" customHeight="1">
      <c r="A76" s="366">
        <f t="shared" si="67"/>
        <v>72</v>
      </c>
      <c r="B76" s="29"/>
      <c r="C76" s="367"/>
      <c r="D76" s="368"/>
      <c r="E76" s="369"/>
      <c r="F76" s="30"/>
      <c r="G76" s="31"/>
      <c r="H76" s="32"/>
      <c r="I76" s="370"/>
      <c r="J76" s="370"/>
      <c r="K76" s="33"/>
      <c r="L76" s="33"/>
      <c r="M76" s="33"/>
      <c r="N76" s="371"/>
      <c r="O76" s="372"/>
      <c r="P76" s="372"/>
      <c r="Q76" s="106" t="s">
        <v>160</v>
      </c>
      <c r="R76" s="107" t="s">
        <v>160</v>
      </c>
      <c r="S76" s="43"/>
      <c r="T76" s="122" t="s">
        <v>160</v>
      </c>
      <c r="U76" s="122" t="s">
        <v>160</v>
      </c>
      <c r="V76" s="123" t="s">
        <v>160</v>
      </c>
      <c r="W76" s="63">
        <f t="shared" si="68"/>
        <v>0</v>
      </c>
      <c r="X76" s="53">
        <f t="shared" si="69"/>
        <v>0</v>
      </c>
      <c r="Y76" s="54" t="str">
        <f t="shared" si="70"/>
        <v/>
      </c>
      <c r="Z76" s="85">
        <f t="shared" si="71"/>
        <v>0</v>
      </c>
      <c r="AA76" s="63">
        <f t="shared" si="72"/>
        <v>0</v>
      </c>
      <c r="AB76" s="53">
        <f t="shared" si="73"/>
        <v>0</v>
      </c>
      <c r="AC76" s="54" t="str">
        <f t="shared" si="74"/>
        <v/>
      </c>
      <c r="AD76" s="85">
        <f t="shared" si="75"/>
        <v>0</v>
      </c>
      <c r="AE76" s="63">
        <f t="shared" si="76"/>
        <v>0</v>
      </c>
      <c r="AF76" s="53">
        <f t="shared" si="77"/>
        <v>0</v>
      </c>
      <c r="AG76" s="54" t="str">
        <f t="shared" si="78"/>
        <v/>
      </c>
      <c r="AH76" s="85">
        <f t="shared" si="79"/>
        <v>0</v>
      </c>
      <c r="AI76" s="63">
        <f t="shared" si="80"/>
        <v>0</v>
      </c>
      <c r="AJ76" s="53">
        <f t="shared" si="81"/>
        <v>0</v>
      </c>
      <c r="AK76" s="54" t="str">
        <f t="shared" si="82"/>
        <v/>
      </c>
      <c r="AL76" s="85">
        <f t="shared" si="83"/>
        <v>0</v>
      </c>
      <c r="AM76" s="63">
        <f t="shared" si="84"/>
        <v>0</v>
      </c>
      <c r="AN76" s="53">
        <f t="shared" si="85"/>
        <v>0</v>
      </c>
      <c r="AO76" s="54" t="str">
        <f t="shared" si="86"/>
        <v/>
      </c>
      <c r="AP76" s="85">
        <f t="shared" si="87"/>
        <v>0</v>
      </c>
      <c r="AQ76" s="63">
        <f t="shared" si="88"/>
        <v>0</v>
      </c>
      <c r="AR76" s="53">
        <f t="shared" si="89"/>
        <v>0</v>
      </c>
      <c r="AS76" s="54" t="str">
        <f t="shared" si="90"/>
        <v/>
      </c>
      <c r="AT76" s="85">
        <f t="shared" si="91"/>
        <v>0</v>
      </c>
      <c r="AU76" s="63">
        <f t="shared" si="92"/>
        <v>0</v>
      </c>
      <c r="AV76" s="53">
        <f t="shared" si="93"/>
        <v>0</v>
      </c>
      <c r="AW76" s="54" t="str">
        <f t="shared" si="94"/>
        <v/>
      </c>
      <c r="AX76" s="85">
        <f t="shared" si="95"/>
        <v>0</v>
      </c>
      <c r="AY76" s="63">
        <f t="shared" si="96"/>
        <v>0</v>
      </c>
      <c r="AZ76" s="53">
        <f t="shared" si="97"/>
        <v>0</v>
      </c>
      <c r="BA76" s="54" t="str">
        <f t="shared" si="98"/>
        <v/>
      </c>
      <c r="BB76" s="85">
        <f t="shared" si="99"/>
        <v>0</v>
      </c>
      <c r="BC76" s="63">
        <f t="shared" si="100"/>
        <v>0</v>
      </c>
      <c r="BD76" s="53">
        <f t="shared" si="101"/>
        <v>0</v>
      </c>
      <c r="BE76" s="54" t="str">
        <f t="shared" si="102"/>
        <v/>
      </c>
      <c r="BF76" s="85">
        <f t="shared" si="103"/>
        <v>0</v>
      </c>
      <c r="BG76" s="63">
        <f t="shared" si="104"/>
        <v>0</v>
      </c>
      <c r="BH76" s="53">
        <f t="shared" si="105"/>
        <v>0</v>
      </c>
      <c r="BI76" s="54" t="str">
        <f t="shared" si="106"/>
        <v/>
      </c>
      <c r="BJ76" s="85">
        <f t="shared" si="107"/>
        <v>0</v>
      </c>
      <c r="BK76" s="63">
        <f t="shared" si="108"/>
        <v>0</v>
      </c>
      <c r="BL76" s="53">
        <f t="shared" si="109"/>
        <v>0</v>
      </c>
      <c r="BM76" s="54" t="str">
        <f t="shared" si="110"/>
        <v/>
      </c>
      <c r="BN76" s="85">
        <f t="shared" si="111"/>
        <v>0</v>
      </c>
      <c r="BO76" s="63">
        <f t="shared" si="112"/>
        <v>0</v>
      </c>
      <c r="BP76" s="53">
        <f t="shared" si="113"/>
        <v>0</v>
      </c>
      <c r="BQ76" s="54" t="str">
        <f t="shared" si="114"/>
        <v/>
      </c>
      <c r="BR76" s="85">
        <f t="shared" si="115"/>
        <v>0</v>
      </c>
      <c r="BS76" s="60">
        <f t="shared" si="65"/>
        <v>0</v>
      </c>
      <c r="BT76" s="59">
        <f t="shared" si="66"/>
        <v>0</v>
      </c>
      <c r="BU76" s="57"/>
      <c r="BV76" s="44"/>
      <c r="BY76" s="44"/>
      <c r="BZ76" s="44"/>
      <c r="CA76" s="279">
        <f t="shared" si="116"/>
        <v>0</v>
      </c>
      <c r="CB76" s="44"/>
      <c r="CC76" s="44"/>
      <c r="CD76" s="44"/>
    </row>
    <row r="77" spans="1:82" ht="16.5" hidden="1" customHeight="1">
      <c r="A77" s="366">
        <f t="shared" si="67"/>
        <v>73</v>
      </c>
      <c r="B77" s="29"/>
      <c r="C77" s="367"/>
      <c r="D77" s="368"/>
      <c r="E77" s="369"/>
      <c r="F77" s="30"/>
      <c r="G77" s="31"/>
      <c r="H77" s="32"/>
      <c r="I77" s="370"/>
      <c r="J77" s="370"/>
      <c r="K77" s="33"/>
      <c r="L77" s="33"/>
      <c r="M77" s="33"/>
      <c r="N77" s="371"/>
      <c r="O77" s="372"/>
      <c r="P77" s="372"/>
      <c r="Q77" s="106" t="s">
        <v>160</v>
      </c>
      <c r="R77" s="107" t="s">
        <v>160</v>
      </c>
      <c r="S77" s="43"/>
      <c r="T77" s="122" t="s">
        <v>160</v>
      </c>
      <c r="U77" s="122" t="s">
        <v>160</v>
      </c>
      <c r="V77" s="123" t="s">
        <v>160</v>
      </c>
      <c r="W77" s="63">
        <f t="shared" si="68"/>
        <v>0</v>
      </c>
      <c r="X77" s="53">
        <f t="shared" si="69"/>
        <v>0</v>
      </c>
      <c r="Y77" s="54" t="str">
        <f t="shared" si="70"/>
        <v/>
      </c>
      <c r="Z77" s="85">
        <f t="shared" si="71"/>
        <v>0</v>
      </c>
      <c r="AA77" s="63">
        <f t="shared" si="72"/>
        <v>0</v>
      </c>
      <c r="AB77" s="53">
        <f t="shared" si="73"/>
        <v>0</v>
      </c>
      <c r="AC77" s="54" t="str">
        <f t="shared" si="74"/>
        <v/>
      </c>
      <c r="AD77" s="85">
        <f t="shared" si="75"/>
        <v>0</v>
      </c>
      <c r="AE77" s="63">
        <f t="shared" si="76"/>
        <v>0</v>
      </c>
      <c r="AF77" s="53">
        <f t="shared" si="77"/>
        <v>0</v>
      </c>
      <c r="AG77" s="54" t="str">
        <f t="shared" si="78"/>
        <v/>
      </c>
      <c r="AH77" s="85">
        <f t="shared" si="79"/>
        <v>0</v>
      </c>
      <c r="AI77" s="63">
        <f t="shared" si="80"/>
        <v>0</v>
      </c>
      <c r="AJ77" s="53">
        <f t="shared" si="81"/>
        <v>0</v>
      </c>
      <c r="AK77" s="54" t="str">
        <f t="shared" si="82"/>
        <v/>
      </c>
      <c r="AL77" s="85">
        <f t="shared" si="83"/>
        <v>0</v>
      </c>
      <c r="AM77" s="63">
        <f t="shared" si="84"/>
        <v>0</v>
      </c>
      <c r="AN77" s="53">
        <f t="shared" si="85"/>
        <v>0</v>
      </c>
      <c r="AO77" s="54" t="str">
        <f t="shared" si="86"/>
        <v/>
      </c>
      <c r="AP77" s="85">
        <f t="shared" si="87"/>
        <v>0</v>
      </c>
      <c r="AQ77" s="63">
        <f t="shared" si="88"/>
        <v>0</v>
      </c>
      <c r="AR77" s="53">
        <f t="shared" si="89"/>
        <v>0</v>
      </c>
      <c r="AS77" s="54" t="str">
        <f t="shared" si="90"/>
        <v/>
      </c>
      <c r="AT77" s="85">
        <f t="shared" si="91"/>
        <v>0</v>
      </c>
      <c r="AU77" s="63">
        <f t="shared" si="92"/>
        <v>0</v>
      </c>
      <c r="AV77" s="53">
        <f t="shared" si="93"/>
        <v>0</v>
      </c>
      <c r="AW77" s="54" t="str">
        <f t="shared" si="94"/>
        <v/>
      </c>
      <c r="AX77" s="85">
        <f t="shared" si="95"/>
        <v>0</v>
      </c>
      <c r="AY77" s="63">
        <f t="shared" si="96"/>
        <v>0</v>
      </c>
      <c r="AZ77" s="53">
        <f t="shared" si="97"/>
        <v>0</v>
      </c>
      <c r="BA77" s="54" t="str">
        <f t="shared" si="98"/>
        <v/>
      </c>
      <c r="BB77" s="85">
        <f t="shared" si="99"/>
        <v>0</v>
      </c>
      <c r="BC77" s="63">
        <f t="shared" si="100"/>
        <v>0</v>
      </c>
      <c r="BD77" s="53">
        <f t="shared" si="101"/>
        <v>0</v>
      </c>
      <c r="BE77" s="54" t="str">
        <f t="shared" si="102"/>
        <v/>
      </c>
      <c r="BF77" s="85">
        <f t="shared" si="103"/>
        <v>0</v>
      </c>
      <c r="BG77" s="63">
        <f t="shared" si="104"/>
        <v>0</v>
      </c>
      <c r="BH77" s="53">
        <f t="shared" si="105"/>
        <v>0</v>
      </c>
      <c r="BI77" s="54" t="str">
        <f t="shared" si="106"/>
        <v/>
      </c>
      <c r="BJ77" s="85">
        <f t="shared" si="107"/>
        <v>0</v>
      </c>
      <c r="BK77" s="63">
        <f t="shared" si="108"/>
        <v>0</v>
      </c>
      <c r="BL77" s="53">
        <f t="shared" si="109"/>
        <v>0</v>
      </c>
      <c r="BM77" s="54" t="str">
        <f t="shared" si="110"/>
        <v/>
      </c>
      <c r="BN77" s="85">
        <f t="shared" si="111"/>
        <v>0</v>
      </c>
      <c r="BO77" s="63">
        <f t="shared" si="112"/>
        <v>0</v>
      </c>
      <c r="BP77" s="53">
        <f t="shared" si="113"/>
        <v>0</v>
      </c>
      <c r="BQ77" s="54" t="str">
        <f t="shared" si="114"/>
        <v/>
      </c>
      <c r="BR77" s="85">
        <f t="shared" si="115"/>
        <v>0</v>
      </c>
      <c r="BS77" s="60">
        <f t="shared" si="65"/>
        <v>0</v>
      </c>
      <c r="BT77" s="59">
        <f t="shared" si="66"/>
        <v>0</v>
      </c>
      <c r="BU77" s="57"/>
      <c r="BV77" s="44"/>
      <c r="BY77" s="44"/>
      <c r="BZ77" s="44"/>
      <c r="CA77" s="279">
        <f t="shared" si="116"/>
        <v>0</v>
      </c>
      <c r="CB77" s="44"/>
      <c r="CC77" s="44"/>
      <c r="CD77" s="44"/>
    </row>
    <row r="78" spans="1:82" ht="16.5" hidden="1" customHeight="1">
      <c r="A78" s="366">
        <f t="shared" si="67"/>
        <v>74</v>
      </c>
      <c r="B78" s="29"/>
      <c r="C78" s="367"/>
      <c r="D78" s="368"/>
      <c r="E78" s="369"/>
      <c r="F78" s="30"/>
      <c r="G78" s="31"/>
      <c r="H78" s="32"/>
      <c r="I78" s="370"/>
      <c r="J78" s="370"/>
      <c r="K78" s="33"/>
      <c r="L78" s="33"/>
      <c r="M78" s="33"/>
      <c r="N78" s="371"/>
      <c r="O78" s="372"/>
      <c r="P78" s="372"/>
      <c r="Q78" s="106" t="s">
        <v>160</v>
      </c>
      <c r="R78" s="107" t="s">
        <v>160</v>
      </c>
      <c r="S78" s="43"/>
      <c r="T78" s="122" t="s">
        <v>160</v>
      </c>
      <c r="U78" s="122" t="s">
        <v>160</v>
      </c>
      <c r="V78" s="123" t="s">
        <v>160</v>
      </c>
      <c r="W78" s="63">
        <f t="shared" si="68"/>
        <v>0</v>
      </c>
      <c r="X78" s="53">
        <f t="shared" si="69"/>
        <v>0</v>
      </c>
      <c r="Y78" s="54" t="str">
        <f t="shared" si="70"/>
        <v/>
      </c>
      <c r="Z78" s="85">
        <f t="shared" si="71"/>
        <v>0</v>
      </c>
      <c r="AA78" s="63">
        <f t="shared" si="72"/>
        <v>0</v>
      </c>
      <c r="AB78" s="53">
        <f t="shared" si="73"/>
        <v>0</v>
      </c>
      <c r="AC78" s="54" t="str">
        <f t="shared" si="74"/>
        <v/>
      </c>
      <c r="AD78" s="85">
        <f t="shared" si="75"/>
        <v>0</v>
      </c>
      <c r="AE78" s="63">
        <f t="shared" si="76"/>
        <v>0</v>
      </c>
      <c r="AF78" s="53">
        <f t="shared" si="77"/>
        <v>0</v>
      </c>
      <c r="AG78" s="54" t="str">
        <f t="shared" si="78"/>
        <v/>
      </c>
      <c r="AH78" s="85">
        <f t="shared" si="79"/>
        <v>0</v>
      </c>
      <c r="AI78" s="63">
        <f t="shared" si="80"/>
        <v>0</v>
      </c>
      <c r="AJ78" s="53">
        <f t="shared" si="81"/>
        <v>0</v>
      </c>
      <c r="AK78" s="54" t="str">
        <f t="shared" si="82"/>
        <v/>
      </c>
      <c r="AL78" s="85">
        <f t="shared" si="83"/>
        <v>0</v>
      </c>
      <c r="AM78" s="63">
        <f t="shared" si="84"/>
        <v>0</v>
      </c>
      <c r="AN78" s="53">
        <f t="shared" si="85"/>
        <v>0</v>
      </c>
      <c r="AO78" s="54" t="str">
        <f t="shared" si="86"/>
        <v/>
      </c>
      <c r="AP78" s="85">
        <f t="shared" si="87"/>
        <v>0</v>
      </c>
      <c r="AQ78" s="63">
        <f t="shared" si="88"/>
        <v>0</v>
      </c>
      <c r="AR78" s="53">
        <f t="shared" si="89"/>
        <v>0</v>
      </c>
      <c r="AS78" s="54" t="str">
        <f t="shared" si="90"/>
        <v/>
      </c>
      <c r="AT78" s="85">
        <f t="shared" si="91"/>
        <v>0</v>
      </c>
      <c r="AU78" s="63">
        <f t="shared" si="92"/>
        <v>0</v>
      </c>
      <c r="AV78" s="53">
        <f t="shared" si="93"/>
        <v>0</v>
      </c>
      <c r="AW78" s="54" t="str">
        <f t="shared" si="94"/>
        <v/>
      </c>
      <c r="AX78" s="85">
        <f t="shared" si="95"/>
        <v>0</v>
      </c>
      <c r="AY78" s="63">
        <f t="shared" si="96"/>
        <v>0</v>
      </c>
      <c r="AZ78" s="53">
        <f t="shared" si="97"/>
        <v>0</v>
      </c>
      <c r="BA78" s="54" t="str">
        <f t="shared" si="98"/>
        <v/>
      </c>
      <c r="BB78" s="85">
        <f t="shared" si="99"/>
        <v>0</v>
      </c>
      <c r="BC78" s="63">
        <f t="shared" si="100"/>
        <v>0</v>
      </c>
      <c r="BD78" s="53">
        <f t="shared" si="101"/>
        <v>0</v>
      </c>
      <c r="BE78" s="54" t="str">
        <f t="shared" si="102"/>
        <v/>
      </c>
      <c r="BF78" s="85">
        <f t="shared" si="103"/>
        <v>0</v>
      </c>
      <c r="BG78" s="63">
        <f t="shared" si="104"/>
        <v>0</v>
      </c>
      <c r="BH78" s="53">
        <f t="shared" si="105"/>
        <v>0</v>
      </c>
      <c r="BI78" s="54" t="str">
        <f t="shared" si="106"/>
        <v/>
      </c>
      <c r="BJ78" s="85">
        <f t="shared" si="107"/>
        <v>0</v>
      </c>
      <c r="BK78" s="63">
        <f t="shared" si="108"/>
        <v>0</v>
      </c>
      <c r="BL78" s="53">
        <f t="shared" si="109"/>
        <v>0</v>
      </c>
      <c r="BM78" s="54" t="str">
        <f t="shared" si="110"/>
        <v/>
      </c>
      <c r="BN78" s="85">
        <f t="shared" si="111"/>
        <v>0</v>
      </c>
      <c r="BO78" s="63">
        <f t="shared" si="112"/>
        <v>0</v>
      </c>
      <c r="BP78" s="53">
        <f t="shared" si="113"/>
        <v>0</v>
      </c>
      <c r="BQ78" s="54" t="str">
        <f t="shared" si="114"/>
        <v/>
      </c>
      <c r="BR78" s="85">
        <f t="shared" si="115"/>
        <v>0</v>
      </c>
      <c r="BS78" s="60">
        <f t="shared" si="65"/>
        <v>0</v>
      </c>
      <c r="BT78" s="59">
        <f t="shared" si="66"/>
        <v>0</v>
      </c>
      <c r="BU78" s="57"/>
      <c r="BV78" s="44"/>
      <c r="BY78" s="44"/>
      <c r="BZ78" s="44"/>
      <c r="CA78" s="279">
        <f t="shared" si="116"/>
        <v>0</v>
      </c>
      <c r="CB78" s="44"/>
      <c r="CC78" s="44"/>
      <c r="CD78" s="44"/>
    </row>
    <row r="79" spans="1:82" ht="16.5" hidden="1" customHeight="1">
      <c r="A79" s="366">
        <f t="shared" si="67"/>
        <v>75</v>
      </c>
      <c r="B79" s="29"/>
      <c r="C79" s="367"/>
      <c r="D79" s="368"/>
      <c r="E79" s="369"/>
      <c r="F79" s="30"/>
      <c r="G79" s="31"/>
      <c r="H79" s="32"/>
      <c r="I79" s="370"/>
      <c r="J79" s="370"/>
      <c r="K79" s="33"/>
      <c r="L79" s="33"/>
      <c r="M79" s="33"/>
      <c r="N79" s="371"/>
      <c r="O79" s="372"/>
      <c r="P79" s="372"/>
      <c r="Q79" s="106" t="s">
        <v>160</v>
      </c>
      <c r="R79" s="107" t="s">
        <v>160</v>
      </c>
      <c r="S79" s="43"/>
      <c r="T79" s="122" t="s">
        <v>160</v>
      </c>
      <c r="U79" s="122" t="s">
        <v>160</v>
      </c>
      <c r="V79" s="123" t="s">
        <v>160</v>
      </c>
      <c r="W79" s="63">
        <f t="shared" si="68"/>
        <v>0</v>
      </c>
      <c r="X79" s="53">
        <f t="shared" si="69"/>
        <v>0</v>
      </c>
      <c r="Y79" s="54" t="str">
        <f t="shared" si="70"/>
        <v/>
      </c>
      <c r="Z79" s="85">
        <f t="shared" si="71"/>
        <v>0</v>
      </c>
      <c r="AA79" s="63">
        <f t="shared" si="72"/>
        <v>0</v>
      </c>
      <c r="AB79" s="53">
        <f t="shared" si="73"/>
        <v>0</v>
      </c>
      <c r="AC79" s="54" t="str">
        <f t="shared" si="74"/>
        <v/>
      </c>
      <c r="AD79" s="85">
        <f t="shared" si="75"/>
        <v>0</v>
      </c>
      <c r="AE79" s="63">
        <f t="shared" si="76"/>
        <v>0</v>
      </c>
      <c r="AF79" s="53">
        <f t="shared" si="77"/>
        <v>0</v>
      </c>
      <c r="AG79" s="54" t="str">
        <f t="shared" si="78"/>
        <v/>
      </c>
      <c r="AH79" s="85">
        <f t="shared" si="79"/>
        <v>0</v>
      </c>
      <c r="AI79" s="63">
        <f t="shared" si="80"/>
        <v>0</v>
      </c>
      <c r="AJ79" s="53">
        <f t="shared" si="81"/>
        <v>0</v>
      </c>
      <c r="AK79" s="54" t="str">
        <f t="shared" si="82"/>
        <v/>
      </c>
      <c r="AL79" s="85">
        <f t="shared" si="83"/>
        <v>0</v>
      </c>
      <c r="AM79" s="63">
        <f t="shared" si="84"/>
        <v>0</v>
      </c>
      <c r="AN79" s="53">
        <f t="shared" si="85"/>
        <v>0</v>
      </c>
      <c r="AO79" s="54" t="str">
        <f t="shared" si="86"/>
        <v/>
      </c>
      <c r="AP79" s="85">
        <f t="shared" si="87"/>
        <v>0</v>
      </c>
      <c r="AQ79" s="63">
        <f t="shared" si="88"/>
        <v>0</v>
      </c>
      <c r="AR79" s="53">
        <f t="shared" si="89"/>
        <v>0</v>
      </c>
      <c r="AS79" s="54" t="str">
        <f t="shared" si="90"/>
        <v/>
      </c>
      <c r="AT79" s="85">
        <f t="shared" si="91"/>
        <v>0</v>
      </c>
      <c r="AU79" s="63">
        <f t="shared" si="92"/>
        <v>0</v>
      </c>
      <c r="AV79" s="53">
        <f t="shared" si="93"/>
        <v>0</v>
      </c>
      <c r="AW79" s="54" t="str">
        <f t="shared" si="94"/>
        <v/>
      </c>
      <c r="AX79" s="85">
        <f t="shared" si="95"/>
        <v>0</v>
      </c>
      <c r="AY79" s="63">
        <f t="shared" si="96"/>
        <v>0</v>
      </c>
      <c r="AZ79" s="53">
        <f t="shared" si="97"/>
        <v>0</v>
      </c>
      <c r="BA79" s="54" t="str">
        <f t="shared" si="98"/>
        <v/>
      </c>
      <c r="BB79" s="85">
        <f t="shared" si="99"/>
        <v>0</v>
      </c>
      <c r="BC79" s="63">
        <f t="shared" si="100"/>
        <v>0</v>
      </c>
      <c r="BD79" s="53">
        <f t="shared" si="101"/>
        <v>0</v>
      </c>
      <c r="BE79" s="54" t="str">
        <f t="shared" si="102"/>
        <v/>
      </c>
      <c r="BF79" s="85">
        <f t="shared" si="103"/>
        <v>0</v>
      </c>
      <c r="BG79" s="63">
        <f t="shared" si="104"/>
        <v>0</v>
      </c>
      <c r="BH79" s="53">
        <f t="shared" si="105"/>
        <v>0</v>
      </c>
      <c r="BI79" s="54" t="str">
        <f t="shared" si="106"/>
        <v/>
      </c>
      <c r="BJ79" s="85">
        <f t="shared" si="107"/>
        <v>0</v>
      </c>
      <c r="BK79" s="63">
        <f t="shared" si="108"/>
        <v>0</v>
      </c>
      <c r="BL79" s="53">
        <f t="shared" si="109"/>
        <v>0</v>
      </c>
      <c r="BM79" s="54" t="str">
        <f t="shared" si="110"/>
        <v/>
      </c>
      <c r="BN79" s="85">
        <f t="shared" si="111"/>
        <v>0</v>
      </c>
      <c r="BO79" s="63">
        <f t="shared" si="112"/>
        <v>0</v>
      </c>
      <c r="BP79" s="53">
        <f t="shared" si="113"/>
        <v>0</v>
      </c>
      <c r="BQ79" s="54" t="str">
        <f t="shared" si="114"/>
        <v/>
      </c>
      <c r="BR79" s="85">
        <f t="shared" si="115"/>
        <v>0</v>
      </c>
      <c r="BS79" s="60">
        <f t="shared" si="65"/>
        <v>0</v>
      </c>
      <c r="BT79" s="59">
        <f t="shared" si="66"/>
        <v>0</v>
      </c>
      <c r="BU79" s="57"/>
      <c r="BV79" s="44"/>
      <c r="BY79" s="44"/>
      <c r="BZ79" s="44"/>
      <c r="CA79" s="279">
        <f t="shared" si="116"/>
        <v>0</v>
      </c>
      <c r="CB79" s="44"/>
      <c r="CC79" s="44"/>
      <c r="CD79" s="44"/>
    </row>
    <row r="80" spans="1:82" ht="16.5" hidden="1" customHeight="1">
      <c r="A80" s="366">
        <f t="shared" si="67"/>
        <v>76</v>
      </c>
      <c r="B80" s="29"/>
      <c r="C80" s="367"/>
      <c r="D80" s="368"/>
      <c r="E80" s="369"/>
      <c r="F80" s="30"/>
      <c r="G80" s="31"/>
      <c r="H80" s="32"/>
      <c r="I80" s="370"/>
      <c r="J80" s="370"/>
      <c r="K80" s="33"/>
      <c r="L80" s="33"/>
      <c r="M80" s="33"/>
      <c r="N80" s="371"/>
      <c r="O80" s="372"/>
      <c r="P80" s="372"/>
      <c r="Q80" s="106" t="s">
        <v>160</v>
      </c>
      <c r="R80" s="107" t="s">
        <v>160</v>
      </c>
      <c r="S80" s="43"/>
      <c r="T80" s="122" t="s">
        <v>160</v>
      </c>
      <c r="U80" s="122" t="s">
        <v>160</v>
      </c>
      <c r="V80" s="123" t="s">
        <v>160</v>
      </c>
      <c r="W80" s="63">
        <f t="shared" si="68"/>
        <v>0</v>
      </c>
      <c r="X80" s="53">
        <f t="shared" si="69"/>
        <v>0</v>
      </c>
      <c r="Y80" s="54" t="str">
        <f t="shared" si="70"/>
        <v/>
      </c>
      <c r="Z80" s="85">
        <f t="shared" si="71"/>
        <v>0</v>
      </c>
      <c r="AA80" s="63">
        <f t="shared" si="72"/>
        <v>0</v>
      </c>
      <c r="AB80" s="53">
        <f t="shared" si="73"/>
        <v>0</v>
      </c>
      <c r="AC80" s="54" t="str">
        <f t="shared" si="74"/>
        <v/>
      </c>
      <c r="AD80" s="85">
        <f t="shared" si="75"/>
        <v>0</v>
      </c>
      <c r="AE80" s="63">
        <f t="shared" si="76"/>
        <v>0</v>
      </c>
      <c r="AF80" s="53">
        <f t="shared" si="77"/>
        <v>0</v>
      </c>
      <c r="AG80" s="54" t="str">
        <f t="shared" si="78"/>
        <v/>
      </c>
      <c r="AH80" s="85">
        <f t="shared" si="79"/>
        <v>0</v>
      </c>
      <c r="AI80" s="63">
        <f t="shared" si="80"/>
        <v>0</v>
      </c>
      <c r="AJ80" s="53">
        <f t="shared" si="81"/>
        <v>0</v>
      </c>
      <c r="AK80" s="54" t="str">
        <f t="shared" si="82"/>
        <v/>
      </c>
      <c r="AL80" s="85">
        <f t="shared" si="83"/>
        <v>0</v>
      </c>
      <c r="AM80" s="63">
        <f t="shared" si="84"/>
        <v>0</v>
      </c>
      <c r="AN80" s="53">
        <f t="shared" si="85"/>
        <v>0</v>
      </c>
      <c r="AO80" s="54" t="str">
        <f t="shared" si="86"/>
        <v/>
      </c>
      <c r="AP80" s="85">
        <f t="shared" si="87"/>
        <v>0</v>
      </c>
      <c r="AQ80" s="63">
        <f t="shared" si="88"/>
        <v>0</v>
      </c>
      <c r="AR80" s="53">
        <f t="shared" si="89"/>
        <v>0</v>
      </c>
      <c r="AS80" s="54" t="str">
        <f t="shared" si="90"/>
        <v/>
      </c>
      <c r="AT80" s="85">
        <f t="shared" si="91"/>
        <v>0</v>
      </c>
      <c r="AU80" s="63">
        <f t="shared" si="92"/>
        <v>0</v>
      </c>
      <c r="AV80" s="53">
        <f t="shared" si="93"/>
        <v>0</v>
      </c>
      <c r="AW80" s="54" t="str">
        <f t="shared" si="94"/>
        <v/>
      </c>
      <c r="AX80" s="85">
        <f t="shared" si="95"/>
        <v>0</v>
      </c>
      <c r="AY80" s="63">
        <f t="shared" si="96"/>
        <v>0</v>
      </c>
      <c r="AZ80" s="53">
        <f t="shared" si="97"/>
        <v>0</v>
      </c>
      <c r="BA80" s="54" t="str">
        <f t="shared" si="98"/>
        <v/>
      </c>
      <c r="BB80" s="85">
        <f t="shared" si="99"/>
        <v>0</v>
      </c>
      <c r="BC80" s="63">
        <f t="shared" si="100"/>
        <v>0</v>
      </c>
      <c r="BD80" s="53">
        <f t="shared" si="101"/>
        <v>0</v>
      </c>
      <c r="BE80" s="54" t="str">
        <f t="shared" si="102"/>
        <v/>
      </c>
      <c r="BF80" s="85">
        <f t="shared" si="103"/>
        <v>0</v>
      </c>
      <c r="BG80" s="63">
        <f t="shared" si="104"/>
        <v>0</v>
      </c>
      <c r="BH80" s="53">
        <f t="shared" si="105"/>
        <v>0</v>
      </c>
      <c r="BI80" s="54" t="str">
        <f t="shared" si="106"/>
        <v/>
      </c>
      <c r="BJ80" s="85">
        <f t="shared" si="107"/>
        <v>0</v>
      </c>
      <c r="BK80" s="63">
        <f t="shared" si="108"/>
        <v>0</v>
      </c>
      <c r="BL80" s="53">
        <f t="shared" si="109"/>
        <v>0</v>
      </c>
      <c r="BM80" s="54" t="str">
        <f t="shared" si="110"/>
        <v/>
      </c>
      <c r="BN80" s="85">
        <f t="shared" si="111"/>
        <v>0</v>
      </c>
      <c r="BO80" s="63">
        <f t="shared" si="112"/>
        <v>0</v>
      </c>
      <c r="BP80" s="53">
        <f t="shared" si="113"/>
        <v>0</v>
      </c>
      <c r="BQ80" s="54" t="str">
        <f t="shared" si="114"/>
        <v/>
      </c>
      <c r="BR80" s="85">
        <f t="shared" si="115"/>
        <v>0</v>
      </c>
      <c r="BS80" s="60">
        <f t="shared" si="65"/>
        <v>0</v>
      </c>
      <c r="BT80" s="59">
        <f t="shared" si="66"/>
        <v>0</v>
      </c>
      <c r="BU80" s="57"/>
      <c r="BV80" s="44"/>
      <c r="BY80" s="44"/>
      <c r="BZ80" s="44"/>
      <c r="CA80" s="279">
        <f t="shared" si="116"/>
        <v>0</v>
      </c>
      <c r="CB80" s="44"/>
      <c r="CC80" s="44"/>
      <c r="CD80" s="44"/>
    </row>
    <row r="81" spans="1:82" ht="16.5" hidden="1" customHeight="1">
      <c r="A81" s="366">
        <f t="shared" si="67"/>
        <v>77</v>
      </c>
      <c r="B81" s="29"/>
      <c r="C81" s="367"/>
      <c r="D81" s="368"/>
      <c r="E81" s="369"/>
      <c r="F81" s="30"/>
      <c r="G81" s="31"/>
      <c r="H81" s="32"/>
      <c r="I81" s="370"/>
      <c r="J81" s="370"/>
      <c r="K81" s="33"/>
      <c r="L81" s="33"/>
      <c r="M81" s="33"/>
      <c r="N81" s="371"/>
      <c r="O81" s="372"/>
      <c r="P81" s="372"/>
      <c r="Q81" s="106" t="s">
        <v>160</v>
      </c>
      <c r="R81" s="107" t="s">
        <v>160</v>
      </c>
      <c r="S81" s="43"/>
      <c r="T81" s="122" t="s">
        <v>160</v>
      </c>
      <c r="U81" s="122" t="s">
        <v>160</v>
      </c>
      <c r="V81" s="123" t="s">
        <v>160</v>
      </c>
      <c r="W81" s="63">
        <f t="shared" si="68"/>
        <v>0</v>
      </c>
      <c r="X81" s="53">
        <f t="shared" si="69"/>
        <v>0</v>
      </c>
      <c r="Y81" s="54" t="str">
        <f t="shared" si="70"/>
        <v/>
      </c>
      <c r="Z81" s="85">
        <f t="shared" si="71"/>
        <v>0</v>
      </c>
      <c r="AA81" s="63">
        <f t="shared" si="72"/>
        <v>0</v>
      </c>
      <c r="AB81" s="53">
        <f t="shared" si="73"/>
        <v>0</v>
      </c>
      <c r="AC81" s="54" t="str">
        <f t="shared" si="74"/>
        <v/>
      </c>
      <c r="AD81" s="85">
        <f t="shared" si="75"/>
        <v>0</v>
      </c>
      <c r="AE81" s="63">
        <f t="shared" si="76"/>
        <v>0</v>
      </c>
      <c r="AF81" s="53">
        <f t="shared" si="77"/>
        <v>0</v>
      </c>
      <c r="AG81" s="54" t="str">
        <f t="shared" si="78"/>
        <v/>
      </c>
      <c r="AH81" s="85">
        <f t="shared" si="79"/>
        <v>0</v>
      </c>
      <c r="AI81" s="63">
        <f t="shared" si="80"/>
        <v>0</v>
      </c>
      <c r="AJ81" s="53">
        <f t="shared" si="81"/>
        <v>0</v>
      </c>
      <c r="AK81" s="54" t="str">
        <f t="shared" si="82"/>
        <v/>
      </c>
      <c r="AL81" s="85">
        <f t="shared" si="83"/>
        <v>0</v>
      </c>
      <c r="AM81" s="63">
        <f t="shared" si="84"/>
        <v>0</v>
      </c>
      <c r="AN81" s="53">
        <f t="shared" si="85"/>
        <v>0</v>
      </c>
      <c r="AO81" s="54" t="str">
        <f t="shared" si="86"/>
        <v/>
      </c>
      <c r="AP81" s="85">
        <f t="shared" si="87"/>
        <v>0</v>
      </c>
      <c r="AQ81" s="63">
        <f t="shared" si="88"/>
        <v>0</v>
      </c>
      <c r="AR81" s="53">
        <f t="shared" si="89"/>
        <v>0</v>
      </c>
      <c r="AS81" s="54" t="str">
        <f t="shared" si="90"/>
        <v/>
      </c>
      <c r="AT81" s="85">
        <f t="shared" si="91"/>
        <v>0</v>
      </c>
      <c r="AU81" s="63">
        <f t="shared" si="92"/>
        <v>0</v>
      </c>
      <c r="AV81" s="53">
        <f t="shared" si="93"/>
        <v>0</v>
      </c>
      <c r="AW81" s="54" t="str">
        <f t="shared" si="94"/>
        <v/>
      </c>
      <c r="AX81" s="85">
        <f t="shared" si="95"/>
        <v>0</v>
      </c>
      <c r="AY81" s="63">
        <f t="shared" si="96"/>
        <v>0</v>
      </c>
      <c r="AZ81" s="53">
        <f t="shared" si="97"/>
        <v>0</v>
      </c>
      <c r="BA81" s="54" t="str">
        <f t="shared" si="98"/>
        <v/>
      </c>
      <c r="BB81" s="85">
        <f t="shared" si="99"/>
        <v>0</v>
      </c>
      <c r="BC81" s="63">
        <f t="shared" si="100"/>
        <v>0</v>
      </c>
      <c r="BD81" s="53">
        <f t="shared" si="101"/>
        <v>0</v>
      </c>
      <c r="BE81" s="54" t="str">
        <f t="shared" si="102"/>
        <v/>
      </c>
      <c r="BF81" s="85">
        <f t="shared" si="103"/>
        <v>0</v>
      </c>
      <c r="BG81" s="63">
        <f t="shared" si="104"/>
        <v>0</v>
      </c>
      <c r="BH81" s="53">
        <f t="shared" si="105"/>
        <v>0</v>
      </c>
      <c r="BI81" s="54" t="str">
        <f t="shared" si="106"/>
        <v/>
      </c>
      <c r="BJ81" s="85">
        <f t="shared" si="107"/>
        <v>0</v>
      </c>
      <c r="BK81" s="63">
        <f t="shared" si="108"/>
        <v>0</v>
      </c>
      <c r="BL81" s="53">
        <f t="shared" si="109"/>
        <v>0</v>
      </c>
      <c r="BM81" s="54" t="str">
        <f t="shared" si="110"/>
        <v/>
      </c>
      <c r="BN81" s="85">
        <f t="shared" si="111"/>
        <v>0</v>
      </c>
      <c r="BO81" s="63">
        <f t="shared" si="112"/>
        <v>0</v>
      </c>
      <c r="BP81" s="53">
        <f t="shared" si="113"/>
        <v>0</v>
      </c>
      <c r="BQ81" s="54" t="str">
        <f t="shared" si="114"/>
        <v/>
      </c>
      <c r="BR81" s="85">
        <f t="shared" si="115"/>
        <v>0</v>
      </c>
      <c r="BS81" s="60">
        <f t="shared" si="65"/>
        <v>0</v>
      </c>
      <c r="BT81" s="59">
        <f t="shared" si="66"/>
        <v>0</v>
      </c>
      <c r="BU81" s="57"/>
      <c r="BV81" s="44"/>
      <c r="BY81" s="44"/>
      <c r="BZ81" s="44"/>
      <c r="CA81" s="279">
        <f t="shared" si="116"/>
        <v>0</v>
      </c>
      <c r="CB81" s="44"/>
      <c r="CC81" s="44"/>
      <c r="CD81" s="44"/>
    </row>
    <row r="82" spans="1:82" ht="16.5" hidden="1" customHeight="1">
      <c r="A82" s="366">
        <f t="shared" si="67"/>
        <v>78</v>
      </c>
      <c r="B82" s="29"/>
      <c r="C82" s="367"/>
      <c r="D82" s="368"/>
      <c r="E82" s="369"/>
      <c r="F82" s="30"/>
      <c r="G82" s="31"/>
      <c r="H82" s="32"/>
      <c r="I82" s="370"/>
      <c r="J82" s="370"/>
      <c r="K82" s="33"/>
      <c r="L82" s="33"/>
      <c r="M82" s="33"/>
      <c r="N82" s="371"/>
      <c r="O82" s="372"/>
      <c r="P82" s="372"/>
      <c r="Q82" s="106" t="s">
        <v>160</v>
      </c>
      <c r="R82" s="107" t="s">
        <v>160</v>
      </c>
      <c r="S82" s="43"/>
      <c r="T82" s="122" t="s">
        <v>160</v>
      </c>
      <c r="U82" s="122" t="s">
        <v>160</v>
      </c>
      <c r="V82" s="123" t="s">
        <v>160</v>
      </c>
      <c r="W82" s="63">
        <f t="shared" si="68"/>
        <v>0</v>
      </c>
      <c r="X82" s="53">
        <f t="shared" si="69"/>
        <v>0</v>
      </c>
      <c r="Y82" s="54" t="str">
        <f t="shared" si="70"/>
        <v/>
      </c>
      <c r="Z82" s="85">
        <f t="shared" si="71"/>
        <v>0</v>
      </c>
      <c r="AA82" s="63">
        <f t="shared" si="72"/>
        <v>0</v>
      </c>
      <c r="AB82" s="53">
        <f t="shared" si="73"/>
        <v>0</v>
      </c>
      <c r="AC82" s="54" t="str">
        <f t="shared" si="74"/>
        <v/>
      </c>
      <c r="AD82" s="85">
        <f t="shared" si="75"/>
        <v>0</v>
      </c>
      <c r="AE82" s="63">
        <f t="shared" si="76"/>
        <v>0</v>
      </c>
      <c r="AF82" s="53">
        <f t="shared" si="77"/>
        <v>0</v>
      </c>
      <c r="AG82" s="54" t="str">
        <f t="shared" si="78"/>
        <v/>
      </c>
      <c r="AH82" s="85">
        <f t="shared" si="79"/>
        <v>0</v>
      </c>
      <c r="AI82" s="63">
        <f t="shared" si="80"/>
        <v>0</v>
      </c>
      <c r="AJ82" s="53">
        <f t="shared" si="81"/>
        <v>0</v>
      </c>
      <c r="AK82" s="54" t="str">
        <f t="shared" si="82"/>
        <v/>
      </c>
      <c r="AL82" s="85">
        <f t="shared" si="83"/>
        <v>0</v>
      </c>
      <c r="AM82" s="63">
        <f t="shared" si="84"/>
        <v>0</v>
      </c>
      <c r="AN82" s="53">
        <f t="shared" si="85"/>
        <v>0</v>
      </c>
      <c r="AO82" s="54" t="str">
        <f t="shared" si="86"/>
        <v/>
      </c>
      <c r="AP82" s="85">
        <f t="shared" si="87"/>
        <v>0</v>
      </c>
      <c r="AQ82" s="63">
        <f t="shared" si="88"/>
        <v>0</v>
      </c>
      <c r="AR82" s="53">
        <f t="shared" si="89"/>
        <v>0</v>
      </c>
      <c r="AS82" s="54" t="str">
        <f t="shared" si="90"/>
        <v/>
      </c>
      <c r="AT82" s="85">
        <f t="shared" si="91"/>
        <v>0</v>
      </c>
      <c r="AU82" s="63">
        <f t="shared" si="92"/>
        <v>0</v>
      </c>
      <c r="AV82" s="53">
        <f t="shared" si="93"/>
        <v>0</v>
      </c>
      <c r="AW82" s="54" t="str">
        <f t="shared" si="94"/>
        <v/>
      </c>
      <c r="AX82" s="85">
        <f t="shared" si="95"/>
        <v>0</v>
      </c>
      <c r="AY82" s="63">
        <f t="shared" si="96"/>
        <v>0</v>
      </c>
      <c r="AZ82" s="53">
        <f t="shared" si="97"/>
        <v>0</v>
      </c>
      <c r="BA82" s="54" t="str">
        <f t="shared" si="98"/>
        <v/>
      </c>
      <c r="BB82" s="85">
        <f t="shared" si="99"/>
        <v>0</v>
      </c>
      <c r="BC82" s="63">
        <f t="shared" si="100"/>
        <v>0</v>
      </c>
      <c r="BD82" s="53">
        <f t="shared" si="101"/>
        <v>0</v>
      </c>
      <c r="BE82" s="54" t="str">
        <f t="shared" si="102"/>
        <v/>
      </c>
      <c r="BF82" s="85">
        <f t="shared" si="103"/>
        <v>0</v>
      </c>
      <c r="BG82" s="63">
        <f t="shared" si="104"/>
        <v>0</v>
      </c>
      <c r="BH82" s="53">
        <f t="shared" si="105"/>
        <v>0</v>
      </c>
      <c r="BI82" s="54" t="str">
        <f t="shared" si="106"/>
        <v/>
      </c>
      <c r="BJ82" s="85">
        <f t="shared" si="107"/>
        <v>0</v>
      </c>
      <c r="BK82" s="63">
        <f t="shared" si="108"/>
        <v>0</v>
      </c>
      <c r="BL82" s="53">
        <f t="shared" si="109"/>
        <v>0</v>
      </c>
      <c r="BM82" s="54" t="str">
        <f t="shared" si="110"/>
        <v/>
      </c>
      <c r="BN82" s="85">
        <f t="shared" si="111"/>
        <v>0</v>
      </c>
      <c r="BO82" s="63">
        <f t="shared" si="112"/>
        <v>0</v>
      </c>
      <c r="BP82" s="53">
        <f t="shared" si="113"/>
        <v>0</v>
      </c>
      <c r="BQ82" s="54" t="str">
        <f t="shared" si="114"/>
        <v/>
      </c>
      <c r="BR82" s="85">
        <f t="shared" si="115"/>
        <v>0</v>
      </c>
      <c r="BS82" s="60">
        <f t="shared" si="65"/>
        <v>0</v>
      </c>
      <c r="BT82" s="59">
        <f t="shared" si="66"/>
        <v>0</v>
      </c>
      <c r="BU82" s="57"/>
      <c r="BV82" s="44"/>
      <c r="BY82" s="44"/>
      <c r="BZ82" s="44"/>
      <c r="CA82" s="279">
        <f t="shared" si="116"/>
        <v>0</v>
      </c>
      <c r="CB82" s="44"/>
      <c r="CC82" s="44"/>
      <c r="CD82" s="44"/>
    </row>
    <row r="83" spans="1:82" ht="16.5" hidden="1" customHeight="1">
      <c r="A83" s="366">
        <f t="shared" si="67"/>
        <v>79</v>
      </c>
      <c r="B83" s="29"/>
      <c r="C83" s="367"/>
      <c r="D83" s="368"/>
      <c r="E83" s="369"/>
      <c r="F83" s="30"/>
      <c r="G83" s="31"/>
      <c r="H83" s="32"/>
      <c r="I83" s="370"/>
      <c r="J83" s="370"/>
      <c r="K83" s="33"/>
      <c r="L83" s="33"/>
      <c r="M83" s="33"/>
      <c r="N83" s="371"/>
      <c r="O83" s="372"/>
      <c r="P83" s="372"/>
      <c r="Q83" s="106" t="s">
        <v>160</v>
      </c>
      <c r="R83" s="107" t="s">
        <v>160</v>
      </c>
      <c r="S83" s="43"/>
      <c r="T83" s="122" t="s">
        <v>160</v>
      </c>
      <c r="U83" s="122" t="s">
        <v>160</v>
      </c>
      <c r="V83" s="123" t="s">
        <v>160</v>
      </c>
      <c r="W83" s="63">
        <f t="shared" si="68"/>
        <v>0</v>
      </c>
      <c r="X83" s="53">
        <f t="shared" si="69"/>
        <v>0</v>
      </c>
      <c r="Y83" s="54" t="str">
        <f t="shared" si="70"/>
        <v/>
      </c>
      <c r="Z83" s="85">
        <f t="shared" si="71"/>
        <v>0</v>
      </c>
      <c r="AA83" s="63">
        <f t="shared" si="72"/>
        <v>0</v>
      </c>
      <c r="AB83" s="53">
        <f t="shared" si="73"/>
        <v>0</v>
      </c>
      <c r="AC83" s="54" t="str">
        <f t="shared" si="74"/>
        <v/>
      </c>
      <c r="AD83" s="85">
        <f t="shared" si="75"/>
        <v>0</v>
      </c>
      <c r="AE83" s="63">
        <f t="shared" si="76"/>
        <v>0</v>
      </c>
      <c r="AF83" s="53">
        <f t="shared" si="77"/>
        <v>0</v>
      </c>
      <c r="AG83" s="54" t="str">
        <f t="shared" si="78"/>
        <v/>
      </c>
      <c r="AH83" s="85">
        <f t="shared" si="79"/>
        <v>0</v>
      </c>
      <c r="AI83" s="63">
        <f t="shared" si="80"/>
        <v>0</v>
      </c>
      <c r="AJ83" s="53">
        <f t="shared" si="81"/>
        <v>0</v>
      </c>
      <c r="AK83" s="54" t="str">
        <f t="shared" si="82"/>
        <v/>
      </c>
      <c r="AL83" s="85">
        <f t="shared" si="83"/>
        <v>0</v>
      </c>
      <c r="AM83" s="63">
        <f t="shared" si="84"/>
        <v>0</v>
      </c>
      <c r="AN83" s="53">
        <f t="shared" si="85"/>
        <v>0</v>
      </c>
      <c r="AO83" s="54" t="str">
        <f t="shared" si="86"/>
        <v/>
      </c>
      <c r="AP83" s="85">
        <f t="shared" si="87"/>
        <v>0</v>
      </c>
      <c r="AQ83" s="63">
        <f t="shared" si="88"/>
        <v>0</v>
      </c>
      <c r="AR83" s="53">
        <f t="shared" si="89"/>
        <v>0</v>
      </c>
      <c r="AS83" s="54" t="str">
        <f t="shared" si="90"/>
        <v/>
      </c>
      <c r="AT83" s="85">
        <f t="shared" si="91"/>
        <v>0</v>
      </c>
      <c r="AU83" s="63">
        <f t="shared" si="92"/>
        <v>0</v>
      </c>
      <c r="AV83" s="53">
        <f t="shared" si="93"/>
        <v>0</v>
      </c>
      <c r="AW83" s="54" t="str">
        <f t="shared" si="94"/>
        <v/>
      </c>
      <c r="AX83" s="85">
        <f t="shared" si="95"/>
        <v>0</v>
      </c>
      <c r="AY83" s="63">
        <f t="shared" si="96"/>
        <v>0</v>
      </c>
      <c r="AZ83" s="53">
        <f t="shared" si="97"/>
        <v>0</v>
      </c>
      <c r="BA83" s="54" t="str">
        <f t="shared" si="98"/>
        <v/>
      </c>
      <c r="BB83" s="85">
        <f t="shared" si="99"/>
        <v>0</v>
      </c>
      <c r="BC83" s="63">
        <f t="shared" si="100"/>
        <v>0</v>
      </c>
      <c r="BD83" s="53">
        <f t="shared" si="101"/>
        <v>0</v>
      </c>
      <c r="BE83" s="54" t="str">
        <f t="shared" si="102"/>
        <v/>
      </c>
      <c r="BF83" s="85">
        <f t="shared" si="103"/>
        <v>0</v>
      </c>
      <c r="BG83" s="63">
        <f t="shared" si="104"/>
        <v>0</v>
      </c>
      <c r="BH83" s="53">
        <f t="shared" si="105"/>
        <v>0</v>
      </c>
      <c r="BI83" s="54" t="str">
        <f t="shared" si="106"/>
        <v/>
      </c>
      <c r="BJ83" s="85">
        <f t="shared" si="107"/>
        <v>0</v>
      </c>
      <c r="BK83" s="63">
        <f t="shared" si="108"/>
        <v>0</v>
      </c>
      <c r="BL83" s="53">
        <f t="shared" si="109"/>
        <v>0</v>
      </c>
      <c r="BM83" s="54" t="str">
        <f t="shared" si="110"/>
        <v/>
      </c>
      <c r="BN83" s="85">
        <f t="shared" si="111"/>
        <v>0</v>
      </c>
      <c r="BO83" s="63">
        <f t="shared" si="112"/>
        <v>0</v>
      </c>
      <c r="BP83" s="53">
        <f t="shared" si="113"/>
        <v>0</v>
      </c>
      <c r="BQ83" s="54" t="str">
        <f t="shared" si="114"/>
        <v/>
      </c>
      <c r="BR83" s="85">
        <f t="shared" si="115"/>
        <v>0</v>
      </c>
      <c r="BS83" s="60">
        <f t="shared" si="65"/>
        <v>0</v>
      </c>
      <c r="BT83" s="59">
        <f t="shared" si="66"/>
        <v>0</v>
      </c>
      <c r="BU83" s="57"/>
      <c r="BV83" s="44"/>
      <c r="BY83" s="44"/>
      <c r="BZ83" s="44"/>
      <c r="CA83" s="279">
        <f t="shared" si="116"/>
        <v>0</v>
      </c>
      <c r="CB83" s="44"/>
      <c r="CC83" s="44"/>
      <c r="CD83" s="44"/>
    </row>
    <row r="84" spans="1:82" ht="16.5" hidden="1" customHeight="1">
      <c r="A84" s="366">
        <f t="shared" si="67"/>
        <v>80</v>
      </c>
      <c r="B84" s="29"/>
      <c r="C84" s="367"/>
      <c r="D84" s="368"/>
      <c r="E84" s="369"/>
      <c r="F84" s="30"/>
      <c r="G84" s="31"/>
      <c r="H84" s="32"/>
      <c r="I84" s="370"/>
      <c r="J84" s="370"/>
      <c r="K84" s="33"/>
      <c r="L84" s="33"/>
      <c r="M84" s="33"/>
      <c r="N84" s="371"/>
      <c r="O84" s="372"/>
      <c r="P84" s="372"/>
      <c r="Q84" s="106" t="s">
        <v>160</v>
      </c>
      <c r="R84" s="107" t="s">
        <v>160</v>
      </c>
      <c r="S84" s="43"/>
      <c r="T84" s="122" t="s">
        <v>160</v>
      </c>
      <c r="U84" s="122" t="s">
        <v>160</v>
      </c>
      <c r="V84" s="123" t="s">
        <v>160</v>
      </c>
      <c r="W84" s="63">
        <f t="shared" si="68"/>
        <v>0</v>
      </c>
      <c r="X84" s="53">
        <f t="shared" si="69"/>
        <v>0</v>
      </c>
      <c r="Y84" s="54" t="str">
        <f t="shared" si="70"/>
        <v/>
      </c>
      <c r="Z84" s="85">
        <f t="shared" si="71"/>
        <v>0</v>
      </c>
      <c r="AA84" s="63">
        <f t="shared" si="72"/>
        <v>0</v>
      </c>
      <c r="AB84" s="53">
        <f t="shared" si="73"/>
        <v>0</v>
      </c>
      <c r="AC84" s="54" t="str">
        <f t="shared" si="74"/>
        <v/>
      </c>
      <c r="AD84" s="85">
        <f t="shared" si="75"/>
        <v>0</v>
      </c>
      <c r="AE84" s="63">
        <f t="shared" si="76"/>
        <v>0</v>
      </c>
      <c r="AF84" s="53">
        <f t="shared" si="77"/>
        <v>0</v>
      </c>
      <c r="AG84" s="54" t="str">
        <f t="shared" si="78"/>
        <v/>
      </c>
      <c r="AH84" s="85">
        <f t="shared" si="79"/>
        <v>0</v>
      </c>
      <c r="AI84" s="63">
        <f t="shared" si="80"/>
        <v>0</v>
      </c>
      <c r="AJ84" s="53">
        <f t="shared" si="81"/>
        <v>0</v>
      </c>
      <c r="AK84" s="54" t="str">
        <f t="shared" si="82"/>
        <v/>
      </c>
      <c r="AL84" s="85">
        <f t="shared" si="83"/>
        <v>0</v>
      </c>
      <c r="AM84" s="63">
        <f t="shared" si="84"/>
        <v>0</v>
      </c>
      <c r="AN84" s="53">
        <f t="shared" si="85"/>
        <v>0</v>
      </c>
      <c r="AO84" s="54" t="str">
        <f t="shared" si="86"/>
        <v/>
      </c>
      <c r="AP84" s="85">
        <f t="shared" si="87"/>
        <v>0</v>
      </c>
      <c r="AQ84" s="63">
        <f t="shared" si="88"/>
        <v>0</v>
      </c>
      <c r="AR84" s="53">
        <f t="shared" si="89"/>
        <v>0</v>
      </c>
      <c r="AS84" s="54" t="str">
        <f t="shared" si="90"/>
        <v/>
      </c>
      <c r="AT84" s="85">
        <f t="shared" si="91"/>
        <v>0</v>
      </c>
      <c r="AU84" s="63">
        <f t="shared" si="92"/>
        <v>0</v>
      </c>
      <c r="AV84" s="53">
        <f t="shared" si="93"/>
        <v>0</v>
      </c>
      <c r="AW84" s="54" t="str">
        <f t="shared" si="94"/>
        <v/>
      </c>
      <c r="AX84" s="85">
        <f t="shared" si="95"/>
        <v>0</v>
      </c>
      <c r="AY84" s="63">
        <f t="shared" si="96"/>
        <v>0</v>
      </c>
      <c r="AZ84" s="53">
        <f t="shared" si="97"/>
        <v>0</v>
      </c>
      <c r="BA84" s="54" t="str">
        <f t="shared" si="98"/>
        <v/>
      </c>
      <c r="BB84" s="85">
        <f t="shared" si="99"/>
        <v>0</v>
      </c>
      <c r="BC84" s="63">
        <f t="shared" si="100"/>
        <v>0</v>
      </c>
      <c r="BD84" s="53">
        <f t="shared" si="101"/>
        <v>0</v>
      </c>
      <c r="BE84" s="54" t="str">
        <f t="shared" si="102"/>
        <v/>
      </c>
      <c r="BF84" s="85">
        <f t="shared" si="103"/>
        <v>0</v>
      </c>
      <c r="BG84" s="63">
        <f t="shared" si="104"/>
        <v>0</v>
      </c>
      <c r="BH84" s="53">
        <f t="shared" si="105"/>
        <v>0</v>
      </c>
      <c r="BI84" s="54" t="str">
        <f t="shared" si="106"/>
        <v/>
      </c>
      <c r="BJ84" s="85">
        <f t="shared" si="107"/>
        <v>0</v>
      </c>
      <c r="BK84" s="63">
        <f t="shared" si="108"/>
        <v>0</v>
      </c>
      <c r="BL84" s="53">
        <f t="shared" si="109"/>
        <v>0</v>
      </c>
      <c r="BM84" s="54" t="str">
        <f t="shared" si="110"/>
        <v/>
      </c>
      <c r="BN84" s="85">
        <f t="shared" si="111"/>
        <v>0</v>
      </c>
      <c r="BO84" s="63">
        <f t="shared" si="112"/>
        <v>0</v>
      </c>
      <c r="BP84" s="53">
        <f t="shared" si="113"/>
        <v>0</v>
      </c>
      <c r="BQ84" s="54" t="str">
        <f t="shared" si="114"/>
        <v/>
      </c>
      <c r="BR84" s="85">
        <f t="shared" si="115"/>
        <v>0</v>
      </c>
      <c r="BS84" s="60">
        <f t="shared" si="65"/>
        <v>0</v>
      </c>
      <c r="BT84" s="59">
        <f t="shared" si="66"/>
        <v>0</v>
      </c>
      <c r="BU84" s="57"/>
      <c r="BV84" s="44"/>
      <c r="BY84" s="44"/>
      <c r="BZ84" s="44"/>
      <c r="CA84" s="279">
        <f t="shared" si="116"/>
        <v>0</v>
      </c>
      <c r="CB84" s="44"/>
      <c r="CC84" s="44"/>
      <c r="CD84" s="44"/>
    </row>
    <row r="85" spans="1:82" ht="16.5" hidden="1" customHeight="1">
      <c r="A85" s="366">
        <f t="shared" si="67"/>
        <v>81</v>
      </c>
      <c r="B85" s="29"/>
      <c r="C85" s="367"/>
      <c r="D85" s="368"/>
      <c r="E85" s="369"/>
      <c r="F85" s="30"/>
      <c r="G85" s="31"/>
      <c r="H85" s="32"/>
      <c r="I85" s="370"/>
      <c r="J85" s="370"/>
      <c r="K85" s="33"/>
      <c r="L85" s="33"/>
      <c r="M85" s="33"/>
      <c r="N85" s="371"/>
      <c r="O85" s="372"/>
      <c r="P85" s="372"/>
      <c r="Q85" s="106" t="s">
        <v>160</v>
      </c>
      <c r="R85" s="107" t="s">
        <v>160</v>
      </c>
      <c r="S85" s="43"/>
      <c r="T85" s="122" t="s">
        <v>160</v>
      </c>
      <c r="U85" s="122" t="s">
        <v>160</v>
      </c>
      <c r="V85" s="123" t="s">
        <v>160</v>
      </c>
      <c r="W85" s="63">
        <f t="shared" si="68"/>
        <v>0</v>
      </c>
      <c r="X85" s="53">
        <f t="shared" si="69"/>
        <v>0</v>
      </c>
      <c r="Y85" s="54" t="str">
        <f t="shared" si="70"/>
        <v/>
      </c>
      <c r="Z85" s="85">
        <f t="shared" si="71"/>
        <v>0</v>
      </c>
      <c r="AA85" s="63">
        <f t="shared" si="72"/>
        <v>0</v>
      </c>
      <c r="AB85" s="53">
        <f t="shared" si="73"/>
        <v>0</v>
      </c>
      <c r="AC85" s="54" t="str">
        <f t="shared" si="74"/>
        <v/>
      </c>
      <c r="AD85" s="85">
        <f t="shared" si="75"/>
        <v>0</v>
      </c>
      <c r="AE85" s="63">
        <f t="shared" si="76"/>
        <v>0</v>
      </c>
      <c r="AF85" s="53">
        <f t="shared" si="77"/>
        <v>0</v>
      </c>
      <c r="AG85" s="54" t="str">
        <f t="shared" si="78"/>
        <v/>
      </c>
      <c r="AH85" s="85">
        <f t="shared" si="79"/>
        <v>0</v>
      </c>
      <c r="AI85" s="63">
        <f t="shared" si="80"/>
        <v>0</v>
      </c>
      <c r="AJ85" s="53">
        <f t="shared" si="81"/>
        <v>0</v>
      </c>
      <c r="AK85" s="54" t="str">
        <f t="shared" si="82"/>
        <v/>
      </c>
      <c r="AL85" s="85">
        <f t="shared" si="83"/>
        <v>0</v>
      </c>
      <c r="AM85" s="63">
        <f t="shared" si="84"/>
        <v>0</v>
      </c>
      <c r="AN85" s="53">
        <f t="shared" si="85"/>
        <v>0</v>
      </c>
      <c r="AO85" s="54" t="str">
        <f t="shared" si="86"/>
        <v/>
      </c>
      <c r="AP85" s="85">
        <f t="shared" si="87"/>
        <v>0</v>
      </c>
      <c r="AQ85" s="63">
        <f t="shared" si="88"/>
        <v>0</v>
      </c>
      <c r="AR85" s="53">
        <f t="shared" si="89"/>
        <v>0</v>
      </c>
      <c r="AS85" s="54" t="str">
        <f t="shared" si="90"/>
        <v/>
      </c>
      <c r="AT85" s="85">
        <f t="shared" si="91"/>
        <v>0</v>
      </c>
      <c r="AU85" s="63">
        <f t="shared" si="92"/>
        <v>0</v>
      </c>
      <c r="AV85" s="53">
        <f t="shared" si="93"/>
        <v>0</v>
      </c>
      <c r="AW85" s="54" t="str">
        <f t="shared" si="94"/>
        <v/>
      </c>
      <c r="AX85" s="85">
        <f t="shared" si="95"/>
        <v>0</v>
      </c>
      <c r="AY85" s="63">
        <f t="shared" si="96"/>
        <v>0</v>
      </c>
      <c r="AZ85" s="53">
        <f t="shared" si="97"/>
        <v>0</v>
      </c>
      <c r="BA85" s="54" t="str">
        <f t="shared" si="98"/>
        <v/>
      </c>
      <c r="BB85" s="85">
        <f t="shared" si="99"/>
        <v>0</v>
      </c>
      <c r="BC85" s="63">
        <f t="shared" si="100"/>
        <v>0</v>
      </c>
      <c r="BD85" s="53">
        <f t="shared" si="101"/>
        <v>0</v>
      </c>
      <c r="BE85" s="54" t="str">
        <f t="shared" si="102"/>
        <v/>
      </c>
      <c r="BF85" s="85">
        <f t="shared" si="103"/>
        <v>0</v>
      </c>
      <c r="BG85" s="63">
        <f t="shared" si="104"/>
        <v>0</v>
      </c>
      <c r="BH85" s="53">
        <f t="shared" si="105"/>
        <v>0</v>
      </c>
      <c r="BI85" s="54" t="str">
        <f t="shared" si="106"/>
        <v/>
      </c>
      <c r="BJ85" s="85">
        <f t="shared" si="107"/>
        <v>0</v>
      </c>
      <c r="BK85" s="63">
        <f t="shared" si="108"/>
        <v>0</v>
      </c>
      <c r="BL85" s="53">
        <f t="shared" si="109"/>
        <v>0</v>
      </c>
      <c r="BM85" s="54" t="str">
        <f t="shared" si="110"/>
        <v/>
      </c>
      <c r="BN85" s="85">
        <f t="shared" si="111"/>
        <v>0</v>
      </c>
      <c r="BO85" s="63">
        <f t="shared" si="112"/>
        <v>0</v>
      </c>
      <c r="BP85" s="53">
        <f t="shared" si="113"/>
        <v>0</v>
      </c>
      <c r="BQ85" s="54" t="str">
        <f t="shared" si="114"/>
        <v/>
      </c>
      <c r="BR85" s="85">
        <f t="shared" si="115"/>
        <v>0</v>
      </c>
      <c r="BS85" s="60">
        <f t="shared" si="65"/>
        <v>0</v>
      </c>
      <c r="BT85" s="59">
        <f t="shared" si="66"/>
        <v>0</v>
      </c>
      <c r="BU85" s="57"/>
      <c r="BV85" s="44"/>
      <c r="BY85" s="44"/>
      <c r="BZ85" s="44"/>
      <c r="CA85" s="279">
        <f t="shared" si="116"/>
        <v>0</v>
      </c>
      <c r="CB85" s="44"/>
      <c r="CC85" s="44"/>
      <c r="CD85" s="44"/>
    </row>
    <row r="86" spans="1:82" ht="16.5" hidden="1" customHeight="1">
      <c r="A86" s="366">
        <f t="shared" si="67"/>
        <v>82</v>
      </c>
      <c r="B86" s="29"/>
      <c r="C86" s="367"/>
      <c r="D86" s="368"/>
      <c r="E86" s="369"/>
      <c r="F86" s="30"/>
      <c r="G86" s="31"/>
      <c r="H86" s="32"/>
      <c r="I86" s="370"/>
      <c r="J86" s="370"/>
      <c r="K86" s="33"/>
      <c r="L86" s="33"/>
      <c r="M86" s="33"/>
      <c r="N86" s="371"/>
      <c r="O86" s="372"/>
      <c r="P86" s="372"/>
      <c r="Q86" s="106" t="s">
        <v>160</v>
      </c>
      <c r="R86" s="107" t="s">
        <v>160</v>
      </c>
      <c r="S86" s="43"/>
      <c r="T86" s="122" t="s">
        <v>160</v>
      </c>
      <c r="U86" s="122" t="s">
        <v>160</v>
      </c>
      <c r="V86" s="123" t="s">
        <v>160</v>
      </c>
      <c r="W86" s="63">
        <f t="shared" si="68"/>
        <v>0</v>
      </c>
      <c r="X86" s="53">
        <f t="shared" si="69"/>
        <v>0</v>
      </c>
      <c r="Y86" s="54" t="str">
        <f t="shared" si="70"/>
        <v/>
      </c>
      <c r="Z86" s="85">
        <f t="shared" si="71"/>
        <v>0</v>
      </c>
      <c r="AA86" s="63">
        <f t="shared" si="72"/>
        <v>0</v>
      </c>
      <c r="AB86" s="53">
        <f t="shared" si="73"/>
        <v>0</v>
      </c>
      <c r="AC86" s="54" t="str">
        <f t="shared" si="74"/>
        <v/>
      </c>
      <c r="AD86" s="85">
        <f t="shared" si="75"/>
        <v>0</v>
      </c>
      <c r="AE86" s="63">
        <f t="shared" si="76"/>
        <v>0</v>
      </c>
      <c r="AF86" s="53">
        <f t="shared" si="77"/>
        <v>0</v>
      </c>
      <c r="AG86" s="54" t="str">
        <f t="shared" si="78"/>
        <v/>
      </c>
      <c r="AH86" s="85">
        <f t="shared" si="79"/>
        <v>0</v>
      </c>
      <c r="AI86" s="63">
        <f t="shared" si="80"/>
        <v>0</v>
      </c>
      <c r="AJ86" s="53">
        <f t="shared" si="81"/>
        <v>0</v>
      </c>
      <c r="AK86" s="54" t="str">
        <f t="shared" si="82"/>
        <v/>
      </c>
      <c r="AL86" s="85">
        <f t="shared" si="83"/>
        <v>0</v>
      </c>
      <c r="AM86" s="63">
        <f t="shared" si="84"/>
        <v>0</v>
      </c>
      <c r="AN86" s="53">
        <f t="shared" si="85"/>
        <v>0</v>
      </c>
      <c r="AO86" s="54" t="str">
        <f t="shared" si="86"/>
        <v/>
      </c>
      <c r="AP86" s="85">
        <f t="shared" si="87"/>
        <v>0</v>
      </c>
      <c r="AQ86" s="63">
        <f t="shared" si="88"/>
        <v>0</v>
      </c>
      <c r="AR86" s="53">
        <f t="shared" si="89"/>
        <v>0</v>
      </c>
      <c r="AS86" s="54" t="str">
        <f t="shared" si="90"/>
        <v/>
      </c>
      <c r="AT86" s="85">
        <f t="shared" si="91"/>
        <v>0</v>
      </c>
      <c r="AU86" s="63">
        <f t="shared" si="92"/>
        <v>0</v>
      </c>
      <c r="AV86" s="53">
        <f t="shared" si="93"/>
        <v>0</v>
      </c>
      <c r="AW86" s="54" t="str">
        <f t="shared" si="94"/>
        <v/>
      </c>
      <c r="AX86" s="85">
        <f t="shared" si="95"/>
        <v>0</v>
      </c>
      <c r="AY86" s="63">
        <f t="shared" si="96"/>
        <v>0</v>
      </c>
      <c r="AZ86" s="53">
        <f t="shared" si="97"/>
        <v>0</v>
      </c>
      <c r="BA86" s="54" t="str">
        <f t="shared" si="98"/>
        <v/>
      </c>
      <c r="BB86" s="85">
        <f t="shared" si="99"/>
        <v>0</v>
      </c>
      <c r="BC86" s="63">
        <f t="shared" si="100"/>
        <v>0</v>
      </c>
      <c r="BD86" s="53">
        <f t="shared" si="101"/>
        <v>0</v>
      </c>
      <c r="BE86" s="54" t="str">
        <f t="shared" si="102"/>
        <v/>
      </c>
      <c r="BF86" s="85">
        <f t="shared" si="103"/>
        <v>0</v>
      </c>
      <c r="BG86" s="63">
        <f t="shared" si="104"/>
        <v>0</v>
      </c>
      <c r="BH86" s="53">
        <f t="shared" si="105"/>
        <v>0</v>
      </c>
      <c r="BI86" s="54" t="str">
        <f t="shared" si="106"/>
        <v/>
      </c>
      <c r="BJ86" s="85">
        <f t="shared" si="107"/>
        <v>0</v>
      </c>
      <c r="BK86" s="63">
        <f t="shared" si="108"/>
        <v>0</v>
      </c>
      <c r="BL86" s="53">
        <f t="shared" si="109"/>
        <v>0</v>
      </c>
      <c r="BM86" s="54" t="str">
        <f t="shared" si="110"/>
        <v/>
      </c>
      <c r="BN86" s="85">
        <f t="shared" si="111"/>
        <v>0</v>
      </c>
      <c r="BO86" s="63">
        <f t="shared" si="112"/>
        <v>0</v>
      </c>
      <c r="BP86" s="53">
        <f t="shared" si="113"/>
        <v>0</v>
      </c>
      <c r="BQ86" s="54" t="str">
        <f t="shared" si="114"/>
        <v/>
      </c>
      <c r="BR86" s="85">
        <f t="shared" si="115"/>
        <v>0</v>
      </c>
      <c r="BS86" s="60">
        <f t="shared" si="65"/>
        <v>0</v>
      </c>
      <c r="BT86" s="59">
        <f t="shared" si="66"/>
        <v>0</v>
      </c>
      <c r="BU86" s="57"/>
      <c r="BV86" s="44"/>
      <c r="BY86" s="44"/>
      <c r="BZ86" s="44"/>
      <c r="CA86" s="279">
        <f t="shared" si="116"/>
        <v>0</v>
      </c>
      <c r="CB86" s="44"/>
      <c r="CC86" s="44"/>
      <c r="CD86" s="44"/>
    </row>
    <row r="87" spans="1:82" ht="16.5" hidden="1" customHeight="1">
      <c r="A87" s="366">
        <f t="shared" si="67"/>
        <v>83</v>
      </c>
      <c r="B87" s="29"/>
      <c r="C87" s="367"/>
      <c r="D87" s="368"/>
      <c r="E87" s="369"/>
      <c r="F87" s="30"/>
      <c r="G87" s="31"/>
      <c r="H87" s="32"/>
      <c r="I87" s="370"/>
      <c r="J87" s="370"/>
      <c r="K87" s="33"/>
      <c r="L87" s="33"/>
      <c r="M87" s="33"/>
      <c r="N87" s="371"/>
      <c r="O87" s="372"/>
      <c r="P87" s="372"/>
      <c r="Q87" s="106" t="s">
        <v>160</v>
      </c>
      <c r="R87" s="107" t="s">
        <v>160</v>
      </c>
      <c r="S87" s="43"/>
      <c r="T87" s="122" t="s">
        <v>160</v>
      </c>
      <c r="U87" s="122" t="s">
        <v>160</v>
      </c>
      <c r="V87" s="123" t="s">
        <v>160</v>
      </c>
      <c r="W87" s="63">
        <f t="shared" si="68"/>
        <v>0</v>
      </c>
      <c r="X87" s="53">
        <f t="shared" si="69"/>
        <v>0</v>
      </c>
      <c r="Y87" s="54" t="str">
        <f t="shared" si="70"/>
        <v/>
      </c>
      <c r="Z87" s="85">
        <f t="shared" si="71"/>
        <v>0</v>
      </c>
      <c r="AA87" s="63">
        <f t="shared" si="72"/>
        <v>0</v>
      </c>
      <c r="AB87" s="53">
        <f t="shared" si="73"/>
        <v>0</v>
      </c>
      <c r="AC87" s="54" t="str">
        <f t="shared" si="74"/>
        <v/>
      </c>
      <c r="AD87" s="85">
        <f t="shared" si="75"/>
        <v>0</v>
      </c>
      <c r="AE87" s="63">
        <f t="shared" si="76"/>
        <v>0</v>
      </c>
      <c r="AF87" s="53">
        <f t="shared" si="77"/>
        <v>0</v>
      </c>
      <c r="AG87" s="54" t="str">
        <f t="shared" si="78"/>
        <v/>
      </c>
      <c r="AH87" s="85">
        <f t="shared" si="79"/>
        <v>0</v>
      </c>
      <c r="AI87" s="63">
        <f t="shared" si="80"/>
        <v>0</v>
      </c>
      <c r="AJ87" s="53">
        <f t="shared" si="81"/>
        <v>0</v>
      </c>
      <c r="AK87" s="54" t="str">
        <f t="shared" si="82"/>
        <v/>
      </c>
      <c r="AL87" s="85">
        <f t="shared" si="83"/>
        <v>0</v>
      </c>
      <c r="AM87" s="63">
        <f t="shared" si="84"/>
        <v>0</v>
      </c>
      <c r="AN87" s="53">
        <f t="shared" si="85"/>
        <v>0</v>
      </c>
      <c r="AO87" s="54" t="str">
        <f t="shared" si="86"/>
        <v/>
      </c>
      <c r="AP87" s="85">
        <f t="shared" si="87"/>
        <v>0</v>
      </c>
      <c r="AQ87" s="63">
        <f t="shared" si="88"/>
        <v>0</v>
      </c>
      <c r="AR87" s="53">
        <f t="shared" si="89"/>
        <v>0</v>
      </c>
      <c r="AS87" s="54" t="str">
        <f t="shared" si="90"/>
        <v/>
      </c>
      <c r="AT87" s="85">
        <f t="shared" si="91"/>
        <v>0</v>
      </c>
      <c r="AU87" s="63">
        <f t="shared" si="92"/>
        <v>0</v>
      </c>
      <c r="AV87" s="53">
        <f t="shared" si="93"/>
        <v>0</v>
      </c>
      <c r="AW87" s="54" t="str">
        <f t="shared" si="94"/>
        <v/>
      </c>
      <c r="AX87" s="85">
        <f t="shared" si="95"/>
        <v>0</v>
      </c>
      <c r="AY87" s="63">
        <f t="shared" si="96"/>
        <v>0</v>
      </c>
      <c r="AZ87" s="53">
        <f t="shared" si="97"/>
        <v>0</v>
      </c>
      <c r="BA87" s="54" t="str">
        <f t="shared" si="98"/>
        <v/>
      </c>
      <c r="BB87" s="85">
        <f t="shared" si="99"/>
        <v>0</v>
      </c>
      <c r="BC87" s="63">
        <f t="shared" si="100"/>
        <v>0</v>
      </c>
      <c r="BD87" s="53">
        <f t="shared" si="101"/>
        <v>0</v>
      </c>
      <c r="BE87" s="54" t="str">
        <f t="shared" si="102"/>
        <v/>
      </c>
      <c r="BF87" s="85">
        <f t="shared" si="103"/>
        <v>0</v>
      </c>
      <c r="BG87" s="63">
        <f t="shared" si="104"/>
        <v>0</v>
      </c>
      <c r="BH87" s="53">
        <f t="shared" si="105"/>
        <v>0</v>
      </c>
      <c r="BI87" s="54" t="str">
        <f t="shared" si="106"/>
        <v/>
      </c>
      <c r="BJ87" s="85">
        <f t="shared" si="107"/>
        <v>0</v>
      </c>
      <c r="BK87" s="63">
        <f t="shared" si="108"/>
        <v>0</v>
      </c>
      <c r="BL87" s="53">
        <f t="shared" si="109"/>
        <v>0</v>
      </c>
      <c r="BM87" s="54" t="str">
        <f t="shared" si="110"/>
        <v/>
      </c>
      <c r="BN87" s="85">
        <f t="shared" si="111"/>
        <v>0</v>
      </c>
      <c r="BO87" s="63">
        <f t="shared" si="112"/>
        <v>0</v>
      </c>
      <c r="BP87" s="53">
        <f t="shared" si="113"/>
        <v>0</v>
      </c>
      <c r="BQ87" s="54" t="str">
        <f t="shared" si="114"/>
        <v/>
      </c>
      <c r="BR87" s="85">
        <f t="shared" si="115"/>
        <v>0</v>
      </c>
      <c r="BS87" s="60">
        <f t="shared" si="65"/>
        <v>0</v>
      </c>
      <c r="BT87" s="59">
        <f t="shared" si="66"/>
        <v>0</v>
      </c>
      <c r="BU87" s="57"/>
      <c r="BV87" s="44"/>
      <c r="BY87" s="44"/>
      <c r="BZ87" s="44"/>
      <c r="CA87" s="279">
        <f t="shared" si="116"/>
        <v>0</v>
      </c>
      <c r="CB87" s="44"/>
      <c r="CC87" s="44"/>
      <c r="CD87" s="44"/>
    </row>
    <row r="88" spans="1:82" ht="16.5" hidden="1" customHeight="1" thickBot="1">
      <c r="A88" s="366">
        <f t="shared" si="67"/>
        <v>84</v>
      </c>
      <c r="B88" s="29"/>
      <c r="C88" s="367"/>
      <c r="D88" s="368"/>
      <c r="E88" s="369"/>
      <c r="F88" s="30"/>
      <c r="G88" s="31"/>
      <c r="H88" s="32"/>
      <c r="I88" s="370"/>
      <c r="J88" s="370"/>
      <c r="K88" s="33"/>
      <c r="L88" s="33"/>
      <c r="M88" s="33"/>
      <c r="N88" s="371"/>
      <c r="O88" s="372"/>
      <c r="P88" s="372"/>
      <c r="Q88" s="184" t="s">
        <v>160</v>
      </c>
      <c r="R88" s="185" t="s">
        <v>160</v>
      </c>
      <c r="S88" s="186"/>
      <c r="T88" s="187" t="s">
        <v>160</v>
      </c>
      <c r="U88" s="187" t="s">
        <v>160</v>
      </c>
      <c r="V88" s="188" t="s">
        <v>160</v>
      </c>
      <c r="W88" s="63">
        <f t="shared" si="68"/>
        <v>0</v>
      </c>
      <c r="X88" s="53">
        <f t="shared" si="69"/>
        <v>0</v>
      </c>
      <c r="Y88" s="54" t="str">
        <f t="shared" si="70"/>
        <v/>
      </c>
      <c r="Z88" s="85">
        <f t="shared" si="71"/>
        <v>0</v>
      </c>
      <c r="AA88" s="63">
        <f t="shared" si="72"/>
        <v>0</v>
      </c>
      <c r="AB88" s="53">
        <f t="shared" si="73"/>
        <v>0</v>
      </c>
      <c r="AC88" s="54" t="str">
        <f t="shared" si="74"/>
        <v/>
      </c>
      <c r="AD88" s="85">
        <f t="shared" si="75"/>
        <v>0</v>
      </c>
      <c r="AE88" s="63">
        <f t="shared" si="76"/>
        <v>0</v>
      </c>
      <c r="AF88" s="53">
        <f t="shared" si="77"/>
        <v>0</v>
      </c>
      <c r="AG88" s="54" t="str">
        <f t="shared" si="78"/>
        <v/>
      </c>
      <c r="AH88" s="85">
        <f t="shared" si="79"/>
        <v>0</v>
      </c>
      <c r="AI88" s="63">
        <f t="shared" si="80"/>
        <v>0</v>
      </c>
      <c r="AJ88" s="53">
        <f t="shared" si="81"/>
        <v>0</v>
      </c>
      <c r="AK88" s="54" t="str">
        <f t="shared" si="82"/>
        <v/>
      </c>
      <c r="AL88" s="85">
        <f t="shared" si="83"/>
        <v>0</v>
      </c>
      <c r="AM88" s="63">
        <f t="shared" si="84"/>
        <v>0</v>
      </c>
      <c r="AN88" s="53">
        <f t="shared" si="85"/>
        <v>0</v>
      </c>
      <c r="AO88" s="54" t="str">
        <f t="shared" si="86"/>
        <v/>
      </c>
      <c r="AP88" s="85">
        <f t="shared" si="87"/>
        <v>0</v>
      </c>
      <c r="AQ88" s="63">
        <f t="shared" si="88"/>
        <v>0</v>
      </c>
      <c r="AR88" s="53">
        <f t="shared" si="89"/>
        <v>0</v>
      </c>
      <c r="AS88" s="54" t="str">
        <f t="shared" si="90"/>
        <v/>
      </c>
      <c r="AT88" s="85">
        <f t="shared" si="91"/>
        <v>0</v>
      </c>
      <c r="AU88" s="63">
        <f t="shared" si="92"/>
        <v>0</v>
      </c>
      <c r="AV88" s="53">
        <f t="shared" si="93"/>
        <v>0</v>
      </c>
      <c r="AW88" s="54" t="str">
        <f t="shared" si="94"/>
        <v/>
      </c>
      <c r="AX88" s="85">
        <f t="shared" si="95"/>
        <v>0</v>
      </c>
      <c r="AY88" s="63">
        <f t="shared" si="96"/>
        <v>0</v>
      </c>
      <c r="AZ88" s="53">
        <f t="shared" si="97"/>
        <v>0</v>
      </c>
      <c r="BA88" s="54" t="str">
        <f t="shared" si="98"/>
        <v/>
      </c>
      <c r="BB88" s="85">
        <f t="shared" si="99"/>
        <v>0</v>
      </c>
      <c r="BC88" s="63">
        <f t="shared" si="100"/>
        <v>0</v>
      </c>
      <c r="BD88" s="53">
        <f t="shared" si="101"/>
        <v>0</v>
      </c>
      <c r="BE88" s="54" t="str">
        <f t="shared" si="102"/>
        <v/>
      </c>
      <c r="BF88" s="85">
        <f t="shared" si="103"/>
        <v>0</v>
      </c>
      <c r="BG88" s="63">
        <f t="shared" si="104"/>
        <v>0</v>
      </c>
      <c r="BH88" s="53">
        <f t="shared" si="105"/>
        <v>0</v>
      </c>
      <c r="BI88" s="54" t="str">
        <f t="shared" si="106"/>
        <v/>
      </c>
      <c r="BJ88" s="85">
        <f t="shared" si="107"/>
        <v>0</v>
      </c>
      <c r="BK88" s="63">
        <f t="shared" si="108"/>
        <v>0</v>
      </c>
      <c r="BL88" s="53">
        <f t="shared" si="109"/>
        <v>0</v>
      </c>
      <c r="BM88" s="54" t="str">
        <f t="shared" si="110"/>
        <v/>
      </c>
      <c r="BN88" s="85">
        <f t="shared" si="111"/>
        <v>0</v>
      </c>
      <c r="BO88" s="63">
        <f t="shared" si="112"/>
        <v>0</v>
      </c>
      <c r="BP88" s="53">
        <f t="shared" si="113"/>
        <v>0</v>
      </c>
      <c r="BQ88" s="54" t="str">
        <f t="shared" si="114"/>
        <v/>
      </c>
      <c r="BR88" s="85">
        <f t="shared" si="115"/>
        <v>0</v>
      </c>
      <c r="BS88" s="60">
        <f t="shared" si="65"/>
        <v>0</v>
      </c>
      <c r="BT88" s="59">
        <f t="shared" si="66"/>
        <v>0</v>
      </c>
      <c r="BU88" s="57"/>
      <c r="BV88" s="44"/>
      <c r="BY88" s="44"/>
      <c r="BZ88" s="44"/>
      <c r="CA88" s="279">
        <f t="shared" si="116"/>
        <v>0</v>
      </c>
      <c r="CB88" s="44"/>
      <c r="CC88" s="44"/>
      <c r="CD88" s="44"/>
    </row>
    <row r="89" spans="1:82" ht="16.5" hidden="1" customHeight="1">
      <c r="A89" s="366">
        <f t="shared" si="67"/>
        <v>85</v>
      </c>
      <c r="B89" s="29"/>
      <c r="C89" s="367"/>
      <c r="D89" s="368"/>
      <c r="E89" s="369"/>
      <c r="F89" s="30"/>
      <c r="G89" s="31"/>
      <c r="H89" s="32"/>
      <c r="I89" s="370"/>
      <c r="J89" s="370"/>
      <c r="K89" s="33"/>
      <c r="L89" s="33"/>
      <c r="M89" s="33"/>
      <c r="N89" s="371"/>
      <c r="O89" s="372"/>
      <c r="P89" s="372"/>
      <c r="Q89" s="189" t="s">
        <v>160</v>
      </c>
      <c r="R89" s="190" t="s">
        <v>160</v>
      </c>
      <c r="S89" s="191"/>
      <c r="T89" s="192" t="s">
        <v>160</v>
      </c>
      <c r="U89" s="192" t="s">
        <v>160</v>
      </c>
      <c r="V89" s="193" t="s">
        <v>160</v>
      </c>
      <c r="W89" s="63">
        <f t="shared" si="68"/>
        <v>0</v>
      </c>
      <c r="X89" s="53">
        <f t="shared" si="69"/>
        <v>0</v>
      </c>
      <c r="Y89" s="54" t="str">
        <f t="shared" si="70"/>
        <v/>
      </c>
      <c r="Z89" s="85">
        <f t="shared" si="71"/>
        <v>0</v>
      </c>
      <c r="AA89" s="63">
        <f t="shared" si="72"/>
        <v>0</v>
      </c>
      <c r="AB89" s="53">
        <f t="shared" si="73"/>
        <v>0</v>
      </c>
      <c r="AC89" s="54" t="str">
        <f t="shared" si="74"/>
        <v/>
      </c>
      <c r="AD89" s="85">
        <f t="shared" si="75"/>
        <v>0</v>
      </c>
      <c r="AE89" s="63">
        <f t="shared" si="76"/>
        <v>0</v>
      </c>
      <c r="AF89" s="53">
        <f t="shared" si="77"/>
        <v>0</v>
      </c>
      <c r="AG89" s="54" t="str">
        <f t="shared" si="78"/>
        <v/>
      </c>
      <c r="AH89" s="85">
        <f t="shared" si="79"/>
        <v>0</v>
      </c>
      <c r="AI89" s="63">
        <f t="shared" si="80"/>
        <v>0</v>
      </c>
      <c r="AJ89" s="53">
        <f t="shared" si="81"/>
        <v>0</v>
      </c>
      <c r="AK89" s="54" t="str">
        <f t="shared" si="82"/>
        <v/>
      </c>
      <c r="AL89" s="85">
        <f t="shared" si="83"/>
        <v>0</v>
      </c>
      <c r="AM89" s="63">
        <f t="shared" si="84"/>
        <v>0</v>
      </c>
      <c r="AN89" s="53">
        <f t="shared" si="85"/>
        <v>0</v>
      </c>
      <c r="AO89" s="54" t="str">
        <f t="shared" si="86"/>
        <v/>
      </c>
      <c r="AP89" s="85">
        <f t="shared" si="87"/>
        <v>0</v>
      </c>
      <c r="AQ89" s="63">
        <f t="shared" si="88"/>
        <v>0</v>
      </c>
      <c r="AR89" s="53">
        <f t="shared" si="89"/>
        <v>0</v>
      </c>
      <c r="AS89" s="54" t="str">
        <f t="shared" si="90"/>
        <v/>
      </c>
      <c r="AT89" s="85">
        <f t="shared" si="91"/>
        <v>0</v>
      </c>
      <c r="AU89" s="63">
        <f t="shared" si="92"/>
        <v>0</v>
      </c>
      <c r="AV89" s="53">
        <f t="shared" si="93"/>
        <v>0</v>
      </c>
      <c r="AW89" s="54" t="str">
        <f t="shared" si="94"/>
        <v/>
      </c>
      <c r="AX89" s="85">
        <f t="shared" si="95"/>
        <v>0</v>
      </c>
      <c r="AY89" s="63">
        <f t="shared" si="96"/>
        <v>0</v>
      </c>
      <c r="AZ89" s="53">
        <f t="shared" si="97"/>
        <v>0</v>
      </c>
      <c r="BA89" s="54" t="str">
        <f t="shared" si="98"/>
        <v/>
      </c>
      <c r="BB89" s="85">
        <f t="shared" si="99"/>
        <v>0</v>
      </c>
      <c r="BC89" s="63">
        <f t="shared" si="100"/>
        <v>0</v>
      </c>
      <c r="BD89" s="53">
        <f t="shared" si="101"/>
        <v>0</v>
      </c>
      <c r="BE89" s="54" t="str">
        <f t="shared" si="102"/>
        <v/>
      </c>
      <c r="BF89" s="85">
        <f t="shared" si="103"/>
        <v>0</v>
      </c>
      <c r="BG89" s="63">
        <f t="shared" si="104"/>
        <v>0</v>
      </c>
      <c r="BH89" s="53">
        <f t="shared" si="105"/>
        <v>0</v>
      </c>
      <c r="BI89" s="54" t="str">
        <f t="shared" si="106"/>
        <v/>
      </c>
      <c r="BJ89" s="85">
        <f t="shared" si="107"/>
        <v>0</v>
      </c>
      <c r="BK89" s="63">
        <f t="shared" si="108"/>
        <v>0</v>
      </c>
      <c r="BL89" s="53">
        <f t="shared" si="109"/>
        <v>0</v>
      </c>
      <c r="BM89" s="54" t="str">
        <f t="shared" si="110"/>
        <v/>
      </c>
      <c r="BN89" s="85">
        <f t="shared" si="111"/>
        <v>0</v>
      </c>
      <c r="BO89" s="63">
        <f t="shared" si="112"/>
        <v>0</v>
      </c>
      <c r="BP89" s="53">
        <f t="shared" si="113"/>
        <v>0</v>
      </c>
      <c r="BQ89" s="54" t="str">
        <f t="shared" si="114"/>
        <v/>
      </c>
      <c r="BR89" s="85">
        <f t="shared" si="115"/>
        <v>0</v>
      </c>
      <c r="BS89" s="60">
        <f t="shared" si="65"/>
        <v>0</v>
      </c>
      <c r="BT89" s="59">
        <f t="shared" si="66"/>
        <v>0</v>
      </c>
      <c r="BU89" s="57"/>
      <c r="BV89" s="44"/>
      <c r="BY89" s="44"/>
      <c r="BZ89" s="44"/>
      <c r="CA89" s="279">
        <f t="shared" si="116"/>
        <v>0</v>
      </c>
      <c r="CB89" s="44"/>
      <c r="CC89" s="44"/>
      <c r="CD89" s="44"/>
    </row>
    <row r="90" spans="1:82" ht="16.5" hidden="1" customHeight="1">
      <c r="A90" s="366">
        <f t="shared" si="67"/>
        <v>86</v>
      </c>
      <c r="B90" s="29"/>
      <c r="C90" s="367"/>
      <c r="D90" s="368"/>
      <c r="E90" s="369"/>
      <c r="F90" s="30"/>
      <c r="G90" s="31"/>
      <c r="H90" s="32"/>
      <c r="I90" s="370"/>
      <c r="J90" s="370"/>
      <c r="K90" s="33"/>
      <c r="L90" s="33"/>
      <c r="M90" s="33"/>
      <c r="N90" s="371"/>
      <c r="O90" s="372"/>
      <c r="P90" s="372"/>
      <c r="Q90" s="194" t="s">
        <v>160</v>
      </c>
      <c r="R90" s="107" t="s">
        <v>160</v>
      </c>
      <c r="S90" s="43"/>
      <c r="T90" s="122" t="s">
        <v>160</v>
      </c>
      <c r="U90" s="122" t="s">
        <v>160</v>
      </c>
      <c r="V90" s="195" t="s">
        <v>160</v>
      </c>
      <c r="W90" s="63">
        <f t="shared" si="68"/>
        <v>0</v>
      </c>
      <c r="X90" s="53">
        <f t="shared" si="69"/>
        <v>0</v>
      </c>
      <c r="Y90" s="54" t="str">
        <f t="shared" si="70"/>
        <v/>
      </c>
      <c r="Z90" s="85">
        <f t="shared" si="71"/>
        <v>0</v>
      </c>
      <c r="AA90" s="63">
        <f t="shared" si="72"/>
        <v>0</v>
      </c>
      <c r="AB90" s="53">
        <f t="shared" si="73"/>
        <v>0</v>
      </c>
      <c r="AC90" s="54" t="str">
        <f t="shared" si="74"/>
        <v/>
      </c>
      <c r="AD90" s="85">
        <f t="shared" si="75"/>
        <v>0</v>
      </c>
      <c r="AE90" s="63">
        <f t="shared" si="76"/>
        <v>0</v>
      </c>
      <c r="AF90" s="53">
        <f t="shared" si="77"/>
        <v>0</v>
      </c>
      <c r="AG90" s="54" t="str">
        <f t="shared" si="78"/>
        <v/>
      </c>
      <c r="AH90" s="85">
        <f t="shared" si="79"/>
        <v>0</v>
      </c>
      <c r="AI90" s="63">
        <f t="shared" si="80"/>
        <v>0</v>
      </c>
      <c r="AJ90" s="53">
        <f t="shared" si="81"/>
        <v>0</v>
      </c>
      <c r="AK90" s="54" t="str">
        <f t="shared" si="82"/>
        <v/>
      </c>
      <c r="AL90" s="85">
        <f t="shared" si="83"/>
        <v>0</v>
      </c>
      <c r="AM90" s="63">
        <f t="shared" si="84"/>
        <v>0</v>
      </c>
      <c r="AN90" s="53">
        <f t="shared" si="85"/>
        <v>0</v>
      </c>
      <c r="AO90" s="54" t="str">
        <f t="shared" si="86"/>
        <v/>
      </c>
      <c r="AP90" s="85">
        <f t="shared" si="87"/>
        <v>0</v>
      </c>
      <c r="AQ90" s="63">
        <f t="shared" si="88"/>
        <v>0</v>
      </c>
      <c r="AR90" s="53">
        <f t="shared" si="89"/>
        <v>0</v>
      </c>
      <c r="AS90" s="54" t="str">
        <f t="shared" si="90"/>
        <v/>
      </c>
      <c r="AT90" s="85">
        <f t="shared" si="91"/>
        <v>0</v>
      </c>
      <c r="AU90" s="63">
        <f t="shared" si="92"/>
        <v>0</v>
      </c>
      <c r="AV90" s="53">
        <f t="shared" si="93"/>
        <v>0</v>
      </c>
      <c r="AW90" s="54" t="str">
        <f t="shared" si="94"/>
        <v/>
      </c>
      <c r="AX90" s="85">
        <f t="shared" si="95"/>
        <v>0</v>
      </c>
      <c r="AY90" s="63">
        <f t="shared" si="96"/>
        <v>0</v>
      </c>
      <c r="AZ90" s="53">
        <f t="shared" si="97"/>
        <v>0</v>
      </c>
      <c r="BA90" s="54" t="str">
        <f t="shared" si="98"/>
        <v/>
      </c>
      <c r="BB90" s="85">
        <f t="shared" si="99"/>
        <v>0</v>
      </c>
      <c r="BC90" s="63">
        <f t="shared" si="100"/>
        <v>0</v>
      </c>
      <c r="BD90" s="53">
        <f t="shared" si="101"/>
        <v>0</v>
      </c>
      <c r="BE90" s="54" t="str">
        <f t="shared" si="102"/>
        <v/>
      </c>
      <c r="BF90" s="85">
        <f t="shared" si="103"/>
        <v>0</v>
      </c>
      <c r="BG90" s="63">
        <f t="shared" si="104"/>
        <v>0</v>
      </c>
      <c r="BH90" s="53">
        <f t="shared" si="105"/>
        <v>0</v>
      </c>
      <c r="BI90" s="54" t="str">
        <f t="shared" si="106"/>
        <v/>
      </c>
      <c r="BJ90" s="85">
        <f t="shared" si="107"/>
        <v>0</v>
      </c>
      <c r="BK90" s="63">
        <f t="shared" si="108"/>
        <v>0</v>
      </c>
      <c r="BL90" s="53">
        <f t="shared" si="109"/>
        <v>0</v>
      </c>
      <c r="BM90" s="54" t="str">
        <f t="shared" si="110"/>
        <v/>
      </c>
      <c r="BN90" s="85">
        <f t="shared" si="111"/>
        <v>0</v>
      </c>
      <c r="BO90" s="63">
        <f t="shared" si="112"/>
        <v>0</v>
      </c>
      <c r="BP90" s="53">
        <f t="shared" si="113"/>
        <v>0</v>
      </c>
      <c r="BQ90" s="54" t="str">
        <f t="shared" si="114"/>
        <v/>
      </c>
      <c r="BR90" s="85">
        <f t="shared" si="115"/>
        <v>0</v>
      </c>
      <c r="BS90" s="60">
        <f t="shared" si="65"/>
        <v>0</v>
      </c>
      <c r="BT90" s="59">
        <f t="shared" si="66"/>
        <v>0</v>
      </c>
      <c r="BU90" s="57"/>
      <c r="BV90" s="44"/>
      <c r="BY90" s="44"/>
      <c r="BZ90" s="44"/>
      <c r="CA90" s="279">
        <f t="shared" si="116"/>
        <v>0</v>
      </c>
      <c r="CB90" s="44"/>
      <c r="CC90" s="44"/>
      <c r="CD90" s="44"/>
    </row>
    <row r="91" spans="1:82" ht="16.5" hidden="1" customHeight="1">
      <c r="A91" s="366">
        <f t="shared" si="67"/>
        <v>87</v>
      </c>
      <c r="B91" s="29"/>
      <c r="C91" s="367"/>
      <c r="D91" s="368"/>
      <c r="E91" s="369"/>
      <c r="F91" s="30"/>
      <c r="G91" s="31"/>
      <c r="H91" s="32"/>
      <c r="I91" s="370"/>
      <c r="J91" s="370"/>
      <c r="K91" s="33"/>
      <c r="L91" s="33"/>
      <c r="M91" s="33"/>
      <c r="N91" s="371"/>
      <c r="O91" s="372"/>
      <c r="P91" s="372"/>
      <c r="Q91" s="194" t="s">
        <v>160</v>
      </c>
      <c r="R91" s="107" t="s">
        <v>160</v>
      </c>
      <c r="S91" s="43"/>
      <c r="T91" s="122" t="s">
        <v>160</v>
      </c>
      <c r="U91" s="122" t="s">
        <v>160</v>
      </c>
      <c r="V91" s="195" t="s">
        <v>160</v>
      </c>
      <c r="W91" s="63">
        <f t="shared" si="68"/>
        <v>0</v>
      </c>
      <c r="X91" s="53">
        <f t="shared" si="69"/>
        <v>0</v>
      </c>
      <c r="Y91" s="54" t="str">
        <f t="shared" si="70"/>
        <v/>
      </c>
      <c r="Z91" s="85">
        <f t="shared" si="71"/>
        <v>0</v>
      </c>
      <c r="AA91" s="63">
        <f t="shared" si="72"/>
        <v>0</v>
      </c>
      <c r="AB91" s="53">
        <f t="shared" si="73"/>
        <v>0</v>
      </c>
      <c r="AC91" s="54" t="str">
        <f t="shared" si="74"/>
        <v/>
      </c>
      <c r="AD91" s="85">
        <f t="shared" si="75"/>
        <v>0</v>
      </c>
      <c r="AE91" s="63">
        <f t="shared" si="76"/>
        <v>0</v>
      </c>
      <c r="AF91" s="53">
        <f t="shared" si="77"/>
        <v>0</v>
      </c>
      <c r="AG91" s="54" t="str">
        <f t="shared" si="78"/>
        <v/>
      </c>
      <c r="AH91" s="85">
        <f t="shared" si="79"/>
        <v>0</v>
      </c>
      <c r="AI91" s="63">
        <f t="shared" si="80"/>
        <v>0</v>
      </c>
      <c r="AJ91" s="53">
        <f t="shared" si="81"/>
        <v>0</v>
      </c>
      <c r="AK91" s="54" t="str">
        <f t="shared" si="82"/>
        <v/>
      </c>
      <c r="AL91" s="85">
        <f t="shared" si="83"/>
        <v>0</v>
      </c>
      <c r="AM91" s="63">
        <f t="shared" si="84"/>
        <v>0</v>
      </c>
      <c r="AN91" s="53">
        <f t="shared" si="85"/>
        <v>0</v>
      </c>
      <c r="AO91" s="54" t="str">
        <f t="shared" si="86"/>
        <v/>
      </c>
      <c r="AP91" s="85">
        <f t="shared" si="87"/>
        <v>0</v>
      </c>
      <c r="AQ91" s="63">
        <f t="shared" si="88"/>
        <v>0</v>
      </c>
      <c r="AR91" s="53">
        <f t="shared" si="89"/>
        <v>0</v>
      </c>
      <c r="AS91" s="54" t="str">
        <f t="shared" si="90"/>
        <v/>
      </c>
      <c r="AT91" s="85">
        <f t="shared" si="91"/>
        <v>0</v>
      </c>
      <c r="AU91" s="63">
        <f t="shared" si="92"/>
        <v>0</v>
      </c>
      <c r="AV91" s="53">
        <f t="shared" si="93"/>
        <v>0</v>
      </c>
      <c r="AW91" s="54" t="str">
        <f t="shared" si="94"/>
        <v/>
      </c>
      <c r="AX91" s="85">
        <f t="shared" si="95"/>
        <v>0</v>
      </c>
      <c r="AY91" s="63">
        <f t="shared" si="96"/>
        <v>0</v>
      </c>
      <c r="AZ91" s="53">
        <f t="shared" si="97"/>
        <v>0</v>
      </c>
      <c r="BA91" s="54" t="str">
        <f t="shared" si="98"/>
        <v/>
      </c>
      <c r="BB91" s="85">
        <f t="shared" si="99"/>
        <v>0</v>
      </c>
      <c r="BC91" s="63">
        <f t="shared" si="100"/>
        <v>0</v>
      </c>
      <c r="BD91" s="53">
        <f t="shared" si="101"/>
        <v>0</v>
      </c>
      <c r="BE91" s="54" t="str">
        <f t="shared" si="102"/>
        <v/>
      </c>
      <c r="BF91" s="85">
        <f t="shared" si="103"/>
        <v>0</v>
      </c>
      <c r="BG91" s="63">
        <f t="shared" si="104"/>
        <v>0</v>
      </c>
      <c r="BH91" s="53">
        <f t="shared" si="105"/>
        <v>0</v>
      </c>
      <c r="BI91" s="54" t="str">
        <f t="shared" si="106"/>
        <v/>
      </c>
      <c r="BJ91" s="85">
        <f t="shared" si="107"/>
        <v>0</v>
      </c>
      <c r="BK91" s="63">
        <f t="shared" si="108"/>
        <v>0</v>
      </c>
      <c r="BL91" s="53">
        <f t="shared" si="109"/>
        <v>0</v>
      </c>
      <c r="BM91" s="54" t="str">
        <f t="shared" si="110"/>
        <v/>
      </c>
      <c r="BN91" s="85">
        <f t="shared" si="111"/>
        <v>0</v>
      </c>
      <c r="BO91" s="63">
        <f t="shared" si="112"/>
        <v>0</v>
      </c>
      <c r="BP91" s="53">
        <f t="shared" si="113"/>
        <v>0</v>
      </c>
      <c r="BQ91" s="54" t="str">
        <f t="shared" si="114"/>
        <v/>
      </c>
      <c r="BR91" s="85">
        <f t="shared" si="115"/>
        <v>0</v>
      </c>
      <c r="BS91" s="60">
        <f t="shared" si="65"/>
        <v>0</v>
      </c>
      <c r="BT91" s="59">
        <f t="shared" si="66"/>
        <v>0</v>
      </c>
      <c r="BU91" s="57"/>
      <c r="BV91" s="44"/>
      <c r="BY91" s="44"/>
      <c r="BZ91" s="44"/>
      <c r="CA91" s="279">
        <f t="shared" si="116"/>
        <v>0</v>
      </c>
      <c r="CB91" s="44"/>
      <c r="CC91" s="44"/>
      <c r="CD91" s="44"/>
    </row>
    <row r="92" spans="1:82" ht="16.5" hidden="1" customHeight="1">
      <c r="A92" s="366">
        <f t="shared" si="67"/>
        <v>88</v>
      </c>
      <c r="B92" s="29"/>
      <c r="C92" s="367"/>
      <c r="D92" s="368"/>
      <c r="E92" s="369"/>
      <c r="F92" s="30"/>
      <c r="G92" s="31"/>
      <c r="H92" s="32"/>
      <c r="I92" s="370"/>
      <c r="J92" s="370"/>
      <c r="K92" s="33"/>
      <c r="L92" s="33"/>
      <c r="M92" s="33"/>
      <c r="N92" s="371"/>
      <c r="O92" s="372"/>
      <c r="P92" s="372"/>
      <c r="Q92" s="194" t="s">
        <v>160</v>
      </c>
      <c r="R92" s="107" t="s">
        <v>160</v>
      </c>
      <c r="S92" s="43"/>
      <c r="T92" s="122" t="s">
        <v>160</v>
      </c>
      <c r="U92" s="122" t="s">
        <v>160</v>
      </c>
      <c r="V92" s="195" t="s">
        <v>160</v>
      </c>
      <c r="W92" s="63">
        <f t="shared" si="68"/>
        <v>0</v>
      </c>
      <c r="X92" s="53">
        <f t="shared" si="69"/>
        <v>0</v>
      </c>
      <c r="Y92" s="54" t="str">
        <f t="shared" si="70"/>
        <v/>
      </c>
      <c r="Z92" s="85">
        <f t="shared" si="71"/>
        <v>0</v>
      </c>
      <c r="AA92" s="63">
        <f t="shared" si="72"/>
        <v>0</v>
      </c>
      <c r="AB92" s="53">
        <f t="shared" si="73"/>
        <v>0</v>
      </c>
      <c r="AC92" s="54" t="str">
        <f t="shared" si="74"/>
        <v/>
      </c>
      <c r="AD92" s="85">
        <f t="shared" si="75"/>
        <v>0</v>
      </c>
      <c r="AE92" s="63">
        <f t="shared" si="76"/>
        <v>0</v>
      </c>
      <c r="AF92" s="53">
        <f t="shared" si="77"/>
        <v>0</v>
      </c>
      <c r="AG92" s="54" t="str">
        <f t="shared" si="78"/>
        <v/>
      </c>
      <c r="AH92" s="85">
        <f t="shared" si="79"/>
        <v>0</v>
      </c>
      <c r="AI92" s="63">
        <f t="shared" si="80"/>
        <v>0</v>
      </c>
      <c r="AJ92" s="53">
        <f t="shared" si="81"/>
        <v>0</v>
      </c>
      <c r="AK92" s="54" t="str">
        <f t="shared" si="82"/>
        <v/>
      </c>
      <c r="AL92" s="85">
        <f t="shared" si="83"/>
        <v>0</v>
      </c>
      <c r="AM92" s="63">
        <f t="shared" si="84"/>
        <v>0</v>
      </c>
      <c r="AN92" s="53">
        <f t="shared" si="85"/>
        <v>0</v>
      </c>
      <c r="AO92" s="54" t="str">
        <f t="shared" si="86"/>
        <v/>
      </c>
      <c r="AP92" s="85">
        <f t="shared" si="87"/>
        <v>0</v>
      </c>
      <c r="AQ92" s="63">
        <f t="shared" si="88"/>
        <v>0</v>
      </c>
      <c r="AR92" s="53">
        <f t="shared" si="89"/>
        <v>0</v>
      </c>
      <c r="AS92" s="54" t="str">
        <f t="shared" si="90"/>
        <v/>
      </c>
      <c r="AT92" s="85">
        <f t="shared" si="91"/>
        <v>0</v>
      </c>
      <c r="AU92" s="63">
        <f t="shared" si="92"/>
        <v>0</v>
      </c>
      <c r="AV92" s="53">
        <f t="shared" si="93"/>
        <v>0</v>
      </c>
      <c r="AW92" s="54" t="str">
        <f t="shared" si="94"/>
        <v/>
      </c>
      <c r="AX92" s="85">
        <f t="shared" si="95"/>
        <v>0</v>
      </c>
      <c r="AY92" s="63">
        <f t="shared" si="96"/>
        <v>0</v>
      </c>
      <c r="AZ92" s="53">
        <f t="shared" si="97"/>
        <v>0</v>
      </c>
      <c r="BA92" s="54" t="str">
        <f t="shared" si="98"/>
        <v/>
      </c>
      <c r="BB92" s="85">
        <f t="shared" si="99"/>
        <v>0</v>
      </c>
      <c r="BC92" s="63">
        <f t="shared" si="100"/>
        <v>0</v>
      </c>
      <c r="BD92" s="53">
        <f t="shared" si="101"/>
        <v>0</v>
      </c>
      <c r="BE92" s="54" t="str">
        <f t="shared" si="102"/>
        <v/>
      </c>
      <c r="BF92" s="85">
        <f t="shared" si="103"/>
        <v>0</v>
      </c>
      <c r="BG92" s="63">
        <f t="shared" si="104"/>
        <v>0</v>
      </c>
      <c r="BH92" s="53">
        <f t="shared" si="105"/>
        <v>0</v>
      </c>
      <c r="BI92" s="54" t="str">
        <f t="shared" si="106"/>
        <v/>
      </c>
      <c r="BJ92" s="85">
        <f t="shared" si="107"/>
        <v>0</v>
      </c>
      <c r="BK92" s="63">
        <f t="shared" si="108"/>
        <v>0</v>
      </c>
      <c r="BL92" s="53">
        <f t="shared" si="109"/>
        <v>0</v>
      </c>
      <c r="BM92" s="54" t="str">
        <f t="shared" si="110"/>
        <v/>
      </c>
      <c r="BN92" s="85">
        <f t="shared" si="111"/>
        <v>0</v>
      </c>
      <c r="BO92" s="63">
        <f t="shared" si="112"/>
        <v>0</v>
      </c>
      <c r="BP92" s="53">
        <f t="shared" si="113"/>
        <v>0</v>
      </c>
      <c r="BQ92" s="54" t="str">
        <f t="shared" si="114"/>
        <v/>
      </c>
      <c r="BR92" s="85">
        <f t="shared" si="115"/>
        <v>0</v>
      </c>
      <c r="BS92" s="60">
        <f t="shared" si="65"/>
        <v>0</v>
      </c>
      <c r="BT92" s="59">
        <f t="shared" si="66"/>
        <v>0</v>
      </c>
      <c r="BU92" s="57"/>
      <c r="BV92" s="44"/>
      <c r="BY92" s="44"/>
      <c r="BZ92" s="44"/>
      <c r="CA92" s="279">
        <f t="shared" si="116"/>
        <v>0</v>
      </c>
      <c r="CB92" s="44"/>
      <c r="CC92" s="44"/>
      <c r="CD92" s="44"/>
    </row>
    <row r="93" spans="1:82" ht="16.5" hidden="1" customHeight="1">
      <c r="A93" s="366">
        <f t="shared" si="67"/>
        <v>89</v>
      </c>
      <c r="B93" s="29"/>
      <c r="C93" s="367"/>
      <c r="D93" s="368"/>
      <c r="E93" s="369"/>
      <c r="F93" s="30"/>
      <c r="G93" s="31"/>
      <c r="H93" s="32"/>
      <c r="I93" s="370"/>
      <c r="J93" s="370"/>
      <c r="K93" s="33"/>
      <c r="L93" s="33"/>
      <c r="M93" s="33"/>
      <c r="N93" s="371"/>
      <c r="O93" s="372"/>
      <c r="P93" s="372"/>
      <c r="Q93" s="194" t="s">
        <v>160</v>
      </c>
      <c r="R93" s="107" t="s">
        <v>160</v>
      </c>
      <c r="S93" s="43"/>
      <c r="T93" s="122" t="s">
        <v>160</v>
      </c>
      <c r="U93" s="122" t="s">
        <v>160</v>
      </c>
      <c r="V93" s="195" t="s">
        <v>160</v>
      </c>
      <c r="W93" s="63">
        <f t="shared" si="68"/>
        <v>0</v>
      </c>
      <c r="X93" s="53">
        <f t="shared" si="69"/>
        <v>0</v>
      </c>
      <c r="Y93" s="54" t="str">
        <f t="shared" si="70"/>
        <v/>
      </c>
      <c r="Z93" s="85">
        <f t="shared" si="71"/>
        <v>0</v>
      </c>
      <c r="AA93" s="63">
        <f t="shared" si="72"/>
        <v>0</v>
      </c>
      <c r="AB93" s="53">
        <f t="shared" si="73"/>
        <v>0</v>
      </c>
      <c r="AC93" s="54" t="str">
        <f t="shared" si="74"/>
        <v/>
      </c>
      <c r="AD93" s="85">
        <f t="shared" si="75"/>
        <v>0</v>
      </c>
      <c r="AE93" s="63">
        <f t="shared" si="76"/>
        <v>0</v>
      </c>
      <c r="AF93" s="53">
        <f t="shared" si="77"/>
        <v>0</v>
      </c>
      <c r="AG93" s="54" t="str">
        <f t="shared" si="78"/>
        <v/>
      </c>
      <c r="AH93" s="85">
        <f t="shared" si="79"/>
        <v>0</v>
      </c>
      <c r="AI93" s="63">
        <f t="shared" si="80"/>
        <v>0</v>
      </c>
      <c r="AJ93" s="53">
        <f t="shared" si="81"/>
        <v>0</v>
      </c>
      <c r="AK93" s="54" t="str">
        <f t="shared" si="82"/>
        <v/>
      </c>
      <c r="AL93" s="85">
        <f t="shared" si="83"/>
        <v>0</v>
      </c>
      <c r="AM93" s="63">
        <f t="shared" si="84"/>
        <v>0</v>
      </c>
      <c r="AN93" s="53">
        <f t="shared" si="85"/>
        <v>0</v>
      </c>
      <c r="AO93" s="54" t="str">
        <f t="shared" si="86"/>
        <v/>
      </c>
      <c r="AP93" s="85">
        <f t="shared" si="87"/>
        <v>0</v>
      </c>
      <c r="AQ93" s="63">
        <f t="shared" si="88"/>
        <v>0</v>
      </c>
      <c r="AR93" s="53">
        <f t="shared" si="89"/>
        <v>0</v>
      </c>
      <c r="AS93" s="54" t="str">
        <f t="shared" si="90"/>
        <v/>
      </c>
      <c r="AT93" s="85">
        <f t="shared" si="91"/>
        <v>0</v>
      </c>
      <c r="AU93" s="63">
        <f t="shared" si="92"/>
        <v>0</v>
      </c>
      <c r="AV93" s="53">
        <f t="shared" si="93"/>
        <v>0</v>
      </c>
      <c r="AW93" s="54" t="str">
        <f t="shared" si="94"/>
        <v/>
      </c>
      <c r="AX93" s="85">
        <f t="shared" si="95"/>
        <v>0</v>
      </c>
      <c r="AY93" s="63">
        <f t="shared" si="96"/>
        <v>0</v>
      </c>
      <c r="AZ93" s="53">
        <f t="shared" si="97"/>
        <v>0</v>
      </c>
      <c r="BA93" s="54" t="str">
        <f t="shared" si="98"/>
        <v/>
      </c>
      <c r="BB93" s="85">
        <f t="shared" si="99"/>
        <v>0</v>
      </c>
      <c r="BC93" s="63">
        <f t="shared" si="100"/>
        <v>0</v>
      </c>
      <c r="BD93" s="53">
        <f t="shared" si="101"/>
        <v>0</v>
      </c>
      <c r="BE93" s="54" t="str">
        <f t="shared" si="102"/>
        <v/>
      </c>
      <c r="BF93" s="85">
        <f t="shared" si="103"/>
        <v>0</v>
      </c>
      <c r="BG93" s="63">
        <f t="shared" si="104"/>
        <v>0</v>
      </c>
      <c r="BH93" s="53">
        <f t="shared" si="105"/>
        <v>0</v>
      </c>
      <c r="BI93" s="54" t="str">
        <f t="shared" si="106"/>
        <v/>
      </c>
      <c r="BJ93" s="85">
        <f t="shared" si="107"/>
        <v>0</v>
      </c>
      <c r="BK93" s="63">
        <f t="shared" si="108"/>
        <v>0</v>
      </c>
      <c r="BL93" s="53">
        <f t="shared" si="109"/>
        <v>0</v>
      </c>
      <c r="BM93" s="54" t="str">
        <f t="shared" si="110"/>
        <v/>
      </c>
      <c r="BN93" s="85">
        <f t="shared" si="111"/>
        <v>0</v>
      </c>
      <c r="BO93" s="63">
        <f t="shared" si="112"/>
        <v>0</v>
      </c>
      <c r="BP93" s="53">
        <f t="shared" si="113"/>
        <v>0</v>
      </c>
      <c r="BQ93" s="54" t="str">
        <f t="shared" si="114"/>
        <v/>
      </c>
      <c r="BR93" s="85">
        <f t="shared" si="115"/>
        <v>0</v>
      </c>
      <c r="BS93" s="60">
        <f t="shared" si="65"/>
        <v>0</v>
      </c>
      <c r="BT93" s="59">
        <f t="shared" si="66"/>
        <v>0</v>
      </c>
      <c r="BU93" s="57"/>
      <c r="BV93" s="44"/>
      <c r="BY93" s="44"/>
      <c r="BZ93" s="44"/>
      <c r="CA93" s="279">
        <f t="shared" si="116"/>
        <v>0</v>
      </c>
      <c r="CB93" s="44"/>
      <c r="CC93" s="44"/>
      <c r="CD93" s="44"/>
    </row>
    <row r="94" spans="1:82" ht="16.5" hidden="1" customHeight="1">
      <c r="A94" s="366">
        <f t="shared" si="67"/>
        <v>90</v>
      </c>
      <c r="B94" s="29"/>
      <c r="C94" s="367"/>
      <c r="D94" s="368"/>
      <c r="E94" s="369"/>
      <c r="F94" s="30"/>
      <c r="G94" s="31"/>
      <c r="H94" s="32"/>
      <c r="I94" s="370"/>
      <c r="J94" s="370"/>
      <c r="K94" s="33"/>
      <c r="L94" s="33"/>
      <c r="M94" s="33"/>
      <c r="N94" s="371"/>
      <c r="O94" s="372"/>
      <c r="P94" s="372"/>
      <c r="Q94" s="194" t="s">
        <v>160</v>
      </c>
      <c r="R94" s="107" t="s">
        <v>160</v>
      </c>
      <c r="S94" s="43"/>
      <c r="T94" s="122" t="s">
        <v>160</v>
      </c>
      <c r="U94" s="122" t="s">
        <v>160</v>
      </c>
      <c r="V94" s="195" t="s">
        <v>160</v>
      </c>
      <c r="W94" s="63">
        <f t="shared" si="68"/>
        <v>0</v>
      </c>
      <c r="X94" s="53">
        <f t="shared" si="69"/>
        <v>0</v>
      </c>
      <c r="Y94" s="54" t="str">
        <f t="shared" si="70"/>
        <v/>
      </c>
      <c r="Z94" s="85">
        <f t="shared" si="71"/>
        <v>0</v>
      </c>
      <c r="AA94" s="63">
        <f t="shared" si="72"/>
        <v>0</v>
      </c>
      <c r="AB94" s="53">
        <f t="shared" si="73"/>
        <v>0</v>
      </c>
      <c r="AC94" s="54" t="str">
        <f t="shared" si="74"/>
        <v/>
      </c>
      <c r="AD94" s="85">
        <f t="shared" si="75"/>
        <v>0</v>
      </c>
      <c r="AE94" s="63">
        <f t="shared" si="76"/>
        <v>0</v>
      </c>
      <c r="AF94" s="53">
        <f t="shared" si="77"/>
        <v>0</v>
      </c>
      <c r="AG94" s="54" t="str">
        <f t="shared" si="78"/>
        <v/>
      </c>
      <c r="AH94" s="85">
        <f t="shared" si="79"/>
        <v>0</v>
      </c>
      <c r="AI94" s="63">
        <f t="shared" si="80"/>
        <v>0</v>
      </c>
      <c r="AJ94" s="53">
        <f t="shared" si="81"/>
        <v>0</v>
      </c>
      <c r="AK94" s="54" t="str">
        <f t="shared" si="82"/>
        <v/>
      </c>
      <c r="AL94" s="85">
        <f t="shared" si="83"/>
        <v>0</v>
      </c>
      <c r="AM94" s="63">
        <f t="shared" si="84"/>
        <v>0</v>
      </c>
      <c r="AN94" s="53">
        <f t="shared" si="85"/>
        <v>0</v>
      </c>
      <c r="AO94" s="54" t="str">
        <f t="shared" si="86"/>
        <v/>
      </c>
      <c r="AP94" s="85">
        <f t="shared" si="87"/>
        <v>0</v>
      </c>
      <c r="AQ94" s="63">
        <f t="shared" si="88"/>
        <v>0</v>
      </c>
      <c r="AR94" s="53">
        <f t="shared" si="89"/>
        <v>0</v>
      </c>
      <c r="AS94" s="54" t="str">
        <f t="shared" si="90"/>
        <v/>
      </c>
      <c r="AT94" s="85">
        <f t="shared" si="91"/>
        <v>0</v>
      </c>
      <c r="AU94" s="63">
        <f t="shared" si="92"/>
        <v>0</v>
      </c>
      <c r="AV94" s="53">
        <f t="shared" si="93"/>
        <v>0</v>
      </c>
      <c r="AW94" s="54" t="str">
        <f t="shared" si="94"/>
        <v/>
      </c>
      <c r="AX94" s="85">
        <f t="shared" si="95"/>
        <v>0</v>
      </c>
      <c r="AY94" s="63">
        <f t="shared" si="96"/>
        <v>0</v>
      </c>
      <c r="AZ94" s="53">
        <f t="shared" si="97"/>
        <v>0</v>
      </c>
      <c r="BA94" s="54" t="str">
        <f t="shared" si="98"/>
        <v/>
      </c>
      <c r="BB94" s="85">
        <f t="shared" si="99"/>
        <v>0</v>
      </c>
      <c r="BC94" s="63">
        <f t="shared" si="100"/>
        <v>0</v>
      </c>
      <c r="BD94" s="53">
        <f t="shared" si="101"/>
        <v>0</v>
      </c>
      <c r="BE94" s="54" t="str">
        <f t="shared" si="102"/>
        <v/>
      </c>
      <c r="BF94" s="85">
        <f t="shared" si="103"/>
        <v>0</v>
      </c>
      <c r="BG94" s="63">
        <f t="shared" si="104"/>
        <v>0</v>
      </c>
      <c r="BH94" s="53">
        <f t="shared" si="105"/>
        <v>0</v>
      </c>
      <c r="BI94" s="54" t="str">
        <f t="shared" si="106"/>
        <v/>
      </c>
      <c r="BJ94" s="85">
        <f t="shared" si="107"/>
        <v>0</v>
      </c>
      <c r="BK94" s="63">
        <f t="shared" si="108"/>
        <v>0</v>
      </c>
      <c r="BL94" s="53">
        <f t="shared" si="109"/>
        <v>0</v>
      </c>
      <c r="BM94" s="54" t="str">
        <f t="shared" si="110"/>
        <v/>
      </c>
      <c r="BN94" s="85">
        <f t="shared" si="111"/>
        <v>0</v>
      </c>
      <c r="BO94" s="63">
        <f t="shared" si="112"/>
        <v>0</v>
      </c>
      <c r="BP94" s="53">
        <f t="shared" si="113"/>
        <v>0</v>
      </c>
      <c r="BQ94" s="54" t="str">
        <f t="shared" si="114"/>
        <v/>
      </c>
      <c r="BR94" s="85">
        <f t="shared" si="115"/>
        <v>0</v>
      </c>
      <c r="BS94" s="60">
        <f t="shared" si="65"/>
        <v>0</v>
      </c>
      <c r="BT94" s="59">
        <f t="shared" si="66"/>
        <v>0</v>
      </c>
      <c r="BU94" s="57"/>
      <c r="BV94" s="44"/>
      <c r="BY94" s="44"/>
      <c r="BZ94" s="44"/>
      <c r="CA94" s="279">
        <f t="shared" si="116"/>
        <v>0</v>
      </c>
      <c r="CB94" s="44"/>
      <c r="CC94" s="44"/>
      <c r="CD94" s="44"/>
    </row>
    <row r="95" spans="1:82" ht="16.5" hidden="1" customHeight="1">
      <c r="A95" s="366">
        <f t="shared" si="67"/>
        <v>91</v>
      </c>
      <c r="B95" s="29"/>
      <c r="C95" s="367"/>
      <c r="D95" s="368"/>
      <c r="E95" s="369"/>
      <c r="F95" s="30"/>
      <c r="G95" s="31"/>
      <c r="H95" s="32"/>
      <c r="I95" s="370"/>
      <c r="J95" s="370"/>
      <c r="K95" s="33"/>
      <c r="L95" s="33"/>
      <c r="M95" s="33"/>
      <c r="N95" s="371"/>
      <c r="O95" s="372"/>
      <c r="P95" s="372"/>
      <c r="Q95" s="194" t="s">
        <v>160</v>
      </c>
      <c r="R95" s="107" t="s">
        <v>160</v>
      </c>
      <c r="S95" s="43"/>
      <c r="T95" s="122" t="s">
        <v>160</v>
      </c>
      <c r="U95" s="122" t="s">
        <v>160</v>
      </c>
      <c r="V95" s="195" t="s">
        <v>160</v>
      </c>
      <c r="W95" s="63">
        <f t="shared" si="68"/>
        <v>0</v>
      </c>
      <c r="X95" s="53">
        <f t="shared" si="69"/>
        <v>0</v>
      </c>
      <c r="Y95" s="54" t="str">
        <f t="shared" si="70"/>
        <v/>
      </c>
      <c r="Z95" s="85">
        <f t="shared" si="71"/>
        <v>0</v>
      </c>
      <c r="AA95" s="63">
        <f t="shared" si="72"/>
        <v>0</v>
      </c>
      <c r="AB95" s="53">
        <f t="shared" si="73"/>
        <v>0</v>
      </c>
      <c r="AC95" s="54" t="str">
        <f t="shared" si="74"/>
        <v/>
      </c>
      <c r="AD95" s="85">
        <f t="shared" si="75"/>
        <v>0</v>
      </c>
      <c r="AE95" s="63">
        <f t="shared" si="76"/>
        <v>0</v>
      </c>
      <c r="AF95" s="53">
        <f t="shared" si="77"/>
        <v>0</v>
      </c>
      <c r="AG95" s="54" t="str">
        <f t="shared" si="78"/>
        <v/>
      </c>
      <c r="AH95" s="85">
        <f t="shared" si="79"/>
        <v>0</v>
      </c>
      <c r="AI95" s="63">
        <f t="shared" si="80"/>
        <v>0</v>
      </c>
      <c r="AJ95" s="53">
        <f t="shared" si="81"/>
        <v>0</v>
      </c>
      <c r="AK95" s="54" t="str">
        <f t="shared" si="82"/>
        <v/>
      </c>
      <c r="AL95" s="85">
        <f t="shared" si="83"/>
        <v>0</v>
      </c>
      <c r="AM95" s="63">
        <f t="shared" si="84"/>
        <v>0</v>
      </c>
      <c r="AN95" s="53">
        <f t="shared" si="85"/>
        <v>0</v>
      </c>
      <c r="AO95" s="54" t="str">
        <f t="shared" si="86"/>
        <v/>
      </c>
      <c r="AP95" s="85">
        <f t="shared" si="87"/>
        <v>0</v>
      </c>
      <c r="AQ95" s="63">
        <f t="shared" si="88"/>
        <v>0</v>
      </c>
      <c r="AR95" s="53">
        <f t="shared" si="89"/>
        <v>0</v>
      </c>
      <c r="AS95" s="54" t="str">
        <f t="shared" si="90"/>
        <v/>
      </c>
      <c r="AT95" s="85">
        <f t="shared" si="91"/>
        <v>0</v>
      </c>
      <c r="AU95" s="63">
        <f t="shared" si="92"/>
        <v>0</v>
      </c>
      <c r="AV95" s="53">
        <f t="shared" si="93"/>
        <v>0</v>
      </c>
      <c r="AW95" s="54" t="str">
        <f t="shared" si="94"/>
        <v/>
      </c>
      <c r="AX95" s="85">
        <f t="shared" si="95"/>
        <v>0</v>
      </c>
      <c r="AY95" s="63">
        <f t="shared" si="96"/>
        <v>0</v>
      </c>
      <c r="AZ95" s="53">
        <f t="shared" si="97"/>
        <v>0</v>
      </c>
      <c r="BA95" s="54" t="str">
        <f t="shared" si="98"/>
        <v/>
      </c>
      <c r="BB95" s="85">
        <f t="shared" si="99"/>
        <v>0</v>
      </c>
      <c r="BC95" s="63">
        <f t="shared" si="100"/>
        <v>0</v>
      </c>
      <c r="BD95" s="53">
        <f t="shared" si="101"/>
        <v>0</v>
      </c>
      <c r="BE95" s="54" t="str">
        <f t="shared" si="102"/>
        <v/>
      </c>
      <c r="BF95" s="85">
        <f t="shared" si="103"/>
        <v>0</v>
      </c>
      <c r="BG95" s="63">
        <f t="shared" si="104"/>
        <v>0</v>
      </c>
      <c r="BH95" s="53">
        <f t="shared" si="105"/>
        <v>0</v>
      </c>
      <c r="BI95" s="54" t="str">
        <f t="shared" si="106"/>
        <v/>
      </c>
      <c r="BJ95" s="85">
        <f t="shared" si="107"/>
        <v>0</v>
      </c>
      <c r="BK95" s="63">
        <f t="shared" si="108"/>
        <v>0</v>
      </c>
      <c r="BL95" s="53">
        <f t="shared" si="109"/>
        <v>0</v>
      </c>
      <c r="BM95" s="54" t="str">
        <f t="shared" si="110"/>
        <v/>
      </c>
      <c r="BN95" s="85">
        <f t="shared" si="111"/>
        <v>0</v>
      </c>
      <c r="BO95" s="63">
        <f t="shared" si="112"/>
        <v>0</v>
      </c>
      <c r="BP95" s="53">
        <f t="shared" si="113"/>
        <v>0</v>
      </c>
      <c r="BQ95" s="54" t="str">
        <f t="shared" si="114"/>
        <v/>
      </c>
      <c r="BR95" s="85">
        <f t="shared" si="115"/>
        <v>0</v>
      </c>
      <c r="BS95" s="60">
        <f t="shared" si="65"/>
        <v>0</v>
      </c>
      <c r="BT95" s="59">
        <f t="shared" si="66"/>
        <v>0</v>
      </c>
      <c r="BU95" s="57"/>
      <c r="BV95" s="44"/>
      <c r="BY95" s="44"/>
      <c r="BZ95" s="44"/>
      <c r="CA95" s="279">
        <f t="shared" si="116"/>
        <v>0</v>
      </c>
      <c r="CB95" s="44"/>
      <c r="CC95" s="44"/>
      <c r="CD95" s="44"/>
    </row>
    <row r="96" spans="1:82" ht="16.5" hidden="1" customHeight="1">
      <c r="A96" s="366">
        <f t="shared" si="67"/>
        <v>92</v>
      </c>
      <c r="B96" s="29"/>
      <c r="C96" s="367"/>
      <c r="D96" s="368"/>
      <c r="E96" s="369"/>
      <c r="F96" s="30"/>
      <c r="G96" s="31"/>
      <c r="H96" s="32"/>
      <c r="I96" s="370"/>
      <c r="J96" s="370"/>
      <c r="K96" s="33"/>
      <c r="L96" s="33"/>
      <c r="M96" s="33"/>
      <c r="N96" s="371"/>
      <c r="O96" s="372"/>
      <c r="P96" s="372"/>
      <c r="Q96" s="194" t="s">
        <v>160</v>
      </c>
      <c r="R96" s="107" t="s">
        <v>160</v>
      </c>
      <c r="S96" s="43"/>
      <c r="T96" s="122" t="s">
        <v>160</v>
      </c>
      <c r="U96" s="122" t="s">
        <v>160</v>
      </c>
      <c r="V96" s="195" t="s">
        <v>160</v>
      </c>
      <c r="W96" s="63">
        <f t="shared" si="68"/>
        <v>0</v>
      </c>
      <c r="X96" s="53">
        <f t="shared" si="69"/>
        <v>0</v>
      </c>
      <c r="Y96" s="54" t="str">
        <f t="shared" si="70"/>
        <v/>
      </c>
      <c r="Z96" s="85">
        <f t="shared" si="71"/>
        <v>0</v>
      </c>
      <c r="AA96" s="63">
        <f t="shared" si="72"/>
        <v>0</v>
      </c>
      <c r="AB96" s="53">
        <f t="shared" si="73"/>
        <v>0</v>
      </c>
      <c r="AC96" s="54" t="str">
        <f t="shared" si="74"/>
        <v/>
      </c>
      <c r="AD96" s="85">
        <f t="shared" si="75"/>
        <v>0</v>
      </c>
      <c r="AE96" s="63">
        <f t="shared" si="76"/>
        <v>0</v>
      </c>
      <c r="AF96" s="53">
        <f t="shared" si="77"/>
        <v>0</v>
      </c>
      <c r="AG96" s="54" t="str">
        <f t="shared" si="78"/>
        <v/>
      </c>
      <c r="AH96" s="85">
        <f t="shared" si="79"/>
        <v>0</v>
      </c>
      <c r="AI96" s="63">
        <f t="shared" si="80"/>
        <v>0</v>
      </c>
      <c r="AJ96" s="53">
        <f t="shared" si="81"/>
        <v>0</v>
      </c>
      <c r="AK96" s="54" t="str">
        <f t="shared" si="82"/>
        <v/>
      </c>
      <c r="AL96" s="85">
        <f t="shared" si="83"/>
        <v>0</v>
      </c>
      <c r="AM96" s="63">
        <f t="shared" si="84"/>
        <v>0</v>
      </c>
      <c r="AN96" s="53">
        <f t="shared" si="85"/>
        <v>0</v>
      </c>
      <c r="AO96" s="54" t="str">
        <f t="shared" si="86"/>
        <v/>
      </c>
      <c r="AP96" s="85">
        <f t="shared" si="87"/>
        <v>0</v>
      </c>
      <c r="AQ96" s="63">
        <f t="shared" si="88"/>
        <v>0</v>
      </c>
      <c r="AR96" s="53">
        <f t="shared" si="89"/>
        <v>0</v>
      </c>
      <c r="AS96" s="54" t="str">
        <f t="shared" si="90"/>
        <v/>
      </c>
      <c r="AT96" s="85">
        <f t="shared" si="91"/>
        <v>0</v>
      </c>
      <c r="AU96" s="63">
        <f t="shared" si="92"/>
        <v>0</v>
      </c>
      <c r="AV96" s="53">
        <f t="shared" si="93"/>
        <v>0</v>
      </c>
      <c r="AW96" s="54" t="str">
        <f t="shared" si="94"/>
        <v/>
      </c>
      <c r="AX96" s="85">
        <f t="shared" si="95"/>
        <v>0</v>
      </c>
      <c r="AY96" s="63">
        <f t="shared" si="96"/>
        <v>0</v>
      </c>
      <c r="AZ96" s="53">
        <f t="shared" si="97"/>
        <v>0</v>
      </c>
      <c r="BA96" s="54" t="str">
        <f t="shared" si="98"/>
        <v/>
      </c>
      <c r="BB96" s="85">
        <f t="shared" si="99"/>
        <v>0</v>
      </c>
      <c r="BC96" s="63">
        <f t="shared" si="100"/>
        <v>0</v>
      </c>
      <c r="BD96" s="53">
        <f t="shared" si="101"/>
        <v>0</v>
      </c>
      <c r="BE96" s="54" t="str">
        <f t="shared" si="102"/>
        <v/>
      </c>
      <c r="BF96" s="85">
        <f t="shared" si="103"/>
        <v>0</v>
      </c>
      <c r="BG96" s="63">
        <f t="shared" si="104"/>
        <v>0</v>
      </c>
      <c r="BH96" s="53">
        <f t="shared" si="105"/>
        <v>0</v>
      </c>
      <c r="BI96" s="54" t="str">
        <f t="shared" si="106"/>
        <v/>
      </c>
      <c r="BJ96" s="85">
        <f t="shared" si="107"/>
        <v>0</v>
      </c>
      <c r="BK96" s="63">
        <f t="shared" si="108"/>
        <v>0</v>
      </c>
      <c r="BL96" s="53">
        <f t="shared" si="109"/>
        <v>0</v>
      </c>
      <c r="BM96" s="54" t="str">
        <f t="shared" si="110"/>
        <v/>
      </c>
      <c r="BN96" s="85">
        <f t="shared" si="111"/>
        <v>0</v>
      </c>
      <c r="BO96" s="63">
        <f t="shared" si="112"/>
        <v>0</v>
      </c>
      <c r="BP96" s="53">
        <f t="shared" si="113"/>
        <v>0</v>
      </c>
      <c r="BQ96" s="54" t="str">
        <f t="shared" si="114"/>
        <v/>
      </c>
      <c r="BR96" s="85">
        <f t="shared" si="115"/>
        <v>0</v>
      </c>
      <c r="BS96" s="60">
        <f t="shared" si="65"/>
        <v>0</v>
      </c>
      <c r="BT96" s="59">
        <f t="shared" si="66"/>
        <v>0</v>
      </c>
      <c r="BU96" s="57"/>
      <c r="BV96" s="44"/>
      <c r="BY96" s="44"/>
      <c r="BZ96" s="44"/>
      <c r="CA96" s="279">
        <f t="shared" si="116"/>
        <v>0</v>
      </c>
      <c r="CB96" s="44"/>
      <c r="CC96" s="44"/>
      <c r="CD96" s="44"/>
    </row>
    <row r="97" spans="1:86" ht="16.5" hidden="1" customHeight="1">
      <c r="A97" s="366">
        <f t="shared" si="67"/>
        <v>93</v>
      </c>
      <c r="B97" s="29"/>
      <c r="C97" s="367"/>
      <c r="D97" s="368"/>
      <c r="E97" s="369"/>
      <c r="F97" s="30"/>
      <c r="G97" s="31"/>
      <c r="H97" s="32"/>
      <c r="I97" s="370"/>
      <c r="J97" s="370"/>
      <c r="K97" s="33"/>
      <c r="L97" s="33"/>
      <c r="M97" s="33"/>
      <c r="N97" s="371"/>
      <c r="O97" s="372"/>
      <c r="P97" s="372"/>
      <c r="Q97" s="194" t="s">
        <v>160</v>
      </c>
      <c r="R97" s="107" t="s">
        <v>160</v>
      </c>
      <c r="S97" s="43"/>
      <c r="T97" s="122" t="s">
        <v>160</v>
      </c>
      <c r="U97" s="122" t="s">
        <v>160</v>
      </c>
      <c r="V97" s="195" t="s">
        <v>160</v>
      </c>
      <c r="W97" s="63">
        <f t="shared" si="68"/>
        <v>0</v>
      </c>
      <c r="X97" s="53">
        <f t="shared" si="69"/>
        <v>0</v>
      </c>
      <c r="Y97" s="54" t="str">
        <f t="shared" si="70"/>
        <v/>
      </c>
      <c r="Z97" s="85">
        <f t="shared" si="71"/>
        <v>0</v>
      </c>
      <c r="AA97" s="63">
        <f t="shared" si="72"/>
        <v>0</v>
      </c>
      <c r="AB97" s="53">
        <f t="shared" si="73"/>
        <v>0</v>
      </c>
      <c r="AC97" s="54" t="str">
        <f t="shared" si="74"/>
        <v/>
      </c>
      <c r="AD97" s="85">
        <f t="shared" si="75"/>
        <v>0</v>
      </c>
      <c r="AE97" s="63">
        <f t="shared" si="76"/>
        <v>0</v>
      </c>
      <c r="AF97" s="53">
        <f t="shared" si="77"/>
        <v>0</v>
      </c>
      <c r="AG97" s="54" t="str">
        <f t="shared" si="78"/>
        <v/>
      </c>
      <c r="AH97" s="85">
        <f t="shared" si="79"/>
        <v>0</v>
      </c>
      <c r="AI97" s="63">
        <f t="shared" si="80"/>
        <v>0</v>
      </c>
      <c r="AJ97" s="53">
        <f t="shared" si="81"/>
        <v>0</v>
      </c>
      <c r="AK97" s="54" t="str">
        <f t="shared" si="82"/>
        <v/>
      </c>
      <c r="AL97" s="85">
        <f t="shared" si="83"/>
        <v>0</v>
      </c>
      <c r="AM97" s="63">
        <f t="shared" si="84"/>
        <v>0</v>
      </c>
      <c r="AN97" s="53">
        <f t="shared" si="85"/>
        <v>0</v>
      </c>
      <c r="AO97" s="54" t="str">
        <f t="shared" si="86"/>
        <v/>
      </c>
      <c r="AP97" s="85">
        <f t="shared" si="87"/>
        <v>0</v>
      </c>
      <c r="AQ97" s="63">
        <f t="shared" si="88"/>
        <v>0</v>
      </c>
      <c r="AR97" s="53">
        <f t="shared" si="89"/>
        <v>0</v>
      </c>
      <c r="AS97" s="54" t="str">
        <f t="shared" si="90"/>
        <v/>
      </c>
      <c r="AT97" s="85">
        <f t="shared" si="91"/>
        <v>0</v>
      </c>
      <c r="AU97" s="63">
        <f t="shared" si="92"/>
        <v>0</v>
      </c>
      <c r="AV97" s="53">
        <f t="shared" si="93"/>
        <v>0</v>
      </c>
      <c r="AW97" s="54" t="str">
        <f t="shared" si="94"/>
        <v/>
      </c>
      <c r="AX97" s="85">
        <f t="shared" si="95"/>
        <v>0</v>
      </c>
      <c r="AY97" s="63">
        <f t="shared" si="96"/>
        <v>0</v>
      </c>
      <c r="AZ97" s="53">
        <f t="shared" si="97"/>
        <v>0</v>
      </c>
      <c r="BA97" s="54" t="str">
        <f t="shared" si="98"/>
        <v/>
      </c>
      <c r="BB97" s="85">
        <f t="shared" si="99"/>
        <v>0</v>
      </c>
      <c r="BC97" s="63">
        <f t="shared" si="100"/>
        <v>0</v>
      </c>
      <c r="BD97" s="53">
        <f t="shared" si="101"/>
        <v>0</v>
      </c>
      <c r="BE97" s="54" t="str">
        <f t="shared" si="102"/>
        <v/>
      </c>
      <c r="BF97" s="85">
        <f t="shared" si="103"/>
        <v>0</v>
      </c>
      <c r="BG97" s="63">
        <f t="shared" si="104"/>
        <v>0</v>
      </c>
      <c r="BH97" s="53">
        <f t="shared" si="105"/>
        <v>0</v>
      </c>
      <c r="BI97" s="54" t="str">
        <f t="shared" si="106"/>
        <v/>
      </c>
      <c r="BJ97" s="85">
        <f t="shared" si="107"/>
        <v>0</v>
      </c>
      <c r="BK97" s="63">
        <f t="shared" si="108"/>
        <v>0</v>
      </c>
      <c r="BL97" s="53">
        <f t="shared" si="109"/>
        <v>0</v>
      </c>
      <c r="BM97" s="54" t="str">
        <f t="shared" si="110"/>
        <v/>
      </c>
      <c r="BN97" s="85">
        <f t="shared" si="111"/>
        <v>0</v>
      </c>
      <c r="BO97" s="63">
        <f t="shared" si="112"/>
        <v>0</v>
      </c>
      <c r="BP97" s="53">
        <f t="shared" si="113"/>
        <v>0</v>
      </c>
      <c r="BQ97" s="54" t="str">
        <f t="shared" si="114"/>
        <v/>
      </c>
      <c r="BR97" s="85">
        <f t="shared" si="115"/>
        <v>0</v>
      </c>
      <c r="BS97" s="60">
        <f t="shared" si="65"/>
        <v>0</v>
      </c>
      <c r="BT97" s="59">
        <f t="shared" si="66"/>
        <v>0</v>
      </c>
      <c r="BU97" s="57"/>
      <c r="BV97" s="44"/>
      <c r="BY97" s="44"/>
      <c r="BZ97" s="44"/>
      <c r="CA97" s="279">
        <f t="shared" si="116"/>
        <v>0</v>
      </c>
      <c r="CB97" s="44"/>
      <c r="CC97" s="44"/>
      <c r="CD97" s="44"/>
    </row>
    <row r="98" spans="1:86" ht="16.5" hidden="1" customHeight="1">
      <c r="A98" s="366">
        <f t="shared" si="67"/>
        <v>94</v>
      </c>
      <c r="B98" s="29"/>
      <c r="C98" s="367"/>
      <c r="D98" s="368"/>
      <c r="E98" s="369"/>
      <c r="F98" s="30"/>
      <c r="G98" s="31"/>
      <c r="H98" s="32"/>
      <c r="I98" s="370"/>
      <c r="J98" s="370"/>
      <c r="K98" s="33"/>
      <c r="L98" s="33"/>
      <c r="M98" s="33"/>
      <c r="N98" s="371"/>
      <c r="O98" s="372"/>
      <c r="P98" s="372"/>
      <c r="Q98" s="194" t="s">
        <v>160</v>
      </c>
      <c r="R98" s="107" t="s">
        <v>160</v>
      </c>
      <c r="S98" s="43"/>
      <c r="T98" s="122" t="s">
        <v>160</v>
      </c>
      <c r="U98" s="122" t="s">
        <v>160</v>
      </c>
      <c r="V98" s="195" t="s">
        <v>160</v>
      </c>
      <c r="W98" s="63">
        <f t="shared" si="68"/>
        <v>0</v>
      </c>
      <c r="X98" s="53">
        <f t="shared" si="69"/>
        <v>0</v>
      </c>
      <c r="Y98" s="54" t="str">
        <f t="shared" si="70"/>
        <v/>
      </c>
      <c r="Z98" s="85">
        <f t="shared" si="71"/>
        <v>0</v>
      </c>
      <c r="AA98" s="63">
        <f t="shared" si="72"/>
        <v>0</v>
      </c>
      <c r="AB98" s="53">
        <f t="shared" si="73"/>
        <v>0</v>
      </c>
      <c r="AC98" s="54" t="str">
        <f t="shared" si="74"/>
        <v/>
      </c>
      <c r="AD98" s="85">
        <f t="shared" si="75"/>
        <v>0</v>
      </c>
      <c r="AE98" s="63">
        <f t="shared" si="76"/>
        <v>0</v>
      </c>
      <c r="AF98" s="53">
        <f t="shared" si="77"/>
        <v>0</v>
      </c>
      <c r="AG98" s="54" t="str">
        <f t="shared" si="78"/>
        <v/>
      </c>
      <c r="AH98" s="85">
        <f t="shared" si="79"/>
        <v>0</v>
      </c>
      <c r="AI98" s="63">
        <f t="shared" si="80"/>
        <v>0</v>
      </c>
      <c r="AJ98" s="53">
        <f t="shared" si="81"/>
        <v>0</v>
      </c>
      <c r="AK98" s="54" t="str">
        <f t="shared" si="82"/>
        <v/>
      </c>
      <c r="AL98" s="85">
        <f t="shared" si="83"/>
        <v>0</v>
      </c>
      <c r="AM98" s="63">
        <f t="shared" si="84"/>
        <v>0</v>
      </c>
      <c r="AN98" s="53">
        <f t="shared" si="85"/>
        <v>0</v>
      </c>
      <c r="AO98" s="54" t="str">
        <f t="shared" si="86"/>
        <v/>
      </c>
      <c r="AP98" s="85">
        <f t="shared" si="87"/>
        <v>0</v>
      </c>
      <c r="AQ98" s="63">
        <f t="shared" si="88"/>
        <v>0</v>
      </c>
      <c r="AR98" s="53">
        <f t="shared" si="89"/>
        <v>0</v>
      </c>
      <c r="AS98" s="54" t="str">
        <f t="shared" si="90"/>
        <v/>
      </c>
      <c r="AT98" s="85">
        <f t="shared" si="91"/>
        <v>0</v>
      </c>
      <c r="AU98" s="63">
        <f t="shared" si="92"/>
        <v>0</v>
      </c>
      <c r="AV98" s="53">
        <f t="shared" si="93"/>
        <v>0</v>
      </c>
      <c r="AW98" s="54" t="str">
        <f t="shared" si="94"/>
        <v/>
      </c>
      <c r="AX98" s="85">
        <f t="shared" si="95"/>
        <v>0</v>
      </c>
      <c r="AY98" s="63">
        <f t="shared" si="96"/>
        <v>0</v>
      </c>
      <c r="AZ98" s="53">
        <f t="shared" si="97"/>
        <v>0</v>
      </c>
      <c r="BA98" s="54" t="str">
        <f t="shared" si="98"/>
        <v/>
      </c>
      <c r="BB98" s="85">
        <f t="shared" si="99"/>
        <v>0</v>
      </c>
      <c r="BC98" s="63">
        <f t="shared" si="100"/>
        <v>0</v>
      </c>
      <c r="BD98" s="53">
        <f t="shared" si="101"/>
        <v>0</v>
      </c>
      <c r="BE98" s="54" t="str">
        <f t="shared" si="102"/>
        <v/>
      </c>
      <c r="BF98" s="85">
        <f t="shared" si="103"/>
        <v>0</v>
      </c>
      <c r="BG98" s="63">
        <f t="shared" si="104"/>
        <v>0</v>
      </c>
      <c r="BH98" s="53">
        <f t="shared" si="105"/>
        <v>0</v>
      </c>
      <c r="BI98" s="54" t="str">
        <f t="shared" si="106"/>
        <v/>
      </c>
      <c r="BJ98" s="85">
        <f t="shared" si="107"/>
        <v>0</v>
      </c>
      <c r="BK98" s="63">
        <f t="shared" si="108"/>
        <v>0</v>
      </c>
      <c r="BL98" s="53">
        <f t="shared" si="109"/>
        <v>0</v>
      </c>
      <c r="BM98" s="54" t="str">
        <f t="shared" si="110"/>
        <v/>
      </c>
      <c r="BN98" s="85">
        <f t="shared" si="111"/>
        <v>0</v>
      </c>
      <c r="BO98" s="63">
        <f t="shared" si="112"/>
        <v>0</v>
      </c>
      <c r="BP98" s="53">
        <f t="shared" si="113"/>
        <v>0</v>
      </c>
      <c r="BQ98" s="54" t="str">
        <f t="shared" si="114"/>
        <v/>
      </c>
      <c r="BR98" s="85">
        <f t="shared" si="115"/>
        <v>0</v>
      </c>
      <c r="BS98" s="60">
        <f t="shared" si="65"/>
        <v>0</v>
      </c>
      <c r="BT98" s="59">
        <f t="shared" si="66"/>
        <v>0</v>
      </c>
      <c r="BU98" s="57"/>
      <c r="BV98" s="44"/>
      <c r="BY98" s="44"/>
      <c r="BZ98" s="44"/>
      <c r="CA98" s="279">
        <f t="shared" si="116"/>
        <v>0</v>
      </c>
      <c r="CB98" s="44"/>
      <c r="CC98" s="44"/>
      <c r="CD98" s="44"/>
    </row>
    <row r="99" spans="1:86" ht="16.5" hidden="1" customHeight="1">
      <c r="A99" s="366">
        <f t="shared" si="67"/>
        <v>95</v>
      </c>
      <c r="B99" s="29"/>
      <c r="C99" s="367"/>
      <c r="D99" s="368"/>
      <c r="E99" s="369"/>
      <c r="F99" s="30"/>
      <c r="G99" s="31"/>
      <c r="H99" s="32"/>
      <c r="I99" s="370"/>
      <c r="J99" s="370"/>
      <c r="K99" s="33"/>
      <c r="L99" s="33"/>
      <c r="M99" s="33"/>
      <c r="N99" s="371"/>
      <c r="O99" s="372"/>
      <c r="P99" s="372"/>
      <c r="Q99" s="194" t="s">
        <v>160</v>
      </c>
      <c r="R99" s="107" t="s">
        <v>160</v>
      </c>
      <c r="S99" s="43"/>
      <c r="T99" s="122" t="s">
        <v>160</v>
      </c>
      <c r="U99" s="122" t="s">
        <v>160</v>
      </c>
      <c r="V99" s="195" t="s">
        <v>160</v>
      </c>
      <c r="W99" s="63">
        <f t="shared" si="68"/>
        <v>0</v>
      </c>
      <c r="X99" s="53">
        <f t="shared" si="69"/>
        <v>0</v>
      </c>
      <c r="Y99" s="54" t="str">
        <f t="shared" si="70"/>
        <v/>
      </c>
      <c r="Z99" s="85">
        <f t="shared" si="71"/>
        <v>0</v>
      </c>
      <c r="AA99" s="63">
        <f t="shared" si="72"/>
        <v>0</v>
      </c>
      <c r="AB99" s="53">
        <f t="shared" si="73"/>
        <v>0</v>
      </c>
      <c r="AC99" s="54" t="str">
        <f t="shared" si="74"/>
        <v/>
      </c>
      <c r="AD99" s="85">
        <f t="shared" si="75"/>
        <v>0</v>
      </c>
      <c r="AE99" s="63">
        <f t="shared" si="76"/>
        <v>0</v>
      </c>
      <c r="AF99" s="53">
        <f t="shared" si="77"/>
        <v>0</v>
      </c>
      <c r="AG99" s="54" t="str">
        <f t="shared" si="78"/>
        <v/>
      </c>
      <c r="AH99" s="85">
        <f t="shared" si="79"/>
        <v>0</v>
      </c>
      <c r="AI99" s="63">
        <f t="shared" si="80"/>
        <v>0</v>
      </c>
      <c r="AJ99" s="53">
        <f t="shared" si="81"/>
        <v>0</v>
      </c>
      <c r="AK99" s="54" t="str">
        <f t="shared" si="82"/>
        <v/>
      </c>
      <c r="AL99" s="85">
        <f t="shared" si="83"/>
        <v>0</v>
      </c>
      <c r="AM99" s="63">
        <f t="shared" si="84"/>
        <v>0</v>
      </c>
      <c r="AN99" s="53">
        <f t="shared" si="85"/>
        <v>0</v>
      </c>
      <c r="AO99" s="54" t="str">
        <f t="shared" si="86"/>
        <v/>
      </c>
      <c r="AP99" s="85">
        <f t="shared" si="87"/>
        <v>0</v>
      </c>
      <c r="AQ99" s="63">
        <f t="shared" si="88"/>
        <v>0</v>
      </c>
      <c r="AR99" s="53">
        <f t="shared" si="89"/>
        <v>0</v>
      </c>
      <c r="AS99" s="54" t="str">
        <f t="shared" si="90"/>
        <v/>
      </c>
      <c r="AT99" s="85">
        <f t="shared" si="91"/>
        <v>0</v>
      </c>
      <c r="AU99" s="63">
        <f t="shared" si="92"/>
        <v>0</v>
      </c>
      <c r="AV99" s="53">
        <f t="shared" si="93"/>
        <v>0</v>
      </c>
      <c r="AW99" s="54" t="str">
        <f t="shared" si="94"/>
        <v/>
      </c>
      <c r="AX99" s="85">
        <f t="shared" si="95"/>
        <v>0</v>
      </c>
      <c r="AY99" s="63">
        <f t="shared" si="96"/>
        <v>0</v>
      </c>
      <c r="AZ99" s="53">
        <f t="shared" si="97"/>
        <v>0</v>
      </c>
      <c r="BA99" s="54" t="str">
        <f t="shared" si="98"/>
        <v/>
      </c>
      <c r="BB99" s="85">
        <f t="shared" si="99"/>
        <v>0</v>
      </c>
      <c r="BC99" s="63">
        <f t="shared" si="100"/>
        <v>0</v>
      </c>
      <c r="BD99" s="53">
        <f t="shared" si="101"/>
        <v>0</v>
      </c>
      <c r="BE99" s="54" t="str">
        <f t="shared" si="102"/>
        <v/>
      </c>
      <c r="BF99" s="85">
        <f t="shared" si="103"/>
        <v>0</v>
      </c>
      <c r="BG99" s="63">
        <f t="shared" si="104"/>
        <v>0</v>
      </c>
      <c r="BH99" s="53">
        <f t="shared" si="105"/>
        <v>0</v>
      </c>
      <c r="BI99" s="54" t="str">
        <f t="shared" si="106"/>
        <v/>
      </c>
      <c r="BJ99" s="85">
        <f t="shared" si="107"/>
        <v>0</v>
      </c>
      <c r="BK99" s="63">
        <f t="shared" si="108"/>
        <v>0</v>
      </c>
      <c r="BL99" s="53">
        <f t="shared" si="109"/>
        <v>0</v>
      </c>
      <c r="BM99" s="54" t="str">
        <f t="shared" si="110"/>
        <v/>
      </c>
      <c r="BN99" s="85">
        <f t="shared" si="111"/>
        <v>0</v>
      </c>
      <c r="BO99" s="63">
        <f t="shared" si="112"/>
        <v>0</v>
      </c>
      <c r="BP99" s="53">
        <f t="shared" si="113"/>
        <v>0</v>
      </c>
      <c r="BQ99" s="54" t="str">
        <f t="shared" si="114"/>
        <v/>
      </c>
      <c r="BR99" s="85">
        <f t="shared" si="115"/>
        <v>0</v>
      </c>
      <c r="BS99" s="60">
        <f t="shared" si="65"/>
        <v>0</v>
      </c>
      <c r="BT99" s="59">
        <f t="shared" si="66"/>
        <v>0</v>
      </c>
      <c r="BU99" s="57"/>
      <c r="BV99" s="44"/>
      <c r="BY99" s="44"/>
      <c r="BZ99" s="44"/>
      <c r="CA99" s="279">
        <f t="shared" si="116"/>
        <v>0</v>
      </c>
      <c r="CB99" s="44"/>
      <c r="CC99" s="44"/>
      <c r="CD99" s="44"/>
    </row>
    <row r="100" spans="1:86" ht="16.5" hidden="1" customHeight="1">
      <c r="A100" s="366">
        <f t="shared" si="67"/>
        <v>96</v>
      </c>
      <c r="B100" s="29"/>
      <c r="C100" s="367"/>
      <c r="D100" s="368"/>
      <c r="E100" s="369"/>
      <c r="F100" s="30"/>
      <c r="G100" s="31"/>
      <c r="H100" s="32"/>
      <c r="I100" s="370"/>
      <c r="J100" s="370"/>
      <c r="K100" s="33"/>
      <c r="L100" s="33"/>
      <c r="M100" s="33"/>
      <c r="N100" s="371"/>
      <c r="O100" s="372"/>
      <c r="P100" s="372"/>
      <c r="Q100" s="194" t="s">
        <v>160</v>
      </c>
      <c r="R100" s="107" t="s">
        <v>160</v>
      </c>
      <c r="S100" s="43"/>
      <c r="T100" s="122" t="s">
        <v>160</v>
      </c>
      <c r="U100" s="122" t="s">
        <v>160</v>
      </c>
      <c r="V100" s="195" t="s">
        <v>160</v>
      </c>
      <c r="W100" s="63">
        <f t="shared" si="68"/>
        <v>0</v>
      </c>
      <c r="X100" s="53">
        <f t="shared" si="69"/>
        <v>0</v>
      </c>
      <c r="Y100" s="54" t="str">
        <f t="shared" si="70"/>
        <v/>
      </c>
      <c r="Z100" s="85">
        <f t="shared" si="71"/>
        <v>0</v>
      </c>
      <c r="AA100" s="63">
        <f t="shared" si="72"/>
        <v>0</v>
      </c>
      <c r="AB100" s="53">
        <f t="shared" si="73"/>
        <v>0</v>
      </c>
      <c r="AC100" s="54" t="str">
        <f t="shared" si="74"/>
        <v/>
      </c>
      <c r="AD100" s="85">
        <f t="shared" si="75"/>
        <v>0</v>
      </c>
      <c r="AE100" s="63">
        <f t="shared" si="76"/>
        <v>0</v>
      </c>
      <c r="AF100" s="53">
        <f t="shared" si="77"/>
        <v>0</v>
      </c>
      <c r="AG100" s="54" t="str">
        <f t="shared" si="78"/>
        <v/>
      </c>
      <c r="AH100" s="85">
        <f t="shared" si="79"/>
        <v>0</v>
      </c>
      <c r="AI100" s="63">
        <f t="shared" si="80"/>
        <v>0</v>
      </c>
      <c r="AJ100" s="53">
        <f t="shared" si="81"/>
        <v>0</v>
      </c>
      <c r="AK100" s="54" t="str">
        <f t="shared" si="82"/>
        <v/>
      </c>
      <c r="AL100" s="85">
        <f t="shared" si="83"/>
        <v>0</v>
      </c>
      <c r="AM100" s="63">
        <f t="shared" si="84"/>
        <v>0</v>
      </c>
      <c r="AN100" s="53">
        <f t="shared" si="85"/>
        <v>0</v>
      </c>
      <c r="AO100" s="54" t="str">
        <f t="shared" si="86"/>
        <v/>
      </c>
      <c r="AP100" s="85">
        <f t="shared" si="87"/>
        <v>0</v>
      </c>
      <c r="AQ100" s="63">
        <f t="shared" si="88"/>
        <v>0</v>
      </c>
      <c r="AR100" s="53">
        <f t="shared" si="89"/>
        <v>0</v>
      </c>
      <c r="AS100" s="54" t="str">
        <f t="shared" si="90"/>
        <v/>
      </c>
      <c r="AT100" s="85">
        <f t="shared" si="91"/>
        <v>0</v>
      </c>
      <c r="AU100" s="63">
        <f t="shared" si="92"/>
        <v>0</v>
      </c>
      <c r="AV100" s="53">
        <f t="shared" si="93"/>
        <v>0</v>
      </c>
      <c r="AW100" s="54" t="str">
        <f t="shared" si="94"/>
        <v/>
      </c>
      <c r="AX100" s="85">
        <f t="shared" si="95"/>
        <v>0</v>
      </c>
      <c r="AY100" s="63">
        <f t="shared" si="96"/>
        <v>0</v>
      </c>
      <c r="AZ100" s="53">
        <f t="shared" si="97"/>
        <v>0</v>
      </c>
      <c r="BA100" s="54" t="str">
        <f t="shared" si="98"/>
        <v/>
      </c>
      <c r="BB100" s="85">
        <f t="shared" si="99"/>
        <v>0</v>
      </c>
      <c r="BC100" s="63">
        <f t="shared" si="100"/>
        <v>0</v>
      </c>
      <c r="BD100" s="53">
        <f t="shared" si="101"/>
        <v>0</v>
      </c>
      <c r="BE100" s="54" t="str">
        <f t="shared" si="102"/>
        <v/>
      </c>
      <c r="BF100" s="85">
        <f t="shared" si="103"/>
        <v>0</v>
      </c>
      <c r="BG100" s="63">
        <f t="shared" si="104"/>
        <v>0</v>
      </c>
      <c r="BH100" s="53">
        <f t="shared" si="105"/>
        <v>0</v>
      </c>
      <c r="BI100" s="54" t="str">
        <f t="shared" si="106"/>
        <v/>
      </c>
      <c r="BJ100" s="85">
        <f t="shared" si="107"/>
        <v>0</v>
      </c>
      <c r="BK100" s="63">
        <f t="shared" si="108"/>
        <v>0</v>
      </c>
      <c r="BL100" s="53">
        <f t="shared" si="109"/>
        <v>0</v>
      </c>
      <c r="BM100" s="54" t="str">
        <f t="shared" si="110"/>
        <v/>
      </c>
      <c r="BN100" s="85">
        <f t="shared" si="111"/>
        <v>0</v>
      </c>
      <c r="BO100" s="63">
        <f t="shared" si="112"/>
        <v>0</v>
      </c>
      <c r="BP100" s="53">
        <f t="shared" si="113"/>
        <v>0</v>
      </c>
      <c r="BQ100" s="54" t="str">
        <f t="shared" si="114"/>
        <v/>
      </c>
      <c r="BR100" s="85">
        <f t="shared" si="115"/>
        <v>0</v>
      </c>
      <c r="BS100" s="60">
        <f t="shared" si="65"/>
        <v>0</v>
      </c>
      <c r="BT100" s="59">
        <f t="shared" si="66"/>
        <v>0</v>
      </c>
      <c r="BU100" s="57"/>
      <c r="BV100" s="44"/>
      <c r="BY100" s="44"/>
      <c r="BZ100" s="44"/>
      <c r="CA100" s="279">
        <f t="shared" si="116"/>
        <v>0</v>
      </c>
      <c r="CB100" s="44"/>
      <c r="CC100" s="44"/>
      <c r="CD100" s="44"/>
    </row>
    <row r="101" spans="1:86" ht="16.5" hidden="1" customHeight="1">
      <c r="A101" s="366">
        <f t="shared" si="67"/>
        <v>97</v>
      </c>
      <c r="B101" s="29"/>
      <c r="C101" s="367"/>
      <c r="D101" s="368"/>
      <c r="E101" s="369"/>
      <c r="F101" s="30"/>
      <c r="G101" s="31"/>
      <c r="H101" s="32"/>
      <c r="I101" s="370"/>
      <c r="J101" s="370"/>
      <c r="K101" s="33"/>
      <c r="L101" s="33"/>
      <c r="M101" s="33"/>
      <c r="N101" s="371"/>
      <c r="O101" s="372"/>
      <c r="P101" s="372"/>
      <c r="Q101" s="194" t="s">
        <v>160</v>
      </c>
      <c r="R101" s="107" t="s">
        <v>160</v>
      </c>
      <c r="S101" s="43"/>
      <c r="T101" s="122" t="s">
        <v>160</v>
      </c>
      <c r="U101" s="122" t="s">
        <v>160</v>
      </c>
      <c r="V101" s="195" t="s">
        <v>160</v>
      </c>
      <c r="W101" s="63">
        <f t="shared" si="68"/>
        <v>0</v>
      </c>
      <c r="X101" s="53">
        <f t="shared" si="69"/>
        <v>0</v>
      </c>
      <c r="Y101" s="54" t="str">
        <f t="shared" si="70"/>
        <v/>
      </c>
      <c r="Z101" s="85">
        <f t="shared" si="71"/>
        <v>0</v>
      </c>
      <c r="AA101" s="63">
        <f t="shared" si="72"/>
        <v>0</v>
      </c>
      <c r="AB101" s="53">
        <f t="shared" si="73"/>
        <v>0</v>
      </c>
      <c r="AC101" s="54" t="str">
        <f t="shared" si="74"/>
        <v/>
      </c>
      <c r="AD101" s="85">
        <f t="shared" si="75"/>
        <v>0</v>
      </c>
      <c r="AE101" s="63">
        <f t="shared" si="76"/>
        <v>0</v>
      </c>
      <c r="AF101" s="53">
        <f t="shared" si="77"/>
        <v>0</v>
      </c>
      <c r="AG101" s="54" t="str">
        <f t="shared" si="78"/>
        <v/>
      </c>
      <c r="AH101" s="85">
        <f t="shared" si="79"/>
        <v>0</v>
      </c>
      <c r="AI101" s="63">
        <f t="shared" si="80"/>
        <v>0</v>
      </c>
      <c r="AJ101" s="53">
        <f t="shared" si="81"/>
        <v>0</v>
      </c>
      <c r="AK101" s="54" t="str">
        <f t="shared" si="82"/>
        <v/>
      </c>
      <c r="AL101" s="85">
        <f t="shared" si="83"/>
        <v>0</v>
      </c>
      <c r="AM101" s="63">
        <f t="shared" si="84"/>
        <v>0</v>
      </c>
      <c r="AN101" s="53">
        <f t="shared" si="85"/>
        <v>0</v>
      </c>
      <c r="AO101" s="54" t="str">
        <f t="shared" si="86"/>
        <v/>
      </c>
      <c r="AP101" s="85">
        <f t="shared" si="87"/>
        <v>0</v>
      </c>
      <c r="AQ101" s="63">
        <f t="shared" si="88"/>
        <v>0</v>
      </c>
      <c r="AR101" s="53">
        <f t="shared" si="89"/>
        <v>0</v>
      </c>
      <c r="AS101" s="54" t="str">
        <f t="shared" si="90"/>
        <v/>
      </c>
      <c r="AT101" s="85">
        <f t="shared" si="91"/>
        <v>0</v>
      </c>
      <c r="AU101" s="63">
        <f t="shared" si="92"/>
        <v>0</v>
      </c>
      <c r="AV101" s="53">
        <f t="shared" si="93"/>
        <v>0</v>
      </c>
      <c r="AW101" s="54" t="str">
        <f t="shared" si="94"/>
        <v/>
      </c>
      <c r="AX101" s="85">
        <f t="shared" si="95"/>
        <v>0</v>
      </c>
      <c r="AY101" s="63">
        <f t="shared" si="96"/>
        <v>0</v>
      </c>
      <c r="AZ101" s="53">
        <f t="shared" si="97"/>
        <v>0</v>
      </c>
      <c r="BA101" s="54" t="str">
        <f t="shared" si="98"/>
        <v/>
      </c>
      <c r="BB101" s="85">
        <f t="shared" si="99"/>
        <v>0</v>
      </c>
      <c r="BC101" s="63">
        <f t="shared" si="100"/>
        <v>0</v>
      </c>
      <c r="BD101" s="53">
        <f t="shared" si="101"/>
        <v>0</v>
      </c>
      <c r="BE101" s="54" t="str">
        <f t="shared" si="102"/>
        <v/>
      </c>
      <c r="BF101" s="85">
        <f t="shared" si="103"/>
        <v>0</v>
      </c>
      <c r="BG101" s="63">
        <f t="shared" si="104"/>
        <v>0</v>
      </c>
      <c r="BH101" s="53">
        <f t="shared" si="105"/>
        <v>0</v>
      </c>
      <c r="BI101" s="54" t="str">
        <f t="shared" si="106"/>
        <v/>
      </c>
      <c r="BJ101" s="85">
        <f t="shared" si="107"/>
        <v>0</v>
      </c>
      <c r="BK101" s="63">
        <f t="shared" si="108"/>
        <v>0</v>
      </c>
      <c r="BL101" s="53">
        <f t="shared" si="109"/>
        <v>0</v>
      </c>
      <c r="BM101" s="54" t="str">
        <f t="shared" si="110"/>
        <v/>
      </c>
      <c r="BN101" s="85">
        <f t="shared" si="111"/>
        <v>0</v>
      </c>
      <c r="BO101" s="63">
        <f t="shared" si="112"/>
        <v>0</v>
      </c>
      <c r="BP101" s="53">
        <f t="shared" si="113"/>
        <v>0</v>
      </c>
      <c r="BQ101" s="54" t="str">
        <f t="shared" si="114"/>
        <v/>
      </c>
      <c r="BR101" s="85">
        <f t="shared" si="115"/>
        <v>0</v>
      </c>
      <c r="BS101" s="60">
        <f t="shared" si="65"/>
        <v>0</v>
      </c>
      <c r="BT101" s="59">
        <f t="shared" si="66"/>
        <v>0</v>
      </c>
      <c r="BU101" s="57"/>
      <c r="BV101" s="44"/>
      <c r="BY101" s="44"/>
      <c r="BZ101" s="44"/>
      <c r="CA101" s="279">
        <f t="shared" si="116"/>
        <v>0</v>
      </c>
      <c r="CB101" s="44"/>
      <c r="CC101" s="44"/>
      <c r="CD101" s="44"/>
    </row>
    <row r="102" spans="1:86" ht="16.5" hidden="1" customHeight="1">
      <c r="A102" s="366">
        <f t="shared" si="67"/>
        <v>98</v>
      </c>
      <c r="B102" s="29"/>
      <c r="C102" s="367"/>
      <c r="D102" s="368"/>
      <c r="E102" s="369"/>
      <c r="F102" s="30"/>
      <c r="G102" s="31"/>
      <c r="H102" s="32"/>
      <c r="I102" s="370"/>
      <c r="J102" s="370"/>
      <c r="K102" s="33"/>
      <c r="L102" s="33"/>
      <c r="M102" s="33"/>
      <c r="N102" s="371"/>
      <c r="O102" s="372"/>
      <c r="P102" s="372"/>
      <c r="Q102" s="194" t="s">
        <v>160</v>
      </c>
      <c r="R102" s="107" t="s">
        <v>160</v>
      </c>
      <c r="S102" s="43"/>
      <c r="T102" s="122" t="s">
        <v>160</v>
      </c>
      <c r="U102" s="122" t="s">
        <v>160</v>
      </c>
      <c r="V102" s="195" t="s">
        <v>160</v>
      </c>
      <c r="W102" s="63">
        <f t="shared" si="68"/>
        <v>0</v>
      </c>
      <c r="X102" s="53">
        <f t="shared" si="69"/>
        <v>0</v>
      </c>
      <c r="Y102" s="54" t="str">
        <f t="shared" si="70"/>
        <v/>
      </c>
      <c r="Z102" s="85">
        <f t="shared" si="71"/>
        <v>0</v>
      </c>
      <c r="AA102" s="63">
        <f t="shared" si="72"/>
        <v>0</v>
      </c>
      <c r="AB102" s="53">
        <f t="shared" si="73"/>
        <v>0</v>
      </c>
      <c r="AC102" s="54" t="str">
        <f t="shared" si="74"/>
        <v/>
      </c>
      <c r="AD102" s="85">
        <f t="shared" si="75"/>
        <v>0</v>
      </c>
      <c r="AE102" s="63">
        <f t="shared" si="76"/>
        <v>0</v>
      </c>
      <c r="AF102" s="53">
        <f t="shared" si="77"/>
        <v>0</v>
      </c>
      <c r="AG102" s="54" t="str">
        <f t="shared" si="78"/>
        <v/>
      </c>
      <c r="AH102" s="85">
        <f t="shared" si="79"/>
        <v>0</v>
      </c>
      <c r="AI102" s="63">
        <f t="shared" si="80"/>
        <v>0</v>
      </c>
      <c r="AJ102" s="53">
        <f t="shared" si="81"/>
        <v>0</v>
      </c>
      <c r="AK102" s="54" t="str">
        <f t="shared" si="82"/>
        <v/>
      </c>
      <c r="AL102" s="85">
        <f t="shared" si="83"/>
        <v>0</v>
      </c>
      <c r="AM102" s="63">
        <f t="shared" si="84"/>
        <v>0</v>
      </c>
      <c r="AN102" s="53">
        <f t="shared" si="85"/>
        <v>0</v>
      </c>
      <c r="AO102" s="54" t="str">
        <f t="shared" si="86"/>
        <v/>
      </c>
      <c r="AP102" s="85">
        <f t="shared" si="87"/>
        <v>0</v>
      </c>
      <c r="AQ102" s="63">
        <f t="shared" si="88"/>
        <v>0</v>
      </c>
      <c r="AR102" s="53">
        <f t="shared" si="89"/>
        <v>0</v>
      </c>
      <c r="AS102" s="54" t="str">
        <f t="shared" si="90"/>
        <v/>
      </c>
      <c r="AT102" s="85">
        <f t="shared" si="91"/>
        <v>0</v>
      </c>
      <c r="AU102" s="63">
        <f t="shared" si="92"/>
        <v>0</v>
      </c>
      <c r="AV102" s="53">
        <f t="shared" si="93"/>
        <v>0</v>
      </c>
      <c r="AW102" s="54" t="str">
        <f t="shared" si="94"/>
        <v/>
      </c>
      <c r="AX102" s="85">
        <f t="shared" si="95"/>
        <v>0</v>
      </c>
      <c r="AY102" s="63">
        <f t="shared" si="96"/>
        <v>0</v>
      </c>
      <c r="AZ102" s="53">
        <f t="shared" si="97"/>
        <v>0</v>
      </c>
      <c r="BA102" s="54" t="str">
        <f t="shared" si="98"/>
        <v/>
      </c>
      <c r="BB102" s="85">
        <f t="shared" si="99"/>
        <v>0</v>
      </c>
      <c r="BC102" s="63">
        <f t="shared" si="100"/>
        <v>0</v>
      </c>
      <c r="BD102" s="53">
        <f t="shared" si="101"/>
        <v>0</v>
      </c>
      <c r="BE102" s="54" t="str">
        <f t="shared" si="102"/>
        <v/>
      </c>
      <c r="BF102" s="85">
        <f t="shared" si="103"/>
        <v>0</v>
      </c>
      <c r="BG102" s="63">
        <f t="shared" si="104"/>
        <v>0</v>
      </c>
      <c r="BH102" s="53">
        <f t="shared" si="105"/>
        <v>0</v>
      </c>
      <c r="BI102" s="54" t="str">
        <f t="shared" si="106"/>
        <v/>
      </c>
      <c r="BJ102" s="85">
        <f t="shared" si="107"/>
        <v>0</v>
      </c>
      <c r="BK102" s="63">
        <f t="shared" si="108"/>
        <v>0</v>
      </c>
      <c r="BL102" s="53">
        <f t="shared" si="109"/>
        <v>0</v>
      </c>
      <c r="BM102" s="54" t="str">
        <f t="shared" si="110"/>
        <v/>
      </c>
      <c r="BN102" s="85">
        <f t="shared" si="111"/>
        <v>0</v>
      </c>
      <c r="BO102" s="63">
        <f t="shared" si="112"/>
        <v>0</v>
      </c>
      <c r="BP102" s="53">
        <f t="shared" si="113"/>
        <v>0</v>
      </c>
      <c r="BQ102" s="54" t="str">
        <f t="shared" si="114"/>
        <v/>
      </c>
      <c r="BR102" s="85">
        <f t="shared" si="115"/>
        <v>0</v>
      </c>
      <c r="BS102" s="60">
        <f t="shared" si="65"/>
        <v>0</v>
      </c>
      <c r="BT102" s="59">
        <f t="shared" si="66"/>
        <v>0</v>
      </c>
      <c r="BU102" s="57"/>
      <c r="BV102" s="44"/>
      <c r="BY102" s="44"/>
      <c r="BZ102" s="44"/>
      <c r="CA102" s="279">
        <f t="shared" si="116"/>
        <v>0</v>
      </c>
      <c r="CB102" s="44"/>
      <c r="CC102" s="44"/>
      <c r="CD102" s="44"/>
    </row>
    <row r="103" spans="1:86" ht="16.5" hidden="1" customHeight="1">
      <c r="A103" s="366">
        <f t="shared" si="67"/>
        <v>99</v>
      </c>
      <c r="B103" s="29"/>
      <c r="C103" s="367"/>
      <c r="D103" s="368"/>
      <c r="E103" s="369"/>
      <c r="F103" s="30"/>
      <c r="G103" s="31"/>
      <c r="H103" s="32"/>
      <c r="I103" s="370"/>
      <c r="J103" s="370"/>
      <c r="K103" s="33"/>
      <c r="L103" s="33"/>
      <c r="M103" s="33"/>
      <c r="N103" s="371"/>
      <c r="O103" s="372"/>
      <c r="P103" s="372"/>
      <c r="Q103" s="194" t="s">
        <v>160</v>
      </c>
      <c r="R103" s="107" t="s">
        <v>160</v>
      </c>
      <c r="S103" s="43"/>
      <c r="T103" s="122" t="s">
        <v>160</v>
      </c>
      <c r="U103" s="122" t="s">
        <v>160</v>
      </c>
      <c r="V103" s="195" t="s">
        <v>160</v>
      </c>
      <c r="W103" s="63">
        <f t="shared" si="68"/>
        <v>0</v>
      </c>
      <c r="X103" s="53">
        <f t="shared" si="69"/>
        <v>0</v>
      </c>
      <c r="Y103" s="54" t="str">
        <f t="shared" si="70"/>
        <v/>
      </c>
      <c r="Z103" s="85">
        <f t="shared" si="71"/>
        <v>0</v>
      </c>
      <c r="AA103" s="63">
        <f t="shared" si="72"/>
        <v>0</v>
      </c>
      <c r="AB103" s="53">
        <f t="shared" si="73"/>
        <v>0</v>
      </c>
      <c r="AC103" s="54" t="str">
        <f t="shared" si="74"/>
        <v/>
      </c>
      <c r="AD103" s="85">
        <f t="shared" si="75"/>
        <v>0</v>
      </c>
      <c r="AE103" s="63">
        <f t="shared" si="76"/>
        <v>0</v>
      </c>
      <c r="AF103" s="53">
        <f t="shared" si="77"/>
        <v>0</v>
      </c>
      <c r="AG103" s="54" t="str">
        <f t="shared" si="78"/>
        <v/>
      </c>
      <c r="AH103" s="85">
        <f t="shared" si="79"/>
        <v>0</v>
      </c>
      <c r="AI103" s="63">
        <f t="shared" si="80"/>
        <v>0</v>
      </c>
      <c r="AJ103" s="53">
        <f t="shared" si="81"/>
        <v>0</v>
      </c>
      <c r="AK103" s="54" t="str">
        <f t="shared" si="82"/>
        <v/>
      </c>
      <c r="AL103" s="85">
        <f t="shared" si="83"/>
        <v>0</v>
      </c>
      <c r="AM103" s="63">
        <f t="shared" si="84"/>
        <v>0</v>
      </c>
      <c r="AN103" s="53">
        <f t="shared" si="85"/>
        <v>0</v>
      </c>
      <c r="AO103" s="54" t="str">
        <f t="shared" si="86"/>
        <v/>
      </c>
      <c r="AP103" s="85">
        <f t="shared" si="87"/>
        <v>0</v>
      </c>
      <c r="AQ103" s="63">
        <f t="shared" si="88"/>
        <v>0</v>
      </c>
      <c r="AR103" s="53">
        <f t="shared" si="89"/>
        <v>0</v>
      </c>
      <c r="AS103" s="54" t="str">
        <f t="shared" si="90"/>
        <v/>
      </c>
      <c r="AT103" s="85">
        <f t="shared" si="91"/>
        <v>0</v>
      </c>
      <c r="AU103" s="63">
        <f t="shared" si="92"/>
        <v>0</v>
      </c>
      <c r="AV103" s="53">
        <f t="shared" si="93"/>
        <v>0</v>
      </c>
      <c r="AW103" s="54" t="str">
        <f t="shared" si="94"/>
        <v/>
      </c>
      <c r="AX103" s="85">
        <f t="shared" si="95"/>
        <v>0</v>
      </c>
      <c r="AY103" s="63">
        <f t="shared" si="96"/>
        <v>0</v>
      </c>
      <c r="AZ103" s="53">
        <f t="shared" si="97"/>
        <v>0</v>
      </c>
      <c r="BA103" s="54" t="str">
        <f t="shared" si="98"/>
        <v/>
      </c>
      <c r="BB103" s="85">
        <f t="shared" si="99"/>
        <v>0</v>
      </c>
      <c r="BC103" s="63">
        <f t="shared" si="100"/>
        <v>0</v>
      </c>
      <c r="BD103" s="53">
        <f t="shared" si="101"/>
        <v>0</v>
      </c>
      <c r="BE103" s="54" t="str">
        <f t="shared" si="102"/>
        <v/>
      </c>
      <c r="BF103" s="85">
        <f t="shared" si="103"/>
        <v>0</v>
      </c>
      <c r="BG103" s="63">
        <f t="shared" si="104"/>
        <v>0</v>
      </c>
      <c r="BH103" s="53">
        <f t="shared" si="105"/>
        <v>0</v>
      </c>
      <c r="BI103" s="54" t="str">
        <f t="shared" si="106"/>
        <v/>
      </c>
      <c r="BJ103" s="85">
        <f t="shared" si="107"/>
        <v>0</v>
      </c>
      <c r="BK103" s="63">
        <f t="shared" si="108"/>
        <v>0</v>
      </c>
      <c r="BL103" s="53">
        <f t="shared" si="109"/>
        <v>0</v>
      </c>
      <c r="BM103" s="54" t="str">
        <f t="shared" si="110"/>
        <v/>
      </c>
      <c r="BN103" s="85">
        <f t="shared" si="111"/>
        <v>0</v>
      </c>
      <c r="BO103" s="63">
        <f t="shared" si="112"/>
        <v>0</v>
      </c>
      <c r="BP103" s="53">
        <f t="shared" si="113"/>
        <v>0</v>
      </c>
      <c r="BQ103" s="54" t="str">
        <f t="shared" si="114"/>
        <v/>
      </c>
      <c r="BR103" s="85">
        <f t="shared" si="115"/>
        <v>0</v>
      </c>
      <c r="BS103" s="60">
        <f t="shared" si="65"/>
        <v>0</v>
      </c>
      <c r="BT103" s="59">
        <f t="shared" si="66"/>
        <v>0</v>
      </c>
      <c r="BU103" s="57"/>
      <c r="BV103" s="44"/>
      <c r="BY103" s="44"/>
      <c r="BZ103" s="44"/>
      <c r="CA103" s="279">
        <f t="shared" si="116"/>
        <v>0</v>
      </c>
      <c r="CB103" s="44"/>
      <c r="CC103" s="44"/>
      <c r="CD103" s="44"/>
    </row>
    <row r="104" spans="1:86" ht="16.5" hidden="1" customHeight="1" thickBot="1">
      <c r="A104" s="366">
        <f t="shared" si="67"/>
        <v>100</v>
      </c>
      <c r="B104" s="29"/>
      <c r="C104" s="367"/>
      <c r="D104" s="368"/>
      <c r="E104" s="369"/>
      <c r="F104" s="30"/>
      <c r="G104" s="31"/>
      <c r="H104" s="32"/>
      <c r="I104" s="370"/>
      <c r="J104" s="370"/>
      <c r="K104" s="33"/>
      <c r="L104" s="33"/>
      <c r="M104" s="33"/>
      <c r="N104" s="371"/>
      <c r="O104" s="372"/>
      <c r="P104" s="372"/>
      <c r="Q104" s="196" t="s">
        <v>160</v>
      </c>
      <c r="R104" s="197" t="s">
        <v>160</v>
      </c>
      <c r="S104" s="198"/>
      <c r="T104" s="199" t="s">
        <v>160</v>
      </c>
      <c r="U104" s="199" t="s">
        <v>160</v>
      </c>
      <c r="V104" s="200" t="s">
        <v>160</v>
      </c>
      <c r="W104" s="63">
        <f t="shared" si="68"/>
        <v>0</v>
      </c>
      <c r="X104" s="53">
        <f t="shared" si="69"/>
        <v>0</v>
      </c>
      <c r="Y104" s="54" t="str">
        <f t="shared" si="70"/>
        <v/>
      </c>
      <c r="Z104" s="85">
        <f t="shared" si="71"/>
        <v>0</v>
      </c>
      <c r="AA104" s="63">
        <f t="shared" si="72"/>
        <v>0</v>
      </c>
      <c r="AB104" s="53">
        <f t="shared" si="73"/>
        <v>0</v>
      </c>
      <c r="AC104" s="54" t="str">
        <f t="shared" si="74"/>
        <v/>
      </c>
      <c r="AD104" s="85">
        <f t="shared" si="75"/>
        <v>0</v>
      </c>
      <c r="AE104" s="63">
        <f t="shared" si="76"/>
        <v>0</v>
      </c>
      <c r="AF104" s="53">
        <f t="shared" si="77"/>
        <v>0</v>
      </c>
      <c r="AG104" s="54" t="str">
        <f t="shared" si="78"/>
        <v/>
      </c>
      <c r="AH104" s="85">
        <f t="shared" si="79"/>
        <v>0</v>
      </c>
      <c r="AI104" s="63">
        <f t="shared" si="80"/>
        <v>0</v>
      </c>
      <c r="AJ104" s="53">
        <f t="shared" si="81"/>
        <v>0</v>
      </c>
      <c r="AK104" s="54" t="str">
        <f t="shared" si="82"/>
        <v/>
      </c>
      <c r="AL104" s="85">
        <f t="shared" si="83"/>
        <v>0</v>
      </c>
      <c r="AM104" s="63">
        <f t="shared" si="84"/>
        <v>0</v>
      </c>
      <c r="AN104" s="53">
        <f t="shared" si="85"/>
        <v>0</v>
      </c>
      <c r="AO104" s="54" t="str">
        <f t="shared" si="86"/>
        <v/>
      </c>
      <c r="AP104" s="85">
        <f t="shared" si="87"/>
        <v>0</v>
      </c>
      <c r="AQ104" s="63">
        <f t="shared" si="88"/>
        <v>0</v>
      </c>
      <c r="AR104" s="53">
        <f t="shared" si="89"/>
        <v>0</v>
      </c>
      <c r="AS104" s="54" t="str">
        <f t="shared" si="90"/>
        <v/>
      </c>
      <c r="AT104" s="85">
        <f t="shared" si="91"/>
        <v>0</v>
      </c>
      <c r="AU104" s="63">
        <f t="shared" si="92"/>
        <v>0</v>
      </c>
      <c r="AV104" s="53">
        <f t="shared" si="93"/>
        <v>0</v>
      </c>
      <c r="AW104" s="54" t="str">
        <f t="shared" si="94"/>
        <v/>
      </c>
      <c r="AX104" s="85">
        <f t="shared" si="95"/>
        <v>0</v>
      </c>
      <c r="AY104" s="63">
        <f t="shared" si="96"/>
        <v>0</v>
      </c>
      <c r="AZ104" s="53">
        <f t="shared" si="97"/>
        <v>0</v>
      </c>
      <c r="BA104" s="54" t="str">
        <f t="shared" si="98"/>
        <v/>
      </c>
      <c r="BB104" s="85">
        <f t="shared" si="99"/>
        <v>0</v>
      </c>
      <c r="BC104" s="63">
        <f t="shared" si="100"/>
        <v>0</v>
      </c>
      <c r="BD104" s="53">
        <f t="shared" si="101"/>
        <v>0</v>
      </c>
      <c r="BE104" s="54" t="str">
        <f t="shared" si="102"/>
        <v/>
      </c>
      <c r="BF104" s="85">
        <f t="shared" si="103"/>
        <v>0</v>
      </c>
      <c r="BG104" s="63">
        <f t="shared" si="104"/>
        <v>0</v>
      </c>
      <c r="BH104" s="53">
        <f t="shared" si="105"/>
        <v>0</v>
      </c>
      <c r="BI104" s="54" t="str">
        <f t="shared" si="106"/>
        <v/>
      </c>
      <c r="BJ104" s="85">
        <f t="shared" si="107"/>
        <v>0</v>
      </c>
      <c r="BK104" s="63">
        <f t="shared" si="108"/>
        <v>0</v>
      </c>
      <c r="BL104" s="53">
        <f t="shared" si="109"/>
        <v>0</v>
      </c>
      <c r="BM104" s="54" t="str">
        <f t="shared" si="110"/>
        <v/>
      </c>
      <c r="BN104" s="85">
        <f t="shared" si="111"/>
        <v>0</v>
      </c>
      <c r="BO104" s="63">
        <f t="shared" si="112"/>
        <v>0</v>
      </c>
      <c r="BP104" s="53">
        <f t="shared" si="113"/>
        <v>0</v>
      </c>
      <c r="BQ104" s="54" t="str">
        <f t="shared" si="114"/>
        <v/>
      </c>
      <c r="BR104" s="85">
        <f t="shared" si="115"/>
        <v>0</v>
      </c>
      <c r="BS104" s="60">
        <f t="shared" si="65"/>
        <v>0</v>
      </c>
      <c r="BT104" s="59">
        <f t="shared" si="66"/>
        <v>0</v>
      </c>
      <c r="BU104" s="57"/>
      <c r="BV104" s="44"/>
      <c r="BY104" s="44"/>
      <c r="BZ104" s="44"/>
      <c r="CA104" s="279">
        <f t="shared" si="116"/>
        <v>0</v>
      </c>
      <c r="CB104" s="44"/>
      <c r="CC104" s="44"/>
      <c r="CD104" s="44"/>
    </row>
    <row r="105" spans="1:86" ht="12.75" customHeight="1" thickTop="1" thickBot="1">
      <c r="A105" s="364" t="s">
        <v>0</v>
      </c>
      <c r="B105" s="38"/>
      <c r="C105" s="38"/>
      <c r="D105" s="146"/>
      <c r="E105" s="146"/>
      <c r="F105" s="146"/>
      <c r="G105" s="146"/>
      <c r="H105" s="38"/>
      <c r="I105" s="38"/>
      <c r="J105" s="38"/>
      <c r="K105" s="365"/>
      <c r="L105" s="365"/>
      <c r="M105" s="365"/>
      <c r="N105" s="47">
        <f>SUM(N5:N12)</f>
        <v>0</v>
      </c>
      <c r="O105" s="38"/>
      <c r="P105" s="38"/>
      <c r="Q105" s="48">
        <f>COUNTIF(Q5:Q104,"여")</f>
        <v>0</v>
      </c>
      <c r="R105" s="48">
        <f>COUNTIF(R5:R104,"여")</f>
        <v>0</v>
      </c>
      <c r="S105" s="38"/>
      <c r="T105" s="48">
        <f>COUNTIF(T5:T104,"여")</f>
        <v>0</v>
      </c>
      <c r="U105" s="48">
        <f t="shared" ref="U105:V105" si="117">COUNTIF(U5:U104,"여")</f>
        <v>0</v>
      </c>
      <c r="V105" s="48">
        <f t="shared" si="117"/>
        <v>0</v>
      </c>
      <c r="W105" s="65">
        <f>SUM(W5:W104)</f>
        <v>7</v>
      </c>
      <c r="X105" s="66"/>
      <c r="Y105" s="66"/>
      <c r="Z105" s="67">
        <f>SUM(Z5:Z104)</f>
        <v>5</v>
      </c>
      <c r="AA105" s="65">
        <f>SUM(AA5:AA104)</f>
        <v>6</v>
      </c>
      <c r="AB105" s="66"/>
      <c r="AC105" s="66"/>
      <c r="AD105" s="67">
        <f>SUM(AD5:AD104)</f>
        <v>4</v>
      </c>
      <c r="AE105" s="65">
        <f t="shared" ref="AE105" si="118">SUM(AE5:AE104)</f>
        <v>7</v>
      </c>
      <c r="AF105" s="66"/>
      <c r="AG105" s="66"/>
      <c r="AH105" s="67">
        <f t="shared" ref="AH105:AI105" si="119">SUM(AH5:AH104)</f>
        <v>5</v>
      </c>
      <c r="AI105" s="65">
        <f t="shared" si="119"/>
        <v>7</v>
      </c>
      <c r="AJ105" s="66"/>
      <c r="AK105" s="66"/>
      <c r="AL105" s="67">
        <f t="shared" ref="AL105:AM105" si="120">SUM(AL5:AL104)</f>
        <v>5</v>
      </c>
      <c r="AM105" s="65">
        <f t="shared" si="120"/>
        <v>7</v>
      </c>
      <c r="AN105" s="66"/>
      <c r="AO105" s="66"/>
      <c r="AP105" s="67">
        <f t="shared" ref="AP105:AQ105" si="121">SUM(AP5:AP104)</f>
        <v>5</v>
      </c>
      <c r="AQ105" s="65">
        <f t="shared" si="121"/>
        <v>7</v>
      </c>
      <c r="AR105" s="66"/>
      <c r="AS105" s="66"/>
      <c r="AT105" s="67">
        <f t="shared" ref="AT105:AU105" si="122">SUM(AT5:AT104)</f>
        <v>5</v>
      </c>
      <c r="AU105" s="65">
        <f t="shared" si="122"/>
        <v>7</v>
      </c>
      <c r="AV105" s="66"/>
      <c r="AW105" s="66"/>
      <c r="AX105" s="67">
        <f t="shared" ref="AX105:AY105" si="123">SUM(AX5:AX104)</f>
        <v>5</v>
      </c>
      <c r="AY105" s="65">
        <f t="shared" si="123"/>
        <v>7</v>
      </c>
      <c r="AZ105" s="66"/>
      <c r="BA105" s="66"/>
      <c r="BB105" s="67">
        <f t="shared" ref="BB105:BC105" si="124">SUM(BB5:BB104)</f>
        <v>5</v>
      </c>
      <c r="BC105" s="65">
        <f t="shared" si="124"/>
        <v>6</v>
      </c>
      <c r="BD105" s="66"/>
      <c r="BE105" s="66"/>
      <c r="BF105" s="67">
        <f t="shared" ref="BF105:BG105" si="125">SUM(BF5:BF104)</f>
        <v>4</v>
      </c>
      <c r="BG105" s="65">
        <f t="shared" si="125"/>
        <v>6</v>
      </c>
      <c r="BH105" s="66"/>
      <c r="BI105" s="66"/>
      <c r="BJ105" s="67">
        <f t="shared" ref="BJ105:BK105" si="126">SUM(BJ5:BJ104)</f>
        <v>4</v>
      </c>
      <c r="BK105" s="65">
        <f t="shared" si="126"/>
        <v>6</v>
      </c>
      <c r="BL105" s="66"/>
      <c r="BM105" s="66"/>
      <c r="BN105" s="67">
        <f t="shared" ref="BN105:BO105" si="127">SUM(BN5:BN104)</f>
        <v>4</v>
      </c>
      <c r="BO105" s="65">
        <f t="shared" si="127"/>
        <v>6</v>
      </c>
      <c r="BP105" s="66"/>
      <c r="BQ105" s="66"/>
      <c r="BR105" s="67">
        <f t="shared" ref="BR105" si="128">SUM(BR5:BR104)</f>
        <v>4</v>
      </c>
      <c r="BS105" s="163">
        <f>SUM(BS5:BS104)</f>
        <v>79</v>
      </c>
      <c r="BT105" s="164">
        <f>SUM(BT5:BT104)</f>
        <v>55</v>
      </c>
      <c r="BU105" s="45"/>
      <c r="BV105" s="45"/>
      <c r="BY105" s="281">
        <f>SUM(BY5:BY104)</f>
        <v>142678795</v>
      </c>
      <c r="BZ105" s="281">
        <f>SUM(BZ5:BZ104)</f>
        <v>0</v>
      </c>
      <c r="CA105" s="281">
        <f>SUM(CA5:CA104)</f>
        <v>142678795</v>
      </c>
      <c r="CB105" s="44"/>
      <c r="CC105" s="44"/>
      <c r="CD105" s="44"/>
      <c r="CE105" s="282">
        <f>SUM(CE5:CE104)</f>
        <v>106947841</v>
      </c>
      <c r="CF105" s="282">
        <f t="shared" ref="CF105:CG105" si="129">SUM(CF5:CF104)</f>
        <v>35730954</v>
      </c>
      <c r="CG105" s="281">
        <f t="shared" si="129"/>
        <v>142678795</v>
      </c>
      <c r="CH105" s="44" t="b">
        <f>CA105=CG105</f>
        <v>1</v>
      </c>
    </row>
    <row r="106" spans="1:86" ht="12.75" customHeight="1" thickTop="1" thickBot="1">
      <c r="O106" s="34"/>
      <c r="V106" s="157" t="str">
        <f>TEXT($A$1,"YYYY")&amp;"년"</f>
        <v>2016년</v>
      </c>
      <c r="W106" s="49" t="s">
        <v>69</v>
      </c>
      <c r="X106" s="49"/>
      <c r="Y106" s="49"/>
      <c r="Z106" s="157" t="str">
        <f>TEXT($A$1,"YYYY")&amp;"년"</f>
        <v>2016년</v>
      </c>
      <c r="AA106" s="49" t="s">
        <v>70</v>
      </c>
      <c r="AB106" s="49"/>
      <c r="AC106" s="49"/>
      <c r="AD106" s="157" t="str">
        <f>TEXT($A$1,"YYYY")&amp;"년"</f>
        <v>2016년</v>
      </c>
      <c r="AE106" s="49" t="s">
        <v>17</v>
      </c>
      <c r="AF106" s="49"/>
      <c r="AG106" s="49"/>
      <c r="AH106" s="157" t="str">
        <f>TEXT($A$1,"YYYY")&amp;"년"</f>
        <v>2016년</v>
      </c>
      <c r="AI106" s="49" t="s">
        <v>16</v>
      </c>
      <c r="AJ106" s="49"/>
      <c r="AK106" s="49"/>
      <c r="AL106" s="157" t="str">
        <f>TEXT($A$1,"YYYY")&amp;"년"</f>
        <v>2016년</v>
      </c>
      <c r="AM106" s="49" t="s">
        <v>15</v>
      </c>
      <c r="AN106" s="49"/>
      <c r="AO106" s="49"/>
      <c r="AP106" s="157" t="str">
        <f>TEXT($A$1,"YYYY")&amp;"년"</f>
        <v>2016년</v>
      </c>
      <c r="AQ106" s="49" t="s">
        <v>14</v>
      </c>
      <c r="AR106" s="49"/>
      <c r="AS106" s="49"/>
      <c r="AT106" s="157" t="str">
        <f>TEXT($A$1,"YYYY")&amp;"년"</f>
        <v>2016년</v>
      </c>
      <c r="AU106" s="49" t="s">
        <v>13</v>
      </c>
      <c r="AV106" s="49"/>
      <c r="AW106" s="49"/>
      <c r="AX106" s="157" t="str">
        <f>TEXT($A$1,"YYYY")&amp;"년"</f>
        <v>2016년</v>
      </c>
      <c r="AY106" s="49" t="s">
        <v>12</v>
      </c>
      <c r="AZ106" s="49"/>
      <c r="BA106" s="49"/>
      <c r="BB106" s="157" t="str">
        <f>TEXT($A$1,"YYYY")&amp;"년"</f>
        <v>2016년</v>
      </c>
      <c r="BC106" s="49" t="s">
        <v>11</v>
      </c>
      <c r="BD106" s="49"/>
      <c r="BE106" s="49"/>
      <c r="BF106" s="157" t="str">
        <f>TEXT($A$1,"YYYY")&amp;"년"</f>
        <v>2016년</v>
      </c>
      <c r="BG106" s="49" t="s">
        <v>10</v>
      </c>
      <c r="BH106" s="49"/>
      <c r="BI106" s="49"/>
      <c r="BJ106" s="157" t="str">
        <f>TEXT($A$1,"YYYY")&amp;"년"</f>
        <v>2016년</v>
      </c>
      <c r="BK106" s="49" t="s">
        <v>9</v>
      </c>
      <c r="BL106" s="49"/>
      <c r="BM106" s="49"/>
      <c r="BN106" s="157" t="str">
        <f>TEXT($A$1,"YYYY")&amp;"년"</f>
        <v>2016년</v>
      </c>
      <c r="BO106" s="49" t="s">
        <v>456</v>
      </c>
      <c r="BP106" s="6"/>
      <c r="BQ106" s="49"/>
      <c r="BR106" s="58" t="s">
        <v>28</v>
      </c>
      <c r="BS106" s="165">
        <v>12</v>
      </c>
      <c r="BT106" s="166">
        <f>BS106</f>
        <v>12</v>
      </c>
    </row>
    <row r="107" spans="1:86" ht="12.75" customHeight="1">
      <c r="O107" s="34"/>
      <c r="P107" s="34"/>
      <c r="BS107" s="162">
        <f>BS105/BS106</f>
        <v>6.583333333333333</v>
      </c>
      <c r="BT107" s="161">
        <f>BT105/BT106</f>
        <v>4.583333333333333</v>
      </c>
      <c r="BV107" s="4" t="s">
        <v>455</v>
      </c>
    </row>
    <row r="109" spans="1:86" ht="12.75" customHeight="1" thickBot="1">
      <c r="A109" s="22" t="s">
        <v>34</v>
      </c>
      <c r="BP109" s="6"/>
      <c r="BR109" s="6" t="s">
        <v>29</v>
      </c>
      <c r="BS109" s="13">
        <f>1/100</f>
        <v>0.01</v>
      </c>
      <c r="BT109" s="13">
        <f>1/100</f>
        <v>0.01</v>
      </c>
    </row>
    <row r="110" spans="1:86" ht="12.75" customHeight="1" thickTop="1" thickBot="1">
      <c r="BP110" s="6"/>
      <c r="BR110" s="6" t="s">
        <v>63</v>
      </c>
      <c r="BS110" s="118">
        <f>TRUNC(BS107,2)</f>
        <v>6.58</v>
      </c>
      <c r="BT110" s="68">
        <f>TRUNC(BT107,2)</f>
        <v>4.58</v>
      </c>
    </row>
    <row r="111" spans="1:86" ht="12.75" customHeight="1" thickTop="1">
      <c r="C111" s="22" t="s">
        <v>32</v>
      </c>
      <c r="BS111" s="158" t="s">
        <v>63</v>
      </c>
      <c r="BT111" s="158" t="s">
        <v>453</v>
      </c>
    </row>
    <row r="112" spans="1:86" ht="12.75" customHeight="1">
      <c r="C112" s="22" t="s">
        <v>48</v>
      </c>
    </row>
    <row r="113" spans="1:23" ht="12.75" customHeight="1">
      <c r="C113" s="22" t="s">
        <v>35</v>
      </c>
    </row>
    <row r="114" spans="1:23" ht="12.75" customHeight="1">
      <c r="C114" s="22" t="s">
        <v>36</v>
      </c>
      <c r="W114" s="34">
        <v>42369</v>
      </c>
    </row>
    <row r="115" spans="1:23" ht="12.75" customHeight="1">
      <c r="C115" s="22" t="s">
        <v>37</v>
      </c>
      <c r="S115" s="12"/>
    </row>
    <row r="116" spans="1:23" ht="12.75" customHeight="1">
      <c r="C116" s="22" t="s">
        <v>38</v>
      </c>
      <c r="S116" s="12"/>
    </row>
    <row r="117" spans="1:23" ht="12.75" customHeight="1">
      <c r="C117" s="12" t="s">
        <v>54</v>
      </c>
      <c r="D117" s="17"/>
      <c r="E117" s="17"/>
      <c r="F117" s="17"/>
      <c r="G117" s="17"/>
      <c r="H117" s="12"/>
    </row>
    <row r="118" spans="1:23" ht="12.75" customHeight="1">
      <c r="C118" s="12" t="s">
        <v>55</v>
      </c>
      <c r="D118" s="17"/>
      <c r="E118" s="17"/>
      <c r="F118" s="17"/>
      <c r="G118" s="17"/>
      <c r="H118" s="12"/>
    </row>
    <row r="120" spans="1:23" ht="12.75" customHeight="1">
      <c r="A120" s="22" t="s">
        <v>39</v>
      </c>
    </row>
    <row r="121" spans="1:23" ht="12.75" customHeight="1">
      <c r="C121" s="22" t="s">
        <v>40</v>
      </c>
    </row>
    <row r="122" spans="1:23" ht="12.75" customHeight="1">
      <c r="I122" s="22" t="s">
        <v>41</v>
      </c>
      <c r="S122" s="11"/>
    </row>
    <row r="124" spans="1:23" ht="12.75" customHeight="1">
      <c r="C124" s="11" t="s">
        <v>49</v>
      </c>
      <c r="D124" s="18"/>
      <c r="E124" s="18"/>
      <c r="F124" s="18"/>
      <c r="G124" s="18"/>
      <c r="H124" s="11"/>
    </row>
    <row r="126" spans="1:23" ht="12.75" customHeight="1">
      <c r="I126" s="11" t="s">
        <v>50</v>
      </c>
    </row>
    <row r="127" spans="1:23" ht="12.75" customHeight="1">
      <c r="I127" s="11" t="s">
        <v>51</v>
      </c>
    </row>
    <row r="128" spans="1:23" ht="12.75" customHeight="1">
      <c r="I128" s="11" t="s">
        <v>52</v>
      </c>
    </row>
    <row r="129" spans="1:9" ht="12.75" customHeight="1">
      <c r="I129" s="11" t="s">
        <v>53</v>
      </c>
    </row>
    <row r="131" spans="1:9" ht="12.75" customHeight="1">
      <c r="A131" s="22" t="s">
        <v>33</v>
      </c>
    </row>
    <row r="134" spans="1:9" ht="12.75" customHeight="1">
      <c r="A134" s="22" t="s">
        <v>42</v>
      </c>
    </row>
    <row r="136" spans="1:9" ht="12.75" customHeight="1">
      <c r="C136" s="22" t="s">
        <v>43</v>
      </c>
    </row>
    <row r="137" spans="1:9" ht="12.75" customHeight="1">
      <c r="C137" s="22" t="s">
        <v>44</v>
      </c>
    </row>
    <row r="138" spans="1:9" ht="12.75" customHeight="1">
      <c r="C138" s="22" t="s">
        <v>45</v>
      </c>
    </row>
    <row r="140" spans="1:9" ht="12.75" customHeight="1">
      <c r="I140" s="22" t="s">
        <v>46</v>
      </c>
    </row>
    <row r="141" spans="1:9" ht="12.75" customHeight="1">
      <c r="I141" s="22" t="s">
        <v>47</v>
      </c>
    </row>
  </sheetData>
  <mergeCells count="6">
    <mergeCell ref="W1:AE1"/>
    <mergeCell ref="O2:P2"/>
    <mergeCell ref="O3:P3"/>
    <mergeCell ref="Q3:R3"/>
    <mergeCell ref="Q1:R1"/>
    <mergeCell ref="Q2:R2"/>
  </mergeCells>
  <phoneticPr fontId="2" type="noConversion"/>
  <conditionalFormatting sqref="H5:H12 H67:H84">
    <cfRule type="cellIs" dxfId="924" priority="219" operator="equal">
      <formula>"남"</formula>
    </cfRule>
  </conditionalFormatting>
  <conditionalFormatting sqref="K5:K12 K67:K84">
    <cfRule type="cellIs" dxfId="923" priority="217" operator="greaterThan">
      <formula>59</formula>
    </cfRule>
    <cfRule type="cellIs" dxfId="922" priority="218" operator="lessThan">
      <formula>30</formula>
    </cfRule>
  </conditionalFormatting>
  <conditionalFormatting sqref="J5:J12 J67:J84">
    <cfRule type="cellIs" dxfId="921" priority="216" operator="greaterThan">
      <formula>0</formula>
    </cfRule>
  </conditionalFormatting>
  <conditionalFormatting sqref="I67:I84 I5:I12">
    <cfRule type="cellIs" dxfId="920" priority="190" operator="greaterThan">
      <formula>$A$1</formula>
    </cfRule>
    <cfRule type="cellIs" dxfId="919" priority="215" operator="equal">
      <formula>""""""</formula>
    </cfRule>
  </conditionalFormatting>
  <conditionalFormatting sqref="H49:H66">
    <cfRule type="cellIs" dxfId="918" priority="175" operator="equal">
      <formula>"남"</formula>
    </cfRule>
  </conditionalFormatting>
  <conditionalFormatting sqref="K49:K66">
    <cfRule type="cellIs" dxfId="917" priority="173" operator="greaterThan">
      <formula>59</formula>
    </cfRule>
    <cfRule type="cellIs" dxfId="916" priority="174" operator="lessThan">
      <formula>30</formula>
    </cfRule>
  </conditionalFormatting>
  <conditionalFormatting sqref="J49:J66">
    <cfRule type="cellIs" dxfId="915" priority="172" operator="greaterThan">
      <formula>0</formula>
    </cfRule>
  </conditionalFormatting>
  <conditionalFormatting sqref="I49:I66">
    <cfRule type="cellIs" dxfId="914" priority="168" operator="greaterThan">
      <formula>$A$1</formula>
    </cfRule>
    <cfRule type="cellIs" dxfId="913" priority="171" operator="equal">
      <formula>""""""</formula>
    </cfRule>
  </conditionalFormatting>
  <conditionalFormatting sqref="H31:H48">
    <cfRule type="cellIs" dxfId="912" priority="165" operator="equal">
      <formula>"남"</formula>
    </cfRule>
  </conditionalFormatting>
  <conditionalFormatting sqref="K31:K48">
    <cfRule type="cellIs" dxfId="911" priority="163" operator="greaterThan">
      <formula>59</formula>
    </cfRule>
    <cfRule type="cellIs" dxfId="910" priority="164" operator="lessThan">
      <formula>30</formula>
    </cfRule>
  </conditionalFormatting>
  <conditionalFormatting sqref="J31:J48">
    <cfRule type="cellIs" dxfId="909" priority="162" operator="greaterThan">
      <formula>0</formula>
    </cfRule>
  </conditionalFormatting>
  <conditionalFormatting sqref="I31:I48">
    <cfRule type="cellIs" dxfId="908" priority="158" operator="greaterThan">
      <formula>$A$1</formula>
    </cfRule>
    <cfRule type="cellIs" dxfId="907" priority="161" operator="equal">
      <formula>""""""</formula>
    </cfRule>
  </conditionalFormatting>
  <conditionalFormatting sqref="H13:H30">
    <cfRule type="cellIs" dxfId="906" priority="155" operator="equal">
      <formula>"남"</formula>
    </cfRule>
  </conditionalFormatting>
  <conditionalFormatting sqref="K13:K30">
    <cfRule type="cellIs" dxfId="905" priority="153" operator="greaterThan">
      <formula>59</formula>
    </cfRule>
    <cfRule type="cellIs" dxfId="904" priority="154" operator="lessThan">
      <formula>30</formula>
    </cfRule>
  </conditionalFormatting>
  <conditionalFormatting sqref="J13:J30">
    <cfRule type="cellIs" dxfId="903" priority="152" operator="greaterThan">
      <formula>0</formula>
    </cfRule>
  </conditionalFormatting>
  <conditionalFormatting sqref="I13:I30">
    <cfRule type="cellIs" dxfId="902" priority="148" operator="greaterThan">
      <formula>$A$1</formula>
    </cfRule>
    <cfRule type="cellIs" dxfId="901" priority="151" operator="equal">
      <formula>""""""</formula>
    </cfRule>
  </conditionalFormatting>
  <conditionalFormatting sqref="H85:H95">
    <cfRule type="cellIs" dxfId="900" priority="145" operator="equal">
      <formula>"남"</formula>
    </cfRule>
  </conditionalFormatting>
  <conditionalFormatting sqref="K85:K95">
    <cfRule type="cellIs" dxfId="899" priority="143" operator="greaterThan">
      <formula>59</formula>
    </cfRule>
    <cfRule type="cellIs" dxfId="898" priority="144" operator="lessThan">
      <formula>30</formula>
    </cfRule>
  </conditionalFormatting>
  <conditionalFormatting sqref="J85:J95">
    <cfRule type="cellIs" dxfId="897" priority="142" operator="greaterThan">
      <formula>0</formula>
    </cfRule>
  </conditionalFormatting>
  <conditionalFormatting sqref="I85:I95">
    <cfRule type="cellIs" dxfId="896" priority="138" operator="greaterThan">
      <formula>$A$1</formula>
    </cfRule>
    <cfRule type="cellIs" dxfId="895" priority="141" operator="equal">
      <formula>""""""</formula>
    </cfRule>
  </conditionalFormatting>
  <conditionalFormatting sqref="H96:H104">
    <cfRule type="cellIs" dxfId="894" priority="135" operator="equal">
      <formula>"남"</formula>
    </cfRule>
  </conditionalFormatting>
  <conditionalFormatting sqref="K96:K104">
    <cfRule type="cellIs" dxfId="893" priority="133" operator="greaterThan">
      <formula>59</formula>
    </cfRule>
    <cfRule type="cellIs" dxfId="892" priority="134" operator="lessThan">
      <formula>30</formula>
    </cfRule>
  </conditionalFormatting>
  <conditionalFormatting sqref="J96:J104">
    <cfRule type="cellIs" dxfId="891" priority="132" operator="greaterThan">
      <formula>0</formula>
    </cfRule>
  </conditionalFormatting>
  <conditionalFormatting sqref="I96:I104">
    <cfRule type="cellIs" dxfId="890" priority="128" operator="greaterThan">
      <formula>$A$1</formula>
    </cfRule>
    <cfRule type="cellIs" dxfId="889" priority="131" operator="equal">
      <formula>""""""</formula>
    </cfRule>
  </conditionalFormatting>
  <conditionalFormatting sqref="CC5:CC13">
    <cfRule type="cellIs" dxfId="888" priority="125" operator="equal">
      <formula>"청년외"</formula>
    </cfRule>
    <cfRule type="cellIs" dxfId="887" priority="126" operator="equal">
      <formula>"청년"</formula>
    </cfRule>
  </conditionalFormatting>
  <conditionalFormatting sqref="CH105">
    <cfRule type="cellIs" dxfId="886" priority="124" operator="equal">
      <formula>TRUE</formula>
    </cfRule>
  </conditionalFormatting>
  <conditionalFormatting sqref="CB5:CB104">
    <cfRule type="cellIs" dxfId="885" priority="122" operator="equal">
      <formula>1</formula>
    </cfRule>
    <cfRule type="cellIs" dxfId="884" priority="123" operator="equal">
      <formula>0</formula>
    </cfRule>
  </conditionalFormatting>
  <conditionalFormatting sqref="BZ5:BZ12">
    <cfRule type="cellIs" dxfId="883" priority="120" operator="greaterThan">
      <formula>0</formula>
    </cfRule>
    <cfRule type="cellIs" dxfId="882" priority="121" operator="equal">
      <formula>0</formula>
    </cfRule>
  </conditionalFormatting>
  <conditionalFormatting sqref="BT105">
    <cfRule type="cellIs" dxfId="881" priority="119" operator="greaterThan">
      <formula>$BS$105</formula>
    </cfRule>
  </conditionalFormatting>
  <conditionalFormatting sqref="X5:Y104">
    <cfRule type="cellIs" dxfId="880" priority="118" operator="equal">
      <formula>1</formula>
    </cfRule>
  </conditionalFormatting>
  <conditionalFormatting sqref="X5:X104">
    <cfRule type="cellIs" dxfId="879" priority="117" operator="lessThan">
      <formula>30</formula>
    </cfRule>
  </conditionalFormatting>
  <conditionalFormatting sqref="X5:X104">
    <cfRule type="cellIs" dxfId="878" priority="116" operator="between">
      <formula>30</formula>
      <formula>31</formula>
    </cfRule>
  </conditionalFormatting>
  <conditionalFormatting sqref="W5:W104">
    <cfRule type="cellIs" dxfId="877" priority="115" operator="equal">
      <formula>1</formula>
    </cfRule>
  </conditionalFormatting>
  <conditionalFormatting sqref="W5:W104">
    <cfRule type="cellIs" dxfId="876" priority="114" operator="equal">
      <formula>0</formula>
    </cfRule>
  </conditionalFormatting>
  <conditionalFormatting sqref="Z5:Z104">
    <cfRule type="cellIs" dxfId="875" priority="113" operator="equal">
      <formula>1</formula>
    </cfRule>
  </conditionalFormatting>
  <conditionalFormatting sqref="AB5:AC104">
    <cfRule type="cellIs" dxfId="874" priority="112" operator="equal">
      <formula>1</formula>
    </cfRule>
  </conditionalFormatting>
  <conditionalFormatting sqref="AB5:AB104">
    <cfRule type="cellIs" dxfId="873" priority="111" operator="lessThan">
      <formula>30</formula>
    </cfRule>
  </conditionalFormatting>
  <conditionalFormatting sqref="AB5:AB104">
    <cfRule type="cellIs" dxfId="872" priority="110" operator="between">
      <formula>30</formula>
      <formula>31</formula>
    </cfRule>
  </conditionalFormatting>
  <conditionalFormatting sqref="AA5:AA104">
    <cfRule type="cellIs" dxfId="871" priority="109" operator="equal">
      <formula>1</formula>
    </cfRule>
  </conditionalFormatting>
  <conditionalFormatting sqref="AA5:AA104">
    <cfRule type="cellIs" dxfId="870" priority="108" operator="equal">
      <formula>0</formula>
    </cfRule>
  </conditionalFormatting>
  <conditionalFormatting sqref="AD5:AD104">
    <cfRule type="cellIs" dxfId="869" priority="107" operator="equal">
      <formula>1</formula>
    </cfRule>
  </conditionalFormatting>
  <conditionalFormatting sqref="AF5:AG104">
    <cfRule type="cellIs" dxfId="868" priority="106" operator="equal">
      <formula>1</formula>
    </cfRule>
  </conditionalFormatting>
  <conditionalFormatting sqref="AF5:AF104">
    <cfRule type="cellIs" dxfId="867" priority="105" operator="lessThan">
      <formula>30</formula>
    </cfRule>
  </conditionalFormatting>
  <conditionalFormatting sqref="AF5:AF104">
    <cfRule type="cellIs" dxfId="866" priority="104" operator="between">
      <formula>30</formula>
      <formula>31</formula>
    </cfRule>
  </conditionalFormatting>
  <conditionalFormatting sqref="AE5:AE104">
    <cfRule type="cellIs" dxfId="865" priority="103" operator="equal">
      <formula>1</formula>
    </cfRule>
  </conditionalFormatting>
  <conditionalFormatting sqref="AE5:AE104">
    <cfRule type="cellIs" dxfId="864" priority="102" operator="equal">
      <formula>0</formula>
    </cfRule>
  </conditionalFormatting>
  <conditionalFormatting sqref="AH5:AH104">
    <cfRule type="cellIs" dxfId="863" priority="101" operator="equal">
      <formula>1</formula>
    </cfRule>
  </conditionalFormatting>
  <conditionalFormatting sqref="AJ5:AK104">
    <cfRule type="cellIs" dxfId="862" priority="100" operator="equal">
      <formula>1</formula>
    </cfRule>
  </conditionalFormatting>
  <conditionalFormatting sqref="AJ5:AJ104">
    <cfRule type="cellIs" dxfId="861" priority="99" operator="lessThan">
      <formula>30</formula>
    </cfRule>
  </conditionalFormatting>
  <conditionalFormatting sqref="AJ5:AJ104">
    <cfRule type="cellIs" dxfId="860" priority="98" operator="between">
      <formula>30</formula>
      <formula>31</formula>
    </cfRule>
  </conditionalFormatting>
  <conditionalFormatting sqref="AI5:AI104">
    <cfRule type="cellIs" dxfId="859" priority="97" operator="equal">
      <formula>1</formula>
    </cfRule>
  </conditionalFormatting>
  <conditionalFormatting sqref="AI5:AI104">
    <cfRule type="cellIs" dxfId="858" priority="96" operator="equal">
      <formula>0</formula>
    </cfRule>
  </conditionalFormatting>
  <conditionalFormatting sqref="AL5:AL104">
    <cfRule type="cellIs" dxfId="857" priority="95" operator="equal">
      <formula>1</formula>
    </cfRule>
  </conditionalFormatting>
  <conditionalFormatting sqref="AN5:AO104">
    <cfRule type="cellIs" dxfId="856" priority="94" operator="equal">
      <formula>1</formula>
    </cfRule>
  </conditionalFormatting>
  <conditionalFormatting sqref="AN5:AN104">
    <cfRule type="cellIs" dxfId="855" priority="93" operator="lessThan">
      <formula>30</formula>
    </cfRule>
  </conditionalFormatting>
  <conditionalFormatting sqref="AN5:AN104">
    <cfRule type="cellIs" dxfId="854" priority="92" operator="between">
      <formula>30</formula>
      <formula>31</formula>
    </cfRule>
  </conditionalFormatting>
  <conditionalFormatting sqref="AM5:AM104">
    <cfRule type="cellIs" dxfId="853" priority="91" operator="equal">
      <formula>1</formula>
    </cfRule>
  </conditionalFormatting>
  <conditionalFormatting sqref="AM5:AM104">
    <cfRule type="cellIs" dxfId="852" priority="90" operator="equal">
      <formula>0</formula>
    </cfRule>
  </conditionalFormatting>
  <conditionalFormatting sqref="AP5:AP104">
    <cfRule type="cellIs" dxfId="851" priority="89" operator="equal">
      <formula>1</formula>
    </cfRule>
  </conditionalFormatting>
  <conditionalFormatting sqref="AR5:AS104">
    <cfRule type="cellIs" dxfId="850" priority="88" operator="equal">
      <formula>1</formula>
    </cfRule>
  </conditionalFormatting>
  <conditionalFormatting sqref="AR5:AR104">
    <cfRule type="cellIs" dxfId="849" priority="87" operator="lessThan">
      <formula>30</formula>
    </cfRule>
  </conditionalFormatting>
  <conditionalFormatting sqref="AR5:AR104">
    <cfRule type="cellIs" dxfId="848" priority="86" operator="between">
      <formula>30</formula>
      <formula>31</formula>
    </cfRule>
  </conditionalFormatting>
  <conditionalFormatting sqref="AQ5:AQ104">
    <cfRule type="cellIs" dxfId="847" priority="85" operator="equal">
      <formula>1</formula>
    </cfRule>
  </conditionalFormatting>
  <conditionalFormatting sqref="AQ5:AQ104">
    <cfRule type="cellIs" dxfId="846" priority="84" operator="equal">
      <formula>0</formula>
    </cfRule>
  </conditionalFormatting>
  <conditionalFormatting sqref="AT5:AT104">
    <cfRule type="cellIs" dxfId="845" priority="83" operator="equal">
      <formula>1</formula>
    </cfRule>
  </conditionalFormatting>
  <conditionalFormatting sqref="AV5:AW104">
    <cfRule type="cellIs" dxfId="844" priority="82" operator="equal">
      <formula>1</formula>
    </cfRule>
  </conditionalFormatting>
  <conditionalFormatting sqref="AV5:AV104">
    <cfRule type="cellIs" dxfId="843" priority="81" operator="lessThan">
      <formula>30</formula>
    </cfRule>
  </conditionalFormatting>
  <conditionalFormatting sqref="AV5:AV104">
    <cfRule type="cellIs" dxfId="842" priority="80" operator="between">
      <formula>30</formula>
      <formula>31</formula>
    </cfRule>
  </conditionalFormatting>
  <conditionalFormatting sqref="AU5:AU104">
    <cfRule type="cellIs" dxfId="841" priority="79" operator="equal">
      <formula>1</formula>
    </cfRule>
  </conditionalFormatting>
  <conditionalFormatting sqref="AU5:AU104">
    <cfRule type="cellIs" dxfId="840" priority="78" operator="equal">
      <formula>0</formula>
    </cfRule>
  </conditionalFormatting>
  <conditionalFormatting sqref="AX5:AX104">
    <cfRule type="cellIs" dxfId="839" priority="77" operator="equal">
      <formula>1</formula>
    </cfRule>
  </conditionalFormatting>
  <conditionalFormatting sqref="AZ5:BA104">
    <cfRule type="cellIs" dxfId="838" priority="76" operator="equal">
      <formula>1</formula>
    </cfRule>
  </conditionalFormatting>
  <conditionalFormatting sqref="AZ5:AZ104">
    <cfRule type="cellIs" dxfId="837" priority="75" operator="lessThan">
      <formula>30</formula>
    </cfRule>
  </conditionalFormatting>
  <conditionalFormatting sqref="AZ5:AZ104">
    <cfRule type="cellIs" dxfId="836" priority="74" operator="between">
      <formula>30</formula>
      <formula>31</formula>
    </cfRule>
  </conditionalFormatting>
  <conditionalFormatting sqref="AY5:AY104">
    <cfRule type="cellIs" dxfId="835" priority="73" operator="equal">
      <formula>1</formula>
    </cfRule>
  </conditionalFormatting>
  <conditionalFormatting sqref="AY5:AY104">
    <cfRule type="cellIs" dxfId="834" priority="72" operator="equal">
      <formula>0</formula>
    </cfRule>
  </conditionalFormatting>
  <conditionalFormatting sqref="BB5:BB104">
    <cfRule type="cellIs" dxfId="833" priority="71" operator="equal">
      <formula>1</formula>
    </cfRule>
  </conditionalFormatting>
  <conditionalFormatting sqref="BD5:BE104">
    <cfRule type="cellIs" dxfId="832" priority="70" operator="equal">
      <formula>1</formula>
    </cfRule>
  </conditionalFormatting>
  <conditionalFormatting sqref="BD5:BD104">
    <cfRule type="cellIs" dxfId="831" priority="69" operator="lessThan">
      <formula>30</formula>
    </cfRule>
  </conditionalFormatting>
  <conditionalFormatting sqref="BD5:BD104">
    <cfRule type="cellIs" dxfId="830" priority="68" operator="between">
      <formula>30</formula>
      <formula>31</formula>
    </cfRule>
  </conditionalFormatting>
  <conditionalFormatting sqref="BC5:BC104">
    <cfRule type="cellIs" dxfId="829" priority="67" operator="equal">
      <formula>1</formula>
    </cfRule>
  </conditionalFormatting>
  <conditionalFormatting sqref="BC5:BC104">
    <cfRule type="cellIs" dxfId="828" priority="66" operator="equal">
      <formula>0</formula>
    </cfRule>
  </conditionalFormatting>
  <conditionalFormatting sqref="BF5:BF104">
    <cfRule type="cellIs" dxfId="827" priority="65" operator="equal">
      <formula>1</formula>
    </cfRule>
  </conditionalFormatting>
  <conditionalFormatting sqref="BH5:BI104">
    <cfRule type="cellIs" dxfId="826" priority="64" operator="equal">
      <formula>1</formula>
    </cfRule>
  </conditionalFormatting>
  <conditionalFormatting sqref="BH5:BH104">
    <cfRule type="cellIs" dxfId="825" priority="63" operator="lessThan">
      <formula>30</formula>
    </cfRule>
  </conditionalFormatting>
  <conditionalFormatting sqref="BH5:BH104">
    <cfRule type="cellIs" dxfId="824" priority="62" operator="between">
      <formula>30</formula>
      <formula>31</formula>
    </cfRule>
  </conditionalFormatting>
  <conditionalFormatting sqref="BG5:BG104">
    <cfRule type="cellIs" dxfId="823" priority="61" operator="equal">
      <formula>1</formula>
    </cfRule>
  </conditionalFormatting>
  <conditionalFormatting sqref="BG5:BG104">
    <cfRule type="cellIs" dxfId="822" priority="60" operator="equal">
      <formula>0</formula>
    </cfRule>
  </conditionalFormatting>
  <conditionalFormatting sqref="BJ5:BJ104">
    <cfRule type="cellIs" dxfId="821" priority="59" operator="equal">
      <formula>1</formula>
    </cfRule>
  </conditionalFormatting>
  <conditionalFormatting sqref="BL5:BM104">
    <cfRule type="cellIs" dxfId="820" priority="58" operator="equal">
      <formula>1</formula>
    </cfRule>
  </conditionalFormatting>
  <conditionalFormatting sqref="BL5:BL104">
    <cfRule type="cellIs" dxfId="819" priority="57" operator="lessThan">
      <formula>30</formula>
    </cfRule>
  </conditionalFormatting>
  <conditionalFormatting sqref="BL5:BL104">
    <cfRule type="cellIs" dxfId="818" priority="56" operator="between">
      <formula>30</formula>
      <formula>31</formula>
    </cfRule>
  </conditionalFormatting>
  <conditionalFormatting sqref="BK5:BK104">
    <cfRule type="cellIs" dxfId="817" priority="55" operator="equal">
      <formula>1</formula>
    </cfRule>
  </conditionalFormatting>
  <conditionalFormatting sqref="BK5:BK104">
    <cfRule type="cellIs" dxfId="816" priority="54" operator="equal">
      <formula>0</formula>
    </cfRule>
  </conditionalFormatting>
  <conditionalFormatting sqref="BN5:BN104">
    <cfRule type="cellIs" dxfId="815" priority="53" operator="equal">
      <formula>1</formula>
    </cfRule>
  </conditionalFormatting>
  <conditionalFormatting sqref="BP5:BQ104">
    <cfRule type="cellIs" dxfId="814" priority="52" operator="equal">
      <formula>1</formula>
    </cfRule>
  </conditionalFormatting>
  <conditionalFormatting sqref="BP5:BP104">
    <cfRule type="cellIs" dxfId="813" priority="51" operator="lessThan">
      <formula>30</formula>
    </cfRule>
  </conditionalFormatting>
  <conditionalFormatting sqref="BP5:BP104">
    <cfRule type="cellIs" dxfId="812" priority="50" operator="between">
      <formula>30</formula>
      <formula>31</formula>
    </cfRule>
  </conditionalFormatting>
  <conditionalFormatting sqref="BO5:BO104">
    <cfRule type="cellIs" dxfId="811" priority="49" operator="equal">
      <formula>1</formula>
    </cfRule>
  </conditionalFormatting>
  <conditionalFormatting sqref="BO5:BO104">
    <cfRule type="cellIs" dxfId="810" priority="48" operator="equal">
      <formula>0</formula>
    </cfRule>
  </conditionalFormatting>
  <conditionalFormatting sqref="BR5:BR104">
    <cfRule type="cellIs" dxfId="809" priority="47" operator="equal">
      <formula>1</formula>
    </cfRule>
  </conditionalFormatting>
  <conditionalFormatting sqref="Q5:R12">
    <cfRule type="cellIs" dxfId="808" priority="46" operator="equal">
      <formula>"부"</formula>
    </cfRule>
  </conditionalFormatting>
  <conditionalFormatting sqref="Q13:R19">
    <cfRule type="cellIs" dxfId="807" priority="45" operator="equal">
      <formula>"부"</formula>
    </cfRule>
  </conditionalFormatting>
  <conditionalFormatting sqref="Q20:R26">
    <cfRule type="cellIs" dxfId="806" priority="44" operator="equal">
      <formula>"부"</formula>
    </cfRule>
  </conditionalFormatting>
  <conditionalFormatting sqref="Q27:R33">
    <cfRule type="cellIs" dxfId="805" priority="43" operator="equal">
      <formula>"부"</formula>
    </cfRule>
  </conditionalFormatting>
  <conditionalFormatting sqref="Q34:R40">
    <cfRule type="cellIs" dxfId="804" priority="42" operator="equal">
      <formula>"부"</formula>
    </cfRule>
  </conditionalFormatting>
  <conditionalFormatting sqref="Q41:R47">
    <cfRule type="cellIs" dxfId="803" priority="41" operator="equal">
      <formula>"부"</formula>
    </cfRule>
  </conditionalFormatting>
  <conditionalFormatting sqref="Q48:R54">
    <cfRule type="cellIs" dxfId="802" priority="40" operator="equal">
      <formula>"부"</formula>
    </cfRule>
  </conditionalFormatting>
  <conditionalFormatting sqref="Q55:R61">
    <cfRule type="cellIs" dxfId="801" priority="39" operator="equal">
      <formula>"부"</formula>
    </cfRule>
  </conditionalFormatting>
  <conditionalFormatting sqref="Q62:R64">
    <cfRule type="cellIs" dxfId="800" priority="38" operator="equal">
      <formula>"부"</formula>
    </cfRule>
  </conditionalFormatting>
  <conditionalFormatting sqref="Q65:R71">
    <cfRule type="cellIs" dxfId="799" priority="37" operator="equal">
      <formula>"부"</formula>
    </cfRule>
  </conditionalFormatting>
  <conditionalFormatting sqref="Q72:R78">
    <cfRule type="cellIs" dxfId="798" priority="36" operator="equal">
      <formula>"부"</formula>
    </cfRule>
  </conditionalFormatting>
  <conditionalFormatting sqref="Q79:R85">
    <cfRule type="cellIs" dxfId="797" priority="35" operator="equal">
      <formula>"부"</formula>
    </cfRule>
  </conditionalFormatting>
  <conditionalFormatting sqref="Q86:R90">
    <cfRule type="cellIs" dxfId="796" priority="34" operator="equal">
      <formula>"부"</formula>
    </cfRule>
  </conditionalFormatting>
  <conditionalFormatting sqref="Q91:R97">
    <cfRule type="cellIs" dxfId="795" priority="33" operator="equal">
      <formula>"부"</formula>
    </cfRule>
  </conditionalFormatting>
  <conditionalFormatting sqref="Q98:R104">
    <cfRule type="cellIs" dxfId="794" priority="32" operator="equal">
      <formula>"부"</formula>
    </cfRule>
  </conditionalFormatting>
  <conditionalFormatting sqref="T5:V12">
    <cfRule type="cellIs" dxfId="793" priority="30" operator="equal">
      <formula>"부"</formula>
    </cfRule>
    <cfRule type="cellIs" dxfId="792" priority="31" operator="equal">
      <formula>"여"</formula>
    </cfRule>
  </conditionalFormatting>
  <conditionalFormatting sqref="T13:V19">
    <cfRule type="cellIs" dxfId="791" priority="28" operator="equal">
      <formula>"부"</formula>
    </cfRule>
    <cfRule type="cellIs" dxfId="790" priority="29" operator="equal">
      <formula>"여"</formula>
    </cfRule>
  </conditionalFormatting>
  <conditionalFormatting sqref="T20:V26">
    <cfRule type="cellIs" dxfId="789" priority="26" operator="equal">
      <formula>"부"</formula>
    </cfRule>
    <cfRule type="cellIs" dxfId="788" priority="27" operator="equal">
      <formula>"여"</formula>
    </cfRule>
  </conditionalFormatting>
  <conditionalFormatting sqref="T27:V33">
    <cfRule type="cellIs" dxfId="787" priority="24" operator="equal">
      <formula>"부"</formula>
    </cfRule>
    <cfRule type="cellIs" dxfId="786" priority="25" operator="equal">
      <formula>"여"</formula>
    </cfRule>
  </conditionalFormatting>
  <conditionalFormatting sqref="T34:V40">
    <cfRule type="cellIs" dxfId="785" priority="22" operator="equal">
      <formula>"부"</formula>
    </cfRule>
    <cfRule type="cellIs" dxfId="784" priority="23" operator="equal">
      <formula>"여"</formula>
    </cfRule>
  </conditionalFormatting>
  <conditionalFormatting sqref="T41:V47">
    <cfRule type="cellIs" dxfId="783" priority="20" operator="equal">
      <formula>"부"</formula>
    </cfRule>
    <cfRule type="cellIs" dxfId="782" priority="21" operator="equal">
      <formula>"여"</formula>
    </cfRule>
  </conditionalFormatting>
  <conditionalFormatting sqref="T48:V54">
    <cfRule type="cellIs" dxfId="781" priority="18" operator="equal">
      <formula>"부"</formula>
    </cfRule>
    <cfRule type="cellIs" dxfId="780" priority="19" operator="equal">
      <formula>"여"</formula>
    </cfRule>
  </conditionalFormatting>
  <conditionalFormatting sqref="T55:V61">
    <cfRule type="cellIs" dxfId="779" priority="16" operator="equal">
      <formula>"부"</formula>
    </cfRule>
    <cfRule type="cellIs" dxfId="778" priority="17" operator="equal">
      <formula>"여"</formula>
    </cfRule>
  </conditionalFormatting>
  <conditionalFormatting sqref="T62:V64">
    <cfRule type="cellIs" dxfId="777" priority="14" operator="equal">
      <formula>"부"</formula>
    </cfRule>
    <cfRule type="cellIs" dxfId="776" priority="15" operator="equal">
      <formula>"여"</formula>
    </cfRule>
  </conditionalFormatting>
  <conditionalFormatting sqref="T65:V71">
    <cfRule type="cellIs" dxfId="775" priority="12" operator="equal">
      <formula>"부"</formula>
    </cfRule>
    <cfRule type="cellIs" dxfId="774" priority="13" operator="equal">
      <formula>"여"</formula>
    </cfRule>
  </conditionalFormatting>
  <conditionalFormatting sqref="T72:V78">
    <cfRule type="cellIs" dxfId="773" priority="10" operator="equal">
      <formula>"부"</formula>
    </cfRule>
    <cfRule type="cellIs" dxfId="772" priority="11" operator="equal">
      <formula>"여"</formula>
    </cfRule>
  </conditionalFormatting>
  <conditionalFormatting sqref="T79:V85">
    <cfRule type="cellIs" dxfId="771" priority="8" operator="equal">
      <formula>"부"</formula>
    </cfRule>
    <cfRule type="cellIs" dxfId="770" priority="9" operator="equal">
      <formula>"여"</formula>
    </cfRule>
  </conditionalFormatting>
  <conditionalFormatting sqref="T86:V90">
    <cfRule type="cellIs" dxfId="769" priority="6" operator="equal">
      <formula>"부"</formula>
    </cfRule>
    <cfRule type="cellIs" dxfId="768" priority="7" operator="equal">
      <formula>"여"</formula>
    </cfRule>
  </conditionalFormatting>
  <conditionalFormatting sqref="T91:V97">
    <cfRule type="cellIs" dxfId="767" priority="4" operator="equal">
      <formula>"부"</formula>
    </cfRule>
    <cfRule type="cellIs" dxfId="766" priority="5" operator="equal">
      <formula>"여"</formula>
    </cfRule>
  </conditionalFormatting>
  <conditionalFormatting sqref="T98:V104">
    <cfRule type="cellIs" dxfId="765" priority="2" operator="equal">
      <formula>"부"</formula>
    </cfRule>
    <cfRule type="cellIs" dxfId="764" priority="3" operator="equal">
      <formula>"여"</formula>
    </cfRule>
  </conditionalFormatting>
  <conditionalFormatting sqref="I5:I104">
    <cfRule type="cellIs" dxfId="763" priority="1" operator="greaterThan">
      <formula>42369</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85E6-EA46-43E3-A705-95501A4162C9}">
  <sheetPr>
    <tabColor rgb="FF002060"/>
  </sheetPr>
  <dimension ref="A2:AV111"/>
  <sheetViews>
    <sheetView zoomScale="150" zoomScaleNormal="150" workbookViewId="0">
      <selection activeCell="G105" sqref="G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TEXT('청년 상시근로자수-2016'!A1,"yyyy")&amp;"년"</f>
        <v>2016년</v>
      </c>
    </row>
    <row r="3" spans="1:48">
      <c r="A3" s="1167" t="s">
        <v>22</v>
      </c>
      <c r="B3" s="1169" t="s">
        <v>20</v>
      </c>
      <c r="C3" s="1169" t="s">
        <v>30</v>
      </c>
      <c r="D3" s="1171" t="s">
        <v>260</v>
      </c>
      <c r="E3" s="1171" t="s">
        <v>261</v>
      </c>
      <c r="F3" s="1173" t="s">
        <v>668</v>
      </c>
      <c r="G3" s="1164" t="s">
        <v>656</v>
      </c>
      <c r="H3" s="1165"/>
      <c r="I3" s="1166"/>
      <c r="J3" s="1164" t="s">
        <v>657</v>
      </c>
      <c r="K3" s="1165"/>
      <c r="L3" s="1166"/>
      <c r="M3" s="1164" t="s">
        <v>658</v>
      </c>
      <c r="N3" s="1165"/>
      <c r="O3" s="1166"/>
      <c r="P3" s="1164" t="s">
        <v>659</v>
      </c>
      <c r="Q3" s="1165"/>
      <c r="R3" s="1166"/>
      <c r="S3" s="1164" t="s">
        <v>660</v>
      </c>
      <c r="T3" s="1165"/>
      <c r="U3" s="1166"/>
      <c r="V3" s="1164" t="s">
        <v>661</v>
      </c>
      <c r="W3" s="1165"/>
      <c r="X3" s="1166"/>
      <c r="Y3" s="1164" t="s">
        <v>662</v>
      </c>
      <c r="Z3" s="1165"/>
      <c r="AA3" s="1166"/>
      <c r="AB3" s="1164" t="s">
        <v>663</v>
      </c>
      <c r="AC3" s="1165"/>
      <c r="AD3" s="1166"/>
      <c r="AE3" s="1164" t="s">
        <v>664</v>
      </c>
      <c r="AF3" s="1165"/>
      <c r="AG3" s="1166"/>
      <c r="AH3" s="1164" t="s">
        <v>665</v>
      </c>
      <c r="AI3" s="1165"/>
      <c r="AJ3" s="1166"/>
      <c r="AK3" s="1164" t="s">
        <v>666</v>
      </c>
      <c r="AL3" s="1165"/>
      <c r="AM3" s="1166"/>
      <c r="AN3" s="1164" t="s">
        <v>667</v>
      </c>
      <c r="AO3" s="1165"/>
      <c r="AP3" s="1166"/>
      <c r="AQ3" s="1154" t="s">
        <v>670</v>
      </c>
      <c r="AR3" s="1155"/>
      <c r="AS3" s="1156" t="s">
        <v>129</v>
      </c>
      <c r="AT3" s="1157"/>
      <c r="AU3" s="1158"/>
    </row>
    <row r="4" spans="1:48" s="311" customFormat="1" ht="29.25">
      <c r="A4" s="1168"/>
      <c r="B4" s="1170"/>
      <c r="C4" s="1170"/>
      <c r="D4" s="1172"/>
      <c r="E4" s="1172"/>
      <c r="F4" s="1174"/>
      <c r="G4" s="425" t="s">
        <v>672</v>
      </c>
      <c r="H4" s="309" t="s">
        <v>669</v>
      </c>
      <c r="I4" s="310" t="s">
        <v>673</v>
      </c>
      <c r="J4" s="425" t="s">
        <v>672</v>
      </c>
      <c r="K4" s="309" t="s">
        <v>669</v>
      </c>
      <c r="L4" s="310" t="s">
        <v>673</v>
      </c>
      <c r="M4" s="425" t="s">
        <v>672</v>
      </c>
      <c r="N4" s="309" t="s">
        <v>669</v>
      </c>
      <c r="O4" s="310" t="s">
        <v>673</v>
      </c>
      <c r="P4" s="425" t="s">
        <v>672</v>
      </c>
      <c r="Q4" s="309" t="s">
        <v>669</v>
      </c>
      <c r="R4" s="310" t="s">
        <v>673</v>
      </c>
      <c r="S4" s="425" t="s">
        <v>672</v>
      </c>
      <c r="T4" s="309" t="s">
        <v>669</v>
      </c>
      <c r="U4" s="310" t="s">
        <v>673</v>
      </c>
      <c r="V4" s="425" t="s">
        <v>672</v>
      </c>
      <c r="W4" s="309" t="s">
        <v>669</v>
      </c>
      <c r="X4" s="310" t="s">
        <v>673</v>
      </c>
      <c r="Y4" s="425" t="s">
        <v>672</v>
      </c>
      <c r="Z4" s="309" t="s">
        <v>669</v>
      </c>
      <c r="AA4" s="310" t="s">
        <v>673</v>
      </c>
      <c r="AB4" s="425" t="s">
        <v>672</v>
      </c>
      <c r="AC4" s="309" t="s">
        <v>669</v>
      </c>
      <c r="AD4" s="310" t="s">
        <v>673</v>
      </c>
      <c r="AE4" s="425" t="s">
        <v>672</v>
      </c>
      <c r="AF4" s="309" t="s">
        <v>669</v>
      </c>
      <c r="AG4" s="310" t="s">
        <v>673</v>
      </c>
      <c r="AH4" s="425" t="s">
        <v>672</v>
      </c>
      <c r="AI4" s="309" t="s">
        <v>669</v>
      </c>
      <c r="AJ4" s="310" t="s">
        <v>673</v>
      </c>
      <c r="AK4" s="425" t="s">
        <v>672</v>
      </c>
      <c r="AL4" s="309" t="s">
        <v>669</v>
      </c>
      <c r="AM4" s="310" t="s">
        <v>673</v>
      </c>
      <c r="AN4" s="425" t="s">
        <v>672</v>
      </c>
      <c r="AO4" s="309" t="s">
        <v>669</v>
      </c>
      <c r="AP4" s="310" t="s">
        <v>673</v>
      </c>
      <c r="AQ4" s="317" t="s">
        <v>674</v>
      </c>
      <c r="AR4" s="310" t="s">
        <v>675</v>
      </c>
      <c r="AS4" s="360" t="s">
        <v>130</v>
      </c>
      <c r="AT4" s="361" t="s">
        <v>131</v>
      </c>
      <c r="AU4" s="339" t="s">
        <v>670</v>
      </c>
    </row>
    <row r="5" spans="1:48">
      <c r="A5" s="326">
        <v>1</v>
      </c>
      <c r="B5" s="318" t="str">
        <f>IF('청년 상시근로자수-2016'!C5="","",'청년 상시근로자수-2016'!C5)</f>
        <v>채지안</v>
      </c>
      <c r="C5" s="319">
        <f>IF('청년 상시근로자수-2016'!E5="","",'청년 상시근로자수-2016'!E5)</f>
        <v>33288</v>
      </c>
      <c r="D5" s="332">
        <f>IF('청년 상시근로자수-2016'!I5="","",'청년 상시근로자수-2016'!I5)</f>
        <v>41548</v>
      </c>
      <c r="E5" s="332" t="str">
        <f>IF('청년 상시근로자수-2016'!J5="","",'청년 상시근로자수-2016'!J5)</f>
        <v/>
      </c>
      <c r="F5" s="424" t="str">
        <f>IF('청년 상시근로자수-2016'!H5="","",'청년 상시근로자수-2016'!H5)</f>
        <v>여</v>
      </c>
      <c r="G5" s="312">
        <f>'청년 상시근로자수-2016'!W5</f>
        <v>1</v>
      </c>
      <c r="H5" s="313">
        <f>'청년 상시근로자수-2016'!X5</f>
        <v>24</v>
      </c>
      <c r="I5" s="314">
        <f>'청년 상시근로자수-2016'!Z5</f>
        <v>1</v>
      </c>
      <c r="J5" s="312">
        <f>'청년 상시근로자수-2016'!AA5</f>
        <v>1</v>
      </c>
      <c r="K5" s="313">
        <f>'청년 상시근로자수-2016'!AB5</f>
        <v>25</v>
      </c>
      <c r="L5" s="314">
        <f>'청년 상시근로자수-2016'!AD5</f>
        <v>1</v>
      </c>
      <c r="M5" s="312">
        <f>'청년 상시근로자수-2016'!AE5</f>
        <v>1</v>
      </c>
      <c r="N5" s="313">
        <f>'청년 상시근로자수-2016'!AF5</f>
        <v>25</v>
      </c>
      <c r="O5" s="314">
        <f>'청년 상시근로자수-2016'!AH5</f>
        <v>1</v>
      </c>
      <c r="P5" s="312">
        <f>'청년 상시근로자수-2016'!AI5</f>
        <v>1</v>
      </c>
      <c r="Q5" s="313">
        <f>'청년 상시근로자수-2016'!AJ5</f>
        <v>25</v>
      </c>
      <c r="R5" s="314">
        <f>'청년 상시근로자수-2016'!AL5</f>
        <v>1</v>
      </c>
      <c r="S5" s="312">
        <f>'청년 상시근로자수-2016'!AM5</f>
        <v>1</v>
      </c>
      <c r="T5" s="313">
        <f>'청년 상시근로자수-2016'!AN5</f>
        <v>25</v>
      </c>
      <c r="U5" s="314">
        <f>'청년 상시근로자수-2016'!AP5</f>
        <v>1</v>
      </c>
      <c r="V5" s="312">
        <f>'청년 상시근로자수-2016'!AQ5</f>
        <v>1</v>
      </c>
      <c r="W5" s="313">
        <f>'청년 상시근로자수-2016'!AR5</f>
        <v>25</v>
      </c>
      <c r="X5" s="314">
        <f>'청년 상시근로자수-2016'!AT5</f>
        <v>1</v>
      </c>
      <c r="Y5" s="312">
        <f>'청년 상시근로자수-2016'!AU5</f>
        <v>1</v>
      </c>
      <c r="Z5" s="313">
        <f>'청년 상시근로자수-2016'!AV5</f>
        <v>25</v>
      </c>
      <c r="AA5" s="314">
        <f>'청년 상시근로자수-2016'!AX5</f>
        <v>1</v>
      </c>
      <c r="AB5" s="312">
        <f>'청년 상시근로자수-2016'!AY5</f>
        <v>1</v>
      </c>
      <c r="AC5" s="313">
        <f>'청년 상시근로자수-2016'!AZ5</f>
        <v>25</v>
      </c>
      <c r="AD5" s="314">
        <f>'청년 상시근로자수-2016'!BB5</f>
        <v>1</v>
      </c>
      <c r="AE5" s="312">
        <f>'청년 상시근로자수-2016'!BC5</f>
        <v>1</v>
      </c>
      <c r="AF5" s="313">
        <f>'청년 상시근로자수-2016'!BD5</f>
        <v>25</v>
      </c>
      <c r="AG5" s="314">
        <f>'청년 상시근로자수-2016'!BF5</f>
        <v>1</v>
      </c>
      <c r="AH5" s="312">
        <f>'청년 상시근로자수-2016'!BG5</f>
        <v>1</v>
      </c>
      <c r="AI5" s="313">
        <f>'청년 상시근로자수-2016'!BH5</f>
        <v>25</v>
      </c>
      <c r="AJ5" s="314">
        <f>'청년 상시근로자수-2016'!BJ5</f>
        <v>1</v>
      </c>
      <c r="AK5" s="312">
        <f>'청년 상시근로자수-2016'!BK5</f>
        <v>1</v>
      </c>
      <c r="AL5" s="313">
        <f>'청년 상시근로자수-2016'!BL5</f>
        <v>25</v>
      </c>
      <c r="AM5" s="314">
        <f>'청년 상시근로자수-2016'!BN5</f>
        <v>1</v>
      </c>
      <c r="AN5" s="312">
        <f>'청년 상시근로자수-2016'!BO5</f>
        <v>1</v>
      </c>
      <c r="AO5" s="313">
        <f>'청년 상시근로자수-2016'!BP5</f>
        <v>25</v>
      </c>
      <c r="AP5" s="314">
        <f>'청년 상시근로자수-2016'!BR5</f>
        <v>1</v>
      </c>
      <c r="AQ5" s="429">
        <f>SUM(G5,J5,M5,P5,S5,V5,Y5,AB5,AE5,AH5,AK5,AN5)</f>
        <v>12</v>
      </c>
      <c r="AR5" s="336">
        <f>SUM(I5,L5,O5,R5,U5,X5,AA5,AD5,AG5,AJ5,AM5,AP5)</f>
        <v>12</v>
      </c>
      <c r="AS5" s="358">
        <f>'청년 상시근로자수-2016'!CE5</f>
        <v>25690313</v>
      </c>
      <c r="AT5" s="359">
        <f>'청년 상시근로자수-2016'!CF5</f>
        <v>0</v>
      </c>
      <c r="AU5" s="340">
        <f>SUM(AS5:AT5)</f>
        <v>25690313</v>
      </c>
      <c r="AV5" s="308" t="str">
        <f>B5</f>
        <v>채지안</v>
      </c>
    </row>
    <row r="6" spans="1:48">
      <c r="A6" s="327">
        <f>A5+1</f>
        <v>2</v>
      </c>
      <c r="B6" s="318" t="str">
        <f>IF('청년 상시근로자수-2016'!C6="","",'청년 상시근로자수-2016'!C6)</f>
        <v>김민정</v>
      </c>
      <c r="C6" s="319">
        <f>IF('청년 상시근로자수-2016'!E6="","",'청년 상시근로자수-2016'!E6)</f>
        <v>33118</v>
      </c>
      <c r="D6" s="332">
        <f>IF('청년 상시근로자수-2016'!I6="","",'청년 상시근로자수-2016'!I6)</f>
        <v>41548</v>
      </c>
      <c r="E6" s="332">
        <f>IF('청년 상시근로자수-2016'!J6="","",'청년 상시근로자수-2016'!J6)</f>
        <v>42636</v>
      </c>
      <c r="F6" s="424" t="str">
        <f>IF('청년 상시근로자수-2016'!H6="","",'청년 상시근로자수-2016'!H6)</f>
        <v>여</v>
      </c>
      <c r="G6" s="312">
        <f>'청년 상시근로자수-2016'!W6</f>
        <v>1</v>
      </c>
      <c r="H6" s="313">
        <f>'청년 상시근로자수-2016'!X6</f>
        <v>25</v>
      </c>
      <c r="I6" s="314">
        <f>'청년 상시근로자수-2016'!Z6</f>
        <v>1</v>
      </c>
      <c r="J6" s="312">
        <f>'청년 상시근로자수-2016'!AA6</f>
        <v>1</v>
      </c>
      <c r="K6" s="313">
        <f>'청년 상시근로자수-2016'!AB6</f>
        <v>25</v>
      </c>
      <c r="L6" s="314">
        <f>'청년 상시근로자수-2016'!AD6</f>
        <v>1</v>
      </c>
      <c r="M6" s="312">
        <f>'청년 상시근로자수-2016'!AE6</f>
        <v>1</v>
      </c>
      <c r="N6" s="313">
        <f>'청년 상시근로자수-2016'!AF6</f>
        <v>25</v>
      </c>
      <c r="O6" s="314">
        <f>'청년 상시근로자수-2016'!AH6</f>
        <v>1</v>
      </c>
      <c r="P6" s="312">
        <f>'청년 상시근로자수-2016'!AI6</f>
        <v>1</v>
      </c>
      <c r="Q6" s="313">
        <f>'청년 상시근로자수-2016'!AJ6</f>
        <v>25</v>
      </c>
      <c r="R6" s="314">
        <f>'청년 상시근로자수-2016'!AL6</f>
        <v>1</v>
      </c>
      <c r="S6" s="312">
        <f>'청년 상시근로자수-2016'!AM6</f>
        <v>1</v>
      </c>
      <c r="T6" s="313">
        <f>'청년 상시근로자수-2016'!AN6</f>
        <v>25</v>
      </c>
      <c r="U6" s="314">
        <f>'청년 상시근로자수-2016'!AP6</f>
        <v>1</v>
      </c>
      <c r="V6" s="312">
        <f>'청년 상시근로자수-2016'!AQ6</f>
        <v>1</v>
      </c>
      <c r="W6" s="313">
        <f>'청년 상시근로자수-2016'!AR6</f>
        <v>25</v>
      </c>
      <c r="X6" s="314">
        <f>'청년 상시근로자수-2016'!AT6</f>
        <v>1</v>
      </c>
      <c r="Y6" s="312">
        <f>'청년 상시근로자수-2016'!AU6</f>
        <v>1</v>
      </c>
      <c r="Z6" s="313">
        <f>'청년 상시근로자수-2016'!AV6</f>
        <v>25</v>
      </c>
      <c r="AA6" s="314">
        <f>'청년 상시근로자수-2016'!AX6</f>
        <v>1</v>
      </c>
      <c r="AB6" s="312">
        <f>'청년 상시근로자수-2016'!AY6</f>
        <v>1</v>
      </c>
      <c r="AC6" s="313">
        <f>'청년 상시근로자수-2016'!AZ6</f>
        <v>25</v>
      </c>
      <c r="AD6" s="314">
        <f>'청년 상시근로자수-2016'!BB6</f>
        <v>1</v>
      </c>
      <c r="AE6" s="312">
        <f>'청년 상시근로자수-2016'!BC6</f>
        <v>0</v>
      </c>
      <c r="AF6" s="313">
        <f>'청년 상시근로자수-2016'!BD6</f>
        <v>26</v>
      </c>
      <c r="AG6" s="314">
        <f>'청년 상시근로자수-2016'!BF6</f>
        <v>0</v>
      </c>
      <c r="AH6" s="312">
        <f>'청년 상시근로자수-2016'!BG6</f>
        <v>0</v>
      </c>
      <c r="AI6" s="313">
        <f>'청년 상시근로자수-2016'!BH6</f>
        <v>26</v>
      </c>
      <c r="AJ6" s="314">
        <f>'청년 상시근로자수-2016'!BJ6</f>
        <v>0</v>
      </c>
      <c r="AK6" s="312">
        <f>'청년 상시근로자수-2016'!BK6</f>
        <v>0</v>
      </c>
      <c r="AL6" s="313">
        <f>'청년 상시근로자수-2016'!BL6</f>
        <v>26</v>
      </c>
      <c r="AM6" s="314">
        <f>'청년 상시근로자수-2016'!BN6</f>
        <v>0</v>
      </c>
      <c r="AN6" s="312">
        <f>'청년 상시근로자수-2016'!BO6</f>
        <v>0</v>
      </c>
      <c r="AO6" s="313">
        <f>'청년 상시근로자수-2016'!BP6</f>
        <v>26</v>
      </c>
      <c r="AP6" s="314">
        <f>'청년 상시근로자수-2016'!BR6</f>
        <v>0</v>
      </c>
      <c r="AQ6" s="429">
        <f t="shared" ref="AQ6:AQ69" si="0">SUM(G6,J6,M6,P6,S6,V6,Y6,AB6,AE6,AH6,AK6,AN6)</f>
        <v>8</v>
      </c>
      <c r="AR6" s="336">
        <f t="shared" ref="AR6:AR69" si="1">SUM(I6,L6,O6,R6,U6,X6,AA6,AD6,AG6,AJ6,AM6,AP6)</f>
        <v>8</v>
      </c>
      <c r="AS6" s="358">
        <f>'청년 상시근로자수-2016'!CE6</f>
        <v>17270028</v>
      </c>
      <c r="AT6" s="359">
        <f>'청년 상시근로자수-2016'!CF6</f>
        <v>0</v>
      </c>
      <c r="AU6" s="340">
        <f t="shared" ref="AU6:AU69" si="2">SUM(AS6:AT6)</f>
        <v>17270028</v>
      </c>
      <c r="AV6" s="308" t="str">
        <f t="shared" ref="AV6:AV69" si="3">B6</f>
        <v>김민정</v>
      </c>
    </row>
    <row r="7" spans="1:48">
      <c r="A7" s="327">
        <f t="shared" ref="A7:A70" si="4">A6+1</f>
        <v>3</v>
      </c>
      <c r="B7" s="318" t="str">
        <f>IF('청년 상시근로자수-2016'!C7="","",'청년 상시근로자수-2016'!C7)</f>
        <v>조하나</v>
      </c>
      <c r="C7" s="319">
        <f>IF('청년 상시근로자수-2016'!E7="","",'청년 상시근로자수-2016'!E7)</f>
        <v>31419</v>
      </c>
      <c r="D7" s="332">
        <f>IF('청년 상시근로자수-2016'!I7="","",'청년 상시근로자수-2016'!I7)</f>
        <v>41548</v>
      </c>
      <c r="E7" s="332" t="str">
        <f>IF('청년 상시근로자수-2016'!J7="","",'청년 상시근로자수-2016'!J7)</f>
        <v/>
      </c>
      <c r="F7" s="424" t="str">
        <f>IF('청년 상시근로자수-2016'!H7="","",'청년 상시근로자수-2016'!H7)</f>
        <v>여</v>
      </c>
      <c r="G7" s="312">
        <f>'청년 상시근로자수-2016'!W7</f>
        <v>1</v>
      </c>
      <c r="H7" s="313">
        <f>'청년 상시근로자수-2016'!X7</f>
        <v>30</v>
      </c>
      <c r="I7" s="314">
        <f>'청년 상시근로자수-2016'!Z7</f>
        <v>0</v>
      </c>
      <c r="J7" s="312">
        <f>'청년 상시근로자수-2016'!AA7</f>
        <v>1</v>
      </c>
      <c r="K7" s="313">
        <f>'청년 상시근로자수-2016'!AB7</f>
        <v>30</v>
      </c>
      <c r="L7" s="314">
        <f>'청년 상시근로자수-2016'!AD7</f>
        <v>0</v>
      </c>
      <c r="M7" s="312">
        <f>'청년 상시근로자수-2016'!AE7</f>
        <v>1</v>
      </c>
      <c r="N7" s="313">
        <f>'청년 상시근로자수-2016'!AF7</f>
        <v>30</v>
      </c>
      <c r="O7" s="314">
        <f>'청년 상시근로자수-2016'!AH7</f>
        <v>0</v>
      </c>
      <c r="P7" s="312">
        <f>'청년 상시근로자수-2016'!AI7</f>
        <v>1</v>
      </c>
      <c r="Q7" s="313">
        <f>'청년 상시근로자수-2016'!AJ7</f>
        <v>30</v>
      </c>
      <c r="R7" s="314">
        <f>'청년 상시근로자수-2016'!AL7</f>
        <v>0</v>
      </c>
      <c r="S7" s="312">
        <f>'청년 상시근로자수-2016'!AM7</f>
        <v>1</v>
      </c>
      <c r="T7" s="313">
        <f>'청년 상시근로자수-2016'!AN7</f>
        <v>30</v>
      </c>
      <c r="U7" s="314">
        <f>'청년 상시근로자수-2016'!AP7</f>
        <v>0</v>
      </c>
      <c r="V7" s="312">
        <f>'청년 상시근로자수-2016'!AQ7</f>
        <v>1</v>
      </c>
      <c r="W7" s="313">
        <f>'청년 상시근로자수-2016'!AR7</f>
        <v>30</v>
      </c>
      <c r="X7" s="314">
        <f>'청년 상시근로자수-2016'!AT7</f>
        <v>0</v>
      </c>
      <c r="Y7" s="312">
        <f>'청년 상시근로자수-2016'!AU7</f>
        <v>1</v>
      </c>
      <c r="Z7" s="313">
        <f>'청년 상시근로자수-2016'!AV7</f>
        <v>30</v>
      </c>
      <c r="AA7" s="314">
        <f>'청년 상시근로자수-2016'!AX7</f>
        <v>0</v>
      </c>
      <c r="AB7" s="312">
        <f>'청년 상시근로자수-2016'!AY7</f>
        <v>1</v>
      </c>
      <c r="AC7" s="313">
        <f>'청년 상시근로자수-2016'!AZ7</f>
        <v>30</v>
      </c>
      <c r="AD7" s="314">
        <f>'청년 상시근로자수-2016'!BB7</f>
        <v>0</v>
      </c>
      <c r="AE7" s="312">
        <f>'청년 상시근로자수-2016'!BC7</f>
        <v>1</v>
      </c>
      <c r="AF7" s="313">
        <f>'청년 상시근로자수-2016'!BD7</f>
        <v>30</v>
      </c>
      <c r="AG7" s="314">
        <f>'청년 상시근로자수-2016'!BF7</f>
        <v>0</v>
      </c>
      <c r="AH7" s="312">
        <f>'청년 상시근로자수-2016'!BG7</f>
        <v>1</v>
      </c>
      <c r="AI7" s="313">
        <f>'청년 상시근로자수-2016'!BH7</f>
        <v>30</v>
      </c>
      <c r="AJ7" s="314">
        <f>'청년 상시근로자수-2016'!BJ7</f>
        <v>0</v>
      </c>
      <c r="AK7" s="312">
        <f>'청년 상시근로자수-2016'!BK7</f>
        <v>1</v>
      </c>
      <c r="AL7" s="313">
        <f>'청년 상시근로자수-2016'!BL7</f>
        <v>30</v>
      </c>
      <c r="AM7" s="314">
        <f>'청년 상시근로자수-2016'!BN7</f>
        <v>0</v>
      </c>
      <c r="AN7" s="312">
        <f>'청년 상시근로자수-2016'!BO7</f>
        <v>1</v>
      </c>
      <c r="AO7" s="313">
        <f>'청년 상시근로자수-2016'!BP7</f>
        <v>30</v>
      </c>
      <c r="AP7" s="314">
        <f>'청년 상시근로자수-2016'!BR7</f>
        <v>0</v>
      </c>
      <c r="AQ7" s="429">
        <f t="shared" si="0"/>
        <v>12</v>
      </c>
      <c r="AR7" s="336">
        <f t="shared" si="1"/>
        <v>0</v>
      </c>
      <c r="AS7" s="358">
        <f>'청년 상시근로자수-2016'!CE7</f>
        <v>0</v>
      </c>
      <c r="AT7" s="359">
        <f>'청년 상시근로자수-2016'!CF7</f>
        <v>29730954</v>
      </c>
      <c r="AU7" s="340">
        <f t="shared" si="2"/>
        <v>29730954</v>
      </c>
      <c r="AV7" s="308" t="str">
        <f t="shared" si="3"/>
        <v>조하나</v>
      </c>
    </row>
    <row r="8" spans="1:48">
      <c r="A8" s="327">
        <f t="shared" si="4"/>
        <v>4</v>
      </c>
      <c r="B8" s="318" t="str">
        <f>IF('청년 상시근로자수-2016'!C8="","",'청년 상시근로자수-2016'!C8)</f>
        <v>문채원</v>
      </c>
      <c r="C8" s="319">
        <f>IF('청년 상시근로자수-2016'!E8="","",'청년 상시근로자수-2016'!E8)</f>
        <v>33325</v>
      </c>
      <c r="D8" s="332">
        <f>IF('청년 상시근로자수-2016'!I8="","",'청년 상시근로자수-2016'!I8)</f>
        <v>41548</v>
      </c>
      <c r="E8" s="332" t="str">
        <f>IF('청년 상시근로자수-2016'!J8="","",'청년 상시근로자수-2016'!J8)</f>
        <v/>
      </c>
      <c r="F8" s="424" t="str">
        <f>IF('청년 상시근로자수-2016'!H8="","",'청년 상시근로자수-2016'!H8)</f>
        <v>여</v>
      </c>
      <c r="G8" s="312">
        <f>'청년 상시근로자수-2016'!W8</f>
        <v>1</v>
      </c>
      <c r="H8" s="313">
        <f>'청년 상시근로자수-2016'!X8</f>
        <v>24</v>
      </c>
      <c r="I8" s="314">
        <f>'청년 상시근로자수-2016'!Z8</f>
        <v>1</v>
      </c>
      <c r="J8" s="312">
        <f>'청년 상시근로자수-2016'!AA8</f>
        <v>1</v>
      </c>
      <c r="K8" s="313">
        <f>'청년 상시근로자수-2016'!AB8</f>
        <v>24</v>
      </c>
      <c r="L8" s="314">
        <f>'청년 상시근로자수-2016'!AD8</f>
        <v>1</v>
      </c>
      <c r="M8" s="312">
        <f>'청년 상시근로자수-2016'!AE8</f>
        <v>1</v>
      </c>
      <c r="N8" s="313">
        <f>'청년 상시근로자수-2016'!AF8</f>
        <v>25</v>
      </c>
      <c r="O8" s="314">
        <f>'청년 상시근로자수-2016'!AH8</f>
        <v>1</v>
      </c>
      <c r="P8" s="312">
        <f>'청년 상시근로자수-2016'!AI8</f>
        <v>1</v>
      </c>
      <c r="Q8" s="313">
        <f>'청년 상시근로자수-2016'!AJ8</f>
        <v>25</v>
      </c>
      <c r="R8" s="314">
        <f>'청년 상시근로자수-2016'!AL8</f>
        <v>1</v>
      </c>
      <c r="S8" s="312">
        <f>'청년 상시근로자수-2016'!AM8</f>
        <v>1</v>
      </c>
      <c r="T8" s="313">
        <f>'청년 상시근로자수-2016'!AN8</f>
        <v>25</v>
      </c>
      <c r="U8" s="314">
        <f>'청년 상시근로자수-2016'!AP8</f>
        <v>1</v>
      </c>
      <c r="V8" s="312">
        <f>'청년 상시근로자수-2016'!AQ8</f>
        <v>1</v>
      </c>
      <c r="W8" s="313">
        <f>'청년 상시근로자수-2016'!AR8</f>
        <v>25</v>
      </c>
      <c r="X8" s="314">
        <f>'청년 상시근로자수-2016'!AT8</f>
        <v>1</v>
      </c>
      <c r="Y8" s="312">
        <f>'청년 상시근로자수-2016'!AU8</f>
        <v>1</v>
      </c>
      <c r="Z8" s="313">
        <f>'청년 상시근로자수-2016'!AV8</f>
        <v>25</v>
      </c>
      <c r="AA8" s="314">
        <f>'청년 상시근로자수-2016'!AX8</f>
        <v>1</v>
      </c>
      <c r="AB8" s="312">
        <f>'청년 상시근로자수-2016'!AY8</f>
        <v>1</v>
      </c>
      <c r="AC8" s="313">
        <f>'청년 상시근로자수-2016'!AZ8</f>
        <v>25</v>
      </c>
      <c r="AD8" s="314">
        <f>'청년 상시근로자수-2016'!BB8</f>
        <v>1</v>
      </c>
      <c r="AE8" s="312">
        <f>'청년 상시근로자수-2016'!BC8</f>
        <v>1</v>
      </c>
      <c r="AF8" s="313">
        <f>'청년 상시근로자수-2016'!BD8</f>
        <v>25</v>
      </c>
      <c r="AG8" s="314">
        <f>'청년 상시근로자수-2016'!BF8</f>
        <v>1</v>
      </c>
      <c r="AH8" s="312">
        <f>'청년 상시근로자수-2016'!BG8</f>
        <v>1</v>
      </c>
      <c r="AI8" s="313">
        <f>'청년 상시근로자수-2016'!BH8</f>
        <v>25</v>
      </c>
      <c r="AJ8" s="314">
        <f>'청년 상시근로자수-2016'!BJ8</f>
        <v>1</v>
      </c>
      <c r="AK8" s="312">
        <f>'청년 상시근로자수-2016'!BK8</f>
        <v>1</v>
      </c>
      <c r="AL8" s="313">
        <f>'청년 상시근로자수-2016'!BL8</f>
        <v>25</v>
      </c>
      <c r="AM8" s="314">
        <f>'청년 상시근로자수-2016'!BN8</f>
        <v>1</v>
      </c>
      <c r="AN8" s="312">
        <f>'청년 상시근로자수-2016'!BO8</f>
        <v>1</v>
      </c>
      <c r="AO8" s="313">
        <f>'청년 상시근로자수-2016'!BP8</f>
        <v>25</v>
      </c>
      <c r="AP8" s="314">
        <f>'청년 상시근로자수-2016'!BR8</f>
        <v>1</v>
      </c>
      <c r="AQ8" s="429">
        <f t="shared" si="0"/>
        <v>12</v>
      </c>
      <c r="AR8" s="336">
        <f t="shared" si="1"/>
        <v>12</v>
      </c>
      <c r="AS8" s="358">
        <f>'청년 상시근로자수-2016'!CE8</f>
        <v>23115032</v>
      </c>
      <c r="AT8" s="359">
        <f>'청년 상시근로자수-2016'!CF8</f>
        <v>0</v>
      </c>
      <c r="AU8" s="340">
        <f t="shared" si="2"/>
        <v>23115032</v>
      </c>
      <c r="AV8" s="308" t="str">
        <f t="shared" si="3"/>
        <v>문채원</v>
      </c>
    </row>
    <row r="9" spans="1:48">
      <c r="A9" s="327">
        <f t="shared" si="4"/>
        <v>5</v>
      </c>
      <c r="B9" s="318" t="str">
        <f>IF('청년 상시근로자수-2016'!C9="","",'청년 상시근로자수-2016'!C9)</f>
        <v>김가영</v>
      </c>
      <c r="C9" s="319">
        <f>IF('청년 상시근로자수-2016'!E9="","",'청년 상시근로자수-2016'!E9)</f>
        <v>33783</v>
      </c>
      <c r="D9" s="332">
        <f>IF('청년 상시근로자수-2016'!I9="","",'청년 상시근로자수-2016'!I9)</f>
        <v>41662</v>
      </c>
      <c r="E9" s="332" t="str">
        <f>IF('청년 상시근로자수-2016'!J9="","",'청년 상시근로자수-2016'!J9)</f>
        <v/>
      </c>
      <c r="F9" s="424" t="str">
        <f>IF('청년 상시근로자수-2016'!H9="","",'청년 상시근로자수-2016'!H9)</f>
        <v>여</v>
      </c>
      <c r="G9" s="312">
        <f>'청년 상시근로자수-2016'!W9</f>
        <v>1</v>
      </c>
      <c r="H9" s="313">
        <f>'청년 상시근로자수-2016'!X9</f>
        <v>23</v>
      </c>
      <c r="I9" s="314">
        <f>'청년 상시근로자수-2016'!Z9</f>
        <v>1</v>
      </c>
      <c r="J9" s="312">
        <f>'청년 상시근로자수-2016'!AA9</f>
        <v>1</v>
      </c>
      <c r="K9" s="313">
        <f>'청년 상시근로자수-2016'!AB9</f>
        <v>23</v>
      </c>
      <c r="L9" s="314">
        <f>'청년 상시근로자수-2016'!AD9</f>
        <v>1</v>
      </c>
      <c r="M9" s="312">
        <f>'청년 상시근로자수-2016'!AE9</f>
        <v>1</v>
      </c>
      <c r="N9" s="313">
        <f>'청년 상시근로자수-2016'!AF9</f>
        <v>23</v>
      </c>
      <c r="O9" s="314">
        <f>'청년 상시근로자수-2016'!AH9</f>
        <v>1</v>
      </c>
      <c r="P9" s="312">
        <f>'청년 상시근로자수-2016'!AI9</f>
        <v>1</v>
      </c>
      <c r="Q9" s="313">
        <f>'청년 상시근로자수-2016'!AJ9</f>
        <v>23</v>
      </c>
      <c r="R9" s="314">
        <f>'청년 상시근로자수-2016'!AL9</f>
        <v>1</v>
      </c>
      <c r="S9" s="312">
        <f>'청년 상시근로자수-2016'!AM9</f>
        <v>1</v>
      </c>
      <c r="T9" s="313">
        <f>'청년 상시근로자수-2016'!AN9</f>
        <v>23</v>
      </c>
      <c r="U9" s="314">
        <f>'청년 상시근로자수-2016'!AP9</f>
        <v>1</v>
      </c>
      <c r="V9" s="312">
        <f>'청년 상시근로자수-2016'!AQ9</f>
        <v>1</v>
      </c>
      <c r="W9" s="313">
        <f>'청년 상시근로자수-2016'!AR9</f>
        <v>24</v>
      </c>
      <c r="X9" s="314">
        <f>'청년 상시근로자수-2016'!AT9</f>
        <v>1</v>
      </c>
      <c r="Y9" s="312">
        <f>'청년 상시근로자수-2016'!AU9</f>
        <v>1</v>
      </c>
      <c r="Z9" s="313">
        <f>'청년 상시근로자수-2016'!AV9</f>
        <v>24</v>
      </c>
      <c r="AA9" s="314">
        <f>'청년 상시근로자수-2016'!AX9</f>
        <v>1</v>
      </c>
      <c r="AB9" s="312">
        <f>'청년 상시근로자수-2016'!AY9</f>
        <v>1</v>
      </c>
      <c r="AC9" s="313">
        <f>'청년 상시근로자수-2016'!AZ9</f>
        <v>24</v>
      </c>
      <c r="AD9" s="314">
        <f>'청년 상시근로자수-2016'!BB9</f>
        <v>1</v>
      </c>
      <c r="AE9" s="312">
        <f>'청년 상시근로자수-2016'!BC9</f>
        <v>1</v>
      </c>
      <c r="AF9" s="313">
        <f>'청년 상시근로자수-2016'!BD9</f>
        <v>24</v>
      </c>
      <c r="AG9" s="314">
        <f>'청년 상시근로자수-2016'!BF9</f>
        <v>1</v>
      </c>
      <c r="AH9" s="312">
        <f>'청년 상시근로자수-2016'!BG9</f>
        <v>1</v>
      </c>
      <c r="AI9" s="313">
        <f>'청년 상시근로자수-2016'!BH9</f>
        <v>24</v>
      </c>
      <c r="AJ9" s="314">
        <f>'청년 상시근로자수-2016'!BJ9</f>
        <v>1</v>
      </c>
      <c r="AK9" s="312">
        <f>'청년 상시근로자수-2016'!BK9</f>
        <v>1</v>
      </c>
      <c r="AL9" s="313">
        <f>'청년 상시근로자수-2016'!BL9</f>
        <v>24</v>
      </c>
      <c r="AM9" s="314">
        <f>'청년 상시근로자수-2016'!BN9</f>
        <v>1</v>
      </c>
      <c r="AN9" s="312">
        <f>'청년 상시근로자수-2016'!BO9</f>
        <v>1</v>
      </c>
      <c r="AO9" s="313">
        <f>'청년 상시근로자수-2016'!BP9</f>
        <v>24</v>
      </c>
      <c r="AP9" s="314">
        <f>'청년 상시근로자수-2016'!BR9</f>
        <v>1</v>
      </c>
      <c r="AQ9" s="429">
        <f t="shared" si="0"/>
        <v>12</v>
      </c>
      <c r="AR9" s="336">
        <f t="shared" si="1"/>
        <v>12</v>
      </c>
      <c r="AS9" s="358">
        <f>'청년 상시근로자수-2016'!CE9</f>
        <v>21489670</v>
      </c>
      <c r="AT9" s="359">
        <f>'청년 상시근로자수-2016'!CF9</f>
        <v>0</v>
      </c>
      <c r="AU9" s="340">
        <f t="shared" si="2"/>
        <v>21489670</v>
      </c>
      <c r="AV9" s="308" t="str">
        <f t="shared" si="3"/>
        <v>김가영</v>
      </c>
    </row>
    <row r="10" spans="1:48">
      <c r="A10" s="327">
        <f t="shared" si="4"/>
        <v>6</v>
      </c>
      <c r="B10" s="318" t="str">
        <f>IF('청년 상시근로자수-2016'!C10="","",'청년 상시근로자수-2016'!C10)</f>
        <v>황미나</v>
      </c>
      <c r="C10" s="319">
        <f>IF('청년 상시근로자수-2016'!E10="","",'청년 상시근로자수-2016'!E10)</f>
        <v>34232</v>
      </c>
      <c r="D10" s="332">
        <f>IF('청년 상시근로자수-2016'!I10="","",'청년 상시근로자수-2016'!I10)</f>
        <v>42044</v>
      </c>
      <c r="E10" s="332">
        <f>IF('청년 상시근로자수-2016'!J10="","",'청년 상시근로자수-2016'!J10)</f>
        <v>42411</v>
      </c>
      <c r="F10" s="424" t="str">
        <f>IF('청년 상시근로자수-2016'!H10="","",'청년 상시근로자수-2016'!H10)</f>
        <v>여</v>
      </c>
      <c r="G10" s="312">
        <f>'청년 상시근로자수-2016'!W10</f>
        <v>1</v>
      </c>
      <c r="H10" s="313">
        <f>'청년 상시근로자수-2016'!X10</f>
        <v>22</v>
      </c>
      <c r="I10" s="314">
        <f>'청년 상시근로자수-2016'!Z10</f>
        <v>1</v>
      </c>
      <c r="J10" s="312">
        <f>'청년 상시근로자수-2016'!AA10</f>
        <v>0</v>
      </c>
      <c r="K10" s="313">
        <f>'청년 상시근로자수-2016'!AB10</f>
        <v>22</v>
      </c>
      <c r="L10" s="314">
        <f>'청년 상시근로자수-2016'!AD10</f>
        <v>0</v>
      </c>
      <c r="M10" s="312">
        <f>'청년 상시근로자수-2016'!AE10</f>
        <v>0</v>
      </c>
      <c r="N10" s="313">
        <f>'청년 상시근로자수-2016'!AF10</f>
        <v>22</v>
      </c>
      <c r="O10" s="314">
        <f>'청년 상시근로자수-2016'!AH10</f>
        <v>0</v>
      </c>
      <c r="P10" s="312">
        <f>'청년 상시근로자수-2016'!AI10</f>
        <v>0</v>
      </c>
      <c r="Q10" s="313">
        <f>'청년 상시근로자수-2016'!AJ10</f>
        <v>22</v>
      </c>
      <c r="R10" s="314">
        <f>'청년 상시근로자수-2016'!AL10</f>
        <v>0</v>
      </c>
      <c r="S10" s="312">
        <f>'청년 상시근로자수-2016'!AM10</f>
        <v>0</v>
      </c>
      <c r="T10" s="313">
        <f>'청년 상시근로자수-2016'!AN10</f>
        <v>22</v>
      </c>
      <c r="U10" s="314">
        <f>'청년 상시근로자수-2016'!AP10</f>
        <v>0</v>
      </c>
      <c r="V10" s="312">
        <f>'청년 상시근로자수-2016'!AQ10</f>
        <v>0</v>
      </c>
      <c r="W10" s="313">
        <f>'청년 상시근로자수-2016'!AR10</f>
        <v>22</v>
      </c>
      <c r="X10" s="314">
        <f>'청년 상시근로자수-2016'!AT10</f>
        <v>0</v>
      </c>
      <c r="Y10" s="312">
        <f>'청년 상시근로자수-2016'!AU10</f>
        <v>0</v>
      </c>
      <c r="Z10" s="313">
        <f>'청년 상시근로자수-2016'!AV10</f>
        <v>22</v>
      </c>
      <c r="AA10" s="314">
        <f>'청년 상시근로자수-2016'!AX10</f>
        <v>0</v>
      </c>
      <c r="AB10" s="312">
        <f>'청년 상시근로자수-2016'!AY10</f>
        <v>0</v>
      </c>
      <c r="AC10" s="313">
        <f>'청년 상시근로자수-2016'!AZ10</f>
        <v>22</v>
      </c>
      <c r="AD10" s="314">
        <f>'청년 상시근로자수-2016'!BB10</f>
        <v>0</v>
      </c>
      <c r="AE10" s="312">
        <f>'청년 상시근로자수-2016'!BC10</f>
        <v>0</v>
      </c>
      <c r="AF10" s="313">
        <f>'청년 상시근로자수-2016'!BD10</f>
        <v>23</v>
      </c>
      <c r="AG10" s="314">
        <f>'청년 상시근로자수-2016'!BF10</f>
        <v>0</v>
      </c>
      <c r="AH10" s="312">
        <f>'청년 상시근로자수-2016'!BG10</f>
        <v>0</v>
      </c>
      <c r="AI10" s="313">
        <f>'청년 상시근로자수-2016'!BH10</f>
        <v>23</v>
      </c>
      <c r="AJ10" s="314">
        <f>'청년 상시근로자수-2016'!BJ10</f>
        <v>0</v>
      </c>
      <c r="AK10" s="312">
        <f>'청년 상시근로자수-2016'!BK10</f>
        <v>0</v>
      </c>
      <c r="AL10" s="313">
        <f>'청년 상시근로자수-2016'!BL10</f>
        <v>23</v>
      </c>
      <c r="AM10" s="314">
        <f>'청년 상시근로자수-2016'!BN10</f>
        <v>0</v>
      </c>
      <c r="AN10" s="312">
        <f>'청년 상시근로자수-2016'!BO10</f>
        <v>0</v>
      </c>
      <c r="AO10" s="313">
        <f>'청년 상시근로자수-2016'!BP10</f>
        <v>23</v>
      </c>
      <c r="AP10" s="314">
        <f>'청년 상시근로자수-2016'!BR10</f>
        <v>0</v>
      </c>
      <c r="AQ10" s="429">
        <f t="shared" si="0"/>
        <v>1</v>
      </c>
      <c r="AR10" s="336">
        <f t="shared" si="1"/>
        <v>1</v>
      </c>
      <c r="AS10" s="358">
        <f>'청년 상시근로자수-2016'!CE10</f>
        <v>1972500</v>
      </c>
      <c r="AT10" s="359">
        <f>'청년 상시근로자수-2016'!CF10</f>
        <v>0</v>
      </c>
      <c r="AU10" s="340">
        <f t="shared" si="2"/>
        <v>1972500</v>
      </c>
      <c r="AV10" s="308" t="str">
        <f t="shared" si="3"/>
        <v>황미나</v>
      </c>
    </row>
    <row r="11" spans="1:48">
      <c r="A11" s="327">
        <f t="shared" si="4"/>
        <v>7</v>
      </c>
      <c r="B11" s="318" t="str">
        <f>IF('청년 상시근로자수-2016'!C11="","",'청년 상시근로자수-2016'!C11)</f>
        <v>류주현</v>
      </c>
      <c r="C11" s="319">
        <f>IF('청년 상시근로자수-2016'!E11="","",'청년 상시근로자수-2016'!E11)</f>
        <v>23630</v>
      </c>
      <c r="D11" s="332">
        <f>IF('청년 상시근로자수-2016'!I11="","",'청년 상시근로자수-2016'!I11)</f>
        <v>42278</v>
      </c>
      <c r="E11" s="332" t="str">
        <f>IF('청년 상시근로자수-2016'!J11="","",'청년 상시근로자수-2016'!J11)</f>
        <v/>
      </c>
      <c r="F11" s="424" t="str">
        <f>IF('청년 상시근로자수-2016'!H11="","",'청년 상시근로자수-2016'!H11)</f>
        <v>여</v>
      </c>
      <c r="G11" s="312">
        <f>'청년 상시근로자수-2016'!W11</f>
        <v>1</v>
      </c>
      <c r="H11" s="313">
        <f>'청년 상시근로자수-2016'!X11</f>
        <v>51</v>
      </c>
      <c r="I11" s="314">
        <f>'청년 상시근로자수-2016'!Z11</f>
        <v>0</v>
      </c>
      <c r="J11" s="312">
        <f>'청년 상시근로자수-2016'!AA11</f>
        <v>1</v>
      </c>
      <c r="K11" s="313">
        <f>'청년 상시근로자수-2016'!AB11</f>
        <v>51</v>
      </c>
      <c r="L11" s="314">
        <f>'청년 상시근로자수-2016'!AD11</f>
        <v>0</v>
      </c>
      <c r="M11" s="312">
        <f>'청년 상시근로자수-2016'!AE11</f>
        <v>1</v>
      </c>
      <c r="N11" s="313">
        <f>'청년 상시근로자수-2016'!AF11</f>
        <v>51</v>
      </c>
      <c r="O11" s="314">
        <f>'청년 상시근로자수-2016'!AH11</f>
        <v>0</v>
      </c>
      <c r="P11" s="312">
        <f>'청년 상시근로자수-2016'!AI11</f>
        <v>1</v>
      </c>
      <c r="Q11" s="313">
        <f>'청년 상시근로자수-2016'!AJ11</f>
        <v>51</v>
      </c>
      <c r="R11" s="314">
        <f>'청년 상시근로자수-2016'!AL11</f>
        <v>0</v>
      </c>
      <c r="S11" s="312">
        <f>'청년 상시근로자수-2016'!AM11</f>
        <v>1</v>
      </c>
      <c r="T11" s="313">
        <f>'청년 상시근로자수-2016'!AN11</f>
        <v>51</v>
      </c>
      <c r="U11" s="314">
        <f>'청년 상시근로자수-2016'!AP11</f>
        <v>0</v>
      </c>
      <c r="V11" s="312">
        <f>'청년 상시근로자수-2016'!AQ11</f>
        <v>1</v>
      </c>
      <c r="W11" s="313">
        <f>'청년 상시근로자수-2016'!AR11</f>
        <v>51</v>
      </c>
      <c r="X11" s="314">
        <f>'청년 상시근로자수-2016'!AT11</f>
        <v>0</v>
      </c>
      <c r="Y11" s="312">
        <f>'청년 상시근로자수-2016'!AU11</f>
        <v>1</v>
      </c>
      <c r="Z11" s="313">
        <f>'청년 상시근로자수-2016'!AV11</f>
        <v>51</v>
      </c>
      <c r="AA11" s="314">
        <f>'청년 상시근로자수-2016'!AX11</f>
        <v>0</v>
      </c>
      <c r="AB11" s="312">
        <f>'청년 상시근로자수-2016'!AY11</f>
        <v>1</v>
      </c>
      <c r="AC11" s="313">
        <f>'청년 상시근로자수-2016'!AZ11</f>
        <v>51</v>
      </c>
      <c r="AD11" s="314">
        <f>'청년 상시근로자수-2016'!BB11</f>
        <v>0</v>
      </c>
      <c r="AE11" s="312">
        <f>'청년 상시근로자수-2016'!BC11</f>
        <v>1</v>
      </c>
      <c r="AF11" s="313">
        <f>'청년 상시근로자수-2016'!BD11</f>
        <v>52</v>
      </c>
      <c r="AG11" s="314">
        <f>'청년 상시근로자수-2016'!BF11</f>
        <v>0</v>
      </c>
      <c r="AH11" s="312">
        <f>'청년 상시근로자수-2016'!BG11</f>
        <v>1</v>
      </c>
      <c r="AI11" s="313">
        <f>'청년 상시근로자수-2016'!BH11</f>
        <v>52</v>
      </c>
      <c r="AJ11" s="314">
        <f>'청년 상시근로자수-2016'!BJ11</f>
        <v>0</v>
      </c>
      <c r="AK11" s="312">
        <f>'청년 상시근로자수-2016'!BK11</f>
        <v>1</v>
      </c>
      <c r="AL11" s="313">
        <f>'청년 상시근로자수-2016'!BL11</f>
        <v>52</v>
      </c>
      <c r="AM11" s="314">
        <f>'청년 상시근로자수-2016'!BN11</f>
        <v>0</v>
      </c>
      <c r="AN11" s="312">
        <f>'청년 상시근로자수-2016'!BO11</f>
        <v>1</v>
      </c>
      <c r="AO11" s="313">
        <f>'청년 상시근로자수-2016'!BP11</f>
        <v>52</v>
      </c>
      <c r="AP11" s="314">
        <f>'청년 상시근로자수-2016'!BR11</f>
        <v>0</v>
      </c>
      <c r="AQ11" s="429">
        <f t="shared" si="0"/>
        <v>12</v>
      </c>
      <c r="AR11" s="336">
        <f t="shared" si="1"/>
        <v>0</v>
      </c>
      <c r="AS11" s="358">
        <f>'청년 상시근로자수-2016'!CE11</f>
        <v>0</v>
      </c>
      <c r="AT11" s="359">
        <f>'청년 상시근로자수-2016'!CF11</f>
        <v>6000000</v>
      </c>
      <c r="AU11" s="340">
        <f t="shared" si="2"/>
        <v>6000000</v>
      </c>
      <c r="AV11" s="308" t="str">
        <f t="shared" si="3"/>
        <v>류주현</v>
      </c>
    </row>
    <row r="12" spans="1:48">
      <c r="A12" s="436">
        <f t="shared" si="4"/>
        <v>8</v>
      </c>
      <c r="B12" s="437" t="str">
        <f>IF('청년 상시근로자수-2016'!C12="","",'청년 상시근로자수-2016'!C12)</f>
        <v>오현경</v>
      </c>
      <c r="C12" s="438">
        <f>IF('청년 상시근로자수-2016'!E12="","",'청년 상시근로자수-2016'!E12)</f>
        <v>33686</v>
      </c>
      <c r="D12" s="439">
        <f>IF('청년 상시근로자수-2016'!I12="","",'청년 상시근로자수-2016'!I12)</f>
        <v>42450</v>
      </c>
      <c r="E12" s="439" t="str">
        <f>IF('청년 상시근로자수-2016'!J12="","",'청년 상시근로자수-2016'!J12)</f>
        <v/>
      </c>
      <c r="F12" s="440" t="str">
        <f>IF('청년 상시근로자수-2016'!H12="","",'청년 상시근로자수-2016'!H12)</f>
        <v>여</v>
      </c>
      <c r="G12" s="312">
        <f>'청년 상시근로자수-2016'!W12</f>
        <v>0</v>
      </c>
      <c r="H12" s="313">
        <f>'청년 상시근로자수-2016'!X12</f>
        <v>23</v>
      </c>
      <c r="I12" s="314">
        <f>'청년 상시근로자수-2016'!Z12</f>
        <v>0</v>
      </c>
      <c r="J12" s="312">
        <f>'청년 상시근로자수-2016'!AA12</f>
        <v>0</v>
      </c>
      <c r="K12" s="313">
        <f>'청년 상시근로자수-2016'!AB12</f>
        <v>23</v>
      </c>
      <c r="L12" s="314">
        <f>'청년 상시근로자수-2016'!AD12</f>
        <v>0</v>
      </c>
      <c r="M12" s="312">
        <f>'청년 상시근로자수-2016'!AE12</f>
        <v>1</v>
      </c>
      <c r="N12" s="313">
        <f>'청년 상시근로자수-2016'!AF12</f>
        <v>24</v>
      </c>
      <c r="O12" s="314">
        <f>'청년 상시근로자수-2016'!AH12</f>
        <v>1</v>
      </c>
      <c r="P12" s="312">
        <f>'청년 상시근로자수-2016'!AI12</f>
        <v>1</v>
      </c>
      <c r="Q12" s="313">
        <f>'청년 상시근로자수-2016'!AJ12</f>
        <v>24</v>
      </c>
      <c r="R12" s="314">
        <f>'청년 상시근로자수-2016'!AL12</f>
        <v>1</v>
      </c>
      <c r="S12" s="312">
        <f>'청년 상시근로자수-2016'!AM12</f>
        <v>1</v>
      </c>
      <c r="T12" s="313">
        <f>'청년 상시근로자수-2016'!AN12</f>
        <v>24</v>
      </c>
      <c r="U12" s="314">
        <f>'청년 상시근로자수-2016'!AP12</f>
        <v>1</v>
      </c>
      <c r="V12" s="312">
        <f>'청년 상시근로자수-2016'!AQ12</f>
        <v>1</v>
      </c>
      <c r="W12" s="313">
        <f>'청년 상시근로자수-2016'!AR12</f>
        <v>24</v>
      </c>
      <c r="X12" s="314">
        <f>'청년 상시근로자수-2016'!AT12</f>
        <v>1</v>
      </c>
      <c r="Y12" s="312">
        <f>'청년 상시근로자수-2016'!AU12</f>
        <v>1</v>
      </c>
      <c r="Z12" s="313">
        <f>'청년 상시근로자수-2016'!AV12</f>
        <v>24</v>
      </c>
      <c r="AA12" s="314">
        <f>'청년 상시근로자수-2016'!AX12</f>
        <v>1</v>
      </c>
      <c r="AB12" s="312">
        <f>'청년 상시근로자수-2016'!AY12</f>
        <v>1</v>
      </c>
      <c r="AC12" s="313">
        <f>'청년 상시근로자수-2016'!AZ12</f>
        <v>24</v>
      </c>
      <c r="AD12" s="314">
        <f>'청년 상시근로자수-2016'!BB12</f>
        <v>1</v>
      </c>
      <c r="AE12" s="312">
        <f>'청년 상시근로자수-2016'!BC12</f>
        <v>1</v>
      </c>
      <c r="AF12" s="313">
        <f>'청년 상시근로자수-2016'!BD12</f>
        <v>24</v>
      </c>
      <c r="AG12" s="314">
        <f>'청년 상시근로자수-2016'!BF12</f>
        <v>1</v>
      </c>
      <c r="AH12" s="312">
        <f>'청년 상시근로자수-2016'!BG12</f>
        <v>1</v>
      </c>
      <c r="AI12" s="313">
        <f>'청년 상시근로자수-2016'!BH12</f>
        <v>24</v>
      </c>
      <c r="AJ12" s="314">
        <f>'청년 상시근로자수-2016'!BJ12</f>
        <v>1</v>
      </c>
      <c r="AK12" s="312">
        <f>'청년 상시근로자수-2016'!BK12</f>
        <v>1</v>
      </c>
      <c r="AL12" s="313">
        <f>'청년 상시근로자수-2016'!BL12</f>
        <v>24</v>
      </c>
      <c r="AM12" s="314">
        <f>'청년 상시근로자수-2016'!BN12</f>
        <v>1</v>
      </c>
      <c r="AN12" s="312">
        <f>'청년 상시근로자수-2016'!BO12</f>
        <v>1</v>
      </c>
      <c r="AO12" s="313">
        <f>'청년 상시근로자수-2016'!BP12</f>
        <v>24</v>
      </c>
      <c r="AP12" s="314">
        <f>'청년 상시근로자수-2016'!BR12</f>
        <v>1</v>
      </c>
      <c r="AQ12" s="429">
        <f t="shared" si="0"/>
        <v>10</v>
      </c>
      <c r="AR12" s="336">
        <f t="shared" si="1"/>
        <v>10</v>
      </c>
      <c r="AS12" s="358">
        <f>'청년 상시근로자수-2016'!CE12</f>
        <v>17410298</v>
      </c>
      <c r="AT12" s="359">
        <f>'청년 상시근로자수-2016'!CF12</f>
        <v>0</v>
      </c>
      <c r="AU12" s="340">
        <f t="shared" si="2"/>
        <v>17410298</v>
      </c>
      <c r="AV12" s="308" t="str">
        <f t="shared" si="3"/>
        <v>오현경</v>
      </c>
    </row>
    <row r="13" spans="1:48" hidden="1">
      <c r="A13" s="431">
        <f t="shared" si="4"/>
        <v>9</v>
      </c>
      <c r="B13" s="432" t="str">
        <f>IF('청년 상시근로자수-2016'!C13="","",'청년 상시근로자수-2016'!C13)</f>
        <v/>
      </c>
      <c r="C13" s="433" t="str">
        <f>IF('청년 상시근로자수-2016'!E13="","",'청년 상시근로자수-2016'!E13)</f>
        <v/>
      </c>
      <c r="D13" s="434" t="str">
        <f>IF('청년 상시근로자수-2016'!I13="","",'청년 상시근로자수-2016'!I13)</f>
        <v/>
      </c>
      <c r="E13" s="434" t="str">
        <f>IF('청년 상시근로자수-2016'!J13="","",'청년 상시근로자수-2016'!J13)</f>
        <v/>
      </c>
      <c r="F13" s="435" t="str">
        <f>IF('청년 상시근로자수-2016'!H13="","",'청년 상시근로자수-2016'!H13)</f>
        <v/>
      </c>
      <c r="G13" s="312">
        <f>'청년 상시근로자수-2016'!W13</f>
        <v>0</v>
      </c>
      <c r="H13" s="313">
        <f>'청년 상시근로자수-2016'!X13</f>
        <v>0</v>
      </c>
      <c r="I13" s="314">
        <f>'청년 상시근로자수-2016'!Z13</f>
        <v>0</v>
      </c>
      <c r="J13" s="312">
        <f>'청년 상시근로자수-2016'!AA13</f>
        <v>0</v>
      </c>
      <c r="K13" s="313">
        <f>'청년 상시근로자수-2016'!AB13</f>
        <v>0</v>
      </c>
      <c r="L13" s="314">
        <f>'청년 상시근로자수-2016'!AD13</f>
        <v>0</v>
      </c>
      <c r="M13" s="312">
        <f>'청년 상시근로자수-2016'!AE13</f>
        <v>0</v>
      </c>
      <c r="N13" s="313">
        <f>'청년 상시근로자수-2016'!AF13</f>
        <v>0</v>
      </c>
      <c r="O13" s="314">
        <f>'청년 상시근로자수-2016'!AH13</f>
        <v>0</v>
      </c>
      <c r="P13" s="312">
        <f>'청년 상시근로자수-2016'!AI13</f>
        <v>0</v>
      </c>
      <c r="Q13" s="313">
        <f>'청년 상시근로자수-2016'!AJ13</f>
        <v>0</v>
      </c>
      <c r="R13" s="314">
        <f>'청년 상시근로자수-2016'!AL13</f>
        <v>0</v>
      </c>
      <c r="S13" s="312">
        <f>'청년 상시근로자수-2016'!AM13</f>
        <v>0</v>
      </c>
      <c r="T13" s="313">
        <f>'청년 상시근로자수-2016'!AN13</f>
        <v>0</v>
      </c>
      <c r="U13" s="314">
        <f>'청년 상시근로자수-2016'!AP13</f>
        <v>0</v>
      </c>
      <c r="V13" s="312">
        <f>'청년 상시근로자수-2016'!AQ13</f>
        <v>0</v>
      </c>
      <c r="W13" s="313">
        <f>'청년 상시근로자수-2016'!AR13</f>
        <v>0</v>
      </c>
      <c r="X13" s="314">
        <f>'청년 상시근로자수-2016'!AT13</f>
        <v>0</v>
      </c>
      <c r="Y13" s="312">
        <f>'청년 상시근로자수-2016'!AU13</f>
        <v>0</v>
      </c>
      <c r="Z13" s="313">
        <f>'청년 상시근로자수-2016'!AV13</f>
        <v>0</v>
      </c>
      <c r="AA13" s="314">
        <f>'청년 상시근로자수-2016'!AX13</f>
        <v>0</v>
      </c>
      <c r="AB13" s="312">
        <f>'청년 상시근로자수-2016'!AY13</f>
        <v>0</v>
      </c>
      <c r="AC13" s="313">
        <f>'청년 상시근로자수-2016'!AZ13</f>
        <v>0</v>
      </c>
      <c r="AD13" s="314">
        <f>'청년 상시근로자수-2016'!BB13</f>
        <v>0</v>
      </c>
      <c r="AE13" s="312">
        <f>'청년 상시근로자수-2016'!BC13</f>
        <v>0</v>
      </c>
      <c r="AF13" s="313">
        <f>'청년 상시근로자수-2016'!BD13</f>
        <v>0</v>
      </c>
      <c r="AG13" s="314">
        <f>'청년 상시근로자수-2016'!BF13</f>
        <v>0</v>
      </c>
      <c r="AH13" s="312">
        <f>'청년 상시근로자수-2016'!BG13</f>
        <v>0</v>
      </c>
      <c r="AI13" s="313">
        <f>'청년 상시근로자수-2016'!BH13</f>
        <v>0</v>
      </c>
      <c r="AJ13" s="314">
        <f>'청년 상시근로자수-2016'!BJ13</f>
        <v>0</v>
      </c>
      <c r="AK13" s="312">
        <f>'청년 상시근로자수-2016'!BK13</f>
        <v>0</v>
      </c>
      <c r="AL13" s="313">
        <f>'청년 상시근로자수-2016'!BL13</f>
        <v>0</v>
      </c>
      <c r="AM13" s="314">
        <f>'청년 상시근로자수-2016'!BN13</f>
        <v>0</v>
      </c>
      <c r="AN13" s="312">
        <f>'청년 상시근로자수-2016'!BO13</f>
        <v>0</v>
      </c>
      <c r="AO13" s="313">
        <f>'청년 상시근로자수-2016'!BP13</f>
        <v>0</v>
      </c>
      <c r="AP13" s="314">
        <f>'청년 상시근로자수-2016'!BR13</f>
        <v>0</v>
      </c>
      <c r="AQ13" s="429">
        <f t="shared" si="0"/>
        <v>0</v>
      </c>
      <c r="AR13" s="336">
        <f t="shared" si="1"/>
        <v>0</v>
      </c>
      <c r="AS13" s="358">
        <f>'청년 상시근로자수-2016'!CE13</f>
        <v>0</v>
      </c>
      <c r="AT13" s="359">
        <f>'청년 상시근로자수-2016'!CF13</f>
        <v>0</v>
      </c>
      <c r="AU13" s="340">
        <f t="shared" si="2"/>
        <v>0</v>
      </c>
      <c r="AV13" s="308" t="str">
        <f t="shared" si="3"/>
        <v/>
      </c>
    </row>
    <row r="14" spans="1:48" hidden="1">
      <c r="A14" s="327">
        <f t="shared" si="4"/>
        <v>10</v>
      </c>
      <c r="B14" s="318" t="str">
        <f>IF('청년 상시근로자수-2016'!C14="","",'청년 상시근로자수-2016'!C14)</f>
        <v/>
      </c>
      <c r="C14" s="319" t="str">
        <f>IF('청년 상시근로자수-2016'!E14="","",'청년 상시근로자수-2016'!E14)</f>
        <v/>
      </c>
      <c r="D14" s="332" t="str">
        <f>IF('청년 상시근로자수-2016'!I14="","",'청년 상시근로자수-2016'!I14)</f>
        <v/>
      </c>
      <c r="E14" s="332" t="str">
        <f>IF('청년 상시근로자수-2016'!J14="","",'청년 상시근로자수-2016'!J14)</f>
        <v/>
      </c>
      <c r="F14" s="424" t="str">
        <f>IF('청년 상시근로자수-2016'!H14="","",'청년 상시근로자수-2016'!H14)</f>
        <v/>
      </c>
      <c r="G14" s="312">
        <f>'청년 상시근로자수-2016'!W14</f>
        <v>0</v>
      </c>
      <c r="H14" s="313">
        <f>'청년 상시근로자수-2016'!X14</f>
        <v>0</v>
      </c>
      <c r="I14" s="314">
        <f>'청년 상시근로자수-2016'!Z14</f>
        <v>0</v>
      </c>
      <c r="J14" s="312">
        <f>'청년 상시근로자수-2016'!AA14</f>
        <v>0</v>
      </c>
      <c r="K14" s="313">
        <f>'청년 상시근로자수-2016'!AB14</f>
        <v>0</v>
      </c>
      <c r="L14" s="314">
        <f>'청년 상시근로자수-2016'!AD14</f>
        <v>0</v>
      </c>
      <c r="M14" s="312">
        <f>'청년 상시근로자수-2016'!AE14</f>
        <v>0</v>
      </c>
      <c r="N14" s="313">
        <f>'청년 상시근로자수-2016'!AF14</f>
        <v>0</v>
      </c>
      <c r="O14" s="314">
        <f>'청년 상시근로자수-2016'!AH14</f>
        <v>0</v>
      </c>
      <c r="P14" s="312">
        <f>'청년 상시근로자수-2016'!AI14</f>
        <v>0</v>
      </c>
      <c r="Q14" s="313">
        <f>'청년 상시근로자수-2016'!AJ14</f>
        <v>0</v>
      </c>
      <c r="R14" s="314">
        <f>'청년 상시근로자수-2016'!AL14</f>
        <v>0</v>
      </c>
      <c r="S14" s="312">
        <f>'청년 상시근로자수-2016'!AM14</f>
        <v>0</v>
      </c>
      <c r="T14" s="313">
        <f>'청년 상시근로자수-2016'!AN14</f>
        <v>0</v>
      </c>
      <c r="U14" s="314">
        <f>'청년 상시근로자수-2016'!AP14</f>
        <v>0</v>
      </c>
      <c r="V14" s="312">
        <f>'청년 상시근로자수-2016'!AQ14</f>
        <v>0</v>
      </c>
      <c r="W14" s="313">
        <f>'청년 상시근로자수-2016'!AR14</f>
        <v>0</v>
      </c>
      <c r="X14" s="314">
        <f>'청년 상시근로자수-2016'!AT14</f>
        <v>0</v>
      </c>
      <c r="Y14" s="312">
        <f>'청년 상시근로자수-2016'!AU14</f>
        <v>0</v>
      </c>
      <c r="Z14" s="313">
        <f>'청년 상시근로자수-2016'!AV14</f>
        <v>0</v>
      </c>
      <c r="AA14" s="314">
        <f>'청년 상시근로자수-2016'!AX14</f>
        <v>0</v>
      </c>
      <c r="AB14" s="312">
        <f>'청년 상시근로자수-2016'!AY14</f>
        <v>0</v>
      </c>
      <c r="AC14" s="313">
        <f>'청년 상시근로자수-2016'!AZ14</f>
        <v>0</v>
      </c>
      <c r="AD14" s="314">
        <f>'청년 상시근로자수-2016'!BB14</f>
        <v>0</v>
      </c>
      <c r="AE14" s="312">
        <f>'청년 상시근로자수-2016'!BC14</f>
        <v>0</v>
      </c>
      <c r="AF14" s="313">
        <f>'청년 상시근로자수-2016'!BD14</f>
        <v>0</v>
      </c>
      <c r="AG14" s="314">
        <f>'청년 상시근로자수-2016'!BF14</f>
        <v>0</v>
      </c>
      <c r="AH14" s="312">
        <f>'청년 상시근로자수-2016'!BG14</f>
        <v>0</v>
      </c>
      <c r="AI14" s="313">
        <f>'청년 상시근로자수-2016'!BH14</f>
        <v>0</v>
      </c>
      <c r="AJ14" s="314">
        <f>'청년 상시근로자수-2016'!BJ14</f>
        <v>0</v>
      </c>
      <c r="AK14" s="312">
        <f>'청년 상시근로자수-2016'!BK14</f>
        <v>0</v>
      </c>
      <c r="AL14" s="313">
        <f>'청년 상시근로자수-2016'!BL14</f>
        <v>0</v>
      </c>
      <c r="AM14" s="314">
        <f>'청년 상시근로자수-2016'!BN14</f>
        <v>0</v>
      </c>
      <c r="AN14" s="312">
        <f>'청년 상시근로자수-2016'!BO14</f>
        <v>0</v>
      </c>
      <c r="AO14" s="313">
        <f>'청년 상시근로자수-2016'!BP14</f>
        <v>0</v>
      </c>
      <c r="AP14" s="314">
        <f>'청년 상시근로자수-2016'!BR14</f>
        <v>0</v>
      </c>
      <c r="AQ14" s="429">
        <f t="shared" si="0"/>
        <v>0</v>
      </c>
      <c r="AR14" s="336">
        <f t="shared" si="1"/>
        <v>0</v>
      </c>
      <c r="AS14" s="358">
        <f>'청년 상시근로자수-2016'!CE14</f>
        <v>0</v>
      </c>
      <c r="AT14" s="359">
        <f>'청년 상시근로자수-2016'!CF14</f>
        <v>0</v>
      </c>
      <c r="AU14" s="340">
        <f t="shared" si="2"/>
        <v>0</v>
      </c>
      <c r="AV14" s="308" t="str">
        <f t="shared" si="3"/>
        <v/>
      </c>
    </row>
    <row r="15" spans="1:48" hidden="1">
      <c r="A15" s="327">
        <f t="shared" si="4"/>
        <v>11</v>
      </c>
      <c r="B15" s="318" t="str">
        <f>IF('청년 상시근로자수-2016'!C15="","",'청년 상시근로자수-2016'!C15)</f>
        <v/>
      </c>
      <c r="C15" s="319" t="str">
        <f>IF('청년 상시근로자수-2016'!E15="","",'청년 상시근로자수-2016'!E15)</f>
        <v/>
      </c>
      <c r="D15" s="332" t="str">
        <f>IF('청년 상시근로자수-2016'!I15="","",'청년 상시근로자수-2016'!I15)</f>
        <v/>
      </c>
      <c r="E15" s="332" t="str">
        <f>IF('청년 상시근로자수-2016'!J15="","",'청년 상시근로자수-2016'!J15)</f>
        <v/>
      </c>
      <c r="F15" s="424" t="str">
        <f>IF('청년 상시근로자수-2016'!H15="","",'청년 상시근로자수-2016'!H15)</f>
        <v/>
      </c>
      <c r="G15" s="312">
        <f>'청년 상시근로자수-2016'!W15</f>
        <v>0</v>
      </c>
      <c r="H15" s="313">
        <f>'청년 상시근로자수-2016'!X15</f>
        <v>0</v>
      </c>
      <c r="I15" s="314">
        <f>'청년 상시근로자수-2016'!Z15</f>
        <v>0</v>
      </c>
      <c r="J15" s="312">
        <f>'청년 상시근로자수-2016'!AA15</f>
        <v>0</v>
      </c>
      <c r="K15" s="313">
        <f>'청년 상시근로자수-2016'!AB15</f>
        <v>0</v>
      </c>
      <c r="L15" s="314">
        <f>'청년 상시근로자수-2016'!AD15</f>
        <v>0</v>
      </c>
      <c r="M15" s="312">
        <f>'청년 상시근로자수-2016'!AE15</f>
        <v>0</v>
      </c>
      <c r="N15" s="313">
        <f>'청년 상시근로자수-2016'!AF15</f>
        <v>0</v>
      </c>
      <c r="O15" s="314">
        <f>'청년 상시근로자수-2016'!AH15</f>
        <v>0</v>
      </c>
      <c r="P15" s="312">
        <f>'청년 상시근로자수-2016'!AI15</f>
        <v>0</v>
      </c>
      <c r="Q15" s="313">
        <f>'청년 상시근로자수-2016'!AJ15</f>
        <v>0</v>
      </c>
      <c r="R15" s="314">
        <f>'청년 상시근로자수-2016'!AL15</f>
        <v>0</v>
      </c>
      <c r="S15" s="312">
        <f>'청년 상시근로자수-2016'!AM15</f>
        <v>0</v>
      </c>
      <c r="T15" s="313">
        <f>'청년 상시근로자수-2016'!AN15</f>
        <v>0</v>
      </c>
      <c r="U15" s="314">
        <f>'청년 상시근로자수-2016'!AP15</f>
        <v>0</v>
      </c>
      <c r="V15" s="312">
        <f>'청년 상시근로자수-2016'!AQ15</f>
        <v>0</v>
      </c>
      <c r="W15" s="313">
        <f>'청년 상시근로자수-2016'!AR15</f>
        <v>0</v>
      </c>
      <c r="X15" s="314">
        <f>'청년 상시근로자수-2016'!AT15</f>
        <v>0</v>
      </c>
      <c r="Y15" s="312">
        <f>'청년 상시근로자수-2016'!AU15</f>
        <v>0</v>
      </c>
      <c r="Z15" s="313">
        <f>'청년 상시근로자수-2016'!AV15</f>
        <v>0</v>
      </c>
      <c r="AA15" s="314">
        <f>'청년 상시근로자수-2016'!AX15</f>
        <v>0</v>
      </c>
      <c r="AB15" s="312">
        <f>'청년 상시근로자수-2016'!AY15</f>
        <v>0</v>
      </c>
      <c r="AC15" s="313">
        <f>'청년 상시근로자수-2016'!AZ15</f>
        <v>0</v>
      </c>
      <c r="AD15" s="314">
        <f>'청년 상시근로자수-2016'!BB15</f>
        <v>0</v>
      </c>
      <c r="AE15" s="312">
        <f>'청년 상시근로자수-2016'!BC15</f>
        <v>0</v>
      </c>
      <c r="AF15" s="313">
        <f>'청년 상시근로자수-2016'!BD15</f>
        <v>0</v>
      </c>
      <c r="AG15" s="314">
        <f>'청년 상시근로자수-2016'!BF15</f>
        <v>0</v>
      </c>
      <c r="AH15" s="312">
        <f>'청년 상시근로자수-2016'!BG15</f>
        <v>0</v>
      </c>
      <c r="AI15" s="313">
        <f>'청년 상시근로자수-2016'!BH15</f>
        <v>0</v>
      </c>
      <c r="AJ15" s="314">
        <f>'청년 상시근로자수-2016'!BJ15</f>
        <v>0</v>
      </c>
      <c r="AK15" s="312">
        <f>'청년 상시근로자수-2016'!BK15</f>
        <v>0</v>
      </c>
      <c r="AL15" s="313">
        <f>'청년 상시근로자수-2016'!BL15</f>
        <v>0</v>
      </c>
      <c r="AM15" s="314">
        <f>'청년 상시근로자수-2016'!BN15</f>
        <v>0</v>
      </c>
      <c r="AN15" s="312">
        <f>'청년 상시근로자수-2016'!BO15</f>
        <v>0</v>
      </c>
      <c r="AO15" s="313">
        <f>'청년 상시근로자수-2016'!BP15</f>
        <v>0</v>
      </c>
      <c r="AP15" s="314">
        <f>'청년 상시근로자수-2016'!BR15</f>
        <v>0</v>
      </c>
      <c r="AQ15" s="429">
        <f t="shared" si="0"/>
        <v>0</v>
      </c>
      <c r="AR15" s="336">
        <f t="shared" si="1"/>
        <v>0</v>
      </c>
      <c r="AS15" s="358">
        <f>'청년 상시근로자수-2016'!CE15</f>
        <v>0</v>
      </c>
      <c r="AT15" s="359">
        <f>'청년 상시근로자수-2016'!CF15</f>
        <v>0</v>
      </c>
      <c r="AU15" s="340">
        <f t="shared" si="2"/>
        <v>0</v>
      </c>
      <c r="AV15" s="308" t="str">
        <f t="shared" si="3"/>
        <v/>
      </c>
    </row>
    <row r="16" spans="1:48" hidden="1">
      <c r="A16" s="327">
        <f t="shared" si="4"/>
        <v>12</v>
      </c>
      <c r="B16" s="318" t="str">
        <f>IF('청년 상시근로자수-2016'!C16="","",'청년 상시근로자수-2016'!C16)</f>
        <v/>
      </c>
      <c r="C16" s="319" t="str">
        <f>IF('청년 상시근로자수-2016'!E16="","",'청년 상시근로자수-2016'!E16)</f>
        <v/>
      </c>
      <c r="D16" s="332" t="str">
        <f>IF('청년 상시근로자수-2016'!I16="","",'청년 상시근로자수-2016'!I16)</f>
        <v/>
      </c>
      <c r="E16" s="332" t="str">
        <f>IF('청년 상시근로자수-2016'!J16="","",'청년 상시근로자수-2016'!J16)</f>
        <v/>
      </c>
      <c r="F16" s="424" t="str">
        <f>IF('청년 상시근로자수-2016'!H16="","",'청년 상시근로자수-2016'!H16)</f>
        <v/>
      </c>
      <c r="G16" s="312">
        <f>'청년 상시근로자수-2016'!W16</f>
        <v>0</v>
      </c>
      <c r="H16" s="313">
        <f>'청년 상시근로자수-2016'!X16</f>
        <v>0</v>
      </c>
      <c r="I16" s="314">
        <f>'청년 상시근로자수-2016'!Z16</f>
        <v>0</v>
      </c>
      <c r="J16" s="312">
        <f>'청년 상시근로자수-2016'!AA16</f>
        <v>0</v>
      </c>
      <c r="K16" s="313">
        <f>'청년 상시근로자수-2016'!AB16</f>
        <v>0</v>
      </c>
      <c r="L16" s="314">
        <f>'청년 상시근로자수-2016'!AD16</f>
        <v>0</v>
      </c>
      <c r="M16" s="312">
        <f>'청년 상시근로자수-2016'!AE16</f>
        <v>0</v>
      </c>
      <c r="N16" s="313">
        <f>'청년 상시근로자수-2016'!AF16</f>
        <v>0</v>
      </c>
      <c r="O16" s="314">
        <f>'청년 상시근로자수-2016'!AH16</f>
        <v>0</v>
      </c>
      <c r="P16" s="312">
        <f>'청년 상시근로자수-2016'!AI16</f>
        <v>0</v>
      </c>
      <c r="Q16" s="313">
        <f>'청년 상시근로자수-2016'!AJ16</f>
        <v>0</v>
      </c>
      <c r="R16" s="314">
        <f>'청년 상시근로자수-2016'!AL16</f>
        <v>0</v>
      </c>
      <c r="S16" s="312">
        <f>'청년 상시근로자수-2016'!AM16</f>
        <v>0</v>
      </c>
      <c r="T16" s="313">
        <f>'청년 상시근로자수-2016'!AN16</f>
        <v>0</v>
      </c>
      <c r="U16" s="314">
        <f>'청년 상시근로자수-2016'!AP16</f>
        <v>0</v>
      </c>
      <c r="V16" s="312">
        <f>'청년 상시근로자수-2016'!AQ16</f>
        <v>0</v>
      </c>
      <c r="W16" s="313">
        <f>'청년 상시근로자수-2016'!AR16</f>
        <v>0</v>
      </c>
      <c r="X16" s="314">
        <f>'청년 상시근로자수-2016'!AT16</f>
        <v>0</v>
      </c>
      <c r="Y16" s="312">
        <f>'청년 상시근로자수-2016'!AU16</f>
        <v>0</v>
      </c>
      <c r="Z16" s="313">
        <f>'청년 상시근로자수-2016'!AV16</f>
        <v>0</v>
      </c>
      <c r="AA16" s="314">
        <f>'청년 상시근로자수-2016'!AX16</f>
        <v>0</v>
      </c>
      <c r="AB16" s="312">
        <f>'청년 상시근로자수-2016'!AY16</f>
        <v>0</v>
      </c>
      <c r="AC16" s="313">
        <f>'청년 상시근로자수-2016'!AZ16</f>
        <v>0</v>
      </c>
      <c r="AD16" s="314">
        <f>'청년 상시근로자수-2016'!BB16</f>
        <v>0</v>
      </c>
      <c r="AE16" s="312">
        <f>'청년 상시근로자수-2016'!BC16</f>
        <v>0</v>
      </c>
      <c r="AF16" s="313">
        <f>'청년 상시근로자수-2016'!BD16</f>
        <v>0</v>
      </c>
      <c r="AG16" s="314">
        <f>'청년 상시근로자수-2016'!BF16</f>
        <v>0</v>
      </c>
      <c r="AH16" s="312">
        <f>'청년 상시근로자수-2016'!BG16</f>
        <v>0</v>
      </c>
      <c r="AI16" s="313">
        <f>'청년 상시근로자수-2016'!BH16</f>
        <v>0</v>
      </c>
      <c r="AJ16" s="314">
        <f>'청년 상시근로자수-2016'!BJ16</f>
        <v>0</v>
      </c>
      <c r="AK16" s="312">
        <f>'청년 상시근로자수-2016'!BK16</f>
        <v>0</v>
      </c>
      <c r="AL16" s="313">
        <f>'청년 상시근로자수-2016'!BL16</f>
        <v>0</v>
      </c>
      <c r="AM16" s="314">
        <f>'청년 상시근로자수-2016'!BN16</f>
        <v>0</v>
      </c>
      <c r="AN16" s="312">
        <f>'청년 상시근로자수-2016'!BO16</f>
        <v>0</v>
      </c>
      <c r="AO16" s="313">
        <f>'청년 상시근로자수-2016'!BP16</f>
        <v>0</v>
      </c>
      <c r="AP16" s="314">
        <f>'청년 상시근로자수-2016'!BR16</f>
        <v>0</v>
      </c>
      <c r="AQ16" s="429">
        <f t="shared" si="0"/>
        <v>0</v>
      </c>
      <c r="AR16" s="336">
        <f t="shared" si="1"/>
        <v>0</v>
      </c>
      <c r="AS16" s="358">
        <f>'청년 상시근로자수-2016'!CE16</f>
        <v>0</v>
      </c>
      <c r="AT16" s="359">
        <f>'청년 상시근로자수-2016'!CF16</f>
        <v>0</v>
      </c>
      <c r="AU16" s="340">
        <f t="shared" si="2"/>
        <v>0</v>
      </c>
      <c r="AV16" s="308" t="str">
        <f t="shared" si="3"/>
        <v/>
      </c>
    </row>
    <row r="17" spans="1:48" hidden="1">
      <c r="A17" s="327">
        <f t="shared" si="4"/>
        <v>13</v>
      </c>
      <c r="B17" s="318" t="str">
        <f>IF('청년 상시근로자수-2016'!C17="","",'청년 상시근로자수-2016'!C17)</f>
        <v/>
      </c>
      <c r="C17" s="319" t="str">
        <f>IF('청년 상시근로자수-2016'!E17="","",'청년 상시근로자수-2016'!E17)</f>
        <v/>
      </c>
      <c r="D17" s="332" t="str">
        <f>IF('청년 상시근로자수-2016'!I17="","",'청년 상시근로자수-2016'!I17)</f>
        <v/>
      </c>
      <c r="E17" s="332" t="str">
        <f>IF('청년 상시근로자수-2016'!J17="","",'청년 상시근로자수-2016'!J17)</f>
        <v/>
      </c>
      <c r="F17" s="424" t="str">
        <f>IF('청년 상시근로자수-2016'!H17="","",'청년 상시근로자수-2016'!H17)</f>
        <v/>
      </c>
      <c r="G17" s="312">
        <f>'청년 상시근로자수-2016'!W17</f>
        <v>0</v>
      </c>
      <c r="H17" s="313">
        <f>'청년 상시근로자수-2016'!X17</f>
        <v>0</v>
      </c>
      <c r="I17" s="314">
        <f>'청년 상시근로자수-2016'!Z17</f>
        <v>0</v>
      </c>
      <c r="J17" s="312">
        <f>'청년 상시근로자수-2016'!AA17</f>
        <v>0</v>
      </c>
      <c r="K17" s="313">
        <f>'청년 상시근로자수-2016'!AB17</f>
        <v>0</v>
      </c>
      <c r="L17" s="314">
        <f>'청년 상시근로자수-2016'!AD17</f>
        <v>0</v>
      </c>
      <c r="M17" s="312">
        <f>'청년 상시근로자수-2016'!AE17</f>
        <v>0</v>
      </c>
      <c r="N17" s="313">
        <f>'청년 상시근로자수-2016'!AF17</f>
        <v>0</v>
      </c>
      <c r="O17" s="314">
        <f>'청년 상시근로자수-2016'!AH17</f>
        <v>0</v>
      </c>
      <c r="P17" s="312">
        <f>'청년 상시근로자수-2016'!AI17</f>
        <v>0</v>
      </c>
      <c r="Q17" s="313">
        <f>'청년 상시근로자수-2016'!AJ17</f>
        <v>0</v>
      </c>
      <c r="R17" s="314">
        <f>'청년 상시근로자수-2016'!AL17</f>
        <v>0</v>
      </c>
      <c r="S17" s="312">
        <f>'청년 상시근로자수-2016'!AM17</f>
        <v>0</v>
      </c>
      <c r="T17" s="313">
        <f>'청년 상시근로자수-2016'!AN17</f>
        <v>0</v>
      </c>
      <c r="U17" s="314">
        <f>'청년 상시근로자수-2016'!AP17</f>
        <v>0</v>
      </c>
      <c r="V17" s="312">
        <f>'청년 상시근로자수-2016'!AQ17</f>
        <v>0</v>
      </c>
      <c r="W17" s="313">
        <f>'청년 상시근로자수-2016'!AR17</f>
        <v>0</v>
      </c>
      <c r="X17" s="314">
        <f>'청년 상시근로자수-2016'!AT17</f>
        <v>0</v>
      </c>
      <c r="Y17" s="312">
        <f>'청년 상시근로자수-2016'!AU17</f>
        <v>0</v>
      </c>
      <c r="Z17" s="313">
        <f>'청년 상시근로자수-2016'!AV17</f>
        <v>0</v>
      </c>
      <c r="AA17" s="314">
        <f>'청년 상시근로자수-2016'!AX17</f>
        <v>0</v>
      </c>
      <c r="AB17" s="312">
        <f>'청년 상시근로자수-2016'!AY17</f>
        <v>0</v>
      </c>
      <c r="AC17" s="313">
        <f>'청년 상시근로자수-2016'!AZ17</f>
        <v>0</v>
      </c>
      <c r="AD17" s="314">
        <f>'청년 상시근로자수-2016'!BB17</f>
        <v>0</v>
      </c>
      <c r="AE17" s="312">
        <f>'청년 상시근로자수-2016'!BC17</f>
        <v>0</v>
      </c>
      <c r="AF17" s="313">
        <f>'청년 상시근로자수-2016'!BD17</f>
        <v>0</v>
      </c>
      <c r="AG17" s="314">
        <f>'청년 상시근로자수-2016'!BF17</f>
        <v>0</v>
      </c>
      <c r="AH17" s="312">
        <f>'청년 상시근로자수-2016'!BG17</f>
        <v>0</v>
      </c>
      <c r="AI17" s="313">
        <f>'청년 상시근로자수-2016'!BH17</f>
        <v>0</v>
      </c>
      <c r="AJ17" s="314">
        <f>'청년 상시근로자수-2016'!BJ17</f>
        <v>0</v>
      </c>
      <c r="AK17" s="312">
        <f>'청년 상시근로자수-2016'!BK17</f>
        <v>0</v>
      </c>
      <c r="AL17" s="313">
        <f>'청년 상시근로자수-2016'!BL17</f>
        <v>0</v>
      </c>
      <c r="AM17" s="314">
        <f>'청년 상시근로자수-2016'!BN17</f>
        <v>0</v>
      </c>
      <c r="AN17" s="312">
        <f>'청년 상시근로자수-2016'!BO17</f>
        <v>0</v>
      </c>
      <c r="AO17" s="313">
        <f>'청년 상시근로자수-2016'!BP17</f>
        <v>0</v>
      </c>
      <c r="AP17" s="314">
        <f>'청년 상시근로자수-2016'!BR17</f>
        <v>0</v>
      </c>
      <c r="AQ17" s="429">
        <f t="shared" si="0"/>
        <v>0</v>
      </c>
      <c r="AR17" s="336">
        <f t="shared" si="1"/>
        <v>0</v>
      </c>
      <c r="AS17" s="358">
        <f>'청년 상시근로자수-2016'!CE17</f>
        <v>0</v>
      </c>
      <c r="AT17" s="359">
        <f>'청년 상시근로자수-2016'!CF17</f>
        <v>0</v>
      </c>
      <c r="AU17" s="340">
        <f t="shared" si="2"/>
        <v>0</v>
      </c>
      <c r="AV17" s="308" t="str">
        <f t="shared" si="3"/>
        <v/>
      </c>
    </row>
    <row r="18" spans="1:48" hidden="1">
      <c r="A18" s="327">
        <f t="shared" si="4"/>
        <v>14</v>
      </c>
      <c r="B18" s="318" t="str">
        <f>IF('청년 상시근로자수-2016'!C18="","",'청년 상시근로자수-2016'!C18)</f>
        <v/>
      </c>
      <c r="C18" s="319" t="str">
        <f>IF('청년 상시근로자수-2016'!E18="","",'청년 상시근로자수-2016'!E18)</f>
        <v/>
      </c>
      <c r="D18" s="332" t="str">
        <f>IF('청년 상시근로자수-2016'!I18="","",'청년 상시근로자수-2016'!I18)</f>
        <v/>
      </c>
      <c r="E18" s="332" t="str">
        <f>IF('청년 상시근로자수-2016'!J18="","",'청년 상시근로자수-2016'!J18)</f>
        <v/>
      </c>
      <c r="F18" s="424" t="str">
        <f>IF('청년 상시근로자수-2016'!H18="","",'청년 상시근로자수-2016'!H18)</f>
        <v/>
      </c>
      <c r="G18" s="312">
        <f>'청년 상시근로자수-2016'!W18</f>
        <v>0</v>
      </c>
      <c r="H18" s="313">
        <f>'청년 상시근로자수-2016'!X18</f>
        <v>0</v>
      </c>
      <c r="I18" s="314">
        <f>'청년 상시근로자수-2016'!Z18</f>
        <v>0</v>
      </c>
      <c r="J18" s="312">
        <f>'청년 상시근로자수-2016'!AA18</f>
        <v>0</v>
      </c>
      <c r="K18" s="313">
        <f>'청년 상시근로자수-2016'!AB18</f>
        <v>0</v>
      </c>
      <c r="L18" s="314">
        <f>'청년 상시근로자수-2016'!AD18</f>
        <v>0</v>
      </c>
      <c r="M18" s="312">
        <f>'청년 상시근로자수-2016'!AE18</f>
        <v>0</v>
      </c>
      <c r="N18" s="313">
        <f>'청년 상시근로자수-2016'!AF18</f>
        <v>0</v>
      </c>
      <c r="O18" s="314">
        <f>'청년 상시근로자수-2016'!AH18</f>
        <v>0</v>
      </c>
      <c r="P18" s="312">
        <f>'청년 상시근로자수-2016'!AI18</f>
        <v>0</v>
      </c>
      <c r="Q18" s="313">
        <f>'청년 상시근로자수-2016'!AJ18</f>
        <v>0</v>
      </c>
      <c r="R18" s="314">
        <f>'청년 상시근로자수-2016'!AL18</f>
        <v>0</v>
      </c>
      <c r="S18" s="312">
        <f>'청년 상시근로자수-2016'!AM18</f>
        <v>0</v>
      </c>
      <c r="T18" s="313">
        <f>'청년 상시근로자수-2016'!AN18</f>
        <v>0</v>
      </c>
      <c r="U18" s="314">
        <f>'청년 상시근로자수-2016'!AP18</f>
        <v>0</v>
      </c>
      <c r="V18" s="312">
        <f>'청년 상시근로자수-2016'!AQ18</f>
        <v>0</v>
      </c>
      <c r="W18" s="313">
        <f>'청년 상시근로자수-2016'!AR18</f>
        <v>0</v>
      </c>
      <c r="X18" s="314">
        <f>'청년 상시근로자수-2016'!AT18</f>
        <v>0</v>
      </c>
      <c r="Y18" s="312">
        <f>'청년 상시근로자수-2016'!AU18</f>
        <v>0</v>
      </c>
      <c r="Z18" s="313">
        <f>'청년 상시근로자수-2016'!AV18</f>
        <v>0</v>
      </c>
      <c r="AA18" s="314">
        <f>'청년 상시근로자수-2016'!AX18</f>
        <v>0</v>
      </c>
      <c r="AB18" s="312">
        <f>'청년 상시근로자수-2016'!AY18</f>
        <v>0</v>
      </c>
      <c r="AC18" s="313">
        <f>'청년 상시근로자수-2016'!AZ18</f>
        <v>0</v>
      </c>
      <c r="AD18" s="314">
        <f>'청년 상시근로자수-2016'!BB18</f>
        <v>0</v>
      </c>
      <c r="AE18" s="312">
        <f>'청년 상시근로자수-2016'!BC18</f>
        <v>0</v>
      </c>
      <c r="AF18" s="313">
        <f>'청년 상시근로자수-2016'!BD18</f>
        <v>0</v>
      </c>
      <c r="AG18" s="314">
        <f>'청년 상시근로자수-2016'!BF18</f>
        <v>0</v>
      </c>
      <c r="AH18" s="312">
        <f>'청년 상시근로자수-2016'!BG18</f>
        <v>0</v>
      </c>
      <c r="AI18" s="313">
        <f>'청년 상시근로자수-2016'!BH18</f>
        <v>0</v>
      </c>
      <c r="AJ18" s="314">
        <f>'청년 상시근로자수-2016'!BJ18</f>
        <v>0</v>
      </c>
      <c r="AK18" s="312">
        <f>'청년 상시근로자수-2016'!BK18</f>
        <v>0</v>
      </c>
      <c r="AL18" s="313">
        <f>'청년 상시근로자수-2016'!BL18</f>
        <v>0</v>
      </c>
      <c r="AM18" s="314">
        <f>'청년 상시근로자수-2016'!BN18</f>
        <v>0</v>
      </c>
      <c r="AN18" s="312">
        <f>'청년 상시근로자수-2016'!BO18</f>
        <v>0</v>
      </c>
      <c r="AO18" s="313">
        <f>'청년 상시근로자수-2016'!BP18</f>
        <v>0</v>
      </c>
      <c r="AP18" s="314">
        <f>'청년 상시근로자수-2016'!BR18</f>
        <v>0</v>
      </c>
      <c r="AQ18" s="429">
        <f t="shared" si="0"/>
        <v>0</v>
      </c>
      <c r="AR18" s="336">
        <f t="shared" si="1"/>
        <v>0</v>
      </c>
      <c r="AS18" s="358">
        <f>'청년 상시근로자수-2016'!CE18</f>
        <v>0</v>
      </c>
      <c r="AT18" s="359">
        <f>'청년 상시근로자수-2016'!CF18</f>
        <v>0</v>
      </c>
      <c r="AU18" s="340">
        <f t="shared" si="2"/>
        <v>0</v>
      </c>
      <c r="AV18" s="308" t="str">
        <f t="shared" si="3"/>
        <v/>
      </c>
    </row>
    <row r="19" spans="1:48" hidden="1">
      <c r="A19" s="327">
        <f t="shared" si="4"/>
        <v>15</v>
      </c>
      <c r="B19" s="318" t="str">
        <f>IF('청년 상시근로자수-2016'!C19="","",'청년 상시근로자수-2016'!C19)</f>
        <v/>
      </c>
      <c r="C19" s="319" t="str">
        <f>IF('청년 상시근로자수-2016'!E19="","",'청년 상시근로자수-2016'!E19)</f>
        <v/>
      </c>
      <c r="D19" s="332" t="str">
        <f>IF('청년 상시근로자수-2016'!I19="","",'청년 상시근로자수-2016'!I19)</f>
        <v/>
      </c>
      <c r="E19" s="332" t="str">
        <f>IF('청년 상시근로자수-2016'!J19="","",'청년 상시근로자수-2016'!J19)</f>
        <v/>
      </c>
      <c r="F19" s="424" t="str">
        <f>IF('청년 상시근로자수-2016'!H19="","",'청년 상시근로자수-2016'!H19)</f>
        <v/>
      </c>
      <c r="G19" s="312">
        <f>'청년 상시근로자수-2016'!W19</f>
        <v>0</v>
      </c>
      <c r="H19" s="313">
        <f>'청년 상시근로자수-2016'!X19</f>
        <v>0</v>
      </c>
      <c r="I19" s="314">
        <f>'청년 상시근로자수-2016'!Z19</f>
        <v>0</v>
      </c>
      <c r="J19" s="312">
        <f>'청년 상시근로자수-2016'!AA19</f>
        <v>0</v>
      </c>
      <c r="K19" s="313">
        <f>'청년 상시근로자수-2016'!AB19</f>
        <v>0</v>
      </c>
      <c r="L19" s="314">
        <f>'청년 상시근로자수-2016'!AD19</f>
        <v>0</v>
      </c>
      <c r="M19" s="312">
        <f>'청년 상시근로자수-2016'!AE19</f>
        <v>0</v>
      </c>
      <c r="N19" s="313">
        <f>'청년 상시근로자수-2016'!AF19</f>
        <v>0</v>
      </c>
      <c r="O19" s="314">
        <f>'청년 상시근로자수-2016'!AH19</f>
        <v>0</v>
      </c>
      <c r="P19" s="312">
        <f>'청년 상시근로자수-2016'!AI19</f>
        <v>0</v>
      </c>
      <c r="Q19" s="313">
        <f>'청년 상시근로자수-2016'!AJ19</f>
        <v>0</v>
      </c>
      <c r="R19" s="314">
        <f>'청년 상시근로자수-2016'!AL19</f>
        <v>0</v>
      </c>
      <c r="S19" s="312">
        <f>'청년 상시근로자수-2016'!AM19</f>
        <v>0</v>
      </c>
      <c r="T19" s="313">
        <f>'청년 상시근로자수-2016'!AN19</f>
        <v>0</v>
      </c>
      <c r="U19" s="314">
        <f>'청년 상시근로자수-2016'!AP19</f>
        <v>0</v>
      </c>
      <c r="V19" s="312">
        <f>'청년 상시근로자수-2016'!AQ19</f>
        <v>0</v>
      </c>
      <c r="W19" s="313">
        <f>'청년 상시근로자수-2016'!AR19</f>
        <v>0</v>
      </c>
      <c r="X19" s="314">
        <f>'청년 상시근로자수-2016'!AT19</f>
        <v>0</v>
      </c>
      <c r="Y19" s="312">
        <f>'청년 상시근로자수-2016'!AU19</f>
        <v>0</v>
      </c>
      <c r="Z19" s="313">
        <f>'청년 상시근로자수-2016'!AV19</f>
        <v>0</v>
      </c>
      <c r="AA19" s="314">
        <f>'청년 상시근로자수-2016'!AX19</f>
        <v>0</v>
      </c>
      <c r="AB19" s="312">
        <f>'청년 상시근로자수-2016'!AY19</f>
        <v>0</v>
      </c>
      <c r="AC19" s="313">
        <f>'청년 상시근로자수-2016'!AZ19</f>
        <v>0</v>
      </c>
      <c r="AD19" s="314">
        <f>'청년 상시근로자수-2016'!BB19</f>
        <v>0</v>
      </c>
      <c r="AE19" s="312">
        <f>'청년 상시근로자수-2016'!BC19</f>
        <v>0</v>
      </c>
      <c r="AF19" s="313">
        <f>'청년 상시근로자수-2016'!BD19</f>
        <v>0</v>
      </c>
      <c r="AG19" s="314">
        <f>'청년 상시근로자수-2016'!BF19</f>
        <v>0</v>
      </c>
      <c r="AH19" s="312">
        <f>'청년 상시근로자수-2016'!BG19</f>
        <v>0</v>
      </c>
      <c r="AI19" s="313">
        <f>'청년 상시근로자수-2016'!BH19</f>
        <v>0</v>
      </c>
      <c r="AJ19" s="314">
        <f>'청년 상시근로자수-2016'!BJ19</f>
        <v>0</v>
      </c>
      <c r="AK19" s="312">
        <f>'청년 상시근로자수-2016'!BK19</f>
        <v>0</v>
      </c>
      <c r="AL19" s="313">
        <f>'청년 상시근로자수-2016'!BL19</f>
        <v>0</v>
      </c>
      <c r="AM19" s="314">
        <f>'청년 상시근로자수-2016'!BN19</f>
        <v>0</v>
      </c>
      <c r="AN19" s="312">
        <f>'청년 상시근로자수-2016'!BO19</f>
        <v>0</v>
      </c>
      <c r="AO19" s="313">
        <f>'청년 상시근로자수-2016'!BP19</f>
        <v>0</v>
      </c>
      <c r="AP19" s="314">
        <f>'청년 상시근로자수-2016'!BR19</f>
        <v>0</v>
      </c>
      <c r="AQ19" s="429">
        <f t="shared" si="0"/>
        <v>0</v>
      </c>
      <c r="AR19" s="336">
        <f t="shared" si="1"/>
        <v>0</v>
      </c>
      <c r="AS19" s="358">
        <f>'청년 상시근로자수-2016'!CE19</f>
        <v>0</v>
      </c>
      <c r="AT19" s="359">
        <f>'청년 상시근로자수-2016'!CF19</f>
        <v>0</v>
      </c>
      <c r="AU19" s="340">
        <f t="shared" si="2"/>
        <v>0</v>
      </c>
      <c r="AV19" s="308" t="str">
        <f t="shared" si="3"/>
        <v/>
      </c>
    </row>
    <row r="20" spans="1:48" hidden="1">
      <c r="A20" s="327">
        <f t="shared" si="4"/>
        <v>16</v>
      </c>
      <c r="B20" s="318" t="str">
        <f>IF('청년 상시근로자수-2016'!C20="","",'청년 상시근로자수-2016'!C20)</f>
        <v/>
      </c>
      <c r="C20" s="319" t="str">
        <f>IF('청년 상시근로자수-2016'!E20="","",'청년 상시근로자수-2016'!E20)</f>
        <v/>
      </c>
      <c r="D20" s="332" t="str">
        <f>IF('청년 상시근로자수-2016'!I20="","",'청년 상시근로자수-2016'!I20)</f>
        <v/>
      </c>
      <c r="E20" s="332" t="str">
        <f>IF('청년 상시근로자수-2016'!J20="","",'청년 상시근로자수-2016'!J20)</f>
        <v/>
      </c>
      <c r="F20" s="424" t="str">
        <f>IF('청년 상시근로자수-2016'!H20="","",'청년 상시근로자수-2016'!H20)</f>
        <v/>
      </c>
      <c r="G20" s="312">
        <f>'청년 상시근로자수-2016'!W20</f>
        <v>0</v>
      </c>
      <c r="H20" s="313">
        <f>'청년 상시근로자수-2016'!X20</f>
        <v>0</v>
      </c>
      <c r="I20" s="314">
        <f>'청년 상시근로자수-2016'!Z20</f>
        <v>0</v>
      </c>
      <c r="J20" s="312">
        <f>'청년 상시근로자수-2016'!AA20</f>
        <v>0</v>
      </c>
      <c r="K20" s="313">
        <f>'청년 상시근로자수-2016'!AB20</f>
        <v>0</v>
      </c>
      <c r="L20" s="314">
        <f>'청년 상시근로자수-2016'!AD20</f>
        <v>0</v>
      </c>
      <c r="M20" s="312">
        <f>'청년 상시근로자수-2016'!AE20</f>
        <v>0</v>
      </c>
      <c r="N20" s="313">
        <f>'청년 상시근로자수-2016'!AF20</f>
        <v>0</v>
      </c>
      <c r="O20" s="314">
        <f>'청년 상시근로자수-2016'!AH20</f>
        <v>0</v>
      </c>
      <c r="P20" s="312">
        <f>'청년 상시근로자수-2016'!AI20</f>
        <v>0</v>
      </c>
      <c r="Q20" s="313">
        <f>'청년 상시근로자수-2016'!AJ20</f>
        <v>0</v>
      </c>
      <c r="R20" s="314">
        <f>'청년 상시근로자수-2016'!AL20</f>
        <v>0</v>
      </c>
      <c r="S20" s="312">
        <f>'청년 상시근로자수-2016'!AM20</f>
        <v>0</v>
      </c>
      <c r="T20" s="313">
        <f>'청년 상시근로자수-2016'!AN20</f>
        <v>0</v>
      </c>
      <c r="U20" s="314">
        <f>'청년 상시근로자수-2016'!AP20</f>
        <v>0</v>
      </c>
      <c r="V20" s="312">
        <f>'청년 상시근로자수-2016'!AQ20</f>
        <v>0</v>
      </c>
      <c r="W20" s="313">
        <f>'청년 상시근로자수-2016'!AR20</f>
        <v>0</v>
      </c>
      <c r="X20" s="314">
        <f>'청년 상시근로자수-2016'!AT20</f>
        <v>0</v>
      </c>
      <c r="Y20" s="312">
        <f>'청년 상시근로자수-2016'!AU20</f>
        <v>0</v>
      </c>
      <c r="Z20" s="313">
        <f>'청년 상시근로자수-2016'!AV20</f>
        <v>0</v>
      </c>
      <c r="AA20" s="314">
        <f>'청년 상시근로자수-2016'!AX20</f>
        <v>0</v>
      </c>
      <c r="AB20" s="312">
        <f>'청년 상시근로자수-2016'!AY20</f>
        <v>0</v>
      </c>
      <c r="AC20" s="313">
        <f>'청년 상시근로자수-2016'!AZ20</f>
        <v>0</v>
      </c>
      <c r="AD20" s="314">
        <f>'청년 상시근로자수-2016'!BB20</f>
        <v>0</v>
      </c>
      <c r="AE20" s="312">
        <f>'청년 상시근로자수-2016'!BC20</f>
        <v>0</v>
      </c>
      <c r="AF20" s="313">
        <f>'청년 상시근로자수-2016'!BD20</f>
        <v>0</v>
      </c>
      <c r="AG20" s="314">
        <f>'청년 상시근로자수-2016'!BF20</f>
        <v>0</v>
      </c>
      <c r="AH20" s="312">
        <f>'청년 상시근로자수-2016'!BG20</f>
        <v>0</v>
      </c>
      <c r="AI20" s="313">
        <f>'청년 상시근로자수-2016'!BH20</f>
        <v>0</v>
      </c>
      <c r="AJ20" s="314">
        <f>'청년 상시근로자수-2016'!BJ20</f>
        <v>0</v>
      </c>
      <c r="AK20" s="312">
        <f>'청년 상시근로자수-2016'!BK20</f>
        <v>0</v>
      </c>
      <c r="AL20" s="313">
        <f>'청년 상시근로자수-2016'!BL20</f>
        <v>0</v>
      </c>
      <c r="AM20" s="314">
        <f>'청년 상시근로자수-2016'!BN20</f>
        <v>0</v>
      </c>
      <c r="AN20" s="312">
        <f>'청년 상시근로자수-2016'!BO20</f>
        <v>0</v>
      </c>
      <c r="AO20" s="313">
        <f>'청년 상시근로자수-2016'!BP20</f>
        <v>0</v>
      </c>
      <c r="AP20" s="314">
        <f>'청년 상시근로자수-2016'!BR20</f>
        <v>0</v>
      </c>
      <c r="AQ20" s="429">
        <f t="shared" si="0"/>
        <v>0</v>
      </c>
      <c r="AR20" s="336">
        <f t="shared" si="1"/>
        <v>0</v>
      </c>
      <c r="AS20" s="358">
        <f>'청년 상시근로자수-2016'!CE20</f>
        <v>0</v>
      </c>
      <c r="AT20" s="359">
        <f>'청년 상시근로자수-2016'!CF20</f>
        <v>0</v>
      </c>
      <c r="AU20" s="340">
        <f t="shared" si="2"/>
        <v>0</v>
      </c>
      <c r="AV20" s="308" t="str">
        <f t="shared" si="3"/>
        <v/>
      </c>
    </row>
    <row r="21" spans="1:48" hidden="1">
      <c r="A21" s="327">
        <f t="shared" si="4"/>
        <v>17</v>
      </c>
      <c r="B21" s="318" t="str">
        <f>IF('청년 상시근로자수-2016'!C21="","",'청년 상시근로자수-2016'!C21)</f>
        <v/>
      </c>
      <c r="C21" s="319" t="str">
        <f>IF('청년 상시근로자수-2016'!E21="","",'청년 상시근로자수-2016'!E21)</f>
        <v/>
      </c>
      <c r="D21" s="332" t="str">
        <f>IF('청년 상시근로자수-2016'!I21="","",'청년 상시근로자수-2016'!I21)</f>
        <v/>
      </c>
      <c r="E21" s="332" t="str">
        <f>IF('청년 상시근로자수-2016'!J21="","",'청년 상시근로자수-2016'!J21)</f>
        <v/>
      </c>
      <c r="F21" s="424" t="str">
        <f>IF('청년 상시근로자수-2016'!H21="","",'청년 상시근로자수-2016'!H21)</f>
        <v/>
      </c>
      <c r="G21" s="312">
        <f>'청년 상시근로자수-2016'!W21</f>
        <v>0</v>
      </c>
      <c r="H21" s="313">
        <f>'청년 상시근로자수-2016'!X21</f>
        <v>0</v>
      </c>
      <c r="I21" s="314">
        <f>'청년 상시근로자수-2016'!Z21</f>
        <v>0</v>
      </c>
      <c r="J21" s="312">
        <f>'청년 상시근로자수-2016'!AA21</f>
        <v>0</v>
      </c>
      <c r="K21" s="313">
        <f>'청년 상시근로자수-2016'!AB21</f>
        <v>0</v>
      </c>
      <c r="L21" s="314">
        <f>'청년 상시근로자수-2016'!AD21</f>
        <v>0</v>
      </c>
      <c r="M21" s="312">
        <f>'청년 상시근로자수-2016'!AE21</f>
        <v>0</v>
      </c>
      <c r="N21" s="313">
        <f>'청년 상시근로자수-2016'!AF21</f>
        <v>0</v>
      </c>
      <c r="O21" s="314">
        <f>'청년 상시근로자수-2016'!AH21</f>
        <v>0</v>
      </c>
      <c r="P21" s="312">
        <f>'청년 상시근로자수-2016'!AI21</f>
        <v>0</v>
      </c>
      <c r="Q21" s="313">
        <f>'청년 상시근로자수-2016'!AJ21</f>
        <v>0</v>
      </c>
      <c r="R21" s="314">
        <f>'청년 상시근로자수-2016'!AL21</f>
        <v>0</v>
      </c>
      <c r="S21" s="312">
        <f>'청년 상시근로자수-2016'!AM21</f>
        <v>0</v>
      </c>
      <c r="T21" s="313">
        <f>'청년 상시근로자수-2016'!AN21</f>
        <v>0</v>
      </c>
      <c r="U21" s="314">
        <f>'청년 상시근로자수-2016'!AP21</f>
        <v>0</v>
      </c>
      <c r="V21" s="312">
        <f>'청년 상시근로자수-2016'!AQ21</f>
        <v>0</v>
      </c>
      <c r="W21" s="313">
        <f>'청년 상시근로자수-2016'!AR21</f>
        <v>0</v>
      </c>
      <c r="X21" s="314">
        <f>'청년 상시근로자수-2016'!AT21</f>
        <v>0</v>
      </c>
      <c r="Y21" s="312">
        <f>'청년 상시근로자수-2016'!AU21</f>
        <v>0</v>
      </c>
      <c r="Z21" s="313">
        <f>'청년 상시근로자수-2016'!AV21</f>
        <v>0</v>
      </c>
      <c r="AA21" s="314">
        <f>'청년 상시근로자수-2016'!AX21</f>
        <v>0</v>
      </c>
      <c r="AB21" s="312">
        <f>'청년 상시근로자수-2016'!AY21</f>
        <v>0</v>
      </c>
      <c r="AC21" s="313">
        <f>'청년 상시근로자수-2016'!AZ21</f>
        <v>0</v>
      </c>
      <c r="AD21" s="314">
        <f>'청년 상시근로자수-2016'!BB21</f>
        <v>0</v>
      </c>
      <c r="AE21" s="312">
        <f>'청년 상시근로자수-2016'!BC21</f>
        <v>0</v>
      </c>
      <c r="AF21" s="313">
        <f>'청년 상시근로자수-2016'!BD21</f>
        <v>0</v>
      </c>
      <c r="AG21" s="314">
        <f>'청년 상시근로자수-2016'!BF21</f>
        <v>0</v>
      </c>
      <c r="AH21" s="312">
        <f>'청년 상시근로자수-2016'!BG21</f>
        <v>0</v>
      </c>
      <c r="AI21" s="313">
        <f>'청년 상시근로자수-2016'!BH21</f>
        <v>0</v>
      </c>
      <c r="AJ21" s="314">
        <f>'청년 상시근로자수-2016'!BJ21</f>
        <v>0</v>
      </c>
      <c r="AK21" s="312">
        <f>'청년 상시근로자수-2016'!BK21</f>
        <v>0</v>
      </c>
      <c r="AL21" s="313">
        <f>'청년 상시근로자수-2016'!BL21</f>
        <v>0</v>
      </c>
      <c r="AM21" s="314">
        <f>'청년 상시근로자수-2016'!BN21</f>
        <v>0</v>
      </c>
      <c r="AN21" s="312">
        <f>'청년 상시근로자수-2016'!BO21</f>
        <v>0</v>
      </c>
      <c r="AO21" s="313">
        <f>'청년 상시근로자수-2016'!BP21</f>
        <v>0</v>
      </c>
      <c r="AP21" s="314">
        <f>'청년 상시근로자수-2016'!BR21</f>
        <v>0</v>
      </c>
      <c r="AQ21" s="429">
        <f t="shared" si="0"/>
        <v>0</v>
      </c>
      <c r="AR21" s="336">
        <f t="shared" si="1"/>
        <v>0</v>
      </c>
      <c r="AS21" s="358">
        <f>'청년 상시근로자수-2016'!CE21</f>
        <v>0</v>
      </c>
      <c r="AT21" s="359">
        <f>'청년 상시근로자수-2016'!CF21</f>
        <v>0</v>
      </c>
      <c r="AU21" s="340">
        <f t="shared" si="2"/>
        <v>0</v>
      </c>
      <c r="AV21" s="308" t="str">
        <f t="shared" si="3"/>
        <v/>
      </c>
    </row>
    <row r="22" spans="1:48" hidden="1">
      <c r="A22" s="327">
        <f t="shared" si="4"/>
        <v>18</v>
      </c>
      <c r="B22" s="318" t="str">
        <f>IF('청년 상시근로자수-2016'!C22="","",'청년 상시근로자수-2016'!C22)</f>
        <v/>
      </c>
      <c r="C22" s="319" t="str">
        <f>IF('청년 상시근로자수-2016'!E22="","",'청년 상시근로자수-2016'!E22)</f>
        <v/>
      </c>
      <c r="D22" s="332" t="str">
        <f>IF('청년 상시근로자수-2016'!I22="","",'청년 상시근로자수-2016'!I22)</f>
        <v/>
      </c>
      <c r="E22" s="332" t="str">
        <f>IF('청년 상시근로자수-2016'!J22="","",'청년 상시근로자수-2016'!J22)</f>
        <v/>
      </c>
      <c r="F22" s="424" t="str">
        <f>IF('청년 상시근로자수-2016'!H22="","",'청년 상시근로자수-2016'!H22)</f>
        <v/>
      </c>
      <c r="G22" s="312">
        <f>'청년 상시근로자수-2016'!W22</f>
        <v>0</v>
      </c>
      <c r="H22" s="313">
        <f>'청년 상시근로자수-2016'!X22</f>
        <v>0</v>
      </c>
      <c r="I22" s="314">
        <f>'청년 상시근로자수-2016'!Z22</f>
        <v>0</v>
      </c>
      <c r="J22" s="312">
        <f>'청년 상시근로자수-2016'!AA22</f>
        <v>0</v>
      </c>
      <c r="K22" s="313">
        <f>'청년 상시근로자수-2016'!AB22</f>
        <v>0</v>
      </c>
      <c r="L22" s="314">
        <f>'청년 상시근로자수-2016'!AD22</f>
        <v>0</v>
      </c>
      <c r="M22" s="312">
        <f>'청년 상시근로자수-2016'!AE22</f>
        <v>0</v>
      </c>
      <c r="N22" s="313">
        <f>'청년 상시근로자수-2016'!AF22</f>
        <v>0</v>
      </c>
      <c r="O22" s="314">
        <f>'청년 상시근로자수-2016'!AH22</f>
        <v>0</v>
      </c>
      <c r="P22" s="312">
        <f>'청년 상시근로자수-2016'!AI22</f>
        <v>0</v>
      </c>
      <c r="Q22" s="313">
        <f>'청년 상시근로자수-2016'!AJ22</f>
        <v>0</v>
      </c>
      <c r="R22" s="314">
        <f>'청년 상시근로자수-2016'!AL22</f>
        <v>0</v>
      </c>
      <c r="S22" s="312">
        <f>'청년 상시근로자수-2016'!AM22</f>
        <v>0</v>
      </c>
      <c r="T22" s="313">
        <f>'청년 상시근로자수-2016'!AN22</f>
        <v>0</v>
      </c>
      <c r="U22" s="314">
        <f>'청년 상시근로자수-2016'!AP22</f>
        <v>0</v>
      </c>
      <c r="V22" s="312">
        <f>'청년 상시근로자수-2016'!AQ22</f>
        <v>0</v>
      </c>
      <c r="W22" s="313">
        <f>'청년 상시근로자수-2016'!AR22</f>
        <v>0</v>
      </c>
      <c r="X22" s="314">
        <f>'청년 상시근로자수-2016'!AT22</f>
        <v>0</v>
      </c>
      <c r="Y22" s="312">
        <f>'청년 상시근로자수-2016'!AU22</f>
        <v>0</v>
      </c>
      <c r="Z22" s="313">
        <f>'청년 상시근로자수-2016'!AV22</f>
        <v>0</v>
      </c>
      <c r="AA22" s="314">
        <f>'청년 상시근로자수-2016'!AX22</f>
        <v>0</v>
      </c>
      <c r="AB22" s="312">
        <f>'청년 상시근로자수-2016'!AY22</f>
        <v>0</v>
      </c>
      <c r="AC22" s="313">
        <f>'청년 상시근로자수-2016'!AZ22</f>
        <v>0</v>
      </c>
      <c r="AD22" s="314">
        <f>'청년 상시근로자수-2016'!BB22</f>
        <v>0</v>
      </c>
      <c r="AE22" s="312">
        <f>'청년 상시근로자수-2016'!BC22</f>
        <v>0</v>
      </c>
      <c r="AF22" s="313">
        <f>'청년 상시근로자수-2016'!BD22</f>
        <v>0</v>
      </c>
      <c r="AG22" s="314">
        <f>'청년 상시근로자수-2016'!BF22</f>
        <v>0</v>
      </c>
      <c r="AH22" s="312">
        <f>'청년 상시근로자수-2016'!BG22</f>
        <v>0</v>
      </c>
      <c r="AI22" s="313">
        <f>'청년 상시근로자수-2016'!BH22</f>
        <v>0</v>
      </c>
      <c r="AJ22" s="314">
        <f>'청년 상시근로자수-2016'!BJ22</f>
        <v>0</v>
      </c>
      <c r="AK22" s="312">
        <f>'청년 상시근로자수-2016'!BK22</f>
        <v>0</v>
      </c>
      <c r="AL22" s="313">
        <f>'청년 상시근로자수-2016'!BL22</f>
        <v>0</v>
      </c>
      <c r="AM22" s="314">
        <f>'청년 상시근로자수-2016'!BN22</f>
        <v>0</v>
      </c>
      <c r="AN22" s="312">
        <f>'청년 상시근로자수-2016'!BO22</f>
        <v>0</v>
      </c>
      <c r="AO22" s="313">
        <f>'청년 상시근로자수-2016'!BP22</f>
        <v>0</v>
      </c>
      <c r="AP22" s="314">
        <f>'청년 상시근로자수-2016'!BR22</f>
        <v>0</v>
      </c>
      <c r="AQ22" s="429">
        <f t="shared" si="0"/>
        <v>0</v>
      </c>
      <c r="AR22" s="336">
        <f t="shared" si="1"/>
        <v>0</v>
      </c>
      <c r="AS22" s="358">
        <f>'청년 상시근로자수-2016'!CE22</f>
        <v>0</v>
      </c>
      <c r="AT22" s="359">
        <f>'청년 상시근로자수-2016'!CF22</f>
        <v>0</v>
      </c>
      <c r="AU22" s="340">
        <f t="shared" si="2"/>
        <v>0</v>
      </c>
      <c r="AV22" s="308" t="str">
        <f t="shared" si="3"/>
        <v/>
      </c>
    </row>
    <row r="23" spans="1:48" hidden="1">
      <c r="A23" s="327">
        <f t="shared" si="4"/>
        <v>19</v>
      </c>
      <c r="B23" s="318" t="str">
        <f>IF('청년 상시근로자수-2016'!C23="","",'청년 상시근로자수-2016'!C23)</f>
        <v/>
      </c>
      <c r="C23" s="319" t="str">
        <f>IF('청년 상시근로자수-2016'!E23="","",'청년 상시근로자수-2016'!E23)</f>
        <v/>
      </c>
      <c r="D23" s="332" t="str">
        <f>IF('청년 상시근로자수-2016'!I23="","",'청년 상시근로자수-2016'!I23)</f>
        <v/>
      </c>
      <c r="E23" s="332" t="str">
        <f>IF('청년 상시근로자수-2016'!J23="","",'청년 상시근로자수-2016'!J23)</f>
        <v/>
      </c>
      <c r="F23" s="424" t="str">
        <f>IF('청년 상시근로자수-2016'!H23="","",'청년 상시근로자수-2016'!H23)</f>
        <v/>
      </c>
      <c r="G23" s="312">
        <f>'청년 상시근로자수-2016'!W23</f>
        <v>0</v>
      </c>
      <c r="H23" s="313">
        <f>'청년 상시근로자수-2016'!X23</f>
        <v>0</v>
      </c>
      <c r="I23" s="314">
        <f>'청년 상시근로자수-2016'!Z23</f>
        <v>0</v>
      </c>
      <c r="J23" s="312">
        <f>'청년 상시근로자수-2016'!AA23</f>
        <v>0</v>
      </c>
      <c r="K23" s="313">
        <f>'청년 상시근로자수-2016'!AB23</f>
        <v>0</v>
      </c>
      <c r="L23" s="314">
        <f>'청년 상시근로자수-2016'!AD23</f>
        <v>0</v>
      </c>
      <c r="M23" s="312">
        <f>'청년 상시근로자수-2016'!AE23</f>
        <v>0</v>
      </c>
      <c r="N23" s="313">
        <f>'청년 상시근로자수-2016'!AF23</f>
        <v>0</v>
      </c>
      <c r="O23" s="314">
        <f>'청년 상시근로자수-2016'!AH23</f>
        <v>0</v>
      </c>
      <c r="P23" s="312">
        <f>'청년 상시근로자수-2016'!AI23</f>
        <v>0</v>
      </c>
      <c r="Q23" s="313">
        <f>'청년 상시근로자수-2016'!AJ23</f>
        <v>0</v>
      </c>
      <c r="R23" s="314">
        <f>'청년 상시근로자수-2016'!AL23</f>
        <v>0</v>
      </c>
      <c r="S23" s="312">
        <f>'청년 상시근로자수-2016'!AM23</f>
        <v>0</v>
      </c>
      <c r="T23" s="313">
        <f>'청년 상시근로자수-2016'!AN23</f>
        <v>0</v>
      </c>
      <c r="U23" s="314">
        <f>'청년 상시근로자수-2016'!AP23</f>
        <v>0</v>
      </c>
      <c r="V23" s="312">
        <f>'청년 상시근로자수-2016'!AQ23</f>
        <v>0</v>
      </c>
      <c r="W23" s="313">
        <f>'청년 상시근로자수-2016'!AR23</f>
        <v>0</v>
      </c>
      <c r="X23" s="314">
        <f>'청년 상시근로자수-2016'!AT23</f>
        <v>0</v>
      </c>
      <c r="Y23" s="312">
        <f>'청년 상시근로자수-2016'!AU23</f>
        <v>0</v>
      </c>
      <c r="Z23" s="313">
        <f>'청년 상시근로자수-2016'!AV23</f>
        <v>0</v>
      </c>
      <c r="AA23" s="314">
        <f>'청년 상시근로자수-2016'!AX23</f>
        <v>0</v>
      </c>
      <c r="AB23" s="312">
        <f>'청년 상시근로자수-2016'!AY23</f>
        <v>0</v>
      </c>
      <c r="AC23" s="313">
        <f>'청년 상시근로자수-2016'!AZ23</f>
        <v>0</v>
      </c>
      <c r="AD23" s="314">
        <f>'청년 상시근로자수-2016'!BB23</f>
        <v>0</v>
      </c>
      <c r="AE23" s="312">
        <f>'청년 상시근로자수-2016'!BC23</f>
        <v>0</v>
      </c>
      <c r="AF23" s="313">
        <f>'청년 상시근로자수-2016'!BD23</f>
        <v>0</v>
      </c>
      <c r="AG23" s="314">
        <f>'청년 상시근로자수-2016'!BF23</f>
        <v>0</v>
      </c>
      <c r="AH23" s="312">
        <f>'청년 상시근로자수-2016'!BG23</f>
        <v>0</v>
      </c>
      <c r="AI23" s="313">
        <f>'청년 상시근로자수-2016'!BH23</f>
        <v>0</v>
      </c>
      <c r="AJ23" s="314">
        <f>'청년 상시근로자수-2016'!BJ23</f>
        <v>0</v>
      </c>
      <c r="AK23" s="312">
        <f>'청년 상시근로자수-2016'!BK23</f>
        <v>0</v>
      </c>
      <c r="AL23" s="313">
        <f>'청년 상시근로자수-2016'!BL23</f>
        <v>0</v>
      </c>
      <c r="AM23" s="314">
        <f>'청년 상시근로자수-2016'!BN23</f>
        <v>0</v>
      </c>
      <c r="AN23" s="312">
        <f>'청년 상시근로자수-2016'!BO23</f>
        <v>0</v>
      </c>
      <c r="AO23" s="313">
        <f>'청년 상시근로자수-2016'!BP23</f>
        <v>0</v>
      </c>
      <c r="AP23" s="314">
        <f>'청년 상시근로자수-2016'!BR23</f>
        <v>0</v>
      </c>
      <c r="AQ23" s="429">
        <f t="shared" si="0"/>
        <v>0</v>
      </c>
      <c r="AR23" s="336">
        <f t="shared" si="1"/>
        <v>0</v>
      </c>
      <c r="AS23" s="358">
        <f>'청년 상시근로자수-2016'!CE23</f>
        <v>0</v>
      </c>
      <c r="AT23" s="359">
        <f>'청년 상시근로자수-2016'!CF23</f>
        <v>0</v>
      </c>
      <c r="AU23" s="340">
        <f t="shared" si="2"/>
        <v>0</v>
      </c>
      <c r="AV23" s="308" t="str">
        <f t="shared" si="3"/>
        <v/>
      </c>
    </row>
    <row r="24" spans="1:48" hidden="1">
      <c r="A24" s="327">
        <f t="shared" si="4"/>
        <v>20</v>
      </c>
      <c r="B24" s="318" t="str">
        <f>IF('청년 상시근로자수-2016'!C24="","",'청년 상시근로자수-2016'!C24)</f>
        <v/>
      </c>
      <c r="C24" s="319" t="str">
        <f>IF('청년 상시근로자수-2016'!E24="","",'청년 상시근로자수-2016'!E24)</f>
        <v/>
      </c>
      <c r="D24" s="332" t="str">
        <f>IF('청년 상시근로자수-2016'!I24="","",'청년 상시근로자수-2016'!I24)</f>
        <v/>
      </c>
      <c r="E24" s="332" t="str">
        <f>IF('청년 상시근로자수-2016'!J24="","",'청년 상시근로자수-2016'!J24)</f>
        <v/>
      </c>
      <c r="F24" s="424" t="str">
        <f>IF('청년 상시근로자수-2016'!H24="","",'청년 상시근로자수-2016'!H24)</f>
        <v/>
      </c>
      <c r="G24" s="312">
        <f>'청년 상시근로자수-2016'!W24</f>
        <v>0</v>
      </c>
      <c r="H24" s="313">
        <f>'청년 상시근로자수-2016'!X24</f>
        <v>0</v>
      </c>
      <c r="I24" s="314">
        <f>'청년 상시근로자수-2016'!Z24</f>
        <v>0</v>
      </c>
      <c r="J24" s="312">
        <f>'청년 상시근로자수-2016'!AA24</f>
        <v>0</v>
      </c>
      <c r="K24" s="313">
        <f>'청년 상시근로자수-2016'!AB24</f>
        <v>0</v>
      </c>
      <c r="L24" s="314">
        <f>'청년 상시근로자수-2016'!AD24</f>
        <v>0</v>
      </c>
      <c r="M24" s="312">
        <f>'청년 상시근로자수-2016'!AE24</f>
        <v>0</v>
      </c>
      <c r="N24" s="313">
        <f>'청년 상시근로자수-2016'!AF24</f>
        <v>0</v>
      </c>
      <c r="O24" s="314">
        <f>'청년 상시근로자수-2016'!AH24</f>
        <v>0</v>
      </c>
      <c r="P24" s="312">
        <f>'청년 상시근로자수-2016'!AI24</f>
        <v>0</v>
      </c>
      <c r="Q24" s="313">
        <f>'청년 상시근로자수-2016'!AJ24</f>
        <v>0</v>
      </c>
      <c r="R24" s="314">
        <f>'청년 상시근로자수-2016'!AL24</f>
        <v>0</v>
      </c>
      <c r="S24" s="312">
        <f>'청년 상시근로자수-2016'!AM24</f>
        <v>0</v>
      </c>
      <c r="T24" s="313">
        <f>'청년 상시근로자수-2016'!AN24</f>
        <v>0</v>
      </c>
      <c r="U24" s="314">
        <f>'청년 상시근로자수-2016'!AP24</f>
        <v>0</v>
      </c>
      <c r="V24" s="312">
        <f>'청년 상시근로자수-2016'!AQ24</f>
        <v>0</v>
      </c>
      <c r="W24" s="313">
        <f>'청년 상시근로자수-2016'!AR24</f>
        <v>0</v>
      </c>
      <c r="X24" s="314">
        <f>'청년 상시근로자수-2016'!AT24</f>
        <v>0</v>
      </c>
      <c r="Y24" s="312">
        <f>'청년 상시근로자수-2016'!AU24</f>
        <v>0</v>
      </c>
      <c r="Z24" s="313">
        <f>'청년 상시근로자수-2016'!AV24</f>
        <v>0</v>
      </c>
      <c r="AA24" s="314">
        <f>'청년 상시근로자수-2016'!AX24</f>
        <v>0</v>
      </c>
      <c r="AB24" s="312">
        <f>'청년 상시근로자수-2016'!AY24</f>
        <v>0</v>
      </c>
      <c r="AC24" s="313">
        <f>'청년 상시근로자수-2016'!AZ24</f>
        <v>0</v>
      </c>
      <c r="AD24" s="314">
        <f>'청년 상시근로자수-2016'!BB24</f>
        <v>0</v>
      </c>
      <c r="AE24" s="312">
        <f>'청년 상시근로자수-2016'!BC24</f>
        <v>0</v>
      </c>
      <c r="AF24" s="313">
        <f>'청년 상시근로자수-2016'!BD24</f>
        <v>0</v>
      </c>
      <c r="AG24" s="314">
        <f>'청년 상시근로자수-2016'!BF24</f>
        <v>0</v>
      </c>
      <c r="AH24" s="312">
        <f>'청년 상시근로자수-2016'!BG24</f>
        <v>0</v>
      </c>
      <c r="AI24" s="313">
        <f>'청년 상시근로자수-2016'!BH24</f>
        <v>0</v>
      </c>
      <c r="AJ24" s="314">
        <f>'청년 상시근로자수-2016'!BJ24</f>
        <v>0</v>
      </c>
      <c r="AK24" s="312">
        <f>'청년 상시근로자수-2016'!BK24</f>
        <v>0</v>
      </c>
      <c r="AL24" s="313">
        <f>'청년 상시근로자수-2016'!BL24</f>
        <v>0</v>
      </c>
      <c r="AM24" s="314">
        <f>'청년 상시근로자수-2016'!BN24</f>
        <v>0</v>
      </c>
      <c r="AN24" s="312">
        <f>'청년 상시근로자수-2016'!BO24</f>
        <v>0</v>
      </c>
      <c r="AO24" s="313">
        <f>'청년 상시근로자수-2016'!BP24</f>
        <v>0</v>
      </c>
      <c r="AP24" s="314">
        <f>'청년 상시근로자수-2016'!BR24</f>
        <v>0</v>
      </c>
      <c r="AQ24" s="429">
        <f t="shared" si="0"/>
        <v>0</v>
      </c>
      <c r="AR24" s="336">
        <f t="shared" si="1"/>
        <v>0</v>
      </c>
      <c r="AS24" s="358">
        <f>'청년 상시근로자수-2016'!CE24</f>
        <v>0</v>
      </c>
      <c r="AT24" s="359">
        <f>'청년 상시근로자수-2016'!CF24</f>
        <v>0</v>
      </c>
      <c r="AU24" s="340">
        <f t="shared" si="2"/>
        <v>0</v>
      </c>
      <c r="AV24" s="308" t="str">
        <f t="shared" si="3"/>
        <v/>
      </c>
    </row>
    <row r="25" spans="1:48" hidden="1">
      <c r="A25" s="327">
        <f t="shared" si="4"/>
        <v>21</v>
      </c>
      <c r="B25" s="318" t="str">
        <f>IF('청년 상시근로자수-2016'!C25="","",'청년 상시근로자수-2016'!C25)</f>
        <v/>
      </c>
      <c r="C25" s="319" t="str">
        <f>IF('청년 상시근로자수-2016'!E25="","",'청년 상시근로자수-2016'!E25)</f>
        <v/>
      </c>
      <c r="D25" s="332" t="str">
        <f>IF('청년 상시근로자수-2016'!I25="","",'청년 상시근로자수-2016'!I25)</f>
        <v/>
      </c>
      <c r="E25" s="332" t="str">
        <f>IF('청년 상시근로자수-2016'!J25="","",'청년 상시근로자수-2016'!J25)</f>
        <v/>
      </c>
      <c r="F25" s="424" t="str">
        <f>IF('청년 상시근로자수-2016'!H25="","",'청년 상시근로자수-2016'!H25)</f>
        <v/>
      </c>
      <c r="G25" s="312">
        <f>'청년 상시근로자수-2016'!W25</f>
        <v>0</v>
      </c>
      <c r="H25" s="313">
        <f>'청년 상시근로자수-2016'!X25</f>
        <v>0</v>
      </c>
      <c r="I25" s="314">
        <f>'청년 상시근로자수-2016'!Z25</f>
        <v>0</v>
      </c>
      <c r="J25" s="312">
        <f>'청년 상시근로자수-2016'!AA25</f>
        <v>0</v>
      </c>
      <c r="K25" s="313">
        <f>'청년 상시근로자수-2016'!AB25</f>
        <v>0</v>
      </c>
      <c r="L25" s="314">
        <f>'청년 상시근로자수-2016'!AD25</f>
        <v>0</v>
      </c>
      <c r="M25" s="312">
        <f>'청년 상시근로자수-2016'!AE25</f>
        <v>0</v>
      </c>
      <c r="N25" s="313">
        <f>'청년 상시근로자수-2016'!AF25</f>
        <v>0</v>
      </c>
      <c r="O25" s="314">
        <f>'청년 상시근로자수-2016'!AH25</f>
        <v>0</v>
      </c>
      <c r="P25" s="312">
        <f>'청년 상시근로자수-2016'!AI25</f>
        <v>0</v>
      </c>
      <c r="Q25" s="313">
        <f>'청년 상시근로자수-2016'!AJ25</f>
        <v>0</v>
      </c>
      <c r="R25" s="314">
        <f>'청년 상시근로자수-2016'!AL25</f>
        <v>0</v>
      </c>
      <c r="S25" s="312">
        <f>'청년 상시근로자수-2016'!AM25</f>
        <v>0</v>
      </c>
      <c r="T25" s="313">
        <f>'청년 상시근로자수-2016'!AN25</f>
        <v>0</v>
      </c>
      <c r="U25" s="314">
        <f>'청년 상시근로자수-2016'!AP25</f>
        <v>0</v>
      </c>
      <c r="V25" s="312">
        <f>'청년 상시근로자수-2016'!AQ25</f>
        <v>0</v>
      </c>
      <c r="W25" s="313">
        <f>'청년 상시근로자수-2016'!AR25</f>
        <v>0</v>
      </c>
      <c r="X25" s="314">
        <f>'청년 상시근로자수-2016'!AT25</f>
        <v>0</v>
      </c>
      <c r="Y25" s="312">
        <f>'청년 상시근로자수-2016'!AU25</f>
        <v>0</v>
      </c>
      <c r="Z25" s="313">
        <f>'청년 상시근로자수-2016'!AV25</f>
        <v>0</v>
      </c>
      <c r="AA25" s="314">
        <f>'청년 상시근로자수-2016'!AX25</f>
        <v>0</v>
      </c>
      <c r="AB25" s="312">
        <f>'청년 상시근로자수-2016'!AY25</f>
        <v>0</v>
      </c>
      <c r="AC25" s="313">
        <f>'청년 상시근로자수-2016'!AZ25</f>
        <v>0</v>
      </c>
      <c r="AD25" s="314">
        <f>'청년 상시근로자수-2016'!BB25</f>
        <v>0</v>
      </c>
      <c r="AE25" s="312">
        <f>'청년 상시근로자수-2016'!BC25</f>
        <v>0</v>
      </c>
      <c r="AF25" s="313">
        <f>'청년 상시근로자수-2016'!BD25</f>
        <v>0</v>
      </c>
      <c r="AG25" s="314">
        <f>'청년 상시근로자수-2016'!BF25</f>
        <v>0</v>
      </c>
      <c r="AH25" s="312">
        <f>'청년 상시근로자수-2016'!BG25</f>
        <v>0</v>
      </c>
      <c r="AI25" s="313">
        <f>'청년 상시근로자수-2016'!BH25</f>
        <v>0</v>
      </c>
      <c r="AJ25" s="314">
        <f>'청년 상시근로자수-2016'!BJ25</f>
        <v>0</v>
      </c>
      <c r="AK25" s="312">
        <f>'청년 상시근로자수-2016'!BK25</f>
        <v>0</v>
      </c>
      <c r="AL25" s="313">
        <f>'청년 상시근로자수-2016'!BL25</f>
        <v>0</v>
      </c>
      <c r="AM25" s="314">
        <f>'청년 상시근로자수-2016'!BN25</f>
        <v>0</v>
      </c>
      <c r="AN25" s="312">
        <f>'청년 상시근로자수-2016'!BO25</f>
        <v>0</v>
      </c>
      <c r="AO25" s="313">
        <f>'청년 상시근로자수-2016'!BP25</f>
        <v>0</v>
      </c>
      <c r="AP25" s="314">
        <f>'청년 상시근로자수-2016'!BR25</f>
        <v>0</v>
      </c>
      <c r="AQ25" s="429">
        <f t="shared" si="0"/>
        <v>0</v>
      </c>
      <c r="AR25" s="336">
        <f t="shared" si="1"/>
        <v>0</v>
      </c>
      <c r="AS25" s="358">
        <f>'청년 상시근로자수-2016'!CE25</f>
        <v>0</v>
      </c>
      <c r="AT25" s="359">
        <f>'청년 상시근로자수-2016'!CF25</f>
        <v>0</v>
      </c>
      <c r="AU25" s="340">
        <f t="shared" si="2"/>
        <v>0</v>
      </c>
      <c r="AV25" s="308" t="str">
        <f t="shared" si="3"/>
        <v/>
      </c>
    </row>
    <row r="26" spans="1:48" hidden="1">
      <c r="A26" s="327">
        <f t="shared" si="4"/>
        <v>22</v>
      </c>
      <c r="B26" s="318" t="str">
        <f>IF('청년 상시근로자수-2016'!C26="","",'청년 상시근로자수-2016'!C26)</f>
        <v/>
      </c>
      <c r="C26" s="319" t="str">
        <f>IF('청년 상시근로자수-2016'!E26="","",'청년 상시근로자수-2016'!E26)</f>
        <v/>
      </c>
      <c r="D26" s="332" t="str">
        <f>IF('청년 상시근로자수-2016'!I26="","",'청년 상시근로자수-2016'!I26)</f>
        <v/>
      </c>
      <c r="E26" s="332" t="str">
        <f>IF('청년 상시근로자수-2016'!J26="","",'청년 상시근로자수-2016'!J26)</f>
        <v/>
      </c>
      <c r="F26" s="424" t="str">
        <f>IF('청년 상시근로자수-2016'!H26="","",'청년 상시근로자수-2016'!H26)</f>
        <v/>
      </c>
      <c r="G26" s="312">
        <f>'청년 상시근로자수-2016'!W26</f>
        <v>0</v>
      </c>
      <c r="H26" s="313">
        <f>'청년 상시근로자수-2016'!X26</f>
        <v>0</v>
      </c>
      <c r="I26" s="314">
        <f>'청년 상시근로자수-2016'!Z26</f>
        <v>0</v>
      </c>
      <c r="J26" s="312">
        <f>'청년 상시근로자수-2016'!AA26</f>
        <v>0</v>
      </c>
      <c r="K26" s="313">
        <f>'청년 상시근로자수-2016'!AB26</f>
        <v>0</v>
      </c>
      <c r="L26" s="314">
        <f>'청년 상시근로자수-2016'!AD26</f>
        <v>0</v>
      </c>
      <c r="M26" s="312">
        <f>'청년 상시근로자수-2016'!AE26</f>
        <v>0</v>
      </c>
      <c r="N26" s="313">
        <f>'청년 상시근로자수-2016'!AF26</f>
        <v>0</v>
      </c>
      <c r="O26" s="314">
        <f>'청년 상시근로자수-2016'!AH26</f>
        <v>0</v>
      </c>
      <c r="P26" s="312">
        <f>'청년 상시근로자수-2016'!AI26</f>
        <v>0</v>
      </c>
      <c r="Q26" s="313">
        <f>'청년 상시근로자수-2016'!AJ26</f>
        <v>0</v>
      </c>
      <c r="R26" s="314">
        <f>'청년 상시근로자수-2016'!AL26</f>
        <v>0</v>
      </c>
      <c r="S26" s="312">
        <f>'청년 상시근로자수-2016'!AM26</f>
        <v>0</v>
      </c>
      <c r="T26" s="313">
        <f>'청년 상시근로자수-2016'!AN26</f>
        <v>0</v>
      </c>
      <c r="U26" s="314">
        <f>'청년 상시근로자수-2016'!AP26</f>
        <v>0</v>
      </c>
      <c r="V26" s="312">
        <f>'청년 상시근로자수-2016'!AQ26</f>
        <v>0</v>
      </c>
      <c r="W26" s="313">
        <f>'청년 상시근로자수-2016'!AR26</f>
        <v>0</v>
      </c>
      <c r="X26" s="314">
        <f>'청년 상시근로자수-2016'!AT26</f>
        <v>0</v>
      </c>
      <c r="Y26" s="312">
        <f>'청년 상시근로자수-2016'!AU26</f>
        <v>0</v>
      </c>
      <c r="Z26" s="313">
        <f>'청년 상시근로자수-2016'!AV26</f>
        <v>0</v>
      </c>
      <c r="AA26" s="314">
        <f>'청년 상시근로자수-2016'!AX26</f>
        <v>0</v>
      </c>
      <c r="AB26" s="312">
        <f>'청년 상시근로자수-2016'!AY26</f>
        <v>0</v>
      </c>
      <c r="AC26" s="313">
        <f>'청년 상시근로자수-2016'!AZ26</f>
        <v>0</v>
      </c>
      <c r="AD26" s="314">
        <f>'청년 상시근로자수-2016'!BB26</f>
        <v>0</v>
      </c>
      <c r="AE26" s="312">
        <f>'청년 상시근로자수-2016'!BC26</f>
        <v>0</v>
      </c>
      <c r="AF26" s="313">
        <f>'청년 상시근로자수-2016'!BD26</f>
        <v>0</v>
      </c>
      <c r="AG26" s="314">
        <f>'청년 상시근로자수-2016'!BF26</f>
        <v>0</v>
      </c>
      <c r="AH26" s="312">
        <f>'청년 상시근로자수-2016'!BG26</f>
        <v>0</v>
      </c>
      <c r="AI26" s="313">
        <f>'청년 상시근로자수-2016'!BH26</f>
        <v>0</v>
      </c>
      <c r="AJ26" s="314">
        <f>'청년 상시근로자수-2016'!BJ26</f>
        <v>0</v>
      </c>
      <c r="AK26" s="312">
        <f>'청년 상시근로자수-2016'!BK26</f>
        <v>0</v>
      </c>
      <c r="AL26" s="313">
        <f>'청년 상시근로자수-2016'!BL26</f>
        <v>0</v>
      </c>
      <c r="AM26" s="314">
        <f>'청년 상시근로자수-2016'!BN26</f>
        <v>0</v>
      </c>
      <c r="AN26" s="312">
        <f>'청년 상시근로자수-2016'!BO26</f>
        <v>0</v>
      </c>
      <c r="AO26" s="313">
        <f>'청년 상시근로자수-2016'!BP26</f>
        <v>0</v>
      </c>
      <c r="AP26" s="314">
        <f>'청년 상시근로자수-2016'!BR26</f>
        <v>0</v>
      </c>
      <c r="AQ26" s="429">
        <f t="shared" si="0"/>
        <v>0</v>
      </c>
      <c r="AR26" s="336">
        <f t="shared" si="1"/>
        <v>0</v>
      </c>
      <c r="AS26" s="358">
        <f>'청년 상시근로자수-2016'!CE26</f>
        <v>0</v>
      </c>
      <c r="AT26" s="359">
        <f>'청년 상시근로자수-2016'!CF26</f>
        <v>0</v>
      </c>
      <c r="AU26" s="340">
        <f t="shared" si="2"/>
        <v>0</v>
      </c>
      <c r="AV26" s="308" t="str">
        <f t="shared" si="3"/>
        <v/>
      </c>
    </row>
    <row r="27" spans="1:48" hidden="1">
      <c r="A27" s="327">
        <f t="shared" si="4"/>
        <v>23</v>
      </c>
      <c r="B27" s="318" t="str">
        <f>IF('청년 상시근로자수-2016'!C27="","",'청년 상시근로자수-2016'!C27)</f>
        <v/>
      </c>
      <c r="C27" s="319" t="str">
        <f>IF('청년 상시근로자수-2016'!E27="","",'청년 상시근로자수-2016'!E27)</f>
        <v/>
      </c>
      <c r="D27" s="332" t="str">
        <f>IF('청년 상시근로자수-2016'!I27="","",'청년 상시근로자수-2016'!I27)</f>
        <v/>
      </c>
      <c r="E27" s="332" t="str">
        <f>IF('청년 상시근로자수-2016'!J27="","",'청년 상시근로자수-2016'!J27)</f>
        <v/>
      </c>
      <c r="F27" s="424" t="str">
        <f>IF('청년 상시근로자수-2016'!H27="","",'청년 상시근로자수-2016'!H27)</f>
        <v/>
      </c>
      <c r="G27" s="312">
        <f>'청년 상시근로자수-2016'!W27</f>
        <v>0</v>
      </c>
      <c r="H27" s="313">
        <f>'청년 상시근로자수-2016'!X27</f>
        <v>0</v>
      </c>
      <c r="I27" s="314">
        <f>'청년 상시근로자수-2016'!Z27</f>
        <v>0</v>
      </c>
      <c r="J27" s="312">
        <f>'청년 상시근로자수-2016'!AA27</f>
        <v>0</v>
      </c>
      <c r="K27" s="313">
        <f>'청년 상시근로자수-2016'!AB27</f>
        <v>0</v>
      </c>
      <c r="L27" s="314">
        <f>'청년 상시근로자수-2016'!AD27</f>
        <v>0</v>
      </c>
      <c r="M27" s="312">
        <f>'청년 상시근로자수-2016'!AE27</f>
        <v>0</v>
      </c>
      <c r="N27" s="313">
        <f>'청년 상시근로자수-2016'!AF27</f>
        <v>0</v>
      </c>
      <c r="O27" s="314">
        <f>'청년 상시근로자수-2016'!AH27</f>
        <v>0</v>
      </c>
      <c r="P27" s="312">
        <f>'청년 상시근로자수-2016'!AI27</f>
        <v>0</v>
      </c>
      <c r="Q27" s="313">
        <f>'청년 상시근로자수-2016'!AJ27</f>
        <v>0</v>
      </c>
      <c r="R27" s="314">
        <f>'청년 상시근로자수-2016'!AL27</f>
        <v>0</v>
      </c>
      <c r="S27" s="312">
        <f>'청년 상시근로자수-2016'!AM27</f>
        <v>0</v>
      </c>
      <c r="T27" s="313">
        <f>'청년 상시근로자수-2016'!AN27</f>
        <v>0</v>
      </c>
      <c r="U27" s="314">
        <f>'청년 상시근로자수-2016'!AP27</f>
        <v>0</v>
      </c>
      <c r="V27" s="312">
        <f>'청년 상시근로자수-2016'!AQ27</f>
        <v>0</v>
      </c>
      <c r="W27" s="313">
        <f>'청년 상시근로자수-2016'!AR27</f>
        <v>0</v>
      </c>
      <c r="X27" s="314">
        <f>'청년 상시근로자수-2016'!AT27</f>
        <v>0</v>
      </c>
      <c r="Y27" s="312">
        <f>'청년 상시근로자수-2016'!AU27</f>
        <v>0</v>
      </c>
      <c r="Z27" s="313">
        <f>'청년 상시근로자수-2016'!AV27</f>
        <v>0</v>
      </c>
      <c r="AA27" s="314">
        <f>'청년 상시근로자수-2016'!AX27</f>
        <v>0</v>
      </c>
      <c r="AB27" s="312">
        <f>'청년 상시근로자수-2016'!AY27</f>
        <v>0</v>
      </c>
      <c r="AC27" s="313">
        <f>'청년 상시근로자수-2016'!AZ27</f>
        <v>0</v>
      </c>
      <c r="AD27" s="314">
        <f>'청년 상시근로자수-2016'!BB27</f>
        <v>0</v>
      </c>
      <c r="AE27" s="312">
        <f>'청년 상시근로자수-2016'!BC27</f>
        <v>0</v>
      </c>
      <c r="AF27" s="313">
        <f>'청년 상시근로자수-2016'!BD27</f>
        <v>0</v>
      </c>
      <c r="AG27" s="314">
        <f>'청년 상시근로자수-2016'!BF27</f>
        <v>0</v>
      </c>
      <c r="AH27" s="312">
        <f>'청년 상시근로자수-2016'!BG27</f>
        <v>0</v>
      </c>
      <c r="AI27" s="313">
        <f>'청년 상시근로자수-2016'!BH27</f>
        <v>0</v>
      </c>
      <c r="AJ27" s="314">
        <f>'청년 상시근로자수-2016'!BJ27</f>
        <v>0</v>
      </c>
      <c r="AK27" s="312">
        <f>'청년 상시근로자수-2016'!BK27</f>
        <v>0</v>
      </c>
      <c r="AL27" s="313">
        <f>'청년 상시근로자수-2016'!BL27</f>
        <v>0</v>
      </c>
      <c r="AM27" s="314">
        <f>'청년 상시근로자수-2016'!BN27</f>
        <v>0</v>
      </c>
      <c r="AN27" s="312">
        <f>'청년 상시근로자수-2016'!BO27</f>
        <v>0</v>
      </c>
      <c r="AO27" s="313">
        <f>'청년 상시근로자수-2016'!BP27</f>
        <v>0</v>
      </c>
      <c r="AP27" s="314">
        <f>'청년 상시근로자수-2016'!BR27</f>
        <v>0</v>
      </c>
      <c r="AQ27" s="429">
        <f t="shared" si="0"/>
        <v>0</v>
      </c>
      <c r="AR27" s="336">
        <f t="shared" si="1"/>
        <v>0</v>
      </c>
      <c r="AS27" s="358">
        <f>'청년 상시근로자수-2016'!CE27</f>
        <v>0</v>
      </c>
      <c r="AT27" s="359">
        <f>'청년 상시근로자수-2016'!CF27</f>
        <v>0</v>
      </c>
      <c r="AU27" s="340">
        <f t="shared" si="2"/>
        <v>0</v>
      </c>
      <c r="AV27" s="308" t="str">
        <f t="shared" si="3"/>
        <v/>
      </c>
    </row>
    <row r="28" spans="1:48" hidden="1">
      <c r="A28" s="327">
        <f t="shared" si="4"/>
        <v>24</v>
      </c>
      <c r="B28" s="318" t="str">
        <f>IF('청년 상시근로자수-2016'!C28="","",'청년 상시근로자수-2016'!C28)</f>
        <v/>
      </c>
      <c r="C28" s="319" t="str">
        <f>IF('청년 상시근로자수-2016'!E28="","",'청년 상시근로자수-2016'!E28)</f>
        <v/>
      </c>
      <c r="D28" s="332" t="str">
        <f>IF('청년 상시근로자수-2016'!I28="","",'청년 상시근로자수-2016'!I28)</f>
        <v/>
      </c>
      <c r="E28" s="332" t="str">
        <f>IF('청년 상시근로자수-2016'!J28="","",'청년 상시근로자수-2016'!J28)</f>
        <v/>
      </c>
      <c r="F28" s="424" t="str">
        <f>IF('청년 상시근로자수-2016'!H28="","",'청년 상시근로자수-2016'!H28)</f>
        <v/>
      </c>
      <c r="G28" s="312">
        <f>'청년 상시근로자수-2016'!W28</f>
        <v>0</v>
      </c>
      <c r="H28" s="313">
        <f>'청년 상시근로자수-2016'!X28</f>
        <v>0</v>
      </c>
      <c r="I28" s="314">
        <f>'청년 상시근로자수-2016'!Z28</f>
        <v>0</v>
      </c>
      <c r="J28" s="312">
        <f>'청년 상시근로자수-2016'!AA28</f>
        <v>0</v>
      </c>
      <c r="K28" s="313">
        <f>'청년 상시근로자수-2016'!AB28</f>
        <v>0</v>
      </c>
      <c r="L28" s="314">
        <f>'청년 상시근로자수-2016'!AD28</f>
        <v>0</v>
      </c>
      <c r="M28" s="312">
        <f>'청년 상시근로자수-2016'!AE28</f>
        <v>0</v>
      </c>
      <c r="N28" s="313">
        <f>'청년 상시근로자수-2016'!AF28</f>
        <v>0</v>
      </c>
      <c r="O28" s="314">
        <f>'청년 상시근로자수-2016'!AH28</f>
        <v>0</v>
      </c>
      <c r="P28" s="312">
        <f>'청년 상시근로자수-2016'!AI28</f>
        <v>0</v>
      </c>
      <c r="Q28" s="313">
        <f>'청년 상시근로자수-2016'!AJ28</f>
        <v>0</v>
      </c>
      <c r="R28" s="314">
        <f>'청년 상시근로자수-2016'!AL28</f>
        <v>0</v>
      </c>
      <c r="S28" s="312">
        <f>'청년 상시근로자수-2016'!AM28</f>
        <v>0</v>
      </c>
      <c r="T28" s="313">
        <f>'청년 상시근로자수-2016'!AN28</f>
        <v>0</v>
      </c>
      <c r="U28" s="314">
        <f>'청년 상시근로자수-2016'!AP28</f>
        <v>0</v>
      </c>
      <c r="V28" s="312">
        <f>'청년 상시근로자수-2016'!AQ28</f>
        <v>0</v>
      </c>
      <c r="W28" s="313">
        <f>'청년 상시근로자수-2016'!AR28</f>
        <v>0</v>
      </c>
      <c r="X28" s="314">
        <f>'청년 상시근로자수-2016'!AT28</f>
        <v>0</v>
      </c>
      <c r="Y28" s="312">
        <f>'청년 상시근로자수-2016'!AU28</f>
        <v>0</v>
      </c>
      <c r="Z28" s="313">
        <f>'청년 상시근로자수-2016'!AV28</f>
        <v>0</v>
      </c>
      <c r="AA28" s="314">
        <f>'청년 상시근로자수-2016'!AX28</f>
        <v>0</v>
      </c>
      <c r="AB28" s="312">
        <f>'청년 상시근로자수-2016'!AY28</f>
        <v>0</v>
      </c>
      <c r="AC28" s="313">
        <f>'청년 상시근로자수-2016'!AZ28</f>
        <v>0</v>
      </c>
      <c r="AD28" s="314">
        <f>'청년 상시근로자수-2016'!BB28</f>
        <v>0</v>
      </c>
      <c r="AE28" s="312">
        <f>'청년 상시근로자수-2016'!BC28</f>
        <v>0</v>
      </c>
      <c r="AF28" s="313">
        <f>'청년 상시근로자수-2016'!BD28</f>
        <v>0</v>
      </c>
      <c r="AG28" s="314">
        <f>'청년 상시근로자수-2016'!BF28</f>
        <v>0</v>
      </c>
      <c r="AH28" s="312">
        <f>'청년 상시근로자수-2016'!BG28</f>
        <v>0</v>
      </c>
      <c r="AI28" s="313">
        <f>'청년 상시근로자수-2016'!BH28</f>
        <v>0</v>
      </c>
      <c r="AJ28" s="314">
        <f>'청년 상시근로자수-2016'!BJ28</f>
        <v>0</v>
      </c>
      <c r="AK28" s="312">
        <f>'청년 상시근로자수-2016'!BK28</f>
        <v>0</v>
      </c>
      <c r="AL28" s="313">
        <f>'청년 상시근로자수-2016'!BL28</f>
        <v>0</v>
      </c>
      <c r="AM28" s="314">
        <f>'청년 상시근로자수-2016'!BN28</f>
        <v>0</v>
      </c>
      <c r="AN28" s="312">
        <f>'청년 상시근로자수-2016'!BO28</f>
        <v>0</v>
      </c>
      <c r="AO28" s="313">
        <f>'청년 상시근로자수-2016'!BP28</f>
        <v>0</v>
      </c>
      <c r="AP28" s="314">
        <f>'청년 상시근로자수-2016'!BR28</f>
        <v>0</v>
      </c>
      <c r="AQ28" s="429">
        <f t="shared" si="0"/>
        <v>0</v>
      </c>
      <c r="AR28" s="336">
        <f t="shared" si="1"/>
        <v>0</v>
      </c>
      <c r="AS28" s="358">
        <f>'청년 상시근로자수-2016'!CE28</f>
        <v>0</v>
      </c>
      <c r="AT28" s="359">
        <f>'청년 상시근로자수-2016'!CF28</f>
        <v>0</v>
      </c>
      <c r="AU28" s="340">
        <f t="shared" si="2"/>
        <v>0</v>
      </c>
      <c r="AV28" s="308" t="str">
        <f t="shared" si="3"/>
        <v/>
      </c>
    </row>
    <row r="29" spans="1:48" hidden="1">
      <c r="A29" s="327">
        <f t="shared" si="4"/>
        <v>25</v>
      </c>
      <c r="B29" s="318" t="str">
        <f>IF('청년 상시근로자수-2016'!C29="","",'청년 상시근로자수-2016'!C29)</f>
        <v/>
      </c>
      <c r="C29" s="319" t="str">
        <f>IF('청년 상시근로자수-2016'!E29="","",'청년 상시근로자수-2016'!E29)</f>
        <v/>
      </c>
      <c r="D29" s="332" t="str">
        <f>IF('청년 상시근로자수-2016'!I29="","",'청년 상시근로자수-2016'!I29)</f>
        <v/>
      </c>
      <c r="E29" s="332" t="str">
        <f>IF('청년 상시근로자수-2016'!J29="","",'청년 상시근로자수-2016'!J29)</f>
        <v/>
      </c>
      <c r="F29" s="424" t="str">
        <f>IF('청년 상시근로자수-2016'!H29="","",'청년 상시근로자수-2016'!H29)</f>
        <v/>
      </c>
      <c r="G29" s="312">
        <f>'청년 상시근로자수-2016'!W29</f>
        <v>0</v>
      </c>
      <c r="H29" s="313">
        <f>'청년 상시근로자수-2016'!X29</f>
        <v>0</v>
      </c>
      <c r="I29" s="314">
        <f>'청년 상시근로자수-2016'!Z29</f>
        <v>0</v>
      </c>
      <c r="J29" s="312">
        <f>'청년 상시근로자수-2016'!AA29</f>
        <v>0</v>
      </c>
      <c r="K29" s="313">
        <f>'청년 상시근로자수-2016'!AB29</f>
        <v>0</v>
      </c>
      <c r="L29" s="314">
        <f>'청년 상시근로자수-2016'!AD29</f>
        <v>0</v>
      </c>
      <c r="M29" s="312">
        <f>'청년 상시근로자수-2016'!AE29</f>
        <v>0</v>
      </c>
      <c r="N29" s="313">
        <f>'청년 상시근로자수-2016'!AF29</f>
        <v>0</v>
      </c>
      <c r="O29" s="314">
        <f>'청년 상시근로자수-2016'!AH29</f>
        <v>0</v>
      </c>
      <c r="P29" s="312">
        <f>'청년 상시근로자수-2016'!AI29</f>
        <v>0</v>
      </c>
      <c r="Q29" s="313">
        <f>'청년 상시근로자수-2016'!AJ29</f>
        <v>0</v>
      </c>
      <c r="R29" s="314">
        <f>'청년 상시근로자수-2016'!AL29</f>
        <v>0</v>
      </c>
      <c r="S29" s="312">
        <f>'청년 상시근로자수-2016'!AM29</f>
        <v>0</v>
      </c>
      <c r="T29" s="313">
        <f>'청년 상시근로자수-2016'!AN29</f>
        <v>0</v>
      </c>
      <c r="U29" s="314">
        <f>'청년 상시근로자수-2016'!AP29</f>
        <v>0</v>
      </c>
      <c r="V29" s="312">
        <f>'청년 상시근로자수-2016'!AQ29</f>
        <v>0</v>
      </c>
      <c r="W29" s="313">
        <f>'청년 상시근로자수-2016'!AR29</f>
        <v>0</v>
      </c>
      <c r="X29" s="314">
        <f>'청년 상시근로자수-2016'!AT29</f>
        <v>0</v>
      </c>
      <c r="Y29" s="312">
        <f>'청년 상시근로자수-2016'!AU29</f>
        <v>0</v>
      </c>
      <c r="Z29" s="313">
        <f>'청년 상시근로자수-2016'!AV29</f>
        <v>0</v>
      </c>
      <c r="AA29" s="314">
        <f>'청년 상시근로자수-2016'!AX29</f>
        <v>0</v>
      </c>
      <c r="AB29" s="312">
        <f>'청년 상시근로자수-2016'!AY29</f>
        <v>0</v>
      </c>
      <c r="AC29" s="313">
        <f>'청년 상시근로자수-2016'!AZ29</f>
        <v>0</v>
      </c>
      <c r="AD29" s="314">
        <f>'청년 상시근로자수-2016'!BB29</f>
        <v>0</v>
      </c>
      <c r="AE29" s="312">
        <f>'청년 상시근로자수-2016'!BC29</f>
        <v>0</v>
      </c>
      <c r="AF29" s="313">
        <f>'청년 상시근로자수-2016'!BD29</f>
        <v>0</v>
      </c>
      <c r="AG29" s="314">
        <f>'청년 상시근로자수-2016'!BF29</f>
        <v>0</v>
      </c>
      <c r="AH29" s="312">
        <f>'청년 상시근로자수-2016'!BG29</f>
        <v>0</v>
      </c>
      <c r="AI29" s="313">
        <f>'청년 상시근로자수-2016'!BH29</f>
        <v>0</v>
      </c>
      <c r="AJ29" s="314">
        <f>'청년 상시근로자수-2016'!BJ29</f>
        <v>0</v>
      </c>
      <c r="AK29" s="312">
        <f>'청년 상시근로자수-2016'!BK29</f>
        <v>0</v>
      </c>
      <c r="AL29" s="313">
        <f>'청년 상시근로자수-2016'!BL29</f>
        <v>0</v>
      </c>
      <c r="AM29" s="314">
        <f>'청년 상시근로자수-2016'!BN29</f>
        <v>0</v>
      </c>
      <c r="AN29" s="312">
        <f>'청년 상시근로자수-2016'!BO29</f>
        <v>0</v>
      </c>
      <c r="AO29" s="313">
        <f>'청년 상시근로자수-2016'!BP29</f>
        <v>0</v>
      </c>
      <c r="AP29" s="314">
        <f>'청년 상시근로자수-2016'!BR29</f>
        <v>0</v>
      </c>
      <c r="AQ29" s="429">
        <f t="shared" si="0"/>
        <v>0</v>
      </c>
      <c r="AR29" s="336">
        <f t="shared" si="1"/>
        <v>0</v>
      </c>
      <c r="AS29" s="358">
        <f>'청년 상시근로자수-2016'!CE29</f>
        <v>0</v>
      </c>
      <c r="AT29" s="359">
        <f>'청년 상시근로자수-2016'!CF29</f>
        <v>0</v>
      </c>
      <c r="AU29" s="340">
        <f t="shared" si="2"/>
        <v>0</v>
      </c>
      <c r="AV29" s="308" t="str">
        <f t="shared" si="3"/>
        <v/>
      </c>
    </row>
    <row r="30" spans="1:48" hidden="1">
      <c r="A30" s="327">
        <f t="shared" si="4"/>
        <v>26</v>
      </c>
      <c r="B30" s="318" t="str">
        <f>IF('청년 상시근로자수-2016'!C30="","",'청년 상시근로자수-2016'!C30)</f>
        <v/>
      </c>
      <c r="C30" s="319" t="str">
        <f>IF('청년 상시근로자수-2016'!E30="","",'청년 상시근로자수-2016'!E30)</f>
        <v/>
      </c>
      <c r="D30" s="332" t="str">
        <f>IF('청년 상시근로자수-2016'!I30="","",'청년 상시근로자수-2016'!I30)</f>
        <v/>
      </c>
      <c r="E30" s="332" t="str">
        <f>IF('청년 상시근로자수-2016'!J30="","",'청년 상시근로자수-2016'!J30)</f>
        <v/>
      </c>
      <c r="F30" s="424" t="str">
        <f>IF('청년 상시근로자수-2016'!H30="","",'청년 상시근로자수-2016'!H30)</f>
        <v/>
      </c>
      <c r="G30" s="312">
        <f>'청년 상시근로자수-2016'!W30</f>
        <v>0</v>
      </c>
      <c r="H30" s="313">
        <f>'청년 상시근로자수-2016'!X30</f>
        <v>0</v>
      </c>
      <c r="I30" s="314">
        <f>'청년 상시근로자수-2016'!Z30</f>
        <v>0</v>
      </c>
      <c r="J30" s="312">
        <f>'청년 상시근로자수-2016'!AA30</f>
        <v>0</v>
      </c>
      <c r="K30" s="313">
        <f>'청년 상시근로자수-2016'!AB30</f>
        <v>0</v>
      </c>
      <c r="L30" s="314">
        <f>'청년 상시근로자수-2016'!AD30</f>
        <v>0</v>
      </c>
      <c r="M30" s="312">
        <f>'청년 상시근로자수-2016'!AE30</f>
        <v>0</v>
      </c>
      <c r="N30" s="313">
        <f>'청년 상시근로자수-2016'!AF30</f>
        <v>0</v>
      </c>
      <c r="O30" s="314">
        <f>'청년 상시근로자수-2016'!AH30</f>
        <v>0</v>
      </c>
      <c r="P30" s="312">
        <f>'청년 상시근로자수-2016'!AI30</f>
        <v>0</v>
      </c>
      <c r="Q30" s="313">
        <f>'청년 상시근로자수-2016'!AJ30</f>
        <v>0</v>
      </c>
      <c r="R30" s="314">
        <f>'청년 상시근로자수-2016'!AL30</f>
        <v>0</v>
      </c>
      <c r="S30" s="312">
        <f>'청년 상시근로자수-2016'!AM30</f>
        <v>0</v>
      </c>
      <c r="T30" s="313">
        <f>'청년 상시근로자수-2016'!AN30</f>
        <v>0</v>
      </c>
      <c r="U30" s="314">
        <f>'청년 상시근로자수-2016'!AP30</f>
        <v>0</v>
      </c>
      <c r="V30" s="312">
        <f>'청년 상시근로자수-2016'!AQ30</f>
        <v>0</v>
      </c>
      <c r="W30" s="313">
        <f>'청년 상시근로자수-2016'!AR30</f>
        <v>0</v>
      </c>
      <c r="X30" s="314">
        <f>'청년 상시근로자수-2016'!AT30</f>
        <v>0</v>
      </c>
      <c r="Y30" s="312">
        <f>'청년 상시근로자수-2016'!AU30</f>
        <v>0</v>
      </c>
      <c r="Z30" s="313">
        <f>'청년 상시근로자수-2016'!AV30</f>
        <v>0</v>
      </c>
      <c r="AA30" s="314">
        <f>'청년 상시근로자수-2016'!AX30</f>
        <v>0</v>
      </c>
      <c r="AB30" s="312">
        <f>'청년 상시근로자수-2016'!AY30</f>
        <v>0</v>
      </c>
      <c r="AC30" s="313">
        <f>'청년 상시근로자수-2016'!AZ30</f>
        <v>0</v>
      </c>
      <c r="AD30" s="314">
        <f>'청년 상시근로자수-2016'!BB30</f>
        <v>0</v>
      </c>
      <c r="AE30" s="312">
        <f>'청년 상시근로자수-2016'!BC30</f>
        <v>0</v>
      </c>
      <c r="AF30" s="313">
        <f>'청년 상시근로자수-2016'!BD30</f>
        <v>0</v>
      </c>
      <c r="AG30" s="314">
        <f>'청년 상시근로자수-2016'!BF30</f>
        <v>0</v>
      </c>
      <c r="AH30" s="312">
        <f>'청년 상시근로자수-2016'!BG30</f>
        <v>0</v>
      </c>
      <c r="AI30" s="313">
        <f>'청년 상시근로자수-2016'!BH30</f>
        <v>0</v>
      </c>
      <c r="AJ30" s="314">
        <f>'청년 상시근로자수-2016'!BJ30</f>
        <v>0</v>
      </c>
      <c r="AK30" s="312">
        <f>'청년 상시근로자수-2016'!BK30</f>
        <v>0</v>
      </c>
      <c r="AL30" s="313">
        <f>'청년 상시근로자수-2016'!BL30</f>
        <v>0</v>
      </c>
      <c r="AM30" s="314">
        <f>'청년 상시근로자수-2016'!BN30</f>
        <v>0</v>
      </c>
      <c r="AN30" s="312">
        <f>'청년 상시근로자수-2016'!BO30</f>
        <v>0</v>
      </c>
      <c r="AO30" s="313">
        <f>'청년 상시근로자수-2016'!BP30</f>
        <v>0</v>
      </c>
      <c r="AP30" s="314">
        <f>'청년 상시근로자수-2016'!BR30</f>
        <v>0</v>
      </c>
      <c r="AQ30" s="429">
        <f t="shared" si="0"/>
        <v>0</v>
      </c>
      <c r="AR30" s="336">
        <f t="shared" si="1"/>
        <v>0</v>
      </c>
      <c r="AS30" s="358">
        <f>'청년 상시근로자수-2016'!CE30</f>
        <v>0</v>
      </c>
      <c r="AT30" s="359">
        <f>'청년 상시근로자수-2016'!CF30</f>
        <v>0</v>
      </c>
      <c r="AU30" s="340">
        <f t="shared" si="2"/>
        <v>0</v>
      </c>
      <c r="AV30" s="308" t="str">
        <f t="shared" si="3"/>
        <v/>
      </c>
    </row>
    <row r="31" spans="1:48" hidden="1">
      <c r="A31" s="327">
        <f t="shared" si="4"/>
        <v>27</v>
      </c>
      <c r="B31" s="318" t="str">
        <f>IF('청년 상시근로자수-2016'!C31="","",'청년 상시근로자수-2016'!C31)</f>
        <v/>
      </c>
      <c r="C31" s="319" t="str">
        <f>IF('청년 상시근로자수-2016'!E31="","",'청년 상시근로자수-2016'!E31)</f>
        <v/>
      </c>
      <c r="D31" s="332" t="str">
        <f>IF('청년 상시근로자수-2016'!I31="","",'청년 상시근로자수-2016'!I31)</f>
        <v/>
      </c>
      <c r="E31" s="332" t="str">
        <f>IF('청년 상시근로자수-2016'!J31="","",'청년 상시근로자수-2016'!J31)</f>
        <v/>
      </c>
      <c r="F31" s="424" t="str">
        <f>IF('청년 상시근로자수-2016'!H31="","",'청년 상시근로자수-2016'!H31)</f>
        <v/>
      </c>
      <c r="G31" s="312">
        <f>'청년 상시근로자수-2016'!W31</f>
        <v>0</v>
      </c>
      <c r="H31" s="313">
        <f>'청년 상시근로자수-2016'!X31</f>
        <v>0</v>
      </c>
      <c r="I31" s="314">
        <f>'청년 상시근로자수-2016'!Z31</f>
        <v>0</v>
      </c>
      <c r="J31" s="312">
        <f>'청년 상시근로자수-2016'!AA31</f>
        <v>0</v>
      </c>
      <c r="K31" s="313">
        <f>'청년 상시근로자수-2016'!AB31</f>
        <v>0</v>
      </c>
      <c r="L31" s="314">
        <f>'청년 상시근로자수-2016'!AD31</f>
        <v>0</v>
      </c>
      <c r="M31" s="312">
        <f>'청년 상시근로자수-2016'!AE31</f>
        <v>0</v>
      </c>
      <c r="N31" s="313">
        <f>'청년 상시근로자수-2016'!AF31</f>
        <v>0</v>
      </c>
      <c r="O31" s="314">
        <f>'청년 상시근로자수-2016'!AH31</f>
        <v>0</v>
      </c>
      <c r="P31" s="312">
        <f>'청년 상시근로자수-2016'!AI31</f>
        <v>0</v>
      </c>
      <c r="Q31" s="313">
        <f>'청년 상시근로자수-2016'!AJ31</f>
        <v>0</v>
      </c>
      <c r="R31" s="314">
        <f>'청년 상시근로자수-2016'!AL31</f>
        <v>0</v>
      </c>
      <c r="S31" s="312">
        <f>'청년 상시근로자수-2016'!AM31</f>
        <v>0</v>
      </c>
      <c r="T31" s="313">
        <f>'청년 상시근로자수-2016'!AN31</f>
        <v>0</v>
      </c>
      <c r="U31" s="314">
        <f>'청년 상시근로자수-2016'!AP31</f>
        <v>0</v>
      </c>
      <c r="V31" s="312">
        <f>'청년 상시근로자수-2016'!AQ31</f>
        <v>0</v>
      </c>
      <c r="W31" s="313">
        <f>'청년 상시근로자수-2016'!AR31</f>
        <v>0</v>
      </c>
      <c r="X31" s="314">
        <f>'청년 상시근로자수-2016'!AT31</f>
        <v>0</v>
      </c>
      <c r="Y31" s="312">
        <f>'청년 상시근로자수-2016'!AU31</f>
        <v>0</v>
      </c>
      <c r="Z31" s="313">
        <f>'청년 상시근로자수-2016'!AV31</f>
        <v>0</v>
      </c>
      <c r="AA31" s="314">
        <f>'청년 상시근로자수-2016'!AX31</f>
        <v>0</v>
      </c>
      <c r="AB31" s="312">
        <f>'청년 상시근로자수-2016'!AY31</f>
        <v>0</v>
      </c>
      <c r="AC31" s="313">
        <f>'청년 상시근로자수-2016'!AZ31</f>
        <v>0</v>
      </c>
      <c r="AD31" s="314">
        <f>'청년 상시근로자수-2016'!BB31</f>
        <v>0</v>
      </c>
      <c r="AE31" s="312">
        <f>'청년 상시근로자수-2016'!BC31</f>
        <v>0</v>
      </c>
      <c r="AF31" s="313">
        <f>'청년 상시근로자수-2016'!BD31</f>
        <v>0</v>
      </c>
      <c r="AG31" s="314">
        <f>'청년 상시근로자수-2016'!BF31</f>
        <v>0</v>
      </c>
      <c r="AH31" s="312">
        <f>'청년 상시근로자수-2016'!BG31</f>
        <v>0</v>
      </c>
      <c r="AI31" s="313">
        <f>'청년 상시근로자수-2016'!BH31</f>
        <v>0</v>
      </c>
      <c r="AJ31" s="314">
        <f>'청년 상시근로자수-2016'!BJ31</f>
        <v>0</v>
      </c>
      <c r="AK31" s="312">
        <f>'청년 상시근로자수-2016'!BK31</f>
        <v>0</v>
      </c>
      <c r="AL31" s="313">
        <f>'청년 상시근로자수-2016'!BL31</f>
        <v>0</v>
      </c>
      <c r="AM31" s="314">
        <f>'청년 상시근로자수-2016'!BN31</f>
        <v>0</v>
      </c>
      <c r="AN31" s="312">
        <f>'청년 상시근로자수-2016'!BO31</f>
        <v>0</v>
      </c>
      <c r="AO31" s="313">
        <f>'청년 상시근로자수-2016'!BP31</f>
        <v>0</v>
      </c>
      <c r="AP31" s="314">
        <f>'청년 상시근로자수-2016'!BR31</f>
        <v>0</v>
      </c>
      <c r="AQ31" s="429">
        <f t="shared" si="0"/>
        <v>0</v>
      </c>
      <c r="AR31" s="336">
        <f t="shared" si="1"/>
        <v>0</v>
      </c>
      <c r="AS31" s="358">
        <f>'청년 상시근로자수-2016'!CE31</f>
        <v>0</v>
      </c>
      <c r="AT31" s="359">
        <f>'청년 상시근로자수-2016'!CF31</f>
        <v>0</v>
      </c>
      <c r="AU31" s="340">
        <f t="shared" si="2"/>
        <v>0</v>
      </c>
      <c r="AV31" s="308" t="str">
        <f t="shared" si="3"/>
        <v/>
      </c>
    </row>
    <row r="32" spans="1:48" hidden="1">
      <c r="A32" s="327">
        <f t="shared" si="4"/>
        <v>28</v>
      </c>
      <c r="B32" s="318" t="str">
        <f>IF('청년 상시근로자수-2016'!C32="","",'청년 상시근로자수-2016'!C32)</f>
        <v/>
      </c>
      <c r="C32" s="319" t="str">
        <f>IF('청년 상시근로자수-2016'!E32="","",'청년 상시근로자수-2016'!E32)</f>
        <v/>
      </c>
      <c r="D32" s="332" t="str">
        <f>IF('청년 상시근로자수-2016'!I32="","",'청년 상시근로자수-2016'!I32)</f>
        <v/>
      </c>
      <c r="E32" s="332" t="str">
        <f>IF('청년 상시근로자수-2016'!J32="","",'청년 상시근로자수-2016'!J32)</f>
        <v/>
      </c>
      <c r="F32" s="424" t="str">
        <f>IF('청년 상시근로자수-2016'!H32="","",'청년 상시근로자수-2016'!H32)</f>
        <v/>
      </c>
      <c r="G32" s="312">
        <f>'청년 상시근로자수-2016'!W32</f>
        <v>0</v>
      </c>
      <c r="H32" s="313">
        <f>'청년 상시근로자수-2016'!X32</f>
        <v>0</v>
      </c>
      <c r="I32" s="314">
        <f>'청년 상시근로자수-2016'!Z32</f>
        <v>0</v>
      </c>
      <c r="J32" s="312">
        <f>'청년 상시근로자수-2016'!AA32</f>
        <v>0</v>
      </c>
      <c r="K32" s="313">
        <f>'청년 상시근로자수-2016'!AB32</f>
        <v>0</v>
      </c>
      <c r="L32" s="314">
        <f>'청년 상시근로자수-2016'!AD32</f>
        <v>0</v>
      </c>
      <c r="M32" s="312">
        <f>'청년 상시근로자수-2016'!AE32</f>
        <v>0</v>
      </c>
      <c r="N32" s="313">
        <f>'청년 상시근로자수-2016'!AF32</f>
        <v>0</v>
      </c>
      <c r="O32" s="314">
        <f>'청년 상시근로자수-2016'!AH32</f>
        <v>0</v>
      </c>
      <c r="P32" s="312">
        <f>'청년 상시근로자수-2016'!AI32</f>
        <v>0</v>
      </c>
      <c r="Q32" s="313">
        <f>'청년 상시근로자수-2016'!AJ32</f>
        <v>0</v>
      </c>
      <c r="R32" s="314">
        <f>'청년 상시근로자수-2016'!AL32</f>
        <v>0</v>
      </c>
      <c r="S32" s="312">
        <f>'청년 상시근로자수-2016'!AM32</f>
        <v>0</v>
      </c>
      <c r="T32" s="313">
        <f>'청년 상시근로자수-2016'!AN32</f>
        <v>0</v>
      </c>
      <c r="U32" s="314">
        <f>'청년 상시근로자수-2016'!AP32</f>
        <v>0</v>
      </c>
      <c r="V32" s="312">
        <f>'청년 상시근로자수-2016'!AQ32</f>
        <v>0</v>
      </c>
      <c r="W32" s="313">
        <f>'청년 상시근로자수-2016'!AR32</f>
        <v>0</v>
      </c>
      <c r="X32" s="314">
        <f>'청년 상시근로자수-2016'!AT32</f>
        <v>0</v>
      </c>
      <c r="Y32" s="312">
        <f>'청년 상시근로자수-2016'!AU32</f>
        <v>0</v>
      </c>
      <c r="Z32" s="313">
        <f>'청년 상시근로자수-2016'!AV32</f>
        <v>0</v>
      </c>
      <c r="AA32" s="314">
        <f>'청년 상시근로자수-2016'!AX32</f>
        <v>0</v>
      </c>
      <c r="AB32" s="312">
        <f>'청년 상시근로자수-2016'!AY32</f>
        <v>0</v>
      </c>
      <c r="AC32" s="313">
        <f>'청년 상시근로자수-2016'!AZ32</f>
        <v>0</v>
      </c>
      <c r="AD32" s="314">
        <f>'청년 상시근로자수-2016'!BB32</f>
        <v>0</v>
      </c>
      <c r="AE32" s="312">
        <f>'청년 상시근로자수-2016'!BC32</f>
        <v>0</v>
      </c>
      <c r="AF32" s="313">
        <f>'청년 상시근로자수-2016'!BD32</f>
        <v>0</v>
      </c>
      <c r="AG32" s="314">
        <f>'청년 상시근로자수-2016'!BF32</f>
        <v>0</v>
      </c>
      <c r="AH32" s="312">
        <f>'청년 상시근로자수-2016'!BG32</f>
        <v>0</v>
      </c>
      <c r="AI32" s="313">
        <f>'청년 상시근로자수-2016'!BH32</f>
        <v>0</v>
      </c>
      <c r="AJ32" s="314">
        <f>'청년 상시근로자수-2016'!BJ32</f>
        <v>0</v>
      </c>
      <c r="AK32" s="312">
        <f>'청년 상시근로자수-2016'!BK32</f>
        <v>0</v>
      </c>
      <c r="AL32" s="313">
        <f>'청년 상시근로자수-2016'!BL32</f>
        <v>0</v>
      </c>
      <c r="AM32" s="314">
        <f>'청년 상시근로자수-2016'!BN32</f>
        <v>0</v>
      </c>
      <c r="AN32" s="312">
        <f>'청년 상시근로자수-2016'!BO32</f>
        <v>0</v>
      </c>
      <c r="AO32" s="313">
        <f>'청년 상시근로자수-2016'!BP32</f>
        <v>0</v>
      </c>
      <c r="AP32" s="314">
        <f>'청년 상시근로자수-2016'!BR32</f>
        <v>0</v>
      </c>
      <c r="AQ32" s="429">
        <f t="shared" si="0"/>
        <v>0</v>
      </c>
      <c r="AR32" s="336">
        <f t="shared" si="1"/>
        <v>0</v>
      </c>
      <c r="AS32" s="358">
        <f>'청년 상시근로자수-2016'!CE32</f>
        <v>0</v>
      </c>
      <c r="AT32" s="359">
        <f>'청년 상시근로자수-2016'!CF32</f>
        <v>0</v>
      </c>
      <c r="AU32" s="340">
        <f t="shared" si="2"/>
        <v>0</v>
      </c>
      <c r="AV32" s="308" t="str">
        <f t="shared" si="3"/>
        <v/>
      </c>
    </row>
    <row r="33" spans="1:48" hidden="1">
      <c r="A33" s="327">
        <f t="shared" si="4"/>
        <v>29</v>
      </c>
      <c r="B33" s="318" t="str">
        <f>IF('청년 상시근로자수-2016'!C33="","",'청년 상시근로자수-2016'!C33)</f>
        <v/>
      </c>
      <c r="C33" s="319" t="str">
        <f>IF('청년 상시근로자수-2016'!E33="","",'청년 상시근로자수-2016'!E33)</f>
        <v/>
      </c>
      <c r="D33" s="332" t="str">
        <f>IF('청년 상시근로자수-2016'!I33="","",'청년 상시근로자수-2016'!I33)</f>
        <v/>
      </c>
      <c r="E33" s="332" t="str">
        <f>IF('청년 상시근로자수-2016'!J33="","",'청년 상시근로자수-2016'!J33)</f>
        <v/>
      </c>
      <c r="F33" s="424" t="str">
        <f>IF('청년 상시근로자수-2016'!H33="","",'청년 상시근로자수-2016'!H33)</f>
        <v/>
      </c>
      <c r="G33" s="312">
        <f>'청년 상시근로자수-2016'!W33</f>
        <v>0</v>
      </c>
      <c r="H33" s="313">
        <f>'청년 상시근로자수-2016'!X33</f>
        <v>0</v>
      </c>
      <c r="I33" s="314">
        <f>'청년 상시근로자수-2016'!Z33</f>
        <v>0</v>
      </c>
      <c r="J33" s="312">
        <f>'청년 상시근로자수-2016'!AA33</f>
        <v>0</v>
      </c>
      <c r="K33" s="313">
        <f>'청년 상시근로자수-2016'!AB33</f>
        <v>0</v>
      </c>
      <c r="L33" s="314">
        <f>'청년 상시근로자수-2016'!AD33</f>
        <v>0</v>
      </c>
      <c r="M33" s="312">
        <f>'청년 상시근로자수-2016'!AE33</f>
        <v>0</v>
      </c>
      <c r="N33" s="313">
        <f>'청년 상시근로자수-2016'!AF33</f>
        <v>0</v>
      </c>
      <c r="O33" s="314">
        <f>'청년 상시근로자수-2016'!AH33</f>
        <v>0</v>
      </c>
      <c r="P33" s="312">
        <f>'청년 상시근로자수-2016'!AI33</f>
        <v>0</v>
      </c>
      <c r="Q33" s="313">
        <f>'청년 상시근로자수-2016'!AJ33</f>
        <v>0</v>
      </c>
      <c r="R33" s="314">
        <f>'청년 상시근로자수-2016'!AL33</f>
        <v>0</v>
      </c>
      <c r="S33" s="312">
        <f>'청년 상시근로자수-2016'!AM33</f>
        <v>0</v>
      </c>
      <c r="T33" s="313">
        <f>'청년 상시근로자수-2016'!AN33</f>
        <v>0</v>
      </c>
      <c r="U33" s="314">
        <f>'청년 상시근로자수-2016'!AP33</f>
        <v>0</v>
      </c>
      <c r="V33" s="312">
        <f>'청년 상시근로자수-2016'!AQ33</f>
        <v>0</v>
      </c>
      <c r="W33" s="313">
        <f>'청년 상시근로자수-2016'!AR33</f>
        <v>0</v>
      </c>
      <c r="X33" s="314">
        <f>'청년 상시근로자수-2016'!AT33</f>
        <v>0</v>
      </c>
      <c r="Y33" s="312">
        <f>'청년 상시근로자수-2016'!AU33</f>
        <v>0</v>
      </c>
      <c r="Z33" s="313">
        <f>'청년 상시근로자수-2016'!AV33</f>
        <v>0</v>
      </c>
      <c r="AA33" s="314">
        <f>'청년 상시근로자수-2016'!AX33</f>
        <v>0</v>
      </c>
      <c r="AB33" s="312">
        <f>'청년 상시근로자수-2016'!AY33</f>
        <v>0</v>
      </c>
      <c r="AC33" s="313">
        <f>'청년 상시근로자수-2016'!AZ33</f>
        <v>0</v>
      </c>
      <c r="AD33" s="314">
        <f>'청년 상시근로자수-2016'!BB33</f>
        <v>0</v>
      </c>
      <c r="AE33" s="312">
        <f>'청년 상시근로자수-2016'!BC33</f>
        <v>0</v>
      </c>
      <c r="AF33" s="313">
        <f>'청년 상시근로자수-2016'!BD33</f>
        <v>0</v>
      </c>
      <c r="AG33" s="314">
        <f>'청년 상시근로자수-2016'!BF33</f>
        <v>0</v>
      </c>
      <c r="AH33" s="312">
        <f>'청년 상시근로자수-2016'!BG33</f>
        <v>0</v>
      </c>
      <c r="AI33" s="313">
        <f>'청년 상시근로자수-2016'!BH33</f>
        <v>0</v>
      </c>
      <c r="AJ33" s="314">
        <f>'청년 상시근로자수-2016'!BJ33</f>
        <v>0</v>
      </c>
      <c r="AK33" s="312">
        <f>'청년 상시근로자수-2016'!BK33</f>
        <v>0</v>
      </c>
      <c r="AL33" s="313">
        <f>'청년 상시근로자수-2016'!BL33</f>
        <v>0</v>
      </c>
      <c r="AM33" s="314">
        <f>'청년 상시근로자수-2016'!BN33</f>
        <v>0</v>
      </c>
      <c r="AN33" s="312">
        <f>'청년 상시근로자수-2016'!BO33</f>
        <v>0</v>
      </c>
      <c r="AO33" s="313">
        <f>'청년 상시근로자수-2016'!BP33</f>
        <v>0</v>
      </c>
      <c r="AP33" s="314">
        <f>'청년 상시근로자수-2016'!BR33</f>
        <v>0</v>
      </c>
      <c r="AQ33" s="429">
        <f t="shared" si="0"/>
        <v>0</v>
      </c>
      <c r="AR33" s="336">
        <f t="shared" si="1"/>
        <v>0</v>
      </c>
      <c r="AS33" s="358">
        <f>'청년 상시근로자수-2016'!CE33</f>
        <v>0</v>
      </c>
      <c r="AT33" s="359">
        <f>'청년 상시근로자수-2016'!CF33</f>
        <v>0</v>
      </c>
      <c r="AU33" s="340">
        <f t="shared" si="2"/>
        <v>0</v>
      </c>
      <c r="AV33" s="308" t="str">
        <f t="shared" si="3"/>
        <v/>
      </c>
    </row>
    <row r="34" spans="1:48" hidden="1">
      <c r="A34" s="327">
        <f t="shared" si="4"/>
        <v>30</v>
      </c>
      <c r="B34" s="318" t="str">
        <f>IF('청년 상시근로자수-2016'!C34="","",'청년 상시근로자수-2016'!C34)</f>
        <v/>
      </c>
      <c r="C34" s="319" t="str">
        <f>IF('청년 상시근로자수-2016'!E34="","",'청년 상시근로자수-2016'!E34)</f>
        <v/>
      </c>
      <c r="D34" s="332" t="str">
        <f>IF('청년 상시근로자수-2016'!I34="","",'청년 상시근로자수-2016'!I34)</f>
        <v/>
      </c>
      <c r="E34" s="332" t="str">
        <f>IF('청년 상시근로자수-2016'!J34="","",'청년 상시근로자수-2016'!J34)</f>
        <v/>
      </c>
      <c r="F34" s="424" t="str">
        <f>IF('청년 상시근로자수-2016'!H34="","",'청년 상시근로자수-2016'!H34)</f>
        <v/>
      </c>
      <c r="G34" s="312">
        <f>'청년 상시근로자수-2016'!W34</f>
        <v>0</v>
      </c>
      <c r="H34" s="313">
        <f>'청년 상시근로자수-2016'!X34</f>
        <v>0</v>
      </c>
      <c r="I34" s="314">
        <f>'청년 상시근로자수-2016'!Z34</f>
        <v>0</v>
      </c>
      <c r="J34" s="312">
        <f>'청년 상시근로자수-2016'!AA34</f>
        <v>0</v>
      </c>
      <c r="K34" s="313">
        <f>'청년 상시근로자수-2016'!AB34</f>
        <v>0</v>
      </c>
      <c r="L34" s="314">
        <f>'청년 상시근로자수-2016'!AD34</f>
        <v>0</v>
      </c>
      <c r="M34" s="312">
        <f>'청년 상시근로자수-2016'!AE34</f>
        <v>0</v>
      </c>
      <c r="N34" s="313">
        <f>'청년 상시근로자수-2016'!AF34</f>
        <v>0</v>
      </c>
      <c r="O34" s="314">
        <f>'청년 상시근로자수-2016'!AH34</f>
        <v>0</v>
      </c>
      <c r="P34" s="312">
        <f>'청년 상시근로자수-2016'!AI34</f>
        <v>0</v>
      </c>
      <c r="Q34" s="313">
        <f>'청년 상시근로자수-2016'!AJ34</f>
        <v>0</v>
      </c>
      <c r="R34" s="314">
        <f>'청년 상시근로자수-2016'!AL34</f>
        <v>0</v>
      </c>
      <c r="S34" s="312">
        <f>'청년 상시근로자수-2016'!AM34</f>
        <v>0</v>
      </c>
      <c r="T34" s="313">
        <f>'청년 상시근로자수-2016'!AN34</f>
        <v>0</v>
      </c>
      <c r="U34" s="314">
        <f>'청년 상시근로자수-2016'!AP34</f>
        <v>0</v>
      </c>
      <c r="V34" s="312">
        <f>'청년 상시근로자수-2016'!AQ34</f>
        <v>0</v>
      </c>
      <c r="W34" s="313">
        <f>'청년 상시근로자수-2016'!AR34</f>
        <v>0</v>
      </c>
      <c r="X34" s="314">
        <f>'청년 상시근로자수-2016'!AT34</f>
        <v>0</v>
      </c>
      <c r="Y34" s="312">
        <f>'청년 상시근로자수-2016'!AU34</f>
        <v>0</v>
      </c>
      <c r="Z34" s="313">
        <f>'청년 상시근로자수-2016'!AV34</f>
        <v>0</v>
      </c>
      <c r="AA34" s="314">
        <f>'청년 상시근로자수-2016'!AX34</f>
        <v>0</v>
      </c>
      <c r="AB34" s="312">
        <f>'청년 상시근로자수-2016'!AY34</f>
        <v>0</v>
      </c>
      <c r="AC34" s="313">
        <f>'청년 상시근로자수-2016'!AZ34</f>
        <v>0</v>
      </c>
      <c r="AD34" s="314">
        <f>'청년 상시근로자수-2016'!BB34</f>
        <v>0</v>
      </c>
      <c r="AE34" s="312">
        <f>'청년 상시근로자수-2016'!BC34</f>
        <v>0</v>
      </c>
      <c r="AF34" s="313">
        <f>'청년 상시근로자수-2016'!BD34</f>
        <v>0</v>
      </c>
      <c r="AG34" s="314">
        <f>'청년 상시근로자수-2016'!BF34</f>
        <v>0</v>
      </c>
      <c r="AH34" s="312">
        <f>'청년 상시근로자수-2016'!BG34</f>
        <v>0</v>
      </c>
      <c r="AI34" s="313">
        <f>'청년 상시근로자수-2016'!BH34</f>
        <v>0</v>
      </c>
      <c r="AJ34" s="314">
        <f>'청년 상시근로자수-2016'!BJ34</f>
        <v>0</v>
      </c>
      <c r="AK34" s="312">
        <f>'청년 상시근로자수-2016'!BK34</f>
        <v>0</v>
      </c>
      <c r="AL34" s="313">
        <f>'청년 상시근로자수-2016'!BL34</f>
        <v>0</v>
      </c>
      <c r="AM34" s="314">
        <f>'청년 상시근로자수-2016'!BN34</f>
        <v>0</v>
      </c>
      <c r="AN34" s="312">
        <f>'청년 상시근로자수-2016'!BO34</f>
        <v>0</v>
      </c>
      <c r="AO34" s="313">
        <f>'청년 상시근로자수-2016'!BP34</f>
        <v>0</v>
      </c>
      <c r="AP34" s="314">
        <f>'청년 상시근로자수-2016'!BR34</f>
        <v>0</v>
      </c>
      <c r="AQ34" s="429">
        <f t="shared" si="0"/>
        <v>0</v>
      </c>
      <c r="AR34" s="336">
        <f t="shared" si="1"/>
        <v>0</v>
      </c>
      <c r="AS34" s="358">
        <f>'청년 상시근로자수-2016'!CE34</f>
        <v>0</v>
      </c>
      <c r="AT34" s="359">
        <f>'청년 상시근로자수-2016'!CF34</f>
        <v>0</v>
      </c>
      <c r="AU34" s="340">
        <f t="shared" si="2"/>
        <v>0</v>
      </c>
      <c r="AV34" s="308" t="str">
        <f t="shared" si="3"/>
        <v/>
      </c>
    </row>
    <row r="35" spans="1:48" hidden="1">
      <c r="A35" s="327">
        <f t="shared" si="4"/>
        <v>31</v>
      </c>
      <c r="B35" s="318" t="str">
        <f>IF('청년 상시근로자수-2016'!C35="","",'청년 상시근로자수-2016'!C35)</f>
        <v/>
      </c>
      <c r="C35" s="319" t="str">
        <f>IF('청년 상시근로자수-2016'!E35="","",'청년 상시근로자수-2016'!E35)</f>
        <v/>
      </c>
      <c r="D35" s="332" t="str">
        <f>IF('청년 상시근로자수-2016'!I35="","",'청년 상시근로자수-2016'!I35)</f>
        <v/>
      </c>
      <c r="E35" s="332" t="str">
        <f>IF('청년 상시근로자수-2016'!J35="","",'청년 상시근로자수-2016'!J35)</f>
        <v/>
      </c>
      <c r="F35" s="424" t="str">
        <f>IF('청년 상시근로자수-2016'!H35="","",'청년 상시근로자수-2016'!H35)</f>
        <v/>
      </c>
      <c r="G35" s="312">
        <f>'청년 상시근로자수-2016'!W35</f>
        <v>0</v>
      </c>
      <c r="H35" s="313">
        <f>'청년 상시근로자수-2016'!X35</f>
        <v>0</v>
      </c>
      <c r="I35" s="314">
        <f>'청년 상시근로자수-2016'!Z35</f>
        <v>0</v>
      </c>
      <c r="J35" s="312">
        <f>'청년 상시근로자수-2016'!AA35</f>
        <v>0</v>
      </c>
      <c r="K35" s="313">
        <f>'청년 상시근로자수-2016'!AB35</f>
        <v>0</v>
      </c>
      <c r="L35" s="314">
        <f>'청년 상시근로자수-2016'!AD35</f>
        <v>0</v>
      </c>
      <c r="M35" s="312">
        <f>'청년 상시근로자수-2016'!AE35</f>
        <v>0</v>
      </c>
      <c r="N35" s="313">
        <f>'청년 상시근로자수-2016'!AF35</f>
        <v>0</v>
      </c>
      <c r="O35" s="314">
        <f>'청년 상시근로자수-2016'!AH35</f>
        <v>0</v>
      </c>
      <c r="P35" s="312">
        <f>'청년 상시근로자수-2016'!AI35</f>
        <v>0</v>
      </c>
      <c r="Q35" s="313">
        <f>'청년 상시근로자수-2016'!AJ35</f>
        <v>0</v>
      </c>
      <c r="R35" s="314">
        <f>'청년 상시근로자수-2016'!AL35</f>
        <v>0</v>
      </c>
      <c r="S35" s="312">
        <f>'청년 상시근로자수-2016'!AM35</f>
        <v>0</v>
      </c>
      <c r="T35" s="313">
        <f>'청년 상시근로자수-2016'!AN35</f>
        <v>0</v>
      </c>
      <c r="U35" s="314">
        <f>'청년 상시근로자수-2016'!AP35</f>
        <v>0</v>
      </c>
      <c r="V35" s="312">
        <f>'청년 상시근로자수-2016'!AQ35</f>
        <v>0</v>
      </c>
      <c r="W35" s="313">
        <f>'청년 상시근로자수-2016'!AR35</f>
        <v>0</v>
      </c>
      <c r="X35" s="314">
        <f>'청년 상시근로자수-2016'!AT35</f>
        <v>0</v>
      </c>
      <c r="Y35" s="312">
        <f>'청년 상시근로자수-2016'!AU35</f>
        <v>0</v>
      </c>
      <c r="Z35" s="313">
        <f>'청년 상시근로자수-2016'!AV35</f>
        <v>0</v>
      </c>
      <c r="AA35" s="314">
        <f>'청년 상시근로자수-2016'!AX35</f>
        <v>0</v>
      </c>
      <c r="AB35" s="312">
        <f>'청년 상시근로자수-2016'!AY35</f>
        <v>0</v>
      </c>
      <c r="AC35" s="313">
        <f>'청년 상시근로자수-2016'!AZ35</f>
        <v>0</v>
      </c>
      <c r="AD35" s="314">
        <f>'청년 상시근로자수-2016'!BB35</f>
        <v>0</v>
      </c>
      <c r="AE35" s="312">
        <f>'청년 상시근로자수-2016'!BC35</f>
        <v>0</v>
      </c>
      <c r="AF35" s="313">
        <f>'청년 상시근로자수-2016'!BD35</f>
        <v>0</v>
      </c>
      <c r="AG35" s="314">
        <f>'청년 상시근로자수-2016'!BF35</f>
        <v>0</v>
      </c>
      <c r="AH35" s="312">
        <f>'청년 상시근로자수-2016'!BG35</f>
        <v>0</v>
      </c>
      <c r="AI35" s="313">
        <f>'청년 상시근로자수-2016'!BH35</f>
        <v>0</v>
      </c>
      <c r="AJ35" s="314">
        <f>'청년 상시근로자수-2016'!BJ35</f>
        <v>0</v>
      </c>
      <c r="AK35" s="312">
        <f>'청년 상시근로자수-2016'!BK35</f>
        <v>0</v>
      </c>
      <c r="AL35" s="313">
        <f>'청년 상시근로자수-2016'!BL35</f>
        <v>0</v>
      </c>
      <c r="AM35" s="314">
        <f>'청년 상시근로자수-2016'!BN35</f>
        <v>0</v>
      </c>
      <c r="AN35" s="312">
        <f>'청년 상시근로자수-2016'!BO35</f>
        <v>0</v>
      </c>
      <c r="AO35" s="313">
        <f>'청년 상시근로자수-2016'!BP35</f>
        <v>0</v>
      </c>
      <c r="AP35" s="314">
        <f>'청년 상시근로자수-2016'!BR35</f>
        <v>0</v>
      </c>
      <c r="AQ35" s="429">
        <f t="shared" si="0"/>
        <v>0</v>
      </c>
      <c r="AR35" s="336">
        <f t="shared" si="1"/>
        <v>0</v>
      </c>
      <c r="AS35" s="358">
        <f>'청년 상시근로자수-2016'!CE35</f>
        <v>0</v>
      </c>
      <c r="AT35" s="359">
        <f>'청년 상시근로자수-2016'!CF35</f>
        <v>0</v>
      </c>
      <c r="AU35" s="340">
        <f t="shared" si="2"/>
        <v>0</v>
      </c>
      <c r="AV35" s="308" t="str">
        <f t="shared" si="3"/>
        <v/>
      </c>
    </row>
    <row r="36" spans="1:48" hidden="1">
      <c r="A36" s="327">
        <f t="shared" si="4"/>
        <v>32</v>
      </c>
      <c r="B36" s="318" t="str">
        <f>IF('청년 상시근로자수-2016'!C36="","",'청년 상시근로자수-2016'!C36)</f>
        <v/>
      </c>
      <c r="C36" s="319" t="str">
        <f>IF('청년 상시근로자수-2016'!E36="","",'청년 상시근로자수-2016'!E36)</f>
        <v/>
      </c>
      <c r="D36" s="332" t="str">
        <f>IF('청년 상시근로자수-2016'!I36="","",'청년 상시근로자수-2016'!I36)</f>
        <v/>
      </c>
      <c r="E36" s="332" t="str">
        <f>IF('청년 상시근로자수-2016'!J36="","",'청년 상시근로자수-2016'!J36)</f>
        <v/>
      </c>
      <c r="F36" s="424" t="str">
        <f>IF('청년 상시근로자수-2016'!H36="","",'청년 상시근로자수-2016'!H36)</f>
        <v/>
      </c>
      <c r="G36" s="312">
        <f>'청년 상시근로자수-2016'!W36</f>
        <v>0</v>
      </c>
      <c r="H36" s="313">
        <f>'청년 상시근로자수-2016'!X36</f>
        <v>0</v>
      </c>
      <c r="I36" s="314">
        <f>'청년 상시근로자수-2016'!Z36</f>
        <v>0</v>
      </c>
      <c r="J36" s="312">
        <f>'청년 상시근로자수-2016'!AA36</f>
        <v>0</v>
      </c>
      <c r="K36" s="313">
        <f>'청년 상시근로자수-2016'!AB36</f>
        <v>0</v>
      </c>
      <c r="L36" s="314">
        <f>'청년 상시근로자수-2016'!AD36</f>
        <v>0</v>
      </c>
      <c r="M36" s="312">
        <f>'청년 상시근로자수-2016'!AE36</f>
        <v>0</v>
      </c>
      <c r="N36" s="313">
        <f>'청년 상시근로자수-2016'!AF36</f>
        <v>0</v>
      </c>
      <c r="O36" s="314">
        <f>'청년 상시근로자수-2016'!AH36</f>
        <v>0</v>
      </c>
      <c r="P36" s="312">
        <f>'청년 상시근로자수-2016'!AI36</f>
        <v>0</v>
      </c>
      <c r="Q36" s="313">
        <f>'청년 상시근로자수-2016'!AJ36</f>
        <v>0</v>
      </c>
      <c r="R36" s="314">
        <f>'청년 상시근로자수-2016'!AL36</f>
        <v>0</v>
      </c>
      <c r="S36" s="312">
        <f>'청년 상시근로자수-2016'!AM36</f>
        <v>0</v>
      </c>
      <c r="T36" s="313">
        <f>'청년 상시근로자수-2016'!AN36</f>
        <v>0</v>
      </c>
      <c r="U36" s="314">
        <f>'청년 상시근로자수-2016'!AP36</f>
        <v>0</v>
      </c>
      <c r="V36" s="312">
        <f>'청년 상시근로자수-2016'!AQ36</f>
        <v>0</v>
      </c>
      <c r="W36" s="313">
        <f>'청년 상시근로자수-2016'!AR36</f>
        <v>0</v>
      </c>
      <c r="X36" s="314">
        <f>'청년 상시근로자수-2016'!AT36</f>
        <v>0</v>
      </c>
      <c r="Y36" s="312">
        <f>'청년 상시근로자수-2016'!AU36</f>
        <v>0</v>
      </c>
      <c r="Z36" s="313">
        <f>'청년 상시근로자수-2016'!AV36</f>
        <v>0</v>
      </c>
      <c r="AA36" s="314">
        <f>'청년 상시근로자수-2016'!AX36</f>
        <v>0</v>
      </c>
      <c r="AB36" s="312">
        <f>'청년 상시근로자수-2016'!AY36</f>
        <v>0</v>
      </c>
      <c r="AC36" s="313">
        <f>'청년 상시근로자수-2016'!AZ36</f>
        <v>0</v>
      </c>
      <c r="AD36" s="314">
        <f>'청년 상시근로자수-2016'!BB36</f>
        <v>0</v>
      </c>
      <c r="AE36" s="312">
        <f>'청년 상시근로자수-2016'!BC36</f>
        <v>0</v>
      </c>
      <c r="AF36" s="313">
        <f>'청년 상시근로자수-2016'!BD36</f>
        <v>0</v>
      </c>
      <c r="AG36" s="314">
        <f>'청년 상시근로자수-2016'!BF36</f>
        <v>0</v>
      </c>
      <c r="AH36" s="312">
        <f>'청년 상시근로자수-2016'!BG36</f>
        <v>0</v>
      </c>
      <c r="AI36" s="313">
        <f>'청년 상시근로자수-2016'!BH36</f>
        <v>0</v>
      </c>
      <c r="AJ36" s="314">
        <f>'청년 상시근로자수-2016'!BJ36</f>
        <v>0</v>
      </c>
      <c r="AK36" s="312">
        <f>'청년 상시근로자수-2016'!BK36</f>
        <v>0</v>
      </c>
      <c r="AL36" s="313">
        <f>'청년 상시근로자수-2016'!BL36</f>
        <v>0</v>
      </c>
      <c r="AM36" s="314">
        <f>'청년 상시근로자수-2016'!BN36</f>
        <v>0</v>
      </c>
      <c r="AN36" s="312">
        <f>'청년 상시근로자수-2016'!BO36</f>
        <v>0</v>
      </c>
      <c r="AO36" s="313">
        <f>'청년 상시근로자수-2016'!BP36</f>
        <v>0</v>
      </c>
      <c r="AP36" s="314">
        <f>'청년 상시근로자수-2016'!BR36</f>
        <v>0</v>
      </c>
      <c r="AQ36" s="429">
        <f t="shared" si="0"/>
        <v>0</v>
      </c>
      <c r="AR36" s="336">
        <f t="shared" si="1"/>
        <v>0</v>
      </c>
      <c r="AS36" s="358">
        <f>'청년 상시근로자수-2016'!CE36</f>
        <v>0</v>
      </c>
      <c r="AT36" s="359">
        <f>'청년 상시근로자수-2016'!CF36</f>
        <v>0</v>
      </c>
      <c r="AU36" s="340">
        <f t="shared" si="2"/>
        <v>0</v>
      </c>
      <c r="AV36" s="308" t="str">
        <f t="shared" si="3"/>
        <v/>
      </c>
    </row>
    <row r="37" spans="1:48" hidden="1">
      <c r="A37" s="327">
        <f t="shared" si="4"/>
        <v>33</v>
      </c>
      <c r="B37" s="318" t="str">
        <f>IF('청년 상시근로자수-2016'!C37="","",'청년 상시근로자수-2016'!C37)</f>
        <v/>
      </c>
      <c r="C37" s="319" t="str">
        <f>IF('청년 상시근로자수-2016'!E37="","",'청년 상시근로자수-2016'!E37)</f>
        <v/>
      </c>
      <c r="D37" s="332" t="str">
        <f>IF('청년 상시근로자수-2016'!I37="","",'청년 상시근로자수-2016'!I37)</f>
        <v/>
      </c>
      <c r="E37" s="332" t="str">
        <f>IF('청년 상시근로자수-2016'!J37="","",'청년 상시근로자수-2016'!J37)</f>
        <v/>
      </c>
      <c r="F37" s="424" t="str">
        <f>IF('청년 상시근로자수-2016'!H37="","",'청년 상시근로자수-2016'!H37)</f>
        <v/>
      </c>
      <c r="G37" s="312">
        <f>'청년 상시근로자수-2016'!W37</f>
        <v>0</v>
      </c>
      <c r="H37" s="313">
        <f>'청년 상시근로자수-2016'!X37</f>
        <v>0</v>
      </c>
      <c r="I37" s="314">
        <f>'청년 상시근로자수-2016'!Z37</f>
        <v>0</v>
      </c>
      <c r="J37" s="312">
        <f>'청년 상시근로자수-2016'!AA37</f>
        <v>0</v>
      </c>
      <c r="K37" s="313">
        <f>'청년 상시근로자수-2016'!AB37</f>
        <v>0</v>
      </c>
      <c r="L37" s="314">
        <f>'청년 상시근로자수-2016'!AD37</f>
        <v>0</v>
      </c>
      <c r="M37" s="312">
        <f>'청년 상시근로자수-2016'!AE37</f>
        <v>0</v>
      </c>
      <c r="N37" s="313">
        <f>'청년 상시근로자수-2016'!AF37</f>
        <v>0</v>
      </c>
      <c r="O37" s="314">
        <f>'청년 상시근로자수-2016'!AH37</f>
        <v>0</v>
      </c>
      <c r="P37" s="312">
        <f>'청년 상시근로자수-2016'!AI37</f>
        <v>0</v>
      </c>
      <c r="Q37" s="313">
        <f>'청년 상시근로자수-2016'!AJ37</f>
        <v>0</v>
      </c>
      <c r="R37" s="314">
        <f>'청년 상시근로자수-2016'!AL37</f>
        <v>0</v>
      </c>
      <c r="S37" s="312">
        <f>'청년 상시근로자수-2016'!AM37</f>
        <v>0</v>
      </c>
      <c r="T37" s="313">
        <f>'청년 상시근로자수-2016'!AN37</f>
        <v>0</v>
      </c>
      <c r="U37" s="314">
        <f>'청년 상시근로자수-2016'!AP37</f>
        <v>0</v>
      </c>
      <c r="V37" s="312">
        <f>'청년 상시근로자수-2016'!AQ37</f>
        <v>0</v>
      </c>
      <c r="W37" s="313">
        <f>'청년 상시근로자수-2016'!AR37</f>
        <v>0</v>
      </c>
      <c r="X37" s="314">
        <f>'청년 상시근로자수-2016'!AT37</f>
        <v>0</v>
      </c>
      <c r="Y37" s="312">
        <f>'청년 상시근로자수-2016'!AU37</f>
        <v>0</v>
      </c>
      <c r="Z37" s="313">
        <f>'청년 상시근로자수-2016'!AV37</f>
        <v>0</v>
      </c>
      <c r="AA37" s="314">
        <f>'청년 상시근로자수-2016'!AX37</f>
        <v>0</v>
      </c>
      <c r="AB37" s="312">
        <f>'청년 상시근로자수-2016'!AY37</f>
        <v>0</v>
      </c>
      <c r="AC37" s="313">
        <f>'청년 상시근로자수-2016'!AZ37</f>
        <v>0</v>
      </c>
      <c r="AD37" s="314">
        <f>'청년 상시근로자수-2016'!BB37</f>
        <v>0</v>
      </c>
      <c r="AE37" s="312">
        <f>'청년 상시근로자수-2016'!BC37</f>
        <v>0</v>
      </c>
      <c r="AF37" s="313">
        <f>'청년 상시근로자수-2016'!BD37</f>
        <v>0</v>
      </c>
      <c r="AG37" s="314">
        <f>'청년 상시근로자수-2016'!BF37</f>
        <v>0</v>
      </c>
      <c r="AH37" s="312">
        <f>'청년 상시근로자수-2016'!BG37</f>
        <v>0</v>
      </c>
      <c r="AI37" s="313">
        <f>'청년 상시근로자수-2016'!BH37</f>
        <v>0</v>
      </c>
      <c r="AJ37" s="314">
        <f>'청년 상시근로자수-2016'!BJ37</f>
        <v>0</v>
      </c>
      <c r="AK37" s="312">
        <f>'청년 상시근로자수-2016'!BK37</f>
        <v>0</v>
      </c>
      <c r="AL37" s="313">
        <f>'청년 상시근로자수-2016'!BL37</f>
        <v>0</v>
      </c>
      <c r="AM37" s="314">
        <f>'청년 상시근로자수-2016'!BN37</f>
        <v>0</v>
      </c>
      <c r="AN37" s="312">
        <f>'청년 상시근로자수-2016'!BO37</f>
        <v>0</v>
      </c>
      <c r="AO37" s="313">
        <f>'청년 상시근로자수-2016'!BP37</f>
        <v>0</v>
      </c>
      <c r="AP37" s="314">
        <f>'청년 상시근로자수-2016'!BR37</f>
        <v>0</v>
      </c>
      <c r="AQ37" s="429">
        <f t="shared" si="0"/>
        <v>0</v>
      </c>
      <c r="AR37" s="336">
        <f t="shared" si="1"/>
        <v>0</v>
      </c>
      <c r="AS37" s="358">
        <f>'청년 상시근로자수-2016'!CE37</f>
        <v>0</v>
      </c>
      <c r="AT37" s="359">
        <f>'청년 상시근로자수-2016'!CF37</f>
        <v>0</v>
      </c>
      <c r="AU37" s="340">
        <f t="shared" si="2"/>
        <v>0</v>
      </c>
      <c r="AV37" s="308" t="str">
        <f t="shared" si="3"/>
        <v/>
      </c>
    </row>
    <row r="38" spans="1:48" hidden="1">
      <c r="A38" s="327">
        <f t="shared" si="4"/>
        <v>34</v>
      </c>
      <c r="B38" s="318" t="str">
        <f>IF('청년 상시근로자수-2016'!C38="","",'청년 상시근로자수-2016'!C38)</f>
        <v/>
      </c>
      <c r="C38" s="319" t="str">
        <f>IF('청년 상시근로자수-2016'!E38="","",'청년 상시근로자수-2016'!E38)</f>
        <v/>
      </c>
      <c r="D38" s="332" t="str">
        <f>IF('청년 상시근로자수-2016'!I38="","",'청년 상시근로자수-2016'!I38)</f>
        <v/>
      </c>
      <c r="E38" s="332" t="str">
        <f>IF('청년 상시근로자수-2016'!J38="","",'청년 상시근로자수-2016'!J38)</f>
        <v/>
      </c>
      <c r="F38" s="424" t="str">
        <f>IF('청년 상시근로자수-2016'!H38="","",'청년 상시근로자수-2016'!H38)</f>
        <v/>
      </c>
      <c r="G38" s="312">
        <f>'청년 상시근로자수-2016'!W38</f>
        <v>0</v>
      </c>
      <c r="H38" s="313">
        <f>'청년 상시근로자수-2016'!X38</f>
        <v>0</v>
      </c>
      <c r="I38" s="314">
        <f>'청년 상시근로자수-2016'!Z38</f>
        <v>0</v>
      </c>
      <c r="J38" s="312">
        <f>'청년 상시근로자수-2016'!AA38</f>
        <v>0</v>
      </c>
      <c r="K38" s="313">
        <f>'청년 상시근로자수-2016'!AB38</f>
        <v>0</v>
      </c>
      <c r="L38" s="314">
        <f>'청년 상시근로자수-2016'!AD38</f>
        <v>0</v>
      </c>
      <c r="M38" s="312">
        <f>'청년 상시근로자수-2016'!AE38</f>
        <v>0</v>
      </c>
      <c r="N38" s="313">
        <f>'청년 상시근로자수-2016'!AF38</f>
        <v>0</v>
      </c>
      <c r="O38" s="314">
        <f>'청년 상시근로자수-2016'!AH38</f>
        <v>0</v>
      </c>
      <c r="P38" s="312">
        <f>'청년 상시근로자수-2016'!AI38</f>
        <v>0</v>
      </c>
      <c r="Q38" s="313">
        <f>'청년 상시근로자수-2016'!AJ38</f>
        <v>0</v>
      </c>
      <c r="R38" s="314">
        <f>'청년 상시근로자수-2016'!AL38</f>
        <v>0</v>
      </c>
      <c r="S38" s="312">
        <f>'청년 상시근로자수-2016'!AM38</f>
        <v>0</v>
      </c>
      <c r="T38" s="313">
        <f>'청년 상시근로자수-2016'!AN38</f>
        <v>0</v>
      </c>
      <c r="U38" s="314">
        <f>'청년 상시근로자수-2016'!AP38</f>
        <v>0</v>
      </c>
      <c r="V38" s="312">
        <f>'청년 상시근로자수-2016'!AQ38</f>
        <v>0</v>
      </c>
      <c r="W38" s="313">
        <f>'청년 상시근로자수-2016'!AR38</f>
        <v>0</v>
      </c>
      <c r="X38" s="314">
        <f>'청년 상시근로자수-2016'!AT38</f>
        <v>0</v>
      </c>
      <c r="Y38" s="312">
        <f>'청년 상시근로자수-2016'!AU38</f>
        <v>0</v>
      </c>
      <c r="Z38" s="313">
        <f>'청년 상시근로자수-2016'!AV38</f>
        <v>0</v>
      </c>
      <c r="AA38" s="314">
        <f>'청년 상시근로자수-2016'!AX38</f>
        <v>0</v>
      </c>
      <c r="AB38" s="312">
        <f>'청년 상시근로자수-2016'!AY38</f>
        <v>0</v>
      </c>
      <c r="AC38" s="313">
        <f>'청년 상시근로자수-2016'!AZ38</f>
        <v>0</v>
      </c>
      <c r="AD38" s="314">
        <f>'청년 상시근로자수-2016'!BB38</f>
        <v>0</v>
      </c>
      <c r="AE38" s="312">
        <f>'청년 상시근로자수-2016'!BC38</f>
        <v>0</v>
      </c>
      <c r="AF38" s="313">
        <f>'청년 상시근로자수-2016'!BD38</f>
        <v>0</v>
      </c>
      <c r="AG38" s="314">
        <f>'청년 상시근로자수-2016'!BF38</f>
        <v>0</v>
      </c>
      <c r="AH38" s="312">
        <f>'청년 상시근로자수-2016'!BG38</f>
        <v>0</v>
      </c>
      <c r="AI38" s="313">
        <f>'청년 상시근로자수-2016'!BH38</f>
        <v>0</v>
      </c>
      <c r="AJ38" s="314">
        <f>'청년 상시근로자수-2016'!BJ38</f>
        <v>0</v>
      </c>
      <c r="AK38" s="312">
        <f>'청년 상시근로자수-2016'!BK38</f>
        <v>0</v>
      </c>
      <c r="AL38" s="313">
        <f>'청년 상시근로자수-2016'!BL38</f>
        <v>0</v>
      </c>
      <c r="AM38" s="314">
        <f>'청년 상시근로자수-2016'!BN38</f>
        <v>0</v>
      </c>
      <c r="AN38" s="312">
        <f>'청년 상시근로자수-2016'!BO38</f>
        <v>0</v>
      </c>
      <c r="AO38" s="313">
        <f>'청년 상시근로자수-2016'!BP38</f>
        <v>0</v>
      </c>
      <c r="AP38" s="314">
        <f>'청년 상시근로자수-2016'!BR38</f>
        <v>0</v>
      </c>
      <c r="AQ38" s="429">
        <f t="shared" si="0"/>
        <v>0</v>
      </c>
      <c r="AR38" s="336">
        <f t="shared" si="1"/>
        <v>0</v>
      </c>
      <c r="AS38" s="358">
        <f>'청년 상시근로자수-2016'!CE38</f>
        <v>0</v>
      </c>
      <c r="AT38" s="359">
        <f>'청년 상시근로자수-2016'!CF38</f>
        <v>0</v>
      </c>
      <c r="AU38" s="340">
        <f t="shared" si="2"/>
        <v>0</v>
      </c>
      <c r="AV38" s="308" t="str">
        <f t="shared" si="3"/>
        <v/>
      </c>
    </row>
    <row r="39" spans="1:48" hidden="1">
      <c r="A39" s="327">
        <f t="shared" si="4"/>
        <v>35</v>
      </c>
      <c r="B39" s="318" t="str">
        <f>IF('청년 상시근로자수-2016'!C39="","",'청년 상시근로자수-2016'!C39)</f>
        <v/>
      </c>
      <c r="C39" s="319" t="str">
        <f>IF('청년 상시근로자수-2016'!E39="","",'청년 상시근로자수-2016'!E39)</f>
        <v/>
      </c>
      <c r="D39" s="332" t="str">
        <f>IF('청년 상시근로자수-2016'!I39="","",'청년 상시근로자수-2016'!I39)</f>
        <v/>
      </c>
      <c r="E39" s="332" t="str">
        <f>IF('청년 상시근로자수-2016'!J39="","",'청년 상시근로자수-2016'!J39)</f>
        <v/>
      </c>
      <c r="F39" s="424" t="str">
        <f>IF('청년 상시근로자수-2016'!H39="","",'청년 상시근로자수-2016'!H39)</f>
        <v/>
      </c>
      <c r="G39" s="312">
        <f>'청년 상시근로자수-2016'!W39</f>
        <v>0</v>
      </c>
      <c r="H39" s="313">
        <f>'청년 상시근로자수-2016'!X39</f>
        <v>0</v>
      </c>
      <c r="I39" s="314">
        <f>'청년 상시근로자수-2016'!Z39</f>
        <v>0</v>
      </c>
      <c r="J39" s="312">
        <f>'청년 상시근로자수-2016'!AA39</f>
        <v>0</v>
      </c>
      <c r="K39" s="313">
        <f>'청년 상시근로자수-2016'!AB39</f>
        <v>0</v>
      </c>
      <c r="L39" s="314">
        <f>'청년 상시근로자수-2016'!AD39</f>
        <v>0</v>
      </c>
      <c r="M39" s="312">
        <f>'청년 상시근로자수-2016'!AE39</f>
        <v>0</v>
      </c>
      <c r="N39" s="313">
        <f>'청년 상시근로자수-2016'!AF39</f>
        <v>0</v>
      </c>
      <c r="O39" s="314">
        <f>'청년 상시근로자수-2016'!AH39</f>
        <v>0</v>
      </c>
      <c r="P39" s="312">
        <f>'청년 상시근로자수-2016'!AI39</f>
        <v>0</v>
      </c>
      <c r="Q39" s="313">
        <f>'청년 상시근로자수-2016'!AJ39</f>
        <v>0</v>
      </c>
      <c r="R39" s="314">
        <f>'청년 상시근로자수-2016'!AL39</f>
        <v>0</v>
      </c>
      <c r="S39" s="312">
        <f>'청년 상시근로자수-2016'!AM39</f>
        <v>0</v>
      </c>
      <c r="T39" s="313">
        <f>'청년 상시근로자수-2016'!AN39</f>
        <v>0</v>
      </c>
      <c r="U39" s="314">
        <f>'청년 상시근로자수-2016'!AP39</f>
        <v>0</v>
      </c>
      <c r="V39" s="312">
        <f>'청년 상시근로자수-2016'!AQ39</f>
        <v>0</v>
      </c>
      <c r="W39" s="313">
        <f>'청년 상시근로자수-2016'!AR39</f>
        <v>0</v>
      </c>
      <c r="X39" s="314">
        <f>'청년 상시근로자수-2016'!AT39</f>
        <v>0</v>
      </c>
      <c r="Y39" s="312">
        <f>'청년 상시근로자수-2016'!AU39</f>
        <v>0</v>
      </c>
      <c r="Z39" s="313">
        <f>'청년 상시근로자수-2016'!AV39</f>
        <v>0</v>
      </c>
      <c r="AA39" s="314">
        <f>'청년 상시근로자수-2016'!AX39</f>
        <v>0</v>
      </c>
      <c r="AB39" s="312">
        <f>'청년 상시근로자수-2016'!AY39</f>
        <v>0</v>
      </c>
      <c r="AC39" s="313">
        <f>'청년 상시근로자수-2016'!AZ39</f>
        <v>0</v>
      </c>
      <c r="AD39" s="314">
        <f>'청년 상시근로자수-2016'!BB39</f>
        <v>0</v>
      </c>
      <c r="AE39" s="312">
        <f>'청년 상시근로자수-2016'!BC39</f>
        <v>0</v>
      </c>
      <c r="AF39" s="313">
        <f>'청년 상시근로자수-2016'!BD39</f>
        <v>0</v>
      </c>
      <c r="AG39" s="314">
        <f>'청년 상시근로자수-2016'!BF39</f>
        <v>0</v>
      </c>
      <c r="AH39" s="312">
        <f>'청년 상시근로자수-2016'!BG39</f>
        <v>0</v>
      </c>
      <c r="AI39" s="313">
        <f>'청년 상시근로자수-2016'!BH39</f>
        <v>0</v>
      </c>
      <c r="AJ39" s="314">
        <f>'청년 상시근로자수-2016'!BJ39</f>
        <v>0</v>
      </c>
      <c r="AK39" s="312">
        <f>'청년 상시근로자수-2016'!BK39</f>
        <v>0</v>
      </c>
      <c r="AL39" s="313">
        <f>'청년 상시근로자수-2016'!BL39</f>
        <v>0</v>
      </c>
      <c r="AM39" s="314">
        <f>'청년 상시근로자수-2016'!BN39</f>
        <v>0</v>
      </c>
      <c r="AN39" s="312">
        <f>'청년 상시근로자수-2016'!BO39</f>
        <v>0</v>
      </c>
      <c r="AO39" s="313">
        <f>'청년 상시근로자수-2016'!BP39</f>
        <v>0</v>
      </c>
      <c r="AP39" s="314">
        <f>'청년 상시근로자수-2016'!BR39</f>
        <v>0</v>
      </c>
      <c r="AQ39" s="429">
        <f t="shared" si="0"/>
        <v>0</v>
      </c>
      <c r="AR39" s="336">
        <f t="shared" si="1"/>
        <v>0</v>
      </c>
      <c r="AS39" s="358">
        <f>'청년 상시근로자수-2016'!CE39</f>
        <v>0</v>
      </c>
      <c r="AT39" s="359">
        <f>'청년 상시근로자수-2016'!CF39</f>
        <v>0</v>
      </c>
      <c r="AU39" s="340">
        <f t="shared" si="2"/>
        <v>0</v>
      </c>
      <c r="AV39" s="308" t="str">
        <f t="shared" si="3"/>
        <v/>
      </c>
    </row>
    <row r="40" spans="1:48" hidden="1">
      <c r="A40" s="327">
        <f t="shared" si="4"/>
        <v>36</v>
      </c>
      <c r="B40" s="318" t="str">
        <f>IF('청년 상시근로자수-2016'!C40="","",'청년 상시근로자수-2016'!C40)</f>
        <v/>
      </c>
      <c r="C40" s="319" t="str">
        <f>IF('청년 상시근로자수-2016'!E40="","",'청년 상시근로자수-2016'!E40)</f>
        <v/>
      </c>
      <c r="D40" s="332" t="str">
        <f>IF('청년 상시근로자수-2016'!I40="","",'청년 상시근로자수-2016'!I40)</f>
        <v/>
      </c>
      <c r="E40" s="332" t="str">
        <f>IF('청년 상시근로자수-2016'!J40="","",'청년 상시근로자수-2016'!J40)</f>
        <v/>
      </c>
      <c r="F40" s="424" t="str">
        <f>IF('청년 상시근로자수-2016'!H40="","",'청년 상시근로자수-2016'!H40)</f>
        <v/>
      </c>
      <c r="G40" s="312">
        <f>'청년 상시근로자수-2016'!W40</f>
        <v>0</v>
      </c>
      <c r="H40" s="313">
        <f>'청년 상시근로자수-2016'!X40</f>
        <v>0</v>
      </c>
      <c r="I40" s="314">
        <f>'청년 상시근로자수-2016'!Z40</f>
        <v>0</v>
      </c>
      <c r="J40" s="312">
        <f>'청년 상시근로자수-2016'!AA40</f>
        <v>0</v>
      </c>
      <c r="K40" s="313">
        <f>'청년 상시근로자수-2016'!AB40</f>
        <v>0</v>
      </c>
      <c r="L40" s="314">
        <f>'청년 상시근로자수-2016'!AD40</f>
        <v>0</v>
      </c>
      <c r="M40" s="312">
        <f>'청년 상시근로자수-2016'!AE40</f>
        <v>0</v>
      </c>
      <c r="N40" s="313">
        <f>'청년 상시근로자수-2016'!AF40</f>
        <v>0</v>
      </c>
      <c r="O40" s="314">
        <f>'청년 상시근로자수-2016'!AH40</f>
        <v>0</v>
      </c>
      <c r="P40" s="312">
        <f>'청년 상시근로자수-2016'!AI40</f>
        <v>0</v>
      </c>
      <c r="Q40" s="313">
        <f>'청년 상시근로자수-2016'!AJ40</f>
        <v>0</v>
      </c>
      <c r="R40" s="314">
        <f>'청년 상시근로자수-2016'!AL40</f>
        <v>0</v>
      </c>
      <c r="S40" s="312">
        <f>'청년 상시근로자수-2016'!AM40</f>
        <v>0</v>
      </c>
      <c r="T40" s="313">
        <f>'청년 상시근로자수-2016'!AN40</f>
        <v>0</v>
      </c>
      <c r="U40" s="314">
        <f>'청년 상시근로자수-2016'!AP40</f>
        <v>0</v>
      </c>
      <c r="V40" s="312">
        <f>'청년 상시근로자수-2016'!AQ40</f>
        <v>0</v>
      </c>
      <c r="W40" s="313">
        <f>'청년 상시근로자수-2016'!AR40</f>
        <v>0</v>
      </c>
      <c r="X40" s="314">
        <f>'청년 상시근로자수-2016'!AT40</f>
        <v>0</v>
      </c>
      <c r="Y40" s="312">
        <f>'청년 상시근로자수-2016'!AU40</f>
        <v>0</v>
      </c>
      <c r="Z40" s="313">
        <f>'청년 상시근로자수-2016'!AV40</f>
        <v>0</v>
      </c>
      <c r="AA40" s="314">
        <f>'청년 상시근로자수-2016'!AX40</f>
        <v>0</v>
      </c>
      <c r="AB40" s="312">
        <f>'청년 상시근로자수-2016'!AY40</f>
        <v>0</v>
      </c>
      <c r="AC40" s="313">
        <f>'청년 상시근로자수-2016'!AZ40</f>
        <v>0</v>
      </c>
      <c r="AD40" s="314">
        <f>'청년 상시근로자수-2016'!BB40</f>
        <v>0</v>
      </c>
      <c r="AE40" s="312">
        <f>'청년 상시근로자수-2016'!BC40</f>
        <v>0</v>
      </c>
      <c r="AF40" s="313">
        <f>'청년 상시근로자수-2016'!BD40</f>
        <v>0</v>
      </c>
      <c r="AG40" s="314">
        <f>'청년 상시근로자수-2016'!BF40</f>
        <v>0</v>
      </c>
      <c r="AH40" s="312">
        <f>'청년 상시근로자수-2016'!BG40</f>
        <v>0</v>
      </c>
      <c r="AI40" s="313">
        <f>'청년 상시근로자수-2016'!BH40</f>
        <v>0</v>
      </c>
      <c r="AJ40" s="314">
        <f>'청년 상시근로자수-2016'!BJ40</f>
        <v>0</v>
      </c>
      <c r="AK40" s="312">
        <f>'청년 상시근로자수-2016'!BK40</f>
        <v>0</v>
      </c>
      <c r="AL40" s="313">
        <f>'청년 상시근로자수-2016'!BL40</f>
        <v>0</v>
      </c>
      <c r="AM40" s="314">
        <f>'청년 상시근로자수-2016'!BN40</f>
        <v>0</v>
      </c>
      <c r="AN40" s="312">
        <f>'청년 상시근로자수-2016'!BO40</f>
        <v>0</v>
      </c>
      <c r="AO40" s="313">
        <f>'청년 상시근로자수-2016'!BP40</f>
        <v>0</v>
      </c>
      <c r="AP40" s="314">
        <f>'청년 상시근로자수-2016'!BR40</f>
        <v>0</v>
      </c>
      <c r="AQ40" s="429">
        <f t="shared" si="0"/>
        <v>0</v>
      </c>
      <c r="AR40" s="336">
        <f t="shared" si="1"/>
        <v>0</v>
      </c>
      <c r="AS40" s="358">
        <f>'청년 상시근로자수-2016'!CE40</f>
        <v>0</v>
      </c>
      <c r="AT40" s="359">
        <f>'청년 상시근로자수-2016'!CF40</f>
        <v>0</v>
      </c>
      <c r="AU40" s="340">
        <f t="shared" si="2"/>
        <v>0</v>
      </c>
      <c r="AV40" s="308" t="str">
        <f t="shared" si="3"/>
        <v/>
      </c>
    </row>
    <row r="41" spans="1:48" hidden="1">
      <c r="A41" s="327">
        <f t="shared" si="4"/>
        <v>37</v>
      </c>
      <c r="B41" s="318" t="str">
        <f>IF('청년 상시근로자수-2016'!C41="","",'청년 상시근로자수-2016'!C41)</f>
        <v/>
      </c>
      <c r="C41" s="319" t="str">
        <f>IF('청년 상시근로자수-2016'!E41="","",'청년 상시근로자수-2016'!E41)</f>
        <v/>
      </c>
      <c r="D41" s="332" t="str">
        <f>IF('청년 상시근로자수-2016'!I41="","",'청년 상시근로자수-2016'!I41)</f>
        <v/>
      </c>
      <c r="E41" s="332" t="str">
        <f>IF('청년 상시근로자수-2016'!J41="","",'청년 상시근로자수-2016'!J41)</f>
        <v/>
      </c>
      <c r="F41" s="424" t="str">
        <f>IF('청년 상시근로자수-2016'!H41="","",'청년 상시근로자수-2016'!H41)</f>
        <v/>
      </c>
      <c r="G41" s="312">
        <f>'청년 상시근로자수-2016'!W41</f>
        <v>0</v>
      </c>
      <c r="H41" s="313">
        <f>'청년 상시근로자수-2016'!X41</f>
        <v>0</v>
      </c>
      <c r="I41" s="314">
        <f>'청년 상시근로자수-2016'!Z41</f>
        <v>0</v>
      </c>
      <c r="J41" s="312">
        <f>'청년 상시근로자수-2016'!AA41</f>
        <v>0</v>
      </c>
      <c r="K41" s="313">
        <f>'청년 상시근로자수-2016'!AB41</f>
        <v>0</v>
      </c>
      <c r="L41" s="314">
        <f>'청년 상시근로자수-2016'!AD41</f>
        <v>0</v>
      </c>
      <c r="M41" s="312">
        <f>'청년 상시근로자수-2016'!AE41</f>
        <v>0</v>
      </c>
      <c r="N41" s="313">
        <f>'청년 상시근로자수-2016'!AF41</f>
        <v>0</v>
      </c>
      <c r="O41" s="314">
        <f>'청년 상시근로자수-2016'!AH41</f>
        <v>0</v>
      </c>
      <c r="P41" s="312">
        <f>'청년 상시근로자수-2016'!AI41</f>
        <v>0</v>
      </c>
      <c r="Q41" s="313">
        <f>'청년 상시근로자수-2016'!AJ41</f>
        <v>0</v>
      </c>
      <c r="R41" s="314">
        <f>'청년 상시근로자수-2016'!AL41</f>
        <v>0</v>
      </c>
      <c r="S41" s="312">
        <f>'청년 상시근로자수-2016'!AM41</f>
        <v>0</v>
      </c>
      <c r="T41" s="313">
        <f>'청년 상시근로자수-2016'!AN41</f>
        <v>0</v>
      </c>
      <c r="U41" s="314">
        <f>'청년 상시근로자수-2016'!AP41</f>
        <v>0</v>
      </c>
      <c r="V41" s="312">
        <f>'청년 상시근로자수-2016'!AQ41</f>
        <v>0</v>
      </c>
      <c r="W41" s="313">
        <f>'청년 상시근로자수-2016'!AR41</f>
        <v>0</v>
      </c>
      <c r="X41" s="314">
        <f>'청년 상시근로자수-2016'!AT41</f>
        <v>0</v>
      </c>
      <c r="Y41" s="312">
        <f>'청년 상시근로자수-2016'!AU41</f>
        <v>0</v>
      </c>
      <c r="Z41" s="313">
        <f>'청년 상시근로자수-2016'!AV41</f>
        <v>0</v>
      </c>
      <c r="AA41" s="314">
        <f>'청년 상시근로자수-2016'!AX41</f>
        <v>0</v>
      </c>
      <c r="AB41" s="312">
        <f>'청년 상시근로자수-2016'!AY41</f>
        <v>0</v>
      </c>
      <c r="AC41" s="313">
        <f>'청년 상시근로자수-2016'!AZ41</f>
        <v>0</v>
      </c>
      <c r="AD41" s="314">
        <f>'청년 상시근로자수-2016'!BB41</f>
        <v>0</v>
      </c>
      <c r="AE41" s="312">
        <f>'청년 상시근로자수-2016'!BC41</f>
        <v>0</v>
      </c>
      <c r="AF41" s="313">
        <f>'청년 상시근로자수-2016'!BD41</f>
        <v>0</v>
      </c>
      <c r="AG41" s="314">
        <f>'청년 상시근로자수-2016'!BF41</f>
        <v>0</v>
      </c>
      <c r="AH41" s="312">
        <f>'청년 상시근로자수-2016'!BG41</f>
        <v>0</v>
      </c>
      <c r="AI41" s="313">
        <f>'청년 상시근로자수-2016'!BH41</f>
        <v>0</v>
      </c>
      <c r="AJ41" s="314">
        <f>'청년 상시근로자수-2016'!BJ41</f>
        <v>0</v>
      </c>
      <c r="AK41" s="312">
        <f>'청년 상시근로자수-2016'!BK41</f>
        <v>0</v>
      </c>
      <c r="AL41" s="313">
        <f>'청년 상시근로자수-2016'!BL41</f>
        <v>0</v>
      </c>
      <c r="AM41" s="314">
        <f>'청년 상시근로자수-2016'!BN41</f>
        <v>0</v>
      </c>
      <c r="AN41" s="312">
        <f>'청년 상시근로자수-2016'!BO41</f>
        <v>0</v>
      </c>
      <c r="AO41" s="313">
        <f>'청년 상시근로자수-2016'!BP41</f>
        <v>0</v>
      </c>
      <c r="AP41" s="314">
        <f>'청년 상시근로자수-2016'!BR41</f>
        <v>0</v>
      </c>
      <c r="AQ41" s="429">
        <f t="shared" si="0"/>
        <v>0</v>
      </c>
      <c r="AR41" s="336">
        <f t="shared" si="1"/>
        <v>0</v>
      </c>
      <c r="AS41" s="358">
        <f>'청년 상시근로자수-2016'!CE41</f>
        <v>0</v>
      </c>
      <c r="AT41" s="359">
        <f>'청년 상시근로자수-2016'!CF41</f>
        <v>0</v>
      </c>
      <c r="AU41" s="340">
        <f t="shared" si="2"/>
        <v>0</v>
      </c>
      <c r="AV41" s="308" t="str">
        <f t="shared" si="3"/>
        <v/>
      </c>
    </row>
    <row r="42" spans="1:48" hidden="1">
      <c r="A42" s="327">
        <f t="shared" si="4"/>
        <v>38</v>
      </c>
      <c r="B42" s="318" t="str">
        <f>IF('청년 상시근로자수-2016'!C42="","",'청년 상시근로자수-2016'!C42)</f>
        <v/>
      </c>
      <c r="C42" s="319" t="str">
        <f>IF('청년 상시근로자수-2016'!E42="","",'청년 상시근로자수-2016'!E42)</f>
        <v/>
      </c>
      <c r="D42" s="332" t="str">
        <f>IF('청년 상시근로자수-2016'!I42="","",'청년 상시근로자수-2016'!I42)</f>
        <v/>
      </c>
      <c r="E42" s="332" t="str">
        <f>IF('청년 상시근로자수-2016'!J42="","",'청년 상시근로자수-2016'!J42)</f>
        <v/>
      </c>
      <c r="F42" s="424" t="str">
        <f>IF('청년 상시근로자수-2016'!H42="","",'청년 상시근로자수-2016'!H42)</f>
        <v/>
      </c>
      <c r="G42" s="312">
        <f>'청년 상시근로자수-2016'!W42</f>
        <v>0</v>
      </c>
      <c r="H42" s="313">
        <f>'청년 상시근로자수-2016'!X42</f>
        <v>0</v>
      </c>
      <c r="I42" s="314">
        <f>'청년 상시근로자수-2016'!Z42</f>
        <v>0</v>
      </c>
      <c r="J42" s="312">
        <f>'청년 상시근로자수-2016'!AA42</f>
        <v>0</v>
      </c>
      <c r="K42" s="313">
        <f>'청년 상시근로자수-2016'!AB42</f>
        <v>0</v>
      </c>
      <c r="L42" s="314">
        <f>'청년 상시근로자수-2016'!AD42</f>
        <v>0</v>
      </c>
      <c r="M42" s="312">
        <f>'청년 상시근로자수-2016'!AE42</f>
        <v>0</v>
      </c>
      <c r="N42" s="313">
        <f>'청년 상시근로자수-2016'!AF42</f>
        <v>0</v>
      </c>
      <c r="O42" s="314">
        <f>'청년 상시근로자수-2016'!AH42</f>
        <v>0</v>
      </c>
      <c r="P42" s="312">
        <f>'청년 상시근로자수-2016'!AI42</f>
        <v>0</v>
      </c>
      <c r="Q42" s="313">
        <f>'청년 상시근로자수-2016'!AJ42</f>
        <v>0</v>
      </c>
      <c r="R42" s="314">
        <f>'청년 상시근로자수-2016'!AL42</f>
        <v>0</v>
      </c>
      <c r="S42" s="312">
        <f>'청년 상시근로자수-2016'!AM42</f>
        <v>0</v>
      </c>
      <c r="T42" s="313">
        <f>'청년 상시근로자수-2016'!AN42</f>
        <v>0</v>
      </c>
      <c r="U42" s="314">
        <f>'청년 상시근로자수-2016'!AP42</f>
        <v>0</v>
      </c>
      <c r="V42" s="312">
        <f>'청년 상시근로자수-2016'!AQ42</f>
        <v>0</v>
      </c>
      <c r="W42" s="313">
        <f>'청년 상시근로자수-2016'!AR42</f>
        <v>0</v>
      </c>
      <c r="X42" s="314">
        <f>'청년 상시근로자수-2016'!AT42</f>
        <v>0</v>
      </c>
      <c r="Y42" s="312">
        <f>'청년 상시근로자수-2016'!AU42</f>
        <v>0</v>
      </c>
      <c r="Z42" s="313">
        <f>'청년 상시근로자수-2016'!AV42</f>
        <v>0</v>
      </c>
      <c r="AA42" s="314">
        <f>'청년 상시근로자수-2016'!AX42</f>
        <v>0</v>
      </c>
      <c r="AB42" s="312">
        <f>'청년 상시근로자수-2016'!AY42</f>
        <v>0</v>
      </c>
      <c r="AC42" s="313">
        <f>'청년 상시근로자수-2016'!AZ42</f>
        <v>0</v>
      </c>
      <c r="AD42" s="314">
        <f>'청년 상시근로자수-2016'!BB42</f>
        <v>0</v>
      </c>
      <c r="AE42" s="312">
        <f>'청년 상시근로자수-2016'!BC42</f>
        <v>0</v>
      </c>
      <c r="AF42" s="313">
        <f>'청년 상시근로자수-2016'!BD42</f>
        <v>0</v>
      </c>
      <c r="AG42" s="314">
        <f>'청년 상시근로자수-2016'!BF42</f>
        <v>0</v>
      </c>
      <c r="AH42" s="312">
        <f>'청년 상시근로자수-2016'!BG42</f>
        <v>0</v>
      </c>
      <c r="AI42" s="313">
        <f>'청년 상시근로자수-2016'!BH42</f>
        <v>0</v>
      </c>
      <c r="AJ42" s="314">
        <f>'청년 상시근로자수-2016'!BJ42</f>
        <v>0</v>
      </c>
      <c r="AK42" s="312">
        <f>'청년 상시근로자수-2016'!BK42</f>
        <v>0</v>
      </c>
      <c r="AL42" s="313">
        <f>'청년 상시근로자수-2016'!BL42</f>
        <v>0</v>
      </c>
      <c r="AM42" s="314">
        <f>'청년 상시근로자수-2016'!BN42</f>
        <v>0</v>
      </c>
      <c r="AN42" s="312">
        <f>'청년 상시근로자수-2016'!BO42</f>
        <v>0</v>
      </c>
      <c r="AO42" s="313">
        <f>'청년 상시근로자수-2016'!BP42</f>
        <v>0</v>
      </c>
      <c r="AP42" s="314">
        <f>'청년 상시근로자수-2016'!BR42</f>
        <v>0</v>
      </c>
      <c r="AQ42" s="429">
        <f t="shared" si="0"/>
        <v>0</v>
      </c>
      <c r="AR42" s="336">
        <f t="shared" si="1"/>
        <v>0</v>
      </c>
      <c r="AS42" s="358">
        <f>'청년 상시근로자수-2016'!CE42</f>
        <v>0</v>
      </c>
      <c r="AT42" s="359">
        <f>'청년 상시근로자수-2016'!CF42</f>
        <v>0</v>
      </c>
      <c r="AU42" s="340">
        <f t="shared" si="2"/>
        <v>0</v>
      </c>
      <c r="AV42" s="308" t="str">
        <f t="shared" si="3"/>
        <v/>
      </c>
    </row>
    <row r="43" spans="1:48" hidden="1">
      <c r="A43" s="327">
        <f t="shared" si="4"/>
        <v>39</v>
      </c>
      <c r="B43" s="318" t="str">
        <f>IF('청년 상시근로자수-2016'!C43="","",'청년 상시근로자수-2016'!C43)</f>
        <v/>
      </c>
      <c r="C43" s="319" t="str">
        <f>IF('청년 상시근로자수-2016'!E43="","",'청년 상시근로자수-2016'!E43)</f>
        <v/>
      </c>
      <c r="D43" s="332" t="str">
        <f>IF('청년 상시근로자수-2016'!I43="","",'청년 상시근로자수-2016'!I43)</f>
        <v/>
      </c>
      <c r="E43" s="332" t="str">
        <f>IF('청년 상시근로자수-2016'!J43="","",'청년 상시근로자수-2016'!J43)</f>
        <v/>
      </c>
      <c r="F43" s="424" t="str">
        <f>IF('청년 상시근로자수-2016'!H43="","",'청년 상시근로자수-2016'!H43)</f>
        <v/>
      </c>
      <c r="G43" s="312">
        <f>'청년 상시근로자수-2016'!W43</f>
        <v>0</v>
      </c>
      <c r="H43" s="313">
        <f>'청년 상시근로자수-2016'!X43</f>
        <v>0</v>
      </c>
      <c r="I43" s="314">
        <f>'청년 상시근로자수-2016'!Z43</f>
        <v>0</v>
      </c>
      <c r="J43" s="312">
        <f>'청년 상시근로자수-2016'!AA43</f>
        <v>0</v>
      </c>
      <c r="K43" s="313">
        <f>'청년 상시근로자수-2016'!AB43</f>
        <v>0</v>
      </c>
      <c r="L43" s="314">
        <f>'청년 상시근로자수-2016'!AD43</f>
        <v>0</v>
      </c>
      <c r="M43" s="312">
        <f>'청년 상시근로자수-2016'!AE43</f>
        <v>0</v>
      </c>
      <c r="N43" s="313">
        <f>'청년 상시근로자수-2016'!AF43</f>
        <v>0</v>
      </c>
      <c r="O43" s="314">
        <f>'청년 상시근로자수-2016'!AH43</f>
        <v>0</v>
      </c>
      <c r="P43" s="312">
        <f>'청년 상시근로자수-2016'!AI43</f>
        <v>0</v>
      </c>
      <c r="Q43" s="313">
        <f>'청년 상시근로자수-2016'!AJ43</f>
        <v>0</v>
      </c>
      <c r="R43" s="314">
        <f>'청년 상시근로자수-2016'!AL43</f>
        <v>0</v>
      </c>
      <c r="S43" s="312">
        <f>'청년 상시근로자수-2016'!AM43</f>
        <v>0</v>
      </c>
      <c r="T43" s="313">
        <f>'청년 상시근로자수-2016'!AN43</f>
        <v>0</v>
      </c>
      <c r="U43" s="314">
        <f>'청년 상시근로자수-2016'!AP43</f>
        <v>0</v>
      </c>
      <c r="V43" s="312">
        <f>'청년 상시근로자수-2016'!AQ43</f>
        <v>0</v>
      </c>
      <c r="W43" s="313">
        <f>'청년 상시근로자수-2016'!AR43</f>
        <v>0</v>
      </c>
      <c r="X43" s="314">
        <f>'청년 상시근로자수-2016'!AT43</f>
        <v>0</v>
      </c>
      <c r="Y43" s="312">
        <f>'청년 상시근로자수-2016'!AU43</f>
        <v>0</v>
      </c>
      <c r="Z43" s="313">
        <f>'청년 상시근로자수-2016'!AV43</f>
        <v>0</v>
      </c>
      <c r="AA43" s="314">
        <f>'청년 상시근로자수-2016'!AX43</f>
        <v>0</v>
      </c>
      <c r="AB43" s="312">
        <f>'청년 상시근로자수-2016'!AY43</f>
        <v>0</v>
      </c>
      <c r="AC43" s="313">
        <f>'청년 상시근로자수-2016'!AZ43</f>
        <v>0</v>
      </c>
      <c r="AD43" s="314">
        <f>'청년 상시근로자수-2016'!BB43</f>
        <v>0</v>
      </c>
      <c r="AE43" s="312">
        <f>'청년 상시근로자수-2016'!BC43</f>
        <v>0</v>
      </c>
      <c r="AF43" s="313">
        <f>'청년 상시근로자수-2016'!BD43</f>
        <v>0</v>
      </c>
      <c r="AG43" s="314">
        <f>'청년 상시근로자수-2016'!BF43</f>
        <v>0</v>
      </c>
      <c r="AH43" s="312">
        <f>'청년 상시근로자수-2016'!BG43</f>
        <v>0</v>
      </c>
      <c r="AI43" s="313">
        <f>'청년 상시근로자수-2016'!BH43</f>
        <v>0</v>
      </c>
      <c r="AJ43" s="314">
        <f>'청년 상시근로자수-2016'!BJ43</f>
        <v>0</v>
      </c>
      <c r="AK43" s="312">
        <f>'청년 상시근로자수-2016'!BK43</f>
        <v>0</v>
      </c>
      <c r="AL43" s="313">
        <f>'청년 상시근로자수-2016'!BL43</f>
        <v>0</v>
      </c>
      <c r="AM43" s="314">
        <f>'청년 상시근로자수-2016'!BN43</f>
        <v>0</v>
      </c>
      <c r="AN43" s="312">
        <f>'청년 상시근로자수-2016'!BO43</f>
        <v>0</v>
      </c>
      <c r="AO43" s="313">
        <f>'청년 상시근로자수-2016'!BP43</f>
        <v>0</v>
      </c>
      <c r="AP43" s="314">
        <f>'청년 상시근로자수-2016'!BR43</f>
        <v>0</v>
      </c>
      <c r="AQ43" s="429">
        <f t="shared" si="0"/>
        <v>0</v>
      </c>
      <c r="AR43" s="336">
        <f t="shared" si="1"/>
        <v>0</v>
      </c>
      <c r="AS43" s="358">
        <f>'청년 상시근로자수-2016'!CE43</f>
        <v>0</v>
      </c>
      <c r="AT43" s="359">
        <f>'청년 상시근로자수-2016'!CF43</f>
        <v>0</v>
      </c>
      <c r="AU43" s="340">
        <f t="shared" si="2"/>
        <v>0</v>
      </c>
      <c r="AV43" s="308" t="str">
        <f t="shared" si="3"/>
        <v/>
      </c>
    </row>
    <row r="44" spans="1:48" hidden="1">
      <c r="A44" s="327">
        <f t="shared" si="4"/>
        <v>40</v>
      </c>
      <c r="B44" s="318" t="str">
        <f>IF('청년 상시근로자수-2016'!C44="","",'청년 상시근로자수-2016'!C44)</f>
        <v/>
      </c>
      <c r="C44" s="319" t="str">
        <f>IF('청년 상시근로자수-2016'!E44="","",'청년 상시근로자수-2016'!E44)</f>
        <v/>
      </c>
      <c r="D44" s="332" t="str">
        <f>IF('청년 상시근로자수-2016'!I44="","",'청년 상시근로자수-2016'!I44)</f>
        <v/>
      </c>
      <c r="E44" s="332" t="str">
        <f>IF('청년 상시근로자수-2016'!J44="","",'청년 상시근로자수-2016'!J44)</f>
        <v/>
      </c>
      <c r="F44" s="424" t="str">
        <f>IF('청년 상시근로자수-2016'!H44="","",'청년 상시근로자수-2016'!H44)</f>
        <v/>
      </c>
      <c r="G44" s="312">
        <f>'청년 상시근로자수-2016'!W44</f>
        <v>0</v>
      </c>
      <c r="H44" s="313">
        <f>'청년 상시근로자수-2016'!X44</f>
        <v>0</v>
      </c>
      <c r="I44" s="314">
        <f>'청년 상시근로자수-2016'!Z44</f>
        <v>0</v>
      </c>
      <c r="J44" s="312">
        <f>'청년 상시근로자수-2016'!AA44</f>
        <v>0</v>
      </c>
      <c r="K44" s="313">
        <f>'청년 상시근로자수-2016'!AB44</f>
        <v>0</v>
      </c>
      <c r="L44" s="314">
        <f>'청년 상시근로자수-2016'!AD44</f>
        <v>0</v>
      </c>
      <c r="M44" s="312">
        <f>'청년 상시근로자수-2016'!AE44</f>
        <v>0</v>
      </c>
      <c r="N44" s="313">
        <f>'청년 상시근로자수-2016'!AF44</f>
        <v>0</v>
      </c>
      <c r="O44" s="314">
        <f>'청년 상시근로자수-2016'!AH44</f>
        <v>0</v>
      </c>
      <c r="P44" s="312">
        <f>'청년 상시근로자수-2016'!AI44</f>
        <v>0</v>
      </c>
      <c r="Q44" s="313">
        <f>'청년 상시근로자수-2016'!AJ44</f>
        <v>0</v>
      </c>
      <c r="R44" s="314">
        <f>'청년 상시근로자수-2016'!AL44</f>
        <v>0</v>
      </c>
      <c r="S44" s="312">
        <f>'청년 상시근로자수-2016'!AM44</f>
        <v>0</v>
      </c>
      <c r="T44" s="313">
        <f>'청년 상시근로자수-2016'!AN44</f>
        <v>0</v>
      </c>
      <c r="U44" s="314">
        <f>'청년 상시근로자수-2016'!AP44</f>
        <v>0</v>
      </c>
      <c r="V44" s="312">
        <f>'청년 상시근로자수-2016'!AQ44</f>
        <v>0</v>
      </c>
      <c r="W44" s="313">
        <f>'청년 상시근로자수-2016'!AR44</f>
        <v>0</v>
      </c>
      <c r="X44" s="314">
        <f>'청년 상시근로자수-2016'!AT44</f>
        <v>0</v>
      </c>
      <c r="Y44" s="312">
        <f>'청년 상시근로자수-2016'!AU44</f>
        <v>0</v>
      </c>
      <c r="Z44" s="313">
        <f>'청년 상시근로자수-2016'!AV44</f>
        <v>0</v>
      </c>
      <c r="AA44" s="314">
        <f>'청년 상시근로자수-2016'!AX44</f>
        <v>0</v>
      </c>
      <c r="AB44" s="312">
        <f>'청년 상시근로자수-2016'!AY44</f>
        <v>0</v>
      </c>
      <c r="AC44" s="313">
        <f>'청년 상시근로자수-2016'!AZ44</f>
        <v>0</v>
      </c>
      <c r="AD44" s="314">
        <f>'청년 상시근로자수-2016'!BB44</f>
        <v>0</v>
      </c>
      <c r="AE44" s="312">
        <f>'청년 상시근로자수-2016'!BC44</f>
        <v>0</v>
      </c>
      <c r="AF44" s="313">
        <f>'청년 상시근로자수-2016'!BD44</f>
        <v>0</v>
      </c>
      <c r="AG44" s="314">
        <f>'청년 상시근로자수-2016'!BF44</f>
        <v>0</v>
      </c>
      <c r="AH44" s="312">
        <f>'청년 상시근로자수-2016'!BG44</f>
        <v>0</v>
      </c>
      <c r="AI44" s="313">
        <f>'청년 상시근로자수-2016'!BH44</f>
        <v>0</v>
      </c>
      <c r="AJ44" s="314">
        <f>'청년 상시근로자수-2016'!BJ44</f>
        <v>0</v>
      </c>
      <c r="AK44" s="312">
        <f>'청년 상시근로자수-2016'!BK44</f>
        <v>0</v>
      </c>
      <c r="AL44" s="313">
        <f>'청년 상시근로자수-2016'!BL44</f>
        <v>0</v>
      </c>
      <c r="AM44" s="314">
        <f>'청년 상시근로자수-2016'!BN44</f>
        <v>0</v>
      </c>
      <c r="AN44" s="312">
        <f>'청년 상시근로자수-2016'!BO44</f>
        <v>0</v>
      </c>
      <c r="AO44" s="313">
        <f>'청년 상시근로자수-2016'!BP44</f>
        <v>0</v>
      </c>
      <c r="AP44" s="314">
        <f>'청년 상시근로자수-2016'!BR44</f>
        <v>0</v>
      </c>
      <c r="AQ44" s="429">
        <f t="shared" si="0"/>
        <v>0</v>
      </c>
      <c r="AR44" s="336">
        <f t="shared" si="1"/>
        <v>0</v>
      </c>
      <c r="AS44" s="358">
        <f>'청년 상시근로자수-2016'!CE44</f>
        <v>0</v>
      </c>
      <c r="AT44" s="359">
        <f>'청년 상시근로자수-2016'!CF44</f>
        <v>0</v>
      </c>
      <c r="AU44" s="340">
        <f t="shared" si="2"/>
        <v>0</v>
      </c>
      <c r="AV44" s="308" t="str">
        <f t="shared" si="3"/>
        <v/>
      </c>
    </row>
    <row r="45" spans="1:48" hidden="1">
      <c r="A45" s="327">
        <f t="shared" si="4"/>
        <v>41</v>
      </c>
      <c r="B45" s="318" t="str">
        <f>IF('청년 상시근로자수-2016'!C45="","",'청년 상시근로자수-2016'!C45)</f>
        <v/>
      </c>
      <c r="C45" s="319" t="str">
        <f>IF('청년 상시근로자수-2016'!E45="","",'청년 상시근로자수-2016'!E45)</f>
        <v/>
      </c>
      <c r="D45" s="332" t="str">
        <f>IF('청년 상시근로자수-2016'!I45="","",'청년 상시근로자수-2016'!I45)</f>
        <v/>
      </c>
      <c r="E45" s="332" t="str">
        <f>IF('청년 상시근로자수-2016'!J45="","",'청년 상시근로자수-2016'!J45)</f>
        <v/>
      </c>
      <c r="F45" s="424" t="str">
        <f>IF('청년 상시근로자수-2016'!H45="","",'청년 상시근로자수-2016'!H45)</f>
        <v/>
      </c>
      <c r="G45" s="312">
        <f>'청년 상시근로자수-2016'!W45</f>
        <v>0</v>
      </c>
      <c r="H45" s="313">
        <f>'청년 상시근로자수-2016'!X45</f>
        <v>0</v>
      </c>
      <c r="I45" s="314">
        <f>'청년 상시근로자수-2016'!Z45</f>
        <v>0</v>
      </c>
      <c r="J45" s="312">
        <f>'청년 상시근로자수-2016'!AA45</f>
        <v>0</v>
      </c>
      <c r="K45" s="313">
        <f>'청년 상시근로자수-2016'!AB45</f>
        <v>0</v>
      </c>
      <c r="L45" s="314">
        <f>'청년 상시근로자수-2016'!AD45</f>
        <v>0</v>
      </c>
      <c r="M45" s="312">
        <f>'청년 상시근로자수-2016'!AE45</f>
        <v>0</v>
      </c>
      <c r="N45" s="313">
        <f>'청년 상시근로자수-2016'!AF45</f>
        <v>0</v>
      </c>
      <c r="O45" s="314">
        <f>'청년 상시근로자수-2016'!AH45</f>
        <v>0</v>
      </c>
      <c r="P45" s="312">
        <f>'청년 상시근로자수-2016'!AI45</f>
        <v>0</v>
      </c>
      <c r="Q45" s="313">
        <f>'청년 상시근로자수-2016'!AJ45</f>
        <v>0</v>
      </c>
      <c r="R45" s="314">
        <f>'청년 상시근로자수-2016'!AL45</f>
        <v>0</v>
      </c>
      <c r="S45" s="312">
        <f>'청년 상시근로자수-2016'!AM45</f>
        <v>0</v>
      </c>
      <c r="T45" s="313">
        <f>'청년 상시근로자수-2016'!AN45</f>
        <v>0</v>
      </c>
      <c r="U45" s="314">
        <f>'청년 상시근로자수-2016'!AP45</f>
        <v>0</v>
      </c>
      <c r="V45" s="312">
        <f>'청년 상시근로자수-2016'!AQ45</f>
        <v>0</v>
      </c>
      <c r="W45" s="313">
        <f>'청년 상시근로자수-2016'!AR45</f>
        <v>0</v>
      </c>
      <c r="X45" s="314">
        <f>'청년 상시근로자수-2016'!AT45</f>
        <v>0</v>
      </c>
      <c r="Y45" s="312">
        <f>'청년 상시근로자수-2016'!AU45</f>
        <v>0</v>
      </c>
      <c r="Z45" s="313">
        <f>'청년 상시근로자수-2016'!AV45</f>
        <v>0</v>
      </c>
      <c r="AA45" s="314">
        <f>'청년 상시근로자수-2016'!AX45</f>
        <v>0</v>
      </c>
      <c r="AB45" s="312">
        <f>'청년 상시근로자수-2016'!AY45</f>
        <v>0</v>
      </c>
      <c r="AC45" s="313">
        <f>'청년 상시근로자수-2016'!AZ45</f>
        <v>0</v>
      </c>
      <c r="AD45" s="314">
        <f>'청년 상시근로자수-2016'!BB45</f>
        <v>0</v>
      </c>
      <c r="AE45" s="312">
        <f>'청년 상시근로자수-2016'!BC45</f>
        <v>0</v>
      </c>
      <c r="AF45" s="313">
        <f>'청년 상시근로자수-2016'!BD45</f>
        <v>0</v>
      </c>
      <c r="AG45" s="314">
        <f>'청년 상시근로자수-2016'!BF45</f>
        <v>0</v>
      </c>
      <c r="AH45" s="312">
        <f>'청년 상시근로자수-2016'!BG45</f>
        <v>0</v>
      </c>
      <c r="AI45" s="313">
        <f>'청년 상시근로자수-2016'!BH45</f>
        <v>0</v>
      </c>
      <c r="AJ45" s="314">
        <f>'청년 상시근로자수-2016'!BJ45</f>
        <v>0</v>
      </c>
      <c r="AK45" s="312">
        <f>'청년 상시근로자수-2016'!BK45</f>
        <v>0</v>
      </c>
      <c r="AL45" s="313">
        <f>'청년 상시근로자수-2016'!BL45</f>
        <v>0</v>
      </c>
      <c r="AM45" s="314">
        <f>'청년 상시근로자수-2016'!BN45</f>
        <v>0</v>
      </c>
      <c r="AN45" s="312">
        <f>'청년 상시근로자수-2016'!BO45</f>
        <v>0</v>
      </c>
      <c r="AO45" s="313">
        <f>'청년 상시근로자수-2016'!BP45</f>
        <v>0</v>
      </c>
      <c r="AP45" s="314">
        <f>'청년 상시근로자수-2016'!BR45</f>
        <v>0</v>
      </c>
      <c r="AQ45" s="429">
        <f t="shared" si="0"/>
        <v>0</v>
      </c>
      <c r="AR45" s="336">
        <f t="shared" si="1"/>
        <v>0</v>
      </c>
      <c r="AS45" s="358">
        <f>'청년 상시근로자수-2016'!CE45</f>
        <v>0</v>
      </c>
      <c r="AT45" s="359">
        <f>'청년 상시근로자수-2016'!CF45</f>
        <v>0</v>
      </c>
      <c r="AU45" s="340">
        <f t="shared" si="2"/>
        <v>0</v>
      </c>
      <c r="AV45" s="308" t="str">
        <f t="shared" si="3"/>
        <v/>
      </c>
    </row>
    <row r="46" spans="1:48" hidden="1">
      <c r="A46" s="327">
        <f t="shared" si="4"/>
        <v>42</v>
      </c>
      <c r="B46" s="318" t="str">
        <f>IF('청년 상시근로자수-2016'!C46="","",'청년 상시근로자수-2016'!C46)</f>
        <v/>
      </c>
      <c r="C46" s="319" t="str">
        <f>IF('청년 상시근로자수-2016'!E46="","",'청년 상시근로자수-2016'!E46)</f>
        <v/>
      </c>
      <c r="D46" s="332" t="str">
        <f>IF('청년 상시근로자수-2016'!I46="","",'청년 상시근로자수-2016'!I46)</f>
        <v/>
      </c>
      <c r="E46" s="332" t="str">
        <f>IF('청년 상시근로자수-2016'!J46="","",'청년 상시근로자수-2016'!J46)</f>
        <v/>
      </c>
      <c r="F46" s="424" t="str">
        <f>IF('청년 상시근로자수-2016'!H46="","",'청년 상시근로자수-2016'!H46)</f>
        <v/>
      </c>
      <c r="G46" s="312">
        <f>'청년 상시근로자수-2016'!W46</f>
        <v>0</v>
      </c>
      <c r="H46" s="313">
        <f>'청년 상시근로자수-2016'!X46</f>
        <v>0</v>
      </c>
      <c r="I46" s="314">
        <f>'청년 상시근로자수-2016'!Z46</f>
        <v>0</v>
      </c>
      <c r="J46" s="312">
        <f>'청년 상시근로자수-2016'!AA46</f>
        <v>0</v>
      </c>
      <c r="K46" s="313">
        <f>'청년 상시근로자수-2016'!AB46</f>
        <v>0</v>
      </c>
      <c r="L46" s="314">
        <f>'청년 상시근로자수-2016'!AD46</f>
        <v>0</v>
      </c>
      <c r="M46" s="312">
        <f>'청년 상시근로자수-2016'!AE46</f>
        <v>0</v>
      </c>
      <c r="N46" s="313">
        <f>'청년 상시근로자수-2016'!AF46</f>
        <v>0</v>
      </c>
      <c r="O46" s="314">
        <f>'청년 상시근로자수-2016'!AH46</f>
        <v>0</v>
      </c>
      <c r="P46" s="312">
        <f>'청년 상시근로자수-2016'!AI46</f>
        <v>0</v>
      </c>
      <c r="Q46" s="313">
        <f>'청년 상시근로자수-2016'!AJ46</f>
        <v>0</v>
      </c>
      <c r="R46" s="314">
        <f>'청년 상시근로자수-2016'!AL46</f>
        <v>0</v>
      </c>
      <c r="S46" s="312">
        <f>'청년 상시근로자수-2016'!AM46</f>
        <v>0</v>
      </c>
      <c r="T46" s="313">
        <f>'청년 상시근로자수-2016'!AN46</f>
        <v>0</v>
      </c>
      <c r="U46" s="314">
        <f>'청년 상시근로자수-2016'!AP46</f>
        <v>0</v>
      </c>
      <c r="V46" s="312">
        <f>'청년 상시근로자수-2016'!AQ46</f>
        <v>0</v>
      </c>
      <c r="W46" s="313">
        <f>'청년 상시근로자수-2016'!AR46</f>
        <v>0</v>
      </c>
      <c r="X46" s="314">
        <f>'청년 상시근로자수-2016'!AT46</f>
        <v>0</v>
      </c>
      <c r="Y46" s="312">
        <f>'청년 상시근로자수-2016'!AU46</f>
        <v>0</v>
      </c>
      <c r="Z46" s="313">
        <f>'청년 상시근로자수-2016'!AV46</f>
        <v>0</v>
      </c>
      <c r="AA46" s="314">
        <f>'청년 상시근로자수-2016'!AX46</f>
        <v>0</v>
      </c>
      <c r="AB46" s="312">
        <f>'청년 상시근로자수-2016'!AY46</f>
        <v>0</v>
      </c>
      <c r="AC46" s="313">
        <f>'청년 상시근로자수-2016'!AZ46</f>
        <v>0</v>
      </c>
      <c r="AD46" s="314">
        <f>'청년 상시근로자수-2016'!BB46</f>
        <v>0</v>
      </c>
      <c r="AE46" s="312">
        <f>'청년 상시근로자수-2016'!BC46</f>
        <v>0</v>
      </c>
      <c r="AF46" s="313">
        <f>'청년 상시근로자수-2016'!BD46</f>
        <v>0</v>
      </c>
      <c r="AG46" s="314">
        <f>'청년 상시근로자수-2016'!BF46</f>
        <v>0</v>
      </c>
      <c r="AH46" s="312">
        <f>'청년 상시근로자수-2016'!BG46</f>
        <v>0</v>
      </c>
      <c r="AI46" s="313">
        <f>'청년 상시근로자수-2016'!BH46</f>
        <v>0</v>
      </c>
      <c r="AJ46" s="314">
        <f>'청년 상시근로자수-2016'!BJ46</f>
        <v>0</v>
      </c>
      <c r="AK46" s="312">
        <f>'청년 상시근로자수-2016'!BK46</f>
        <v>0</v>
      </c>
      <c r="AL46" s="313">
        <f>'청년 상시근로자수-2016'!BL46</f>
        <v>0</v>
      </c>
      <c r="AM46" s="314">
        <f>'청년 상시근로자수-2016'!BN46</f>
        <v>0</v>
      </c>
      <c r="AN46" s="312">
        <f>'청년 상시근로자수-2016'!BO46</f>
        <v>0</v>
      </c>
      <c r="AO46" s="313">
        <f>'청년 상시근로자수-2016'!BP46</f>
        <v>0</v>
      </c>
      <c r="AP46" s="314">
        <f>'청년 상시근로자수-2016'!BR46</f>
        <v>0</v>
      </c>
      <c r="AQ46" s="429">
        <f t="shared" si="0"/>
        <v>0</v>
      </c>
      <c r="AR46" s="336">
        <f t="shared" si="1"/>
        <v>0</v>
      </c>
      <c r="AS46" s="358">
        <f>'청년 상시근로자수-2016'!CE46</f>
        <v>0</v>
      </c>
      <c r="AT46" s="359">
        <f>'청년 상시근로자수-2016'!CF46</f>
        <v>0</v>
      </c>
      <c r="AU46" s="340">
        <f t="shared" si="2"/>
        <v>0</v>
      </c>
      <c r="AV46" s="308" t="str">
        <f t="shared" si="3"/>
        <v/>
      </c>
    </row>
    <row r="47" spans="1:48" hidden="1">
      <c r="A47" s="327">
        <f t="shared" si="4"/>
        <v>43</v>
      </c>
      <c r="B47" s="318" t="str">
        <f>IF('청년 상시근로자수-2016'!C47="","",'청년 상시근로자수-2016'!C47)</f>
        <v/>
      </c>
      <c r="C47" s="319" t="str">
        <f>IF('청년 상시근로자수-2016'!E47="","",'청년 상시근로자수-2016'!E47)</f>
        <v/>
      </c>
      <c r="D47" s="332" t="str">
        <f>IF('청년 상시근로자수-2016'!I47="","",'청년 상시근로자수-2016'!I47)</f>
        <v/>
      </c>
      <c r="E47" s="332" t="str">
        <f>IF('청년 상시근로자수-2016'!J47="","",'청년 상시근로자수-2016'!J47)</f>
        <v/>
      </c>
      <c r="F47" s="424" t="str">
        <f>IF('청년 상시근로자수-2016'!H47="","",'청년 상시근로자수-2016'!H47)</f>
        <v/>
      </c>
      <c r="G47" s="312">
        <f>'청년 상시근로자수-2016'!W47</f>
        <v>0</v>
      </c>
      <c r="H47" s="313">
        <f>'청년 상시근로자수-2016'!X47</f>
        <v>0</v>
      </c>
      <c r="I47" s="314">
        <f>'청년 상시근로자수-2016'!Z47</f>
        <v>0</v>
      </c>
      <c r="J47" s="312">
        <f>'청년 상시근로자수-2016'!AA47</f>
        <v>0</v>
      </c>
      <c r="K47" s="313">
        <f>'청년 상시근로자수-2016'!AB47</f>
        <v>0</v>
      </c>
      <c r="L47" s="314">
        <f>'청년 상시근로자수-2016'!AD47</f>
        <v>0</v>
      </c>
      <c r="M47" s="312">
        <f>'청년 상시근로자수-2016'!AE47</f>
        <v>0</v>
      </c>
      <c r="N47" s="313">
        <f>'청년 상시근로자수-2016'!AF47</f>
        <v>0</v>
      </c>
      <c r="O47" s="314">
        <f>'청년 상시근로자수-2016'!AH47</f>
        <v>0</v>
      </c>
      <c r="P47" s="312">
        <f>'청년 상시근로자수-2016'!AI47</f>
        <v>0</v>
      </c>
      <c r="Q47" s="313">
        <f>'청년 상시근로자수-2016'!AJ47</f>
        <v>0</v>
      </c>
      <c r="R47" s="314">
        <f>'청년 상시근로자수-2016'!AL47</f>
        <v>0</v>
      </c>
      <c r="S47" s="312">
        <f>'청년 상시근로자수-2016'!AM47</f>
        <v>0</v>
      </c>
      <c r="T47" s="313">
        <f>'청년 상시근로자수-2016'!AN47</f>
        <v>0</v>
      </c>
      <c r="U47" s="314">
        <f>'청년 상시근로자수-2016'!AP47</f>
        <v>0</v>
      </c>
      <c r="V47" s="312">
        <f>'청년 상시근로자수-2016'!AQ47</f>
        <v>0</v>
      </c>
      <c r="W47" s="313">
        <f>'청년 상시근로자수-2016'!AR47</f>
        <v>0</v>
      </c>
      <c r="X47" s="314">
        <f>'청년 상시근로자수-2016'!AT47</f>
        <v>0</v>
      </c>
      <c r="Y47" s="312">
        <f>'청년 상시근로자수-2016'!AU47</f>
        <v>0</v>
      </c>
      <c r="Z47" s="313">
        <f>'청년 상시근로자수-2016'!AV47</f>
        <v>0</v>
      </c>
      <c r="AA47" s="314">
        <f>'청년 상시근로자수-2016'!AX47</f>
        <v>0</v>
      </c>
      <c r="AB47" s="312">
        <f>'청년 상시근로자수-2016'!AY47</f>
        <v>0</v>
      </c>
      <c r="AC47" s="313">
        <f>'청년 상시근로자수-2016'!AZ47</f>
        <v>0</v>
      </c>
      <c r="AD47" s="314">
        <f>'청년 상시근로자수-2016'!BB47</f>
        <v>0</v>
      </c>
      <c r="AE47" s="312">
        <f>'청년 상시근로자수-2016'!BC47</f>
        <v>0</v>
      </c>
      <c r="AF47" s="313">
        <f>'청년 상시근로자수-2016'!BD47</f>
        <v>0</v>
      </c>
      <c r="AG47" s="314">
        <f>'청년 상시근로자수-2016'!BF47</f>
        <v>0</v>
      </c>
      <c r="AH47" s="312">
        <f>'청년 상시근로자수-2016'!BG47</f>
        <v>0</v>
      </c>
      <c r="AI47" s="313">
        <f>'청년 상시근로자수-2016'!BH47</f>
        <v>0</v>
      </c>
      <c r="AJ47" s="314">
        <f>'청년 상시근로자수-2016'!BJ47</f>
        <v>0</v>
      </c>
      <c r="AK47" s="312">
        <f>'청년 상시근로자수-2016'!BK47</f>
        <v>0</v>
      </c>
      <c r="AL47" s="313">
        <f>'청년 상시근로자수-2016'!BL47</f>
        <v>0</v>
      </c>
      <c r="AM47" s="314">
        <f>'청년 상시근로자수-2016'!BN47</f>
        <v>0</v>
      </c>
      <c r="AN47" s="312">
        <f>'청년 상시근로자수-2016'!BO47</f>
        <v>0</v>
      </c>
      <c r="AO47" s="313">
        <f>'청년 상시근로자수-2016'!BP47</f>
        <v>0</v>
      </c>
      <c r="AP47" s="314">
        <f>'청년 상시근로자수-2016'!BR47</f>
        <v>0</v>
      </c>
      <c r="AQ47" s="429">
        <f t="shared" si="0"/>
        <v>0</v>
      </c>
      <c r="AR47" s="336">
        <f t="shared" si="1"/>
        <v>0</v>
      </c>
      <c r="AS47" s="358">
        <f>'청년 상시근로자수-2016'!CE47</f>
        <v>0</v>
      </c>
      <c r="AT47" s="359">
        <f>'청년 상시근로자수-2016'!CF47</f>
        <v>0</v>
      </c>
      <c r="AU47" s="340">
        <f t="shared" si="2"/>
        <v>0</v>
      </c>
      <c r="AV47" s="308" t="str">
        <f t="shared" si="3"/>
        <v/>
      </c>
    </row>
    <row r="48" spans="1:48" hidden="1">
      <c r="A48" s="327">
        <f t="shared" si="4"/>
        <v>44</v>
      </c>
      <c r="B48" s="318" t="str">
        <f>IF('청년 상시근로자수-2016'!C48="","",'청년 상시근로자수-2016'!C48)</f>
        <v/>
      </c>
      <c r="C48" s="319" t="str">
        <f>IF('청년 상시근로자수-2016'!E48="","",'청년 상시근로자수-2016'!E48)</f>
        <v/>
      </c>
      <c r="D48" s="332" t="str">
        <f>IF('청년 상시근로자수-2016'!I48="","",'청년 상시근로자수-2016'!I48)</f>
        <v/>
      </c>
      <c r="E48" s="332" t="str">
        <f>IF('청년 상시근로자수-2016'!J48="","",'청년 상시근로자수-2016'!J48)</f>
        <v/>
      </c>
      <c r="F48" s="424" t="str">
        <f>IF('청년 상시근로자수-2016'!H48="","",'청년 상시근로자수-2016'!H48)</f>
        <v/>
      </c>
      <c r="G48" s="312">
        <f>'청년 상시근로자수-2016'!W48</f>
        <v>0</v>
      </c>
      <c r="H48" s="313">
        <f>'청년 상시근로자수-2016'!X48</f>
        <v>0</v>
      </c>
      <c r="I48" s="314">
        <f>'청년 상시근로자수-2016'!Z48</f>
        <v>0</v>
      </c>
      <c r="J48" s="312">
        <f>'청년 상시근로자수-2016'!AA48</f>
        <v>0</v>
      </c>
      <c r="K48" s="313">
        <f>'청년 상시근로자수-2016'!AB48</f>
        <v>0</v>
      </c>
      <c r="L48" s="314">
        <f>'청년 상시근로자수-2016'!AD48</f>
        <v>0</v>
      </c>
      <c r="M48" s="312">
        <f>'청년 상시근로자수-2016'!AE48</f>
        <v>0</v>
      </c>
      <c r="N48" s="313">
        <f>'청년 상시근로자수-2016'!AF48</f>
        <v>0</v>
      </c>
      <c r="O48" s="314">
        <f>'청년 상시근로자수-2016'!AH48</f>
        <v>0</v>
      </c>
      <c r="P48" s="312">
        <f>'청년 상시근로자수-2016'!AI48</f>
        <v>0</v>
      </c>
      <c r="Q48" s="313">
        <f>'청년 상시근로자수-2016'!AJ48</f>
        <v>0</v>
      </c>
      <c r="R48" s="314">
        <f>'청년 상시근로자수-2016'!AL48</f>
        <v>0</v>
      </c>
      <c r="S48" s="312">
        <f>'청년 상시근로자수-2016'!AM48</f>
        <v>0</v>
      </c>
      <c r="T48" s="313">
        <f>'청년 상시근로자수-2016'!AN48</f>
        <v>0</v>
      </c>
      <c r="U48" s="314">
        <f>'청년 상시근로자수-2016'!AP48</f>
        <v>0</v>
      </c>
      <c r="V48" s="312">
        <f>'청년 상시근로자수-2016'!AQ48</f>
        <v>0</v>
      </c>
      <c r="W48" s="313">
        <f>'청년 상시근로자수-2016'!AR48</f>
        <v>0</v>
      </c>
      <c r="X48" s="314">
        <f>'청년 상시근로자수-2016'!AT48</f>
        <v>0</v>
      </c>
      <c r="Y48" s="312">
        <f>'청년 상시근로자수-2016'!AU48</f>
        <v>0</v>
      </c>
      <c r="Z48" s="313">
        <f>'청년 상시근로자수-2016'!AV48</f>
        <v>0</v>
      </c>
      <c r="AA48" s="314">
        <f>'청년 상시근로자수-2016'!AX48</f>
        <v>0</v>
      </c>
      <c r="AB48" s="312">
        <f>'청년 상시근로자수-2016'!AY48</f>
        <v>0</v>
      </c>
      <c r="AC48" s="313">
        <f>'청년 상시근로자수-2016'!AZ48</f>
        <v>0</v>
      </c>
      <c r="AD48" s="314">
        <f>'청년 상시근로자수-2016'!BB48</f>
        <v>0</v>
      </c>
      <c r="AE48" s="312">
        <f>'청년 상시근로자수-2016'!BC48</f>
        <v>0</v>
      </c>
      <c r="AF48" s="313">
        <f>'청년 상시근로자수-2016'!BD48</f>
        <v>0</v>
      </c>
      <c r="AG48" s="314">
        <f>'청년 상시근로자수-2016'!BF48</f>
        <v>0</v>
      </c>
      <c r="AH48" s="312">
        <f>'청년 상시근로자수-2016'!BG48</f>
        <v>0</v>
      </c>
      <c r="AI48" s="313">
        <f>'청년 상시근로자수-2016'!BH48</f>
        <v>0</v>
      </c>
      <c r="AJ48" s="314">
        <f>'청년 상시근로자수-2016'!BJ48</f>
        <v>0</v>
      </c>
      <c r="AK48" s="312">
        <f>'청년 상시근로자수-2016'!BK48</f>
        <v>0</v>
      </c>
      <c r="AL48" s="313">
        <f>'청년 상시근로자수-2016'!BL48</f>
        <v>0</v>
      </c>
      <c r="AM48" s="314">
        <f>'청년 상시근로자수-2016'!BN48</f>
        <v>0</v>
      </c>
      <c r="AN48" s="312">
        <f>'청년 상시근로자수-2016'!BO48</f>
        <v>0</v>
      </c>
      <c r="AO48" s="313">
        <f>'청년 상시근로자수-2016'!BP48</f>
        <v>0</v>
      </c>
      <c r="AP48" s="314">
        <f>'청년 상시근로자수-2016'!BR48</f>
        <v>0</v>
      </c>
      <c r="AQ48" s="429">
        <f t="shared" si="0"/>
        <v>0</v>
      </c>
      <c r="AR48" s="336">
        <f t="shared" si="1"/>
        <v>0</v>
      </c>
      <c r="AS48" s="358">
        <f>'청년 상시근로자수-2016'!CE48</f>
        <v>0</v>
      </c>
      <c r="AT48" s="359">
        <f>'청년 상시근로자수-2016'!CF48</f>
        <v>0</v>
      </c>
      <c r="AU48" s="340">
        <f t="shared" si="2"/>
        <v>0</v>
      </c>
      <c r="AV48" s="308" t="str">
        <f t="shared" si="3"/>
        <v/>
      </c>
    </row>
    <row r="49" spans="1:48" hidden="1">
      <c r="A49" s="327">
        <f t="shared" si="4"/>
        <v>45</v>
      </c>
      <c r="B49" s="318" t="str">
        <f>IF('청년 상시근로자수-2016'!C49="","",'청년 상시근로자수-2016'!C49)</f>
        <v/>
      </c>
      <c r="C49" s="319" t="str">
        <f>IF('청년 상시근로자수-2016'!E49="","",'청년 상시근로자수-2016'!E49)</f>
        <v/>
      </c>
      <c r="D49" s="332" t="str">
        <f>IF('청년 상시근로자수-2016'!I49="","",'청년 상시근로자수-2016'!I49)</f>
        <v/>
      </c>
      <c r="E49" s="332" t="str">
        <f>IF('청년 상시근로자수-2016'!J49="","",'청년 상시근로자수-2016'!J49)</f>
        <v/>
      </c>
      <c r="F49" s="424" t="str">
        <f>IF('청년 상시근로자수-2016'!H49="","",'청년 상시근로자수-2016'!H49)</f>
        <v/>
      </c>
      <c r="G49" s="312">
        <f>'청년 상시근로자수-2016'!W49</f>
        <v>0</v>
      </c>
      <c r="H49" s="313">
        <f>'청년 상시근로자수-2016'!X49</f>
        <v>0</v>
      </c>
      <c r="I49" s="314">
        <f>'청년 상시근로자수-2016'!Z49</f>
        <v>0</v>
      </c>
      <c r="J49" s="312">
        <f>'청년 상시근로자수-2016'!AA49</f>
        <v>0</v>
      </c>
      <c r="K49" s="313">
        <f>'청년 상시근로자수-2016'!AB49</f>
        <v>0</v>
      </c>
      <c r="L49" s="314">
        <f>'청년 상시근로자수-2016'!AD49</f>
        <v>0</v>
      </c>
      <c r="M49" s="312">
        <f>'청년 상시근로자수-2016'!AE49</f>
        <v>0</v>
      </c>
      <c r="N49" s="313">
        <f>'청년 상시근로자수-2016'!AF49</f>
        <v>0</v>
      </c>
      <c r="O49" s="314">
        <f>'청년 상시근로자수-2016'!AH49</f>
        <v>0</v>
      </c>
      <c r="P49" s="312">
        <f>'청년 상시근로자수-2016'!AI49</f>
        <v>0</v>
      </c>
      <c r="Q49" s="313">
        <f>'청년 상시근로자수-2016'!AJ49</f>
        <v>0</v>
      </c>
      <c r="R49" s="314">
        <f>'청년 상시근로자수-2016'!AL49</f>
        <v>0</v>
      </c>
      <c r="S49" s="312">
        <f>'청년 상시근로자수-2016'!AM49</f>
        <v>0</v>
      </c>
      <c r="T49" s="313">
        <f>'청년 상시근로자수-2016'!AN49</f>
        <v>0</v>
      </c>
      <c r="U49" s="314">
        <f>'청년 상시근로자수-2016'!AP49</f>
        <v>0</v>
      </c>
      <c r="V49" s="312">
        <f>'청년 상시근로자수-2016'!AQ49</f>
        <v>0</v>
      </c>
      <c r="W49" s="313">
        <f>'청년 상시근로자수-2016'!AR49</f>
        <v>0</v>
      </c>
      <c r="X49" s="314">
        <f>'청년 상시근로자수-2016'!AT49</f>
        <v>0</v>
      </c>
      <c r="Y49" s="312">
        <f>'청년 상시근로자수-2016'!AU49</f>
        <v>0</v>
      </c>
      <c r="Z49" s="313">
        <f>'청년 상시근로자수-2016'!AV49</f>
        <v>0</v>
      </c>
      <c r="AA49" s="314">
        <f>'청년 상시근로자수-2016'!AX49</f>
        <v>0</v>
      </c>
      <c r="AB49" s="312">
        <f>'청년 상시근로자수-2016'!AY49</f>
        <v>0</v>
      </c>
      <c r="AC49" s="313">
        <f>'청년 상시근로자수-2016'!AZ49</f>
        <v>0</v>
      </c>
      <c r="AD49" s="314">
        <f>'청년 상시근로자수-2016'!BB49</f>
        <v>0</v>
      </c>
      <c r="AE49" s="312">
        <f>'청년 상시근로자수-2016'!BC49</f>
        <v>0</v>
      </c>
      <c r="AF49" s="313">
        <f>'청년 상시근로자수-2016'!BD49</f>
        <v>0</v>
      </c>
      <c r="AG49" s="314">
        <f>'청년 상시근로자수-2016'!BF49</f>
        <v>0</v>
      </c>
      <c r="AH49" s="312">
        <f>'청년 상시근로자수-2016'!BG49</f>
        <v>0</v>
      </c>
      <c r="AI49" s="313">
        <f>'청년 상시근로자수-2016'!BH49</f>
        <v>0</v>
      </c>
      <c r="AJ49" s="314">
        <f>'청년 상시근로자수-2016'!BJ49</f>
        <v>0</v>
      </c>
      <c r="AK49" s="312">
        <f>'청년 상시근로자수-2016'!BK49</f>
        <v>0</v>
      </c>
      <c r="AL49" s="313">
        <f>'청년 상시근로자수-2016'!BL49</f>
        <v>0</v>
      </c>
      <c r="AM49" s="314">
        <f>'청년 상시근로자수-2016'!BN49</f>
        <v>0</v>
      </c>
      <c r="AN49" s="312">
        <f>'청년 상시근로자수-2016'!BO49</f>
        <v>0</v>
      </c>
      <c r="AO49" s="313">
        <f>'청년 상시근로자수-2016'!BP49</f>
        <v>0</v>
      </c>
      <c r="AP49" s="314">
        <f>'청년 상시근로자수-2016'!BR49</f>
        <v>0</v>
      </c>
      <c r="AQ49" s="429">
        <f t="shared" si="0"/>
        <v>0</v>
      </c>
      <c r="AR49" s="336">
        <f t="shared" si="1"/>
        <v>0</v>
      </c>
      <c r="AS49" s="358">
        <f>'청년 상시근로자수-2016'!CE49</f>
        <v>0</v>
      </c>
      <c r="AT49" s="359">
        <f>'청년 상시근로자수-2016'!CF49</f>
        <v>0</v>
      </c>
      <c r="AU49" s="340">
        <f t="shared" si="2"/>
        <v>0</v>
      </c>
      <c r="AV49" s="308" t="str">
        <f t="shared" si="3"/>
        <v/>
      </c>
    </row>
    <row r="50" spans="1:48" hidden="1">
      <c r="A50" s="327">
        <f t="shared" si="4"/>
        <v>46</v>
      </c>
      <c r="B50" s="318" t="str">
        <f>IF('청년 상시근로자수-2016'!C50="","",'청년 상시근로자수-2016'!C50)</f>
        <v/>
      </c>
      <c r="C50" s="319" t="str">
        <f>IF('청년 상시근로자수-2016'!E50="","",'청년 상시근로자수-2016'!E50)</f>
        <v/>
      </c>
      <c r="D50" s="332" t="str">
        <f>IF('청년 상시근로자수-2016'!I50="","",'청년 상시근로자수-2016'!I50)</f>
        <v/>
      </c>
      <c r="E50" s="332" t="str">
        <f>IF('청년 상시근로자수-2016'!J50="","",'청년 상시근로자수-2016'!J50)</f>
        <v/>
      </c>
      <c r="F50" s="424" t="str">
        <f>IF('청년 상시근로자수-2016'!H50="","",'청년 상시근로자수-2016'!H50)</f>
        <v/>
      </c>
      <c r="G50" s="312">
        <f>'청년 상시근로자수-2016'!W50</f>
        <v>0</v>
      </c>
      <c r="H50" s="313">
        <f>'청년 상시근로자수-2016'!X50</f>
        <v>0</v>
      </c>
      <c r="I50" s="314">
        <f>'청년 상시근로자수-2016'!Z50</f>
        <v>0</v>
      </c>
      <c r="J50" s="312">
        <f>'청년 상시근로자수-2016'!AA50</f>
        <v>0</v>
      </c>
      <c r="K50" s="313">
        <f>'청년 상시근로자수-2016'!AB50</f>
        <v>0</v>
      </c>
      <c r="L50" s="314">
        <f>'청년 상시근로자수-2016'!AD50</f>
        <v>0</v>
      </c>
      <c r="M50" s="312">
        <f>'청년 상시근로자수-2016'!AE50</f>
        <v>0</v>
      </c>
      <c r="N50" s="313">
        <f>'청년 상시근로자수-2016'!AF50</f>
        <v>0</v>
      </c>
      <c r="O50" s="314">
        <f>'청년 상시근로자수-2016'!AH50</f>
        <v>0</v>
      </c>
      <c r="P50" s="312">
        <f>'청년 상시근로자수-2016'!AI50</f>
        <v>0</v>
      </c>
      <c r="Q50" s="313">
        <f>'청년 상시근로자수-2016'!AJ50</f>
        <v>0</v>
      </c>
      <c r="R50" s="314">
        <f>'청년 상시근로자수-2016'!AL50</f>
        <v>0</v>
      </c>
      <c r="S50" s="312">
        <f>'청년 상시근로자수-2016'!AM50</f>
        <v>0</v>
      </c>
      <c r="T50" s="313">
        <f>'청년 상시근로자수-2016'!AN50</f>
        <v>0</v>
      </c>
      <c r="U50" s="314">
        <f>'청년 상시근로자수-2016'!AP50</f>
        <v>0</v>
      </c>
      <c r="V50" s="312">
        <f>'청년 상시근로자수-2016'!AQ50</f>
        <v>0</v>
      </c>
      <c r="W50" s="313">
        <f>'청년 상시근로자수-2016'!AR50</f>
        <v>0</v>
      </c>
      <c r="X50" s="314">
        <f>'청년 상시근로자수-2016'!AT50</f>
        <v>0</v>
      </c>
      <c r="Y50" s="312">
        <f>'청년 상시근로자수-2016'!AU50</f>
        <v>0</v>
      </c>
      <c r="Z50" s="313">
        <f>'청년 상시근로자수-2016'!AV50</f>
        <v>0</v>
      </c>
      <c r="AA50" s="314">
        <f>'청년 상시근로자수-2016'!AX50</f>
        <v>0</v>
      </c>
      <c r="AB50" s="312">
        <f>'청년 상시근로자수-2016'!AY50</f>
        <v>0</v>
      </c>
      <c r="AC50" s="313">
        <f>'청년 상시근로자수-2016'!AZ50</f>
        <v>0</v>
      </c>
      <c r="AD50" s="314">
        <f>'청년 상시근로자수-2016'!BB50</f>
        <v>0</v>
      </c>
      <c r="AE50" s="312">
        <f>'청년 상시근로자수-2016'!BC50</f>
        <v>0</v>
      </c>
      <c r="AF50" s="313">
        <f>'청년 상시근로자수-2016'!BD50</f>
        <v>0</v>
      </c>
      <c r="AG50" s="314">
        <f>'청년 상시근로자수-2016'!BF50</f>
        <v>0</v>
      </c>
      <c r="AH50" s="312">
        <f>'청년 상시근로자수-2016'!BG50</f>
        <v>0</v>
      </c>
      <c r="AI50" s="313">
        <f>'청년 상시근로자수-2016'!BH50</f>
        <v>0</v>
      </c>
      <c r="AJ50" s="314">
        <f>'청년 상시근로자수-2016'!BJ50</f>
        <v>0</v>
      </c>
      <c r="AK50" s="312">
        <f>'청년 상시근로자수-2016'!BK50</f>
        <v>0</v>
      </c>
      <c r="AL50" s="313">
        <f>'청년 상시근로자수-2016'!BL50</f>
        <v>0</v>
      </c>
      <c r="AM50" s="314">
        <f>'청년 상시근로자수-2016'!BN50</f>
        <v>0</v>
      </c>
      <c r="AN50" s="312">
        <f>'청년 상시근로자수-2016'!BO50</f>
        <v>0</v>
      </c>
      <c r="AO50" s="313">
        <f>'청년 상시근로자수-2016'!BP50</f>
        <v>0</v>
      </c>
      <c r="AP50" s="314">
        <f>'청년 상시근로자수-2016'!BR50</f>
        <v>0</v>
      </c>
      <c r="AQ50" s="429">
        <f t="shared" si="0"/>
        <v>0</v>
      </c>
      <c r="AR50" s="336">
        <f t="shared" si="1"/>
        <v>0</v>
      </c>
      <c r="AS50" s="358">
        <f>'청년 상시근로자수-2016'!CE50</f>
        <v>0</v>
      </c>
      <c r="AT50" s="359">
        <f>'청년 상시근로자수-2016'!CF50</f>
        <v>0</v>
      </c>
      <c r="AU50" s="340">
        <f t="shared" si="2"/>
        <v>0</v>
      </c>
      <c r="AV50" s="308" t="str">
        <f t="shared" si="3"/>
        <v/>
      </c>
    </row>
    <row r="51" spans="1:48" hidden="1">
      <c r="A51" s="327">
        <f t="shared" si="4"/>
        <v>47</v>
      </c>
      <c r="B51" s="318" t="str">
        <f>IF('청년 상시근로자수-2016'!C51="","",'청년 상시근로자수-2016'!C51)</f>
        <v/>
      </c>
      <c r="C51" s="319" t="str">
        <f>IF('청년 상시근로자수-2016'!E51="","",'청년 상시근로자수-2016'!E51)</f>
        <v/>
      </c>
      <c r="D51" s="332" t="str">
        <f>IF('청년 상시근로자수-2016'!I51="","",'청년 상시근로자수-2016'!I51)</f>
        <v/>
      </c>
      <c r="E51" s="332" t="str">
        <f>IF('청년 상시근로자수-2016'!J51="","",'청년 상시근로자수-2016'!J51)</f>
        <v/>
      </c>
      <c r="F51" s="424" t="str">
        <f>IF('청년 상시근로자수-2016'!H51="","",'청년 상시근로자수-2016'!H51)</f>
        <v/>
      </c>
      <c r="G51" s="312">
        <f>'청년 상시근로자수-2016'!W51</f>
        <v>0</v>
      </c>
      <c r="H51" s="313">
        <f>'청년 상시근로자수-2016'!X51</f>
        <v>0</v>
      </c>
      <c r="I51" s="314">
        <f>'청년 상시근로자수-2016'!Z51</f>
        <v>0</v>
      </c>
      <c r="J51" s="312">
        <f>'청년 상시근로자수-2016'!AA51</f>
        <v>0</v>
      </c>
      <c r="K51" s="313">
        <f>'청년 상시근로자수-2016'!AB51</f>
        <v>0</v>
      </c>
      <c r="L51" s="314">
        <f>'청년 상시근로자수-2016'!AD51</f>
        <v>0</v>
      </c>
      <c r="M51" s="312">
        <f>'청년 상시근로자수-2016'!AE51</f>
        <v>0</v>
      </c>
      <c r="N51" s="313">
        <f>'청년 상시근로자수-2016'!AF51</f>
        <v>0</v>
      </c>
      <c r="O51" s="314">
        <f>'청년 상시근로자수-2016'!AH51</f>
        <v>0</v>
      </c>
      <c r="P51" s="312">
        <f>'청년 상시근로자수-2016'!AI51</f>
        <v>0</v>
      </c>
      <c r="Q51" s="313">
        <f>'청년 상시근로자수-2016'!AJ51</f>
        <v>0</v>
      </c>
      <c r="R51" s="314">
        <f>'청년 상시근로자수-2016'!AL51</f>
        <v>0</v>
      </c>
      <c r="S51" s="312">
        <f>'청년 상시근로자수-2016'!AM51</f>
        <v>0</v>
      </c>
      <c r="T51" s="313">
        <f>'청년 상시근로자수-2016'!AN51</f>
        <v>0</v>
      </c>
      <c r="U51" s="314">
        <f>'청년 상시근로자수-2016'!AP51</f>
        <v>0</v>
      </c>
      <c r="V51" s="312">
        <f>'청년 상시근로자수-2016'!AQ51</f>
        <v>0</v>
      </c>
      <c r="W51" s="313">
        <f>'청년 상시근로자수-2016'!AR51</f>
        <v>0</v>
      </c>
      <c r="X51" s="314">
        <f>'청년 상시근로자수-2016'!AT51</f>
        <v>0</v>
      </c>
      <c r="Y51" s="312">
        <f>'청년 상시근로자수-2016'!AU51</f>
        <v>0</v>
      </c>
      <c r="Z51" s="313">
        <f>'청년 상시근로자수-2016'!AV51</f>
        <v>0</v>
      </c>
      <c r="AA51" s="314">
        <f>'청년 상시근로자수-2016'!AX51</f>
        <v>0</v>
      </c>
      <c r="AB51" s="312">
        <f>'청년 상시근로자수-2016'!AY51</f>
        <v>0</v>
      </c>
      <c r="AC51" s="313">
        <f>'청년 상시근로자수-2016'!AZ51</f>
        <v>0</v>
      </c>
      <c r="AD51" s="314">
        <f>'청년 상시근로자수-2016'!BB51</f>
        <v>0</v>
      </c>
      <c r="AE51" s="312">
        <f>'청년 상시근로자수-2016'!BC51</f>
        <v>0</v>
      </c>
      <c r="AF51" s="313">
        <f>'청년 상시근로자수-2016'!BD51</f>
        <v>0</v>
      </c>
      <c r="AG51" s="314">
        <f>'청년 상시근로자수-2016'!BF51</f>
        <v>0</v>
      </c>
      <c r="AH51" s="312">
        <f>'청년 상시근로자수-2016'!BG51</f>
        <v>0</v>
      </c>
      <c r="AI51" s="313">
        <f>'청년 상시근로자수-2016'!BH51</f>
        <v>0</v>
      </c>
      <c r="AJ51" s="314">
        <f>'청년 상시근로자수-2016'!BJ51</f>
        <v>0</v>
      </c>
      <c r="AK51" s="312">
        <f>'청년 상시근로자수-2016'!BK51</f>
        <v>0</v>
      </c>
      <c r="AL51" s="313">
        <f>'청년 상시근로자수-2016'!BL51</f>
        <v>0</v>
      </c>
      <c r="AM51" s="314">
        <f>'청년 상시근로자수-2016'!BN51</f>
        <v>0</v>
      </c>
      <c r="AN51" s="312">
        <f>'청년 상시근로자수-2016'!BO51</f>
        <v>0</v>
      </c>
      <c r="AO51" s="313">
        <f>'청년 상시근로자수-2016'!BP51</f>
        <v>0</v>
      </c>
      <c r="AP51" s="314">
        <f>'청년 상시근로자수-2016'!BR51</f>
        <v>0</v>
      </c>
      <c r="AQ51" s="429">
        <f t="shared" si="0"/>
        <v>0</v>
      </c>
      <c r="AR51" s="336">
        <f t="shared" si="1"/>
        <v>0</v>
      </c>
      <c r="AS51" s="358">
        <f>'청년 상시근로자수-2016'!CE51</f>
        <v>0</v>
      </c>
      <c r="AT51" s="359">
        <f>'청년 상시근로자수-2016'!CF51</f>
        <v>0</v>
      </c>
      <c r="AU51" s="340">
        <f t="shared" si="2"/>
        <v>0</v>
      </c>
      <c r="AV51" s="308" t="str">
        <f t="shared" si="3"/>
        <v/>
      </c>
    </row>
    <row r="52" spans="1:48" hidden="1">
      <c r="A52" s="327">
        <f t="shared" si="4"/>
        <v>48</v>
      </c>
      <c r="B52" s="318" t="str">
        <f>IF('청년 상시근로자수-2016'!C52="","",'청년 상시근로자수-2016'!C52)</f>
        <v/>
      </c>
      <c r="C52" s="319" t="str">
        <f>IF('청년 상시근로자수-2016'!E52="","",'청년 상시근로자수-2016'!E52)</f>
        <v/>
      </c>
      <c r="D52" s="332" t="str">
        <f>IF('청년 상시근로자수-2016'!I52="","",'청년 상시근로자수-2016'!I52)</f>
        <v/>
      </c>
      <c r="E52" s="332" t="str">
        <f>IF('청년 상시근로자수-2016'!J52="","",'청년 상시근로자수-2016'!J52)</f>
        <v/>
      </c>
      <c r="F52" s="424" t="str">
        <f>IF('청년 상시근로자수-2016'!H52="","",'청년 상시근로자수-2016'!H52)</f>
        <v/>
      </c>
      <c r="G52" s="312">
        <f>'청년 상시근로자수-2016'!W52</f>
        <v>0</v>
      </c>
      <c r="H52" s="313">
        <f>'청년 상시근로자수-2016'!X52</f>
        <v>0</v>
      </c>
      <c r="I52" s="314">
        <f>'청년 상시근로자수-2016'!Z52</f>
        <v>0</v>
      </c>
      <c r="J52" s="312">
        <f>'청년 상시근로자수-2016'!AA52</f>
        <v>0</v>
      </c>
      <c r="K52" s="313">
        <f>'청년 상시근로자수-2016'!AB52</f>
        <v>0</v>
      </c>
      <c r="L52" s="314">
        <f>'청년 상시근로자수-2016'!AD52</f>
        <v>0</v>
      </c>
      <c r="M52" s="312">
        <f>'청년 상시근로자수-2016'!AE52</f>
        <v>0</v>
      </c>
      <c r="N52" s="313">
        <f>'청년 상시근로자수-2016'!AF52</f>
        <v>0</v>
      </c>
      <c r="O52" s="314">
        <f>'청년 상시근로자수-2016'!AH52</f>
        <v>0</v>
      </c>
      <c r="P52" s="312">
        <f>'청년 상시근로자수-2016'!AI52</f>
        <v>0</v>
      </c>
      <c r="Q52" s="313">
        <f>'청년 상시근로자수-2016'!AJ52</f>
        <v>0</v>
      </c>
      <c r="R52" s="314">
        <f>'청년 상시근로자수-2016'!AL52</f>
        <v>0</v>
      </c>
      <c r="S52" s="312">
        <f>'청년 상시근로자수-2016'!AM52</f>
        <v>0</v>
      </c>
      <c r="T52" s="313">
        <f>'청년 상시근로자수-2016'!AN52</f>
        <v>0</v>
      </c>
      <c r="U52" s="314">
        <f>'청년 상시근로자수-2016'!AP52</f>
        <v>0</v>
      </c>
      <c r="V52" s="312">
        <f>'청년 상시근로자수-2016'!AQ52</f>
        <v>0</v>
      </c>
      <c r="W52" s="313">
        <f>'청년 상시근로자수-2016'!AR52</f>
        <v>0</v>
      </c>
      <c r="X52" s="314">
        <f>'청년 상시근로자수-2016'!AT52</f>
        <v>0</v>
      </c>
      <c r="Y52" s="312">
        <f>'청년 상시근로자수-2016'!AU52</f>
        <v>0</v>
      </c>
      <c r="Z52" s="313">
        <f>'청년 상시근로자수-2016'!AV52</f>
        <v>0</v>
      </c>
      <c r="AA52" s="314">
        <f>'청년 상시근로자수-2016'!AX52</f>
        <v>0</v>
      </c>
      <c r="AB52" s="312">
        <f>'청년 상시근로자수-2016'!AY52</f>
        <v>0</v>
      </c>
      <c r="AC52" s="313">
        <f>'청년 상시근로자수-2016'!AZ52</f>
        <v>0</v>
      </c>
      <c r="AD52" s="314">
        <f>'청년 상시근로자수-2016'!BB52</f>
        <v>0</v>
      </c>
      <c r="AE52" s="312">
        <f>'청년 상시근로자수-2016'!BC52</f>
        <v>0</v>
      </c>
      <c r="AF52" s="313">
        <f>'청년 상시근로자수-2016'!BD52</f>
        <v>0</v>
      </c>
      <c r="AG52" s="314">
        <f>'청년 상시근로자수-2016'!BF52</f>
        <v>0</v>
      </c>
      <c r="AH52" s="312">
        <f>'청년 상시근로자수-2016'!BG52</f>
        <v>0</v>
      </c>
      <c r="AI52" s="313">
        <f>'청년 상시근로자수-2016'!BH52</f>
        <v>0</v>
      </c>
      <c r="AJ52" s="314">
        <f>'청년 상시근로자수-2016'!BJ52</f>
        <v>0</v>
      </c>
      <c r="AK52" s="312">
        <f>'청년 상시근로자수-2016'!BK52</f>
        <v>0</v>
      </c>
      <c r="AL52" s="313">
        <f>'청년 상시근로자수-2016'!BL52</f>
        <v>0</v>
      </c>
      <c r="AM52" s="314">
        <f>'청년 상시근로자수-2016'!BN52</f>
        <v>0</v>
      </c>
      <c r="AN52" s="312">
        <f>'청년 상시근로자수-2016'!BO52</f>
        <v>0</v>
      </c>
      <c r="AO52" s="313">
        <f>'청년 상시근로자수-2016'!BP52</f>
        <v>0</v>
      </c>
      <c r="AP52" s="314">
        <f>'청년 상시근로자수-2016'!BR52</f>
        <v>0</v>
      </c>
      <c r="AQ52" s="429">
        <f t="shared" si="0"/>
        <v>0</v>
      </c>
      <c r="AR52" s="336">
        <f t="shared" si="1"/>
        <v>0</v>
      </c>
      <c r="AS52" s="358">
        <f>'청년 상시근로자수-2016'!CE52</f>
        <v>0</v>
      </c>
      <c r="AT52" s="359">
        <f>'청년 상시근로자수-2016'!CF52</f>
        <v>0</v>
      </c>
      <c r="AU52" s="340">
        <f t="shared" si="2"/>
        <v>0</v>
      </c>
      <c r="AV52" s="308" t="str">
        <f t="shared" si="3"/>
        <v/>
      </c>
    </row>
    <row r="53" spans="1:48" hidden="1">
      <c r="A53" s="327">
        <f t="shared" si="4"/>
        <v>49</v>
      </c>
      <c r="B53" s="318" t="str">
        <f>IF('청년 상시근로자수-2016'!C53="","",'청년 상시근로자수-2016'!C53)</f>
        <v/>
      </c>
      <c r="C53" s="319" t="str">
        <f>IF('청년 상시근로자수-2016'!E53="","",'청년 상시근로자수-2016'!E53)</f>
        <v/>
      </c>
      <c r="D53" s="332" t="str">
        <f>IF('청년 상시근로자수-2016'!I53="","",'청년 상시근로자수-2016'!I53)</f>
        <v/>
      </c>
      <c r="E53" s="332" t="str">
        <f>IF('청년 상시근로자수-2016'!J53="","",'청년 상시근로자수-2016'!J53)</f>
        <v/>
      </c>
      <c r="F53" s="424" t="str">
        <f>IF('청년 상시근로자수-2016'!H53="","",'청년 상시근로자수-2016'!H53)</f>
        <v/>
      </c>
      <c r="G53" s="312">
        <f>'청년 상시근로자수-2016'!W53</f>
        <v>0</v>
      </c>
      <c r="H53" s="313">
        <f>'청년 상시근로자수-2016'!X53</f>
        <v>0</v>
      </c>
      <c r="I53" s="314">
        <f>'청년 상시근로자수-2016'!Z53</f>
        <v>0</v>
      </c>
      <c r="J53" s="312">
        <f>'청년 상시근로자수-2016'!AA53</f>
        <v>0</v>
      </c>
      <c r="K53" s="313">
        <f>'청년 상시근로자수-2016'!AB53</f>
        <v>0</v>
      </c>
      <c r="L53" s="314">
        <f>'청년 상시근로자수-2016'!AD53</f>
        <v>0</v>
      </c>
      <c r="M53" s="312">
        <f>'청년 상시근로자수-2016'!AE53</f>
        <v>0</v>
      </c>
      <c r="N53" s="313">
        <f>'청년 상시근로자수-2016'!AF53</f>
        <v>0</v>
      </c>
      <c r="O53" s="314">
        <f>'청년 상시근로자수-2016'!AH53</f>
        <v>0</v>
      </c>
      <c r="P53" s="312">
        <f>'청년 상시근로자수-2016'!AI53</f>
        <v>0</v>
      </c>
      <c r="Q53" s="313">
        <f>'청년 상시근로자수-2016'!AJ53</f>
        <v>0</v>
      </c>
      <c r="R53" s="314">
        <f>'청년 상시근로자수-2016'!AL53</f>
        <v>0</v>
      </c>
      <c r="S53" s="312">
        <f>'청년 상시근로자수-2016'!AM53</f>
        <v>0</v>
      </c>
      <c r="T53" s="313">
        <f>'청년 상시근로자수-2016'!AN53</f>
        <v>0</v>
      </c>
      <c r="U53" s="314">
        <f>'청년 상시근로자수-2016'!AP53</f>
        <v>0</v>
      </c>
      <c r="V53" s="312">
        <f>'청년 상시근로자수-2016'!AQ53</f>
        <v>0</v>
      </c>
      <c r="W53" s="313">
        <f>'청년 상시근로자수-2016'!AR53</f>
        <v>0</v>
      </c>
      <c r="X53" s="314">
        <f>'청년 상시근로자수-2016'!AT53</f>
        <v>0</v>
      </c>
      <c r="Y53" s="312">
        <f>'청년 상시근로자수-2016'!AU53</f>
        <v>0</v>
      </c>
      <c r="Z53" s="313">
        <f>'청년 상시근로자수-2016'!AV53</f>
        <v>0</v>
      </c>
      <c r="AA53" s="314">
        <f>'청년 상시근로자수-2016'!AX53</f>
        <v>0</v>
      </c>
      <c r="AB53" s="312">
        <f>'청년 상시근로자수-2016'!AY53</f>
        <v>0</v>
      </c>
      <c r="AC53" s="313">
        <f>'청년 상시근로자수-2016'!AZ53</f>
        <v>0</v>
      </c>
      <c r="AD53" s="314">
        <f>'청년 상시근로자수-2016'!BB53</f>
        <v>0</v>
      </c>
      <c r="AE53" s="312">
        <f>'청년 상시근로자수-2016'!BC53</f>
        <v>0</v>
      </c>
      <c r="AF53" s="313">
        <f>'청년 상시근로자수-2016'!BD53</f>
        <v>0</v>
      </c>
      <c r="AG53" s="314">
        <f>'청년 상시근로자수-2016'!BF53</f>
        <v>0</v>
      </c>
      <c r="AH53" s="312">
        <f>'청년 상시근로자수-2016'!BG53</f>
        <v>0</v>
      </c>
      <c r="AI53" s="313">
        <f>'청년 상시근로자수-2016'!BH53</f>
        <v>0</v>
      </c>
      <c r="AJ53" s="314">
        <f>'청년 상시근로자수-2016'!BJ53</f>
        <v>0</v>
      </c>
      <c r="AK53" s="312">
        <f>'청년 상시근로자수-2016'!BK53</f>
        <v>0</v>
      </c>
      <c r="AL53" s="313">
        <f>'청년 상시근로자수-2016'!BL53</f>
        <v>0</v>
      </c>
      <c r="AM53" s="314">
        <f>'청년 상시근로자수-2016'!BN53</f>
        <v>0</v>
      </c>
      <c r="AN53" s="312">
        <f>'청년 상시근로자수-2016'!BO53</f>
        <v>0</v>
      </c>
      <c r="AO53" s="313">
        <f>'청년 상시근로자수-2016'!BP53</f>
        <v>0</v>
      </c>
      <c r="AP53" s="314">
        <f>'청년 상시근로자수-2016'!BR53</f>
        <v>0</v>
      </c>
      <c r="AQ53" s="429">
        <f t="shared" si="0"/>
        <v>0</v>
      </c>
      <c r="AR53" s="336">
        <f t="shared" si="1"/>
        <v>0</v>
      </c>
      <c r="AS53" s="358">
        <f>'청년 상시근로자수-2016'!CE53</f>
        <v>0</v>
      </c>
      <c r="AT53" s="359">
        <f>'청년 상시근로자수-2016'!CF53</f>
        <v>0</v>
      </c>
      <c r="AU53" s="340">
        <f t="shared" si="2"/>
        <v>0</v>
      </c>
      <c r="AV53" s="308" t="str">
        <f t="shared" si="3"/>
        <v/>
      </c>
    </row>
    <row r="54" spans="1:48" hidden="1">
      <c r="A54" s="327">
        <f t="shared" si="4"/>
        <v>50</v>
      </c>
      <c r="B54" s="318" t="str">
        <f>IF('청년 상시근로자수-2016'!C54="","",'청년 상시근로자수-2016'!C54)</f>
        <v/>
      </c>
      <c r="C54" s="319" t="str">
        <f>IF('청년 상시근로자수-2016'!E54="","",'청년 상시근로자수-2016'!E54)</f>
        <v/>
      </c>
      <c r="D54" s="332" t="str">
        <f>IF('청년 상시근로자수-2016'!I54="","",'청년 상시근로자수-2016'!I54)</f>
        <v/>
      </c>
      <c r="E54" s="332" t="str">
        <f>IF('청년 상시근로자수-2016'!J54="","",'청년 상시근로자수-2016'!J54)</f>
        <v/>
      </c>
      <c r="F54" s="424" t="str">
        <f>IF('청년 상시근로자수-2016'!H54="","",'청년 상시근로자수-2016'!H54)</f>
        <v/>
      </c>
      <c r="G54" s="312">
        <f>'청년 상시근로자수-2016'!W54</f>
        <v>0</v>
      </c>
      <c r="H54" s="313">
        <f>'청년 상시근로자수-2016'!X54</f>
        <v>0</v>
      </c>
      <c r="I54" s="314">
        <f>'청년 상시근로자수-2016'!Z54</f>
        <v>0</v>
      </c>
      <c r="J54" s="312">
        <f>'청년 상시근로자수-2016'!AA54</f>
        <v>0</v>
      </c>
      <c r="K54" s="313">
        <f>'청년 상시근로자수-2016'!AB54</f>
        <v>0</v>
      </c>
      <c r="L54" s="314">
        <f>'청년 상시근로자수-2016'!AD54</f>
        <v>0</v>
      </c>
      <c r="M54" s="312">
        <f>'청년 상시근로자수-2016'!AE54</f>
        <v>0</v>
      </c>
      <c r="N54" s="313">
        <f>'청년 상시근로자수-2016'!AF54</f>
        <v>0</v>
      </c>
      <c r="O54" s="314">
        <f>'청년 상시근로자수-2016'!AH54</f>
        <v>0</v>
      </c>
      <c r="P54" s="312">
        <f>'청년 상시근로자수-2016'!AI54</f>
        <v>0</v>
      </c>
      <c r="Q54" s="313">
        <f>'청년 상시근로자수-2016'!AJ54</f>
        <v>0</v>
      </c>
      <c r="R54" s="314">
        <f>'청년 상시근로자수-2016'!AL54</f>
        <v>0</v>
      </c>
      <c r="S54" s="312">
        <f>'청년 상시근로자수-2016'!AM54</f>
        <v>0</v>
      </c>
      <c r="T54" s="313">
        <f>'청년 상시근로자수-2016'!AN54</f>
        <v>0</v>
      </c>
      <c r="U54" s="314">
        <f>'청년 상시근로자수-2016'!AP54</f>
        <v>0</v>
      </c>
      <c r="V54" s="312">
        <f>'청년 상시근로자수-2016'!AQ54</f>
        <v>0</v>
      </c>
      <c r="W54" s="313">
        <f>'청년 상시근로자수-2016'!AR54</f>
        <v>0</v>
      </c>
      <c r="X54" s="314">
        <f>'청년 상시근로자수-2016'!AT54</f>
        <v>0</v>
      </c>
      <c r="Y54" s="312">
        <f>'청년 상시근로자수-2016'!AU54</f>
        <v>0</v>
      </c>
      <c r="Z54" s="313">
        <f>'청년 상시근로자수-2016'!AV54</f>
        <v>0</v>
      </c>
      <c r="AA54" s="314">
        <f>'청년 상시근로자수-2016'!AX54</f>
        <v>0</v>
      </c>
      <c r="AB54" s="312">
        <f>'청년 상시근로자수-2016'!AY54</f>
        <v>0</v>
      </c>
      <c r="AC54" s="313">
        <f>'청년 상시근로자수-2016'!AZ54</f>
        <v>0</v>
      </c>
      <c r="AD54" s="314">
        <f>'청년 상시근로자수-2016'!BB54</f>
        <v>0</v>
      </c>
      <c r="AE54" s="312">
        <f>'청년 상시근로자수-2016'!BC54</f>
        <v>0</v>
      </c>
      <c r="AF54" s="313">
        <f>'청년 상시근로자수-2016'!BD54</f>
        <v>0</v>
      </c>
      <c r="AG54" s="314">
        <f>'청년 상시근로자수-2016'!BF54</f>
        <v>0</v>
      </c>
      <c r="AH54" s="312">
        <f>'청년 상시근로자수-2016'!BG54</f>
        <v>0</v>
      </c>
      <c r="AI54" s="313">
        <f>'청년 상시근로자수-2016'!BH54</f>
        <v>0</v>
      </c>
      <c r="AJ54" s="314">
        <f>'청년 상시근로자수-2016'!BJ54</f>
        <v>0</v>
      </c>
      <c r="AK54" s="312">
        <f>'청년 상시근로자수-2016'!BK54</f>
        <v>0</v>
      </c>
      <c r="AL54" s="313">
        <f>'청년 상시근로자수-2016'!BL54</f>
        <v>0</v>
      </c>
      <c r="AM54" s="314">
        <f>'청년 상시근로자수-2016'!BN54</f>
        <v>0</v>
      </c>
      <c r="AN54" s="312">
        <f>'청년 상시근로자수-2016'!BO54</f>
        <v>0</v>
      </c>
      <c r="AO54" s="313">
        <f>'청년 상시근로자수-2016'!BP54</f>
        <v>0</v>
      </c>
      <c r="AP54" s="314">
        <f>'청년 상시근로자수-2016'!BR54</f>
        <v>0</v>
      </c>
      <c r="AQ54" s="429">
        <f t="shared" si="0"/>
        <v>0</v>
      </c>
      <c r="AR54" s="336">
        <f t="shared" si="1"/>
        <v>0</v>
      </c>
      <c r="AS54" s="358">
        <f>'청년 상시근로자수-2016'!CE54</f>
        <v>0</v>
      </c>
      <c r="AT54" s="359">
        <f>'청년 상시근로자수-2016'!CF54</f>
        <v>0</v>
      </c>
      <c r="AU54" s="340">
        <f t="shared" si="2"/>
        <v>0</v>
      </c>
      <c r="AV54" s="308" t="str">
        <f t="shared" si="3"/>
        <v/>
      </c>
    </row>
    <row r="55" spans="1:48" hidden="1">
      <c r="A55" s="327">
        <f t="shared" si="4"/>
        <v>51</v>
      </c>
      <c r="B55" s="318" t="str">
        <f>IF('청년 상시근로자수-2016'!C55="","",'청년 상시근로자수-2016'!C55)</f>
        <v/>
      </c>
      <c r="C55" s="319" t="str">
        <f>IF('청년 상시근로자수-2016'!E55="","",'청년 상시근로자수-2016'!E55)</f>
        <v/>
      </c>
      <c r="D55" s="332" t="str">
        <f>IF('청년 상시근로자수-2016'!I55="","",'청년 상시근로자수-2016'!I55)</f>
        <v/>
      </c>
      <c r="E55" s="332" t="str">
        <f>IF('청년 상시근로자수-2016'!J55="","",'청년 상시근로자수-2016'!J55)</f>
        <v/>
      </c>
      <c r="F55" s="424" t="str">
        <f>IF('청년 상시근로자수-2016'!H55="","",'청년 상시근로자수-2016'!H55)</f>
        <v/>
      </c>
      <c r="G55" s="312">
        <f>'청년 상시근로자수-2016'!W55</f>
        <v>0</v>
      </c>
      <c r="H55" s="313">
        <f>'청년 상시근로자수-2016'!X55</f>
        <v>0</v>
      </c>
      <c r="I55" s="314">
        <f>'청년 상시근로자수-2016'!Z55</f>
        <v>0</v>
      </c>
      <c r="J55" s="312">
        <f>'청년 상시근로자수-2016'!AA55</f>
        <v>0</v>
      </c>
      <c r="K55" s="313">
        <f>'청년 상시근로자수-2016'!AB55</f>
        <v>0</v>
      </c>
      <c r="L55" s="314">
        <f>'청년 상시근로자수-2016'!AD55</f>
        <v>0</v>
      </c>
      <c r="M55" s="312">
        <f>'청년 상시근로자수-2016'!AE55</f>
        <v>0</v>
      </c>
      <c r="N55" s="313">
        <f>'청년 상시근로자수-2016'!AF55</f>
        <v>0</v>
      </c>
      <c r="O55" s="314">
        <f>'청년 상시근로자수-2016'!AH55</f>
        <v>0</v>
      </c>
      <c r="P55" s="312">
        <f>'청년 상시근로자수-2016'!AI55</f>
        <v>0</v>
      </c>
      <c r="Q55" s="313">
        <f>'청년 상시근로자수-2016'!AJ55</f>
        <v>0</v>
      </c>
      <c r="R55" s="314">
        <f>'청년 상시근로자수-2016'!AL55</f>
        <v>0</v>
      </c>
      <c r="S55" s="312">
        <f>'청년 상시근로자수-2016'!AM55</f>
        <v>0</v>
      </c>
      <c r="T55" s="313">
        <f>'청년 상시근로자수-2016'!AN55</f>
        <v>0</v>
      </c>
      <c r="U55" s="314">
        <f>'청년 상시근로자수-2016'!AP55</f>
        <v>0</v>
      </c>
      <c r="V55" s="312">
        <f>'청년 상시근로자수-2016'!AQ55</f>
        <v>0</v>
      </c>
      <c r="W55" s="313">
        <f>'청년 상시근로자수-2016'!AR55</f>
        <v>0</v>
      </c>
      <c r="X55" s="314">
        <f>'청년 상시근로자수-2016'!AT55</f>
        <v>0</v>
      </c>
      <c r="Y55" s="312">
        <f>'청년 상시근로자수-2016'!AU55</f>
        <v>0</v>
      </c>
      <c r="Z55" s="313">
        <f>'청년 상시근로자수-2016'!AV55</f>
        <v>0</v>
      </c>
      <c r="AA55" s="314">
        <f>'청년 상시근로자수-2016'!AX55</f>
        <v>0</v>
      </c>
      <c r="AB55" s="312">
        <f>'청년 상시근로자수-2016'!AY55</f>
        <v>0</v>
      </c>
      <c r="AC55" s="313">
        <f>'청년 상시근로자수-2016'!AZ55</f>
        <v>0</v>
      </c>
      <c r="AD55" s="314">
        <f>'청년 상시근로자수-2016'!BB55</f>
        <v>0</v>
      </c>
      <c r="AE55" s="312">
        <f>'청년 상시근로자수-2016'!BC55</f>
        <v>0</v>
      </c>
      <c r="AF55" s="313">
        <f>'청년 상시근로자수-2016'!BD55</f>
        <v>0</v>
      </c>
      <c r="AG55" s="314">
        <f>'청년 상시근로자수-2016'!BF55</f>
        <v>0</v>
      </c>
      <c r="AH55" s="312">
        <f>'청년 상시근로자수-2016'!BG55</f>
        <v>0</v>
      </c>
      <c r="AI55" s="313">
        <f>'청년 상시근로자수-2016'!BH55</f>
        <v>0</v>
      </c>
      <c r="AJ55" s="314">
        <f>'청년 상시근로자수-2016'!BJ55</f>
        <v>0</v>
      </c>
      <c r="AK55" s="312">
        <f>'청년 상시근로자수-2016'!BK55</f>
        <v>0</v>
      </c>
      <c r="AL55" s="313">
        <f>'청년 상시근로자수-2016'!BL55</f>
        <v>0</v>
      </c>
      <c r="AM55" s="314">
        <f>'청년 상시근로자수-2016'!BN55</f>
        <v>0</v>
      </c>
      <c r="AN55" s="312">
        <f>'청년 상시근로자수-2016'!BO55</f>
        <v>0</v>
      </c>
      <c r="AO55" s="313">
        <f>'청년 상시근로자수-2016'!BP55</f>
        <v>0</v>
      </c>
      <c r="AP55" s="314">
        <f>'청년 상시근로자수-2016'!BR55</f>
        <v>0</v>
      </c>
      <c r="AQ55" s="429">
        <f t="shared" si="0"/>
        <v>0</v>
      </c>
      <c r="AR55" s="336">
        <f t="shared" si="1"/>
        <v>0</v>
      </c>
      <c r="AS55" s="358">
        <f>'청년 상시근로자수-2016'!CE55</f>
        <v>0</v>
      </c>
      <c r="AT55" s="359">
        <f>'청년 상시근로자수-2016'!CF55</f>
        <v>0</v>
      </c>
      <c r="AU55" s="340">
        <f t="shared" si="2"/>
        <v>0</v>
      </c>
      <c r="AV55" s="308" t="str">
        <f t="shared" si="3"/>
        <v/>
      </c>
    </row>
    <row r="56" spans="1:48" hidden="1">
      <c r="A56" s="327">
        <f t="shared" si="4"/>
        <v>52</v>
      </c>
      <c r="B56" s="318" t="str">
        <f>IF('청년 상시근로자수-2016'!C56="","",'청년 상시근로자수-2016'!C56)</f>
        <v/>
      </c>
      <c r="C56" s="319" t="str">
        <f>IF('청년 상시근로자수-2016'!E56="","",'청년 상시근로자수-2016'!E56)</f>
        <v/>
      </c>
      <c r="D56" s="332" t="str">
        <f>IF('청년 상시근로자수-2016'!I56="","",'청년 상시근로자수-2016'!I56)</f>
        <v/>
      </c>
      <c r="E56" s="332" t="str">
        <f>IF('청년 상시근로자수-2016'!J56="","",'청년 상시근로자수-2016'!J56)</f>
        <v/>
      </c>
      <c r="F56" s="424" t="str">
        <f>IF('청년 상시근로자수-2016'!H56="","",'청년 상시근로자수-2016'!H56)</f>
        <v/>
      </c>
      <c r="G56" s="312">
        <f>'청년 상시근로자수-2016'!W56</f>
        <v>0</v>
      </c>
      <c r="H56" s="313">
        <f>'청년 상시근로자수-2016'!X56</f>
        <v>0</v>
      </c>
      <c r="I56" s="314">
        <f>'청년 상시근로자수-2016'!Z56</f>
        <v>0</v>
      </c>
      <c r="J56" s="312">
        <f>'청년 상시근로자수-2016'!AA56</f>
        <v>0</v>
      </c>
      <c r="K56" s="313">
        <f>'청년 상시근로자수-2016'!AB56</f>
        <v>0</v>
      </c>
      <c r="L56" s="314">
        <f>'청년 상시근로자수-2016'!AD56</f>
        <v>0</v>
      </c>
      <c r="M56" s="312">
        <f>'청년 상시근로자수-2016'!AE56</f>
        <v>0</v>
      </c>
      <c r="N56" s="313">
        <f>'청년 상시근로자수-2016'!AF56</f>
        <v>0</v>
      </c>
      <c r="O56" s="314">
        <f>'청년 상시근로자수-2016'!AH56</f>
        <v>0</v>
      </c>
      <c r="P56" s="312">
        <f>'청년 상시근로자수-2016'!AI56</f>
        <v>0</v>
      </c>
      <c r="Q56" s="313">
        <f>'청년 상시근로자수-2016'!AJ56</f>
        <v>0</v>
      </c>
      <c r="R56" s="314">
        <f>'청년 상시근로자수-2016'!AL56</f>
        <v>0</v>
      </c>
      <c r="S56" s="312">
        <f>'청년 상시근로자수-2016'!AM56</f>
        <v>0</v>
      </c>
      <c r="T56" s="313">
        <f>'청년 상시근로자수-2016'!AN56</f>
        <v>0</v>
      </c>
      <c r="U56" s="314">
        <f>'청년 상시근로자수-2016'!AP56</f>
        <v>0</v>
      </c>
      <c r="V56" s="312">
        <f>'청년 상시근로자수-2016'!AQ56</f>
        <v>0</v>
      </c>
      <c r="W56" s="313">
        <f>'청년 상시근로자수-2016'!AR56</f>
        <v>0</v>
      </c>
      <c r="X56" s="314">
        <f>'청년 상시근로자수-2016'!AT56</f>
        <v>0</v>
      </c>
      <c r="Y56" s="312">
        <f>'청년 상시근로자수-2016'!AU56</f>
        <v>0</v>
      </c>
      <c r="Z56" s="313">
        <f>'청년 상시근로자수-2016'!AV56</f>
        <v>0</v>
      </c>
      <c r="AA56" s="314">
        <f>'청년 상시근로자수-2016'!AX56</f>
        <v>0</v>
      </c>
      <c r="AB56" s="312">
        <f>'청년 상시근로자수-2016'!AY56</f>
        <v>0</v>
      </c>
      <c r="AC56" s="313">
        <f>'청년 상시근로자수-2016'!AZ56</f>
        <v>0</v>
      </c>
      <c r="AD56" s="314">
        <f>'청년 상시근로자수-2016'!BB56</f>
        <v>0</v>
      </c>
      <c r="AE56" s="312">
        <f>'청년 상시근로자수-2016'!BC56</f>
        <v>0</v>
      </c>
      <c r="AF56" s="313">
        <f>'청년 상시근로자수-2016'!BD56</f>
        <v>0</v>
      </c>
      <c r="AG56" s="314">
        <f>'청년 상시근로자수-2016'!BF56</f>
        <v>0</v>
      </c>
      <c r="AH56" s="312">
        <f>'청년 상시근로자수-2016'!BG56</f>
        <v>0</v>
      </c>
      <c r="AI56" s="313">
        <f>'청년 상시근로자수-2016'!BH56</f>
        <v>0</v>
      </c>
      <c r="AJ56" s="314">
        <f>'청년 상시근로자수-2016'!BJ56</f>
        <v>0</v>
      </c>
      <c r="AK56" s="312">
        <f>'청년 상시근로자수-2016'!BK56</f>
        <v>0</v>
      </c>
      <c r="AL56" s="313">
        <f>'청년 상시근로자수-2016'!BL56</f>
        <v>0</v>
      </c>
      <c r="AM56" s="314">
        <f>'청년 상시근로자수-2016'!BN56</f>
        <v>0</v>
      </c>
      <c r="AN56" s="312">
        <f>'청년 상시근로자수-2016'!BO56</f>
        <v>0</v>
      </c>
      <c r="AO56" s="313">
        <f>'청년 상시근로자수-2016'!BP56</f>
        <v>0</v>
      </c>
      <c r="AP56" s="314">
        <f>'청년 상시근로자수-2016'!BR56</f>
        <v>0</v>
      </c>
      <c r="AQ56" s="429">
        <f t="shared" si="0"/>
        <v>0</v>
      </c>
      <c r="AR56" s="336">
        <f t="shared" si="1"/>
        <v>0</v>
      </c>
      <c r="AS56" s="358">
        <f>'청년 상시근로자수-2016'!CE56</f>
        <v>0</v>
      </c>
      <c r="AT56" s="359">
        <f>'청년 상시근로자수-2016'!CF56</f>
        <v>0</v>
      </c>
      <c r="AU56" s="340">
        <f t="shared" si="2"/>
        <v>0</v>
      </c>
      <c r="AV56" s="308" t="str">
        <f t="shared" si="3"/>
        <v/>
      </c>
    </row>
    <row r="57" spans="1:48" hidden="1">
      <c r="A57" s="327">
        <f t="shared" si="4"/>
        <v>53</v>
      </c>
      <c r="B57" s="318" t="str">
        <f>IF('청년 상시근로자수-2016'!C57="","",'청년 상시근로자수-2016'!C57)</f>
        <v/>
      </c>
      <c r="C57" s="319" t="str">
        <f>IF('청년 상시근로자수-2016'!E57="","",'청년 상시근로자수-2016'!E57)</f>
        <v/>
      </c>
      <c r="D57" s="332" t="str">
        <f>IF('청년 상시근로자수-2016'!I57="","",'청년 상시근로자수-2016'!I57)</f>
        <v/>
      </c>
      <c r="E57" s="332" t="str">
        <f>IF('청년 상시근로자수-2016'!J57="","",'청년 상시근로자수-2016'!J57)</f>
        <v/>
      </c>
      <c r="F57" s="424" t="str">
        <f>IF('청년 상시근로자수-2016'!H57="","",'청년 상시근로자수-2016'!H57)</f>
        <v/>
      </c>
      <c r="G57" s="312">
        <f>'청년 상시근로자수-2016'!W57</f>
        <v>0</v>
      </c>
      <c r="H57" s="313">
        <f>'청년 상시근로자수-2016'!X57</f>
        <v>0</v>
      </c>
      <c r="I57" s="314">
        <f>'청년 상시근로자수-2016'!Z57</f>
        <v>0</v>
      </c>
      <c r="J57" s="312">
        <f>'청년 상시근로자수-2016'!AA57</f>
        <v>0</v>
      </c>
      <c r="K57" s="313">
        <f>'청년 상시근로자수-2016'!AB57</f>
        <v>0</v>
      </c>
      <c r="L57" s="314">
        <f>'청년 상시근로자수-2016'!AD57</f>
        <v>0</v>
      </c>
      <c r="M57" s="312">
        <f>'청년 상시근로자수-2016'!AE57</f>
        <v>0</v>
      </c>
      <c r="N57" s="313">
        <f>'청년 상시근로자수-2016'!AF57</f>
        <v>0</v>
      </c>
      <c r="O57" s="314">
        <f>'청년 상시근로자수-2016'!AH57</f>
        <v>0</v>
      </c>
      <c r="P57" s="312">
        <f>'청년 상시근로자수-2016'!AI57</f>
        <v>0</v>
      </c>
      <c r="Q57" s="313">
        <f>'청년 상시근로자수-2016'!AJ57</f>
        <v>0</v>
      </c>
      <c r="R57" s="314">
        <f>'청년 상시근로자수-2016'!AL57</f>
        <v>0</v>
      </c>
      <c r="S57" s="312">
        <f>'청년 상시근로자수-2016'!AM57</f>
        <v>0</v>
      </c>
      <c r="T57" s="313">
        <f>'청년 상시근로자수-2016'!AN57</f>
        <v>0</v>
      </c>
      <c r="U57" s="314">
        <f>'청년 상시근로자수-2016'!AP57</f>
        <v>0</v>
      </c>
      <c r="V57" s="312">
        <f>'청년 상시근로자수-2016'!AQ57</f>
        <v>0</v>
      </c>
      <c r="W57" s="313">
        <f>'청년 상시근로자수-2016'!AR57</f>
        <v>0</v>
      </c>
      <c r="X57" s="314">
        <f>'청년 상시근로자수-2016'!AT57</f>
        <v>0</v>
      </c>
      <c r="Y57" s="312">
        <f>'청년 상시근로자수-2016'!AU57</f>
        <v>0</v>
      </c>
      <c r="Z57" s="313">
        <f>'청년 상시근로자수-2016'!AV57</f>
        <v>0</v>
      </c>
      <c r="AA57" s="314">
        <f>'청년 상시근로자수-2016'!AX57</f>
        <v>0</v>
      </c>
      <c r="AB57" s="312">
        <f>'청년 상시근로자수-2016'!AY57</f>
        <v>0</v>
      </c>
      <c r="AC57" s="313">
        <f>'청년 상시근로자수-2016'!AZ57</f>
        <v>0</v>
      </c>
      <c r="AD57" s="314">
        <f>'청년 상시근로자수-2016'!BB57</f>
        <v>0</v>
      </c>
      <c r="AE57" s="312">
        <f>'청년 상시근로자수-2016'!BC57</f>
        <v>0</v>
      </c>
      <c r="AF57" s="313">
        <f>'청년 상시근로자수-2016'!BD57</f>
        <v>0</v>
      </c>
      <c r="AG57" s="314">
        <f>'청년 상시근로자수-2016'!BF57</f>
        <v>0</v>
      </c>
      <c r="AH57" s="312">
        <f>'청년 상시근로자수-2016'!BG57</f>
        <v>0</v>
      </c>
      <c r="AI57" s="313">
        <f>'청년 상시근로자수-2016'!BH57</f>
        <v>0</v>
      </c>
      <c r="AJ57" s="314">
        <f>'청년 상시근로자수-2016'!BJ57</f>
        <v>0</v>
      </c>
      <c r="AK57" s="312">
        <f>'청년 상시근로자수-2016'!BK57</f>
        <v>0</v>
      </c>
      <c r="AL57" s="313">
        <f>'청년 상시근로자수-2016'!BL57</f>
        <v>0</v>
      </c>
      <c r="AM57" s="314">
        <f>'청년 상시근로자수-2016'!BN57</f>
        <v>0</v>
      </c>
      <c r="AN57" s="312">
        <f>'청년 상시근로자수-2016'!BO57</f>
        <v>0</v>
      </c>
      <c r="AO57" s="313">
        <f>'청년 상시근로자수-2016'!BP57</f>
        <v>0</v>
      </c>
      <c r="AP57" s="314">
        <f>'청년 상시근로자수-2016'!BR57</f>
        <v>0</v>
      </c>
      <c r="AQ57" s="429">
        <f t="shared" si="0"/>
        <v>0</v>
      </c>
      <c r="AR57" s="336">
        <f t="shared" si="1"/>
        <v>0</v>
      </c>
      <c r="AS57" s="358">
        <f>'청년 상시근로자수-2016'!CE57</f>
        <v>0</v>
      </c>
      <c r="AT57" s="359">
        <f>'청년 상시근로자수-2016'!CF57</f>
        <v>0</v>
      </c>
      <c r="AU57" s="340">
        <f t="shared" si="2"/>
        <v>0</v>
      </c>
      <c r="AV57" s="308" t="str">
        <f t="shared" si="3"/>
        <v/>
      </c>
    </row>
    <row r="58" spans="1:48" hidden="1">
      <c r="A58" s="327">
        <f t="shared" si="4"/>
        <v>54</v>
      </c>
      <c r="B58" s="318" t="str">
        <f>IF('청년 상시근로자수-2016'!C58="","",'청년 상시근로자수-2016'!C58)</f>
        <v/>
      </c>
      <c r="C58" s="319" t="str">
        <f>IF('청년 상시근로자수-2016'!E58="","",'청년 상시근로자수-2016'!E58)</f>
        <v/>
      </c>
      <c r="D58" s="332" t="str">
        <f>IF('청년 상시근로자수-2016'!I58="","",'청년 상시근로자수-2016'!I58)</f>
        <v/>
      </c>
      <c r="E58" s="332" t="str">
        <f>IF('청년 상시근로자수-2016'!J58="","",'청년 상시근로자수-2016'!J58)</f>
        <v/>
      </c>
      <c r="F58" s="424" t="str">
        <f>IF('청년 상시근로자수-2016'!H58="","",'청년 상시근로자수-2016'!H58)</f>
        <v/>
      </c>
      <c r="G58" s="312">
        <f>'청년 상시근로자수-2016'!W58</f>
        <v>0</v>
      </c>
      <c r="H58" s="313">
        <f>'청년 상시근로자수-2016'!X58</f>
        <v>0</v>
      </c>
      <c r="I58" s="314">
        <f>'청년 상시근로자수-2016'!Z58</f>
        <v>0</v>
      </c>
      <c r="J58" s="312">
        <f>'청년 상시근로자수-2016'!AA58</f>
        <v>0</v>
      </c>
      <c r="K58" s="313">
        <f>'청년 상시근로자수-2016'!AB58</f>
        <v>0</v>
      </c>
      <c r="L58" s="314">
        <f>'청년 상시근로자수-2016'!AD58</f>
        <v>0</v>
      </c>
      <c r="M58" s="312">
        <f>'청년 상시근로자수-2016'!AE58</f>
        <v>0</v>
      </c>
      <c r="N58" s="313">
        <f>'청년 상시근로자수-2016'!AF58</f>
        <v>0</v>
      </c>
      <c r="O58" s="314">
        <f>'청년 상시근로자수-2016'!AH58</f>
        <v>0</v>
      </c>
      <c r="P58" s="312">
        <f>'청년 상시근로자수-2016'!AI58</f>
        <v>0</v>
      </c>
      <c r="Q58" s="313">
        <f>'청년 상시근로자수-2016'!AJ58</f>
        <v>0</v>
      </c>
      <c r="R58" s="314">
        <f>'청년 상시근로자수-2016'!AL58</f>
        <v>0</v>
      </c>
      <c r="S58" s="312">
        <f>'청년 상시근로자수-2016'!AM58</f>
        <v>0</v>
      </c>
      <c r="T58" s="313">
        <f>'청년 상시근로자수-2016'!AN58</f>
        <v>0</v>
      </c>
      <c r="U58" s="314">
        <f>'청년 상시근로자수-2016'!AP58</f>
        <v>0</v>
      </c>
      <c r="V58" s="312">
        <f>'청년 상시근로자수-2016'!AQ58</f>
        <v>0</v>
      </c>
      <c r="W58" s="313">
        <f>'청년 상시근로자수-2016'!AR58</f>
        <v>0</v>
      </c>
      <c r="X58" s="314">
        <f>'청년 상시근로자수-2016'!AT58</f>
        <v>0</v>
      </c>
      <c r="Y58" s="312">
        <f>'청년 상시근로자수-2016'!AU58</f>
        <v>0</v>
      </c>
      <c r="Z58" s="313">
        <f>'청년 상시근로자수-2016'!AV58</f>
        <v>0</v>
      </c>
      <c r="AA58" s="314">
        <f>'청년 상시근로자수-2016'!AX58</f>
        <v>0</v>
      </c>
      <c r="AB58" s="312">
        <f>'청년 상시근로자수-2016'!AY58</f>
        <v>0</v>
      </c>
      <c r="AC58" s="313">
        <f>'청년 상시근로자수-2016'!AZ58</f>
        <v>0</v>
      </c>
      <c r="AD58" s="314">
        <f>'청년 상시근로자수-2016'!BB58</f>
        <v>0</v>
      </c>
      <c r="AE58" s="312">
        <f>'청년 상시근로자수-2016'!BC58</f>
        <v>0</v>
      </c>
      <c r="AF58" s="313">
        <f>'청년 상시근로자수-2016'!BD58</f>
        <v>0</v>
      </c>
      <c r="AG58" s="314">
        <f>'청년 상시근로자수-2016'!BF58</f>
        <v>0</v>
      </c>
      <c r="AH58" s="312">
        <f>'청년 상시근로자수-2016'!BG58</f>
        <v>0</v>
      </c>
      <c r="AI58" s="313">
        <f>'청년 상시근로자수-2016'!BH58</f>
        <v>0</v>
      </c>
      <c r="AJ58" s="314">
        <f>'청년 상시근로자수-2016'!BJ58</f>
        <v>0</v>
      </c>
      <c r="AK58" s="312">
        <f>'청년 상시근로자수-2016'!BK58</f>
        <v>0</v>
      </c>
      <c r="AL58" s="313">
        <f>'청년 상시근로자수-2016'!BL58</f>
        <v>0</v>
      </c>
      <c r="AM58" s="314">
        <f>'청년 상시근로자수-2016'!BN58</f>
        <v>0</v>
      </c>
      <c r="AN58" s="312">
        <f>'청년 상시근로자수-2016'!BO58</f>
        <v>0</v>
      </c>
      <c r="AO58" s="313">
        <f>'청년 상시근로자수-2016'!BP58</f>
        <v>0</v>
      </c>
      <c r="AP58" s="314">
        <f>'청년 상시근로자수-2016'!BR58</f>
        <v>0</v>
      </c>
      <c r="AQ58" s="429">
        <f t="shared" si="0"/>
        <v>0</v>
      </c>
      <c r="AR58" s="336">
        <f t="shared" si="1"/>
        <v>0</v>
      </c>
      <c r="AS58" s="358">
        <f>'청년 상시근로자수-2016'!CE58</f>
        <v>0</v>
      </c>
      <c r="AT58" s="359">
        <f>'청년 상시근로자수-2016'!CF58</f>
        <v>0</v>
      </c>
      <c r="AU58" s="340">
        <f t="shared" si="2"/>
        <v>0</v>
      </c>
      <c r="AV58" s="308" t="str">
        <f t="shared" si="3"/>
        <v/>
      </c>
    </row>
    <row r="59" spans="1:48" hidden="1">
      <c r="A59" s="327">
        <f t="shared" si="4"/>
        <v>55</v>
      </c>
      <c r="B59" s="318" t="str">
        <f>IF('청년 상시근로자수-2016'!C59="","",'청년 상시근로자수-2016'!C59)</f>
        <v/>
      </c>
      <c r="C59" s="319" t="str">
        <f>IF('청년 상시근로자수-2016'!E59="","",'청년 상시근로자수-2016'!E59)</f>
        <v/>
      </c>
      <c r="D59" s="332" t="str">
        <f>IF('청년 상시근로자수-2016'!I59="","",'청년 상시근로자수-2016'!I59)</f>
        <v/>
      </c>
      <c r="E59" s="332" t="str">
        <f>IF('청년 상시근로자수-2016'!J59="","",'청년 상시근로자수-2016'!J59)</f>
        <v/>
      </c>
      <c r="F59" s="424" t="str">
        <f>IF('청년 상시근로자수-2016'!H59="","",'청년 상시근로자수-2016'!H59)</f>
        <v/>
      </c>
      <c r="G59" s="312">
        <f>'청년 상시근로자수-2016'!W59</f>
        <v>0</v>
      </c>
      <c r="H59" s="313">
        <f>'청년 상시근로자수-2016'!X59</f>
        <v>0</v>
      </c>
      <c r="I59" s="314">
        <f>'청년 상시근로자수-2016'!Z59</f>
        <v>0</v>
      </c>
      <c r="J59" s="312">
        <f>'청년 상시근로자수-2016'!AA59</f>
        <v>0</v>
      </c>
      <c r="K59" s="313">
        <f>'청년 상시근로자수-2016'!AB59</f>
        <v>0</v>
      </c>
      <c r="L59" s="314">
        <f>'청년 상시근로자수-2016'!AD59</f>
        <v>0</v>
      </c>
      <c r="M59" s="312">
        <f>'청년 상시근로자수-2016'!AE59</f>
        <v>0</v>
      </c>
      <c r="N59" s="313">
        <f>'청년 상시근로자수-2016'!AF59</f>
        <v>0</v>
      </c>
      <c r="O59" s="314">
        <f>'청년 상시근로자수-2016'!AH59</f>
        <v>0</v>
      </c>
      <c r="P59" s="312">
        <f>'청년 상시근로자수-2016'!AI59</f>
        <v>0</v>
      </c>
      <c r="Q59" s="313">
        <f>'청년 상시근로자수-2016'!AJ59</f>
        <v>0</v>
      </c>
      <c r="R59" s="314">
        <f>'청년 상시근로자수-2016'!AL59</f>
        <v>0</v>
      </c>
      <c r="S59" s="312">
        <f>'청년 상시근로자수-2016'!AM59</f>
        <v>0</v>
      </c>
      <c r="T59" s="313">
        <f>'청년 상시근로자수-2016'!AN59</f>
        <v>0</v>
      </c>
      <c r="U59" s="314">
        <f>'청년 상시근로자수-2016'!AP59</f>
        <v>0</v>
      </c>
      <c r="V59" s="312">
        <f>'청년 상시근로자수-2016'!AQ59</f>
        <v>0</v>
      </c>
      <c r="W59" s="313">
        <f>'청년 상시근로자수-2016'!AR59</f>
        <v>0</v>
      </c>
      <c r="X59" s="314">
        <f>'청년 상시근로자수-2016'!AT59</f>
        <v>0</v>
      </c>
      <c r="Y59" s="312">
        <f>'청년 상시근로자수-2016'!AU59</f>
        <v>0</v>
      </c>
      <c r="Z59" s="313">
        <f>'청년 상시근로자수-2016'!AV59</f>
        <v>0</v>
      </c>
      <c r="AA59" s="314">
        <f>'청년 상시근로자수-2016'!AX59</f>
        <v>0</v>
      </c>
      <c r="AB59" s="312">
        <f>'청년 상시근로자수-2016'!AY59</f>
        <v>0</v>
      </c>
      <c r="AC59" s="313">
        <f>'청년 상시근로자수-2016'!AZ59</f>
        <v>0</v>
      </c>
      <c r="AD59" s="314">
        <f>'청년 상시근로자수-2016'!BB59</f>
        <v>0</v>
      </c>
      <c r="AE59" s="312">
        <f>'청년 상시근로자수-2016'!BC59</f>
        <v>0</v>
      </c>
      <c r="AF59" s="313">
        <f>'청년 상시근로자수-2016'!BD59</f>
        <v>0</v>
      </c>
      <c r="AG59" s="314">
        <f>'청년 상시근로자수-2016'!BF59</f>
        <v>0</v>
      </c>
      <c r="AH59" s="312">
        <f>'청년 상시근로자수-2016'!BG59</f>
        <v>0</v>
      </c>
      <c r="AI59" s="313">
        <f>'청년 상시근로자수-2016'!BH59</f>
        <v>0</v>
      </c>
      <c r="AJ59" s="314">
        <f>'청년 상시근로자수-2016'!BJ59</f>
        <v>0</v>
      </c>
      <c r="AK59" s="312">
        <f>'청년 상시근로자수-2016'!BK59</f>
        <v>0</v>
      </c>
      <c r="AL59" s="313">
        <f>'청년 상시근로자수-2016'!BL59</f>
        <v>0</v>
      </c>
      <c r="AM59" s="314">
        <f>'청년 상시근로자수-2016'!BN59</f>
        <v>0</v>
      </c>
      <c r="AN59" s="312">
        <f>'청년 상시근로자수-2016'!BO59</f>
        <v>0</v>
      </c>
      <c r="AO59" s="313">
        <f>'청년 상시근로자수-2016'!BP59</f>
        <v>0</v>
      </c>
      <c r="AP59" s="314">
        <f>'청년 상시근로자수-2016'!BR59</f>
        <v>0</v>
      </c>
      <c r="AQ59" s="429">
        <f t="shared" si="0"/>
        <v>0</v>
      </c>
      <c r="AR59" s="336">
        <f t="shared" si="1"/>
        <v>0</v>
      </c>
      <c r="AS59" s="358">
        <f>'청년 상시근로자수-2016'!CE59</f>
        <v>0</v>
      </c>
      <c r="AT59" s="359">
        <f>'청년 상시근로자수-2016'!CF59</f>
        <v>0</v>
      </c>
      <c r="AU59" s="340">
        <f t="shared" si="2"/>
        <v>0</v>
      </c>
      <c r="AV59" s="308" t="str">
        <f t="shared" si="3"/>
        <v/>
      </c>
    </row>
    <row r="60" spans="1:48" hidden="1">
      <c r="A60" s="327">
        <f t="shared" si="4"/>
        <v>56</v>
      </c>
      <c r="B60" s="318" t="str">
        <f>IF('청년 상시근로자수-2016'!C60="","",'청년 상시근로자수-2016'!C60)</f>
        <v/>
      </c>
      <c r="C60" s="319" t="str">
        <f>IF('청년 상시근로자수-2016'!E60="","",'청년 상시근로자수-2016'!E60)</f>
        <v/>
      </c>
      <c r="D60" s="332" t="str">
        <f>IF('청년 상시근로자수-2016'!I60="","",'청년 상시근로자수-2016'!I60)</f>
        <v/>
      </c>
      <c r="E60" s="332" t="str">
        <f>IF('청년 상시근로자수-2016'!J60="","",'청년 상시근로자수-2016'!J60)</f>
        <v/>
      </c>
      <c r="F60" s="424" t="str">
        <f>IF('청년 상시근로자수-2016'!H60="","",'청년 상시근로자수-2016'!H60)</f>
        <v/>
      </c>
      <c r="G60" s="312">
        <f>'청년 상시근로자수-2016'!W60</f>
        <v>0</v>
      </c>
      <c r="H60" s="313">
        <f>'청년 상시근로자수-2016'!X60</f>
        <v>0</v>
      </c>
      <c r="I60" s="314">
        <f>'청년 상시근로자수-2016'!Z60</f>
        <v>0</v>
      </c>
      <c r="J60" s="312">
        <f>'청년 상시근로자수-2016'!AA60</f>
        <v>0</v>
      </c>
      <c r="K60" s="313">
        <f>'청년 상시근로자수-2016'!AB60</f>
        <v>0</v>
      </c>
      <c r="L60" s="314">
        <f>'청년 상시근로자수-2016'!AD60</f>
        <v>0</v>
      </c>
      <c r="M60" s="312">
        <f>'청년 상시근로자수-2016'!AE60</f>
        <v>0</v>
      </c>
      <c r="N60" s="313">
        <f>'청년 상시근로자수-2016'!AF60</f>
        <v>0</v>
      </c>
      <c r="O60" s="314">
        <f>'청년 상시근로자수-2016'!AH60</f>
        <v>0</v>
      </c>
      <c r="P60" s="312">
        <f>'청년 상시근로자수-2016'!AI60</f>
        <v>0</v>
      </c>
      <c r="Q60" s="313">
        <f>'청년 상시근로자수-2016'!AJ60</f>
        <v>0</v>
      </c>
      <c r="R60" s="314">
        <f>'청년 상시근로자수-2016'!AL60</f>
        <v>0</v>
      </c>
      <c r="S60" s="312">
        <f>'청년 상시근로자수-2016'!AM60</f>
        <v>0</v>
      </c>
      <c r="T60" s="313">
        <f>'청년 상시근로자수-2016'!AN60</f>
        <v>0</v>
      </c>
      <c r="U60" s="314">
        <f>'청년 상시근로자수-2016'!AP60</f>
        <v>0</v>
      </c>
      <c r="V60" s="312">
        <f>'청년 상시근로자수-2016'!AQ60</f>
        <v>0</v>
      </c>
      <c r="W60" s="313">
        <f>'청년 상시근로자수-2016'!AR60</f>
        <v>0</v>
      </c>
      <c r="X60" s="314">
        <f>'청년 상시근로자수-2016'!AT60</f>
        <v>0</v>
      </c>
      <c r="Y60" s="312">
        <f>'청년 상시근로자수-2016'!AU60</f>
        <v>0</v>
      </c>
      <c r="Z60" s="313">
        <f>'청년 상시근로자수-2016'!AV60</f>
        <v>0</v>
      </c>
      <c r="AA60" s="314">
        <f>'청년 상시근로자수-2016'!AX60</f>
        <v>0</v>
      </c>
      <c r="AB60" s="312">
        <f>'청년 상시근로자수-2016'!AY60</f>
        <v>0</v>
      </c>
      <c r="AC60" s="313">
        <f>'청년 상시근로자수-2016'!AZ60</f>
        <v>0</v>
      </c>
      <c r="AD60" s="314">
        <f>'청년 상시근로자수-2016'!BB60</f>
        <v>0</v>
      </c>
      <c r="AE60" s="312">
        <f>'청년 상시근로자수-2016'!BC60</f>
        <v>0</v>
      </c>
      <c r="AF60" s="313">
        <f>'청년 상시근로자수-2016'!BD60</f>
        <v>0</v>
      </c>
      <c r="AG60" s="314">
        <f>'청년 상시근로자수-2016'!BF60</f>
        <v>0</v>
      </c>
      <c r="AH60" s="312">
        <f>'청년 상시근로자수-2016'!BG60</f>
        <v>0</v>
      </c>
      <c r="AI60" s="313">
        <f>'청년 상시근로자수-2016'!BH60</f>
        <v>0</v>
      </c>
      <c r="AJ60" s="314">
        <f>'청년 상시근로자수-2016'!BJ60</f>
        <v>0</v>
      </c>
      <c r="AK60" s="312">
        <f>'청년 상시근로자수-2016'!BK60</f>
        <v>0</v>
      </c>
      <c r="AL60" s="313">
        <f>'청년 상시근로자수-2016'!BL60</f>
        <v>0</v>
      </c>
      <c r="AM60" s="314">
        <f>'청년 상시근로자수-2016'!BN60</f>
        <v>0</v>
      </c>
      <c r="AN60" s="312">
        <f>'청년 상시근로자수-2016'!BO60</f>
        <v>0</v>
      </c>
      <c r="AO60" s="313">
        <f>'청년 상시근로자수-2016'!BP60</f>
        <v>0</v>
      </c>
      <c r="AP60" s="314">
        <f>'청년 상시근로자수-2016'!BR60</f>
        <v>0</v>
      </c>
      <c r="AQ60" s="429">
        <f t="shared" si="0"/>
        <v>0</v>
      </c>
      <c r="AR60" s="336">
        <f t="shared" si="1"/>
        <v>0</v>
      </c>
      <c r="AS60" s="358">
        <f>'청년 상시근로자수-2016'!CE60</f>
        <v>0</v>
      </c>
      <c r="AT60" s="359">
        <f>'청년 상시근로자수-2016'!CF60</f>
        <v>0</v>
      </c>
      <c r="AU60" s="340">
        <f t="shared" si="2"/>
        <v>0</v>
      </c>
      <c r="AV60" s="308" t="str">
        <f t="shared" si="3"/>
        <v/>
      </c>
    </row>
    <row r="61" spans="1:48" hidden="1">
      <c r="A61" s="327">
        <f t="shared" si="4"/>
        <v>57</v>
      </c>
      <c r="B61" s="318" t="str">
        <f>IF('청년 상시근로자수-2016'!C61="","",'청년 상시근로자수-2016'!C61)</f>
        <v/>
      </c>
      <c r="C61" s="319" t="str">
        <f>IF('청년 상시근로자수-2016'!E61="","",'청년 상시근로자수-2016'!E61)</f>
        <v/>
      </c>
      <c r="D61" s="332" t="str">
        <f>IF('청년 상시근로자수-2016'!I61="","",'청년 상시근로자수-2016'!I61)</f>
        <v/>
      </c>
      <c r="E61" s="332" t="str">
        <f>IF('청년 상시근로자수-2016'!J61="","",'청년 상시근로자수-2016'!J61)</f>
        <v/>
      </c>
      <c r="F61" s="424" t="str">
        <f>IF('청년 상시근로자수-2016'!H61="","",'청년 상시근로자수-2016'!H61)</f>
        <v/>
      </c>
      <c r="G61" s="312">
        <f>'청년 상시근로자수-2016'!W61</f>
        <v>0</v>
      </c>
      <c r="H61" s="313">
        <f>'청년 상시근로자수-2016'!X61</f>
        <v>0</v>
      </c>
      <c r="I61" s="314">
        <f>'청년 상시근로자수-2016'!Z61</f>
        <v>0</v>
      </c>
      <c r="J61" s="312">
        <f>'청년 상시근로자수-2016'!AA61</f>
        <v>0</v>
      </c>
      <c r="K61" s="313">
        <f>'청년 상시근로자수-2016'!AB61</f>
        <v>0</v>
      </c>
      <c r="L61" s="314">
        <f>'청년 상시근로자수-2016'!AD61</f>
        <v>0</v>
      </c>
      <c r="M61" s="312">
        <f>'청년 상시근로자수-2016'!AE61</f>
        <v>0</v>
      </c>
      <c r="N61" s="313">
        <f>'청년 상시근로자수-2016'!AF61</f>
        <v>0</v>
      </c>
      <c r="O61" s="314">
        <f>'청년 상시근로자수-2016'!AH61</f>
        <v>0</v>
      </c>
      <c r="P61" s="312">
        <f>'청년 상시근로자수-2016'!AI61</f>
        <v>0</v>
      </c>
      <c r="Q61" s="313">
        <f>'청년 상시근로자수-2016'!AJ61</f>
        <v>0</v>
      </c>
      <c r="R61" s="314">
        <f>'청년 상시근로자수-2016'!AL61</f>
        <v>0</v>
      </c>
      <c r="S61" s="312">
        <f>'청년 상시근로자수-2016'!AM61</f>
        <v>0</v>
      </c>
      <c r="T61" s="313">
        <f>'청년 상시근로자수-2016'!AN61</f>
        <v>0</v>
      </c>
      <c r="U61" s="314">
        <f>'청년 상시근로자수-2016'!AP61</f>
        <v>0</v>
      </c>
      <c r="V61" s="312">
        <f>'청년 상시근로자수-2016'!AQ61</f>
        <v>0</v>
      </c>
      <c r="W61" s="313">
        <f>'청년 상시근로자수-2016'!AR61</f>
        <v>0</v>
      </c>
      <c r="X61" s="314">
        <f>'청년 상시근로자수-2016'!AT61</f>
        <v>0</v>
      </c>
      <c r="Y61" s="312">
        <f>'청년 상시근로자수-2016'!AU61</f>
        <v>0</v>
      </c>
      <c r="Z61" s="313">
        <f>'청년 상시근로자수-2016'!AV61</f>
        <v>0</v>
      </c>
      <c r="AA61" s="314">
        <f>'청년 상시근로자수-2016'!AX61</f>
        <v>0</v>
      </c>
      <c r="AB61" s="312">
        <f>'청년 상시근로자수-2016'!AY61</f>
        <v>0</v>
      </c>
      <c r="AC61" s="313">
        <f>'청년 상시근로자수-2016'!AZ61</f>
        <v>0</v>
      </c>
      <c r="AD61" s="314">
        <f>'청년 상시근로자수-2016'!BB61</f>
        <v>0</v>
      </c>
      <c r="AE61" s="312">
        <f>'청년 상시근로자수-2016'!BC61</f>
        <v>0</v>
      </c>
      <c r="AF61" s="313">
        <f>'청년 상시근로자수-2016'!BD61</f>
        <v>0</v>
      </c>
      <c r="AG61" s="314">
        <f>'청년 상시근로자수-2016'!BF61</f>
        <v>0</v>
      </c>
      <c r="AH61" s="312">
        <f>'청년 상시근로자수-2016'!BG61</f>
        <v>0</v>
      </c>
      <c r="AI61" s="313">
        <f>'청년 상시근로자수-2016'!BH61</f>
        <v>0</v>
      </c>
      <c r="AJ61" s="314">
        <f>'청년 상시근로자수-2016'!BJ61</f>
        <v>0</v>
      </c>
      <c r="AK61" s="312">
        <f>'청년 상시근로자수-2016'!BK61</f>
        <v>0</v>
      </c>
      <c r="AL61" s="313">
        <f>'청년 상시근로자수-2016'!BL61</f>
        <v>0</v>
      </c>
      <c r="AM61" s="314">
        <f>'청년 상시근로자수-2016'!BN61</f>
        <v>0</v>
      </c>
      <c r="AN61" s="312">
        <f>'청년 상시근로자수-2016'!BO61</f>
        <v>0</v>
      </c>
      <c r="AO61" s="313">
        <f>'청년 상시근로자수-2016'!BP61</f>
        <v>0</v>
      </c>
      <c r="AP61" s="314">
        <f>'청년 상시근로자수-2016'!BR61</f>
        <v>0</v>
      </c>
      <c r="AQ61" s="429">
        <f t="shared" si="0"/>
        <v>0</v>
      </c>
      <c r="AR61" s="336">
        <f t="shared" si="1"/>
        <v>0</v>
      </c>
      <c r="AS61" s="358">
        <f>'청년 상시근로자수-2016'!CE61</f>
        <v>0</v>
      </c>
      <c r="AT61" s="359">
        <f>'청년 상시근로자수-2016'!CF61</f>
        <v>0</v>
      </c>
      <c r="AU61" s="340">
        <f t="shared" si="2"/>
        <v>0</v>
      </c>
      <c r="AV61" s="308" t="str">
        <f t="shared" si="3"/>
        <v/>
      </c>
    </row>
    <row r="62" spans="1:48" hidden="1">
      <c r="A62" s="327">
        <f t="shared" si="4"/>
        <v>58</v>
      </c>
      <c r="B62" s="318" t="str">
        <f>IF('청년 상시근로자수-2016'!C62="","",'청년 상시근로자수-2016'!C62)</f>
        <v/>
      </c>
      <c r="C62" s="319" t="str">
        <f>IF('청년 상시근로자수-2016'!E62="","",'청년 상시근로자수-2016'!E62)</f>
        <v/>
      </c>
      <c r="D62" s="332" t="str">
        <f>IF('청년 상시근로자수-2016'!I62="","",'청년 상시근로자수-2016'!I62)</f>
        <v/>
      </c>
      <c r="E62" s="332" t="str">
        <f>IF('청년 상시근로자수-2016'!J62="","",'청년 상시근로자수-2016'!J62)</f>
        <v/>
      </c>
      <c r="F62" s="424" t="str">
        <f>IF('청년 상시근로자수-2016'!H62="","",'청년 상시근로자수-2016'!H62)</f>
        <v/>
      </c>
      <c r="G62" s="312">
        <f>'청년 상시근로자수-2016'!W62</f>
        <v>0</v>
      </c>
      <c r="H62" s="313">
        <f>'청년 상시근로자수-2016'!X62</f>
        <v>0</v>
      </c>
      <c r="I62" s="314">
        <f>'청년 상시근로자수-2016'!Z62</f>
        <v>0</v>
      </c>
      <c r="J62" s="312">
        <f>'청년 상시근로자수-2016'!AA62</f>
        <v>0</v>
      </c>
      <c r="K62" s="313">
        <f>'청년 상시근로자수-2016'!AB62</f>
        <v>0</v>
      </c>
      <c r="L62" s="314">
        <f>'청년 상시근로자수-2016'!AD62</f>
        <v>0</v>
      </c>
      <c r="M62" s="312">
        <f>'청년 상시근로자수-2016'!AE62</f>
        <v>0</v>
      </c>
      <c r="N62" s="313">
        <f>'청년 상시근로자수-2016'!AF62</f>
        <v>0</v>
      </c>
      <c r="O62" s="314">
        <f>'청년 상시근로자수-2016'!AH62</f>
        <v>0</v>
      </c>
      <c r="P62" s="312">
        <f>'청년 상시근로자수-2016'!AI62</f>
        <v>0</v>
      </c>
      <c r="Q62" s="313">
        <f>'청년 상시근로자수-2016'!AJ62</f>
        <v>0</v>
      </c>
      <c r="R62" s="314">
        <f>'청년 상시근로자수-2016'!AL62</f>
        <v>0</v>
      </c>
      <c r="S62" s="312">
        <f>'청년 상시근로자수-2016'!AM62</f>
        <v>0</v>
      </c>
      <c r="T62" s="313">
        <f>'청년 상시근로자수-2016'!AN62</f>
        <v>0</v>
      </c>
      <c r="U62" s="314">
        <f>'청년 상시근로자수-2016'!AP62</f>
        <v>0</v>
      </c>
      <c r="V62" s="312">
        <f>'청년 상시근로자수-2016'!AQ62</f>
        <v>0</v>
      </c>
      <c r="W62" s="313">
        <f>'청년 상시근로자수-2016'!AR62</f>
        <v>0</v>
      </c>
      <c r="X62" s="314">
        <f>'청년 상시근로자수-2016'!AT62</f>
        <v>0</v>
      </c>
      <c r="Y62" s="312">
        <f>'청년 상시근로자수-2016'!AU62</f>
        <v>0</v>
      </c>
      <c r="Z62" s="313">
        <f>'청년 상시근로자수-2016'!AV62</f>
        <v>0</v>
      </c>
      <c r="AA62" s="314">
        <f>'청년 상시근로자수-2016'!AX62</f>
        <v>0</v>
      </c>
      <c r="AB62" s="312">
        <f>'청년 상시근로자수-2016'!AY62</f>
        <v>0</v>
      </c>
      <c r="AC62" s="313">
        <f>'청년 상시근로자수-2016'!AZ62</f>
        <v>0</v>
      </c>
      <c r="AD62" s="314">
        <f>'청년 상시근로자수-2016'!BB62</f>
        <v>0</v>
      </c>
      <c r="AE62" s="312">
        <f>'청년 상시근로자수-2016'!BC62</f>
        <v>0</v>
      </c>
      <c r="AF62" s="313">
        <f>'청년 상시근로자수-2016'!BD62</f>
        <v>0</v>
      </c>
      <c r="AG62" s="314">
        <f>'청년 상시근로자수-2016'!BF62</f>
        <v>0</v>
      </c>
      <c r="AH62" s="312">
        <f>'청년 상시근로자수-2016'!BG62</f>
        <v>0</v>
      </c>
      <c r="AI62" s="313">
        <f>'청년 상시근로자수-2016'!BH62</f>
        <v>0</v>
      </c>
      <c r="AJ62" s="314">
        <f>'청년 상시근로자수-2016'!BJ62</f>
        <v>0</v>
      </c>
      <c r="AK62" s="312">
        <f>'청년 상시근로자수-2016'!BK62</f>
        <v>0</v>
      </c>
      <c r="AL62" s="313">
        <f>'청년 상시근로자수-2016'!BL62</f>
        <v>0</v>
      </c>
      <c r="AM62" s="314">
        <f>'청년 상시근로자수-2016'!BN62</f>
        <v>0</v>
      </c>
      <c r="AN62" s="312">
        <f>'청년 상시근로자수-2016'!BO62</f>
        <v>0</v>
      </c>
      <c r="AO62" s="313">
        <f>'청년 상시근로자수-2016'!BP62</f>
        <v>0</v>
      </c>
      <c r="AP62" s="314">
        <f>'청년 상시근로자수-2016'!BR62</f>
        <v>0</v>
      </c>
      <c r="AQ62" s="429">
        <f t="shared" si="0"/>
        <v>0</v>
      </c>
      <c r="AR62" s="336">
        <f t="shared" si="1"/>
        <v>0</v>
      </c>
      <c r="AS62" s="358">
        <f>'청년 상시근로자수-2016'!CE62</f>
        <v>0</v>
      </c>
      <c r="AT62" s="359">
        <f>'청년 상시근로자수-2016'!CF62</f>
        <v>0</v>
      </c>
      <c r="AU62" s="340">
        <f t="shared" si="2"/>
        <v>0</v>
      </c>
      <c r="AV62" s="308" t="str">
        <f t="shared" si="3"/>
        <v/>
      </c>
    </row>
    <row r="63" spans="1:48" hidden="1">
      <c r="A63" s="327">
        <f t="shared" si="4"/>
        <v>59</v>
      </c>
      <c r="B63" s="318" t="str">
        <f>IF('청년 상시근로자수-2016'!C63="","",'청년 상시근로자수-2016'!C63)</f>
        <v/>
      </c>
      <c r="C63" s="319" t="str">
        <f>IF('청년 상시근로자수-2016'!E63="","",'청년 상시근로자수-2016'!E63)</f>
        <v/>
      </c>
      <c r="D63" s="332" t="str">
        <f>IF('청년 상시근로자수-2016'!I63="","",'청년 상시근로자수-2016'!I63)</f>
        <v/>
      </c>
      <c r="E63" s="332" t="str">
        <f>IF('청년 상시근로자수-2016'!J63="","",'청년 상시근로자수-2016'!J63)</f>
        <v/>
      </c>
      <c r="F63" s="424" t="str">
        <f>IF('청년 상시근로자수-2016'!H63="","",'청년 상시근로자수-2016'!H63)</f>
        <v/>
      </c>
      <c r="G63" s="312">
        <f>'청년 상시근로자수-2016'!W63</f>
        <v>0</v>
      </c>
      <c r="H63" s="313">
        <f>'청년 상시근로자수-2016'!X63</f>
        <v>0</v>
      </c>
      <c r="I63" s="314">
        <f>'청년 상시근로자수-2016'!Z63</f>
        <v>0</v>
      </c>
      <c r="J63" s="312">
        <f>'청년 상시근로자수-2016'!AA63</f>
        <v>0</v>
      </c>
      <c r="K63" s="313">
        <f>'청년 상시근로자수-2016'!AB63</f>
        <v>0</v>
      </c>
      <c r="L63" s="314">
        <f>'청년 상시근로자수-2016'!AD63</f>
        <v>0</v>
      </c>
      <c r="M63" s="312">
        <f>'청년 상시근로자수-2016'!AE63</f>
        <v>0</v>
      </c>
      <c r="N63" s="313">
        <f>'청년 상시근로자수-2016'!AF63</f>
        <v>0</v>
      </c>
      <c r="O63" s="314">
        <f>'청년 상시근로자수-2016'!AH63</f>
        <v>0</v>
      </c>
      <c r="P63" s="312">
        <f>'청년 상시근로자수-2016'!AI63</f>
        <v>0</v>
      </c>
      <c r="Q63" s="313">
        <f>'청년 상시근로자수-2016'!AJ63</f>
        <v>0</v>
      </c>
      <c r="R63" s="314">
        <f>'청년 상시근로자수-2016'!AL63</f>
        <v>0</v>
      </c>
      <c r="S63" s="312">
        <f>'청년 상시근로자수-2016'!AM63</f>
        <v>0</v>
      </c>
      <c r="T63" s="313">
        <f>'청년 상시근로자수-2016'!AN63</f>
        <v>0</v>
      </c>
      <c r="U63" s="314">
        <f>'청년 상시근로자수-2016'!AP63</f>
        <v>0</v>
      </c>
      <c r="V63" s="312">
        <f>'청년 상시근로자수-2016'!AQ63</f>
        <v>0</v>
      </c>
      <c r="W63" s="313">
        <f>'청년 상시근로자수-2016'!AR63</f>
        <v>0</v>
      </c>
      <c r="X63" s="314">
        <f>'청년 상시근로자수-2016'!AT63</f>
        <v>0</v>
      </c>
      <c r="Y63" s="312">
        <f>'청년 상시근로자수-2016'!AU63</f>
        <v>0</v>
      </c>
      <c r="Z63" s="313">
        <f>'청년 상시근로자수-2016'!AV63</f>
        <v>0</v>
      </c>
      <c r="AA63" s="314">
        <f>'청년 상시근로자수-2016'!AX63</f>
        <v>0</v>
      </c>
      <c r="AB63" s="312">
        <f>'청년 상시근로자수-2016'!AY63</f>
        <v>0</v>
      </c>
      <c r="AC63" s="313">
        <f>'청년 상시근로자수-2016'!AZ63</f>
        <v>0</v>
      </c>
      <c r="AD63" s="314">
        <f>'청년 상시근로자수-2016'!BB63</f>
        <v>0</v>
      </c>
      <c r="AE63" s="312">
        <f>'청년 상시근로자수-2016'!BC63</f>
        <v>0</v>
      </c>
      <c r="AF63" s="313">
        <f>'청년 상시근로자수-2016'!BD63</f>
        <v>0</v>
      </c>
      <c r="AG63" s="314">
        <f>'청년 상시근로자수-2016'!BF63</f>
        <v>0</v>
      </c>
      <c r="AH63" s="312">
        <f>'청년 상시근로자수-2016'!BG63</f>
        <v>0</v>
      </c>
      <c r="AI63" s="313">
        <f>'청년 상시근로자수-2016'!BH63</f>
        <v>0</v>
      </c>
      <c r="AJ63" s="314">
        <f>'청년 상시근로자수-2016'!BJ63</f>
        <v>0</v>
      </c>
      <c r="AK63" s="312">
        <f>'청년 상시근로자수-2016'!BK63</f>
        <v>0</v>
      </c>
      <c r="AL63" s="313">
        <f>'청년 상시근로자수-2016'!BL63</f>
        <v>0</v>
      </c>
      <c r="AM63" s="314">
        <f>'청년 상시근로자수-2016'!BN63</f>
        <v>0</v>
      </c>
      <c r="AN63" s="312">
        <f>'청년 상시근로자수-2016'!BO63</f>
        <v>0</v>
      </c>
      <c r="AO63" s="313">
        <f>'청년 상시근로자수-2016'!BP63</f>
        <v>0</v>
      </c>
      <c r="AP63" s="314">
        <f>'청년 상시근로자수-2016'!BR63</f>
        <v>0</v>
      </c>
      <c r="AQ63" s="429">
        <f t="shared" si="0"/>
        <v>0</v>
      </c>
      <c r="AR63" s="336">
        <f t="shared" si="1"/>
        <v>0</v>
      </c>
      <c r="AS63" s="358">
        <f>'청년 상시근로자수-2016'!CE63</f>
        <v>0</v>
      </c>
      <c r="AT63" s="359">
        <f>'청년 상시근로자수-2016'!CF63</f>
        <v>0</v>
      </c>
      <c r="AU63" s="340">
        <f t="shared" si="2"/>
        <v>0</v>
      </c>
      <c r="AV63" s="308" t="str">
        <f t="shared" si="3"/>
        <v/>
      </c>
    </row>
    <row r="64" spans="1:48" hidden="1">
      <c r="A64" s="327">
        <f t="shared" si="4"/>
        <v>60</v>
      </c>
      <c r="B64" s="318" t="str">
        <f>IF('청년 상시근로자수-2016'!C64="","",'청년 상시근로자수-2016'!C64)</f>
        <v/>
      </c>
      <c r="C64" s="319" t="str">
        <f>IF('청년 상시근로자수-2016'!E64="","",'청년 상시근로자수-2016'!E64)</f>
        <v/>
      </c>
      <c r="D64" s="332" t="str">
        <f>IF('청년 상시근로자수-2016'!I64="","",'청년 상시근로자수-2016'!I64)</f>
        <v/>
      </c>
      <c r="E64" s="332" t="str">
        <f>IF('청년 상시근로자수-2016'!J64="","",'청년 상시근로자수-2016'!J64)</f>
        <v/>
      </c>
      <c r="F64" s="424" t="str">
        <f>IF('청년 상시근로자수-2016'!H64="","",'청년 상시근로자수-2016'!H64)</f>
        <v/>
      </c>
      <c r="G64" s="312">
        <f>'청년 상시근로자수-2016'!W64</f>
        <v>0</v>
      </c>
      <c r="H64" s="313">
        <f>'청년 상시근로자수-2016'!X64</f>
        <v>0</v>
      </c>
      <c r="I64" s="314">
        <f>'청년 상시근로자수-2016'!Z64</f>
        <v>0</v>
      </c>
      <c r="J64" s="312">
        <f>'청년 상시근로자수-2016'!AA64</f>
        <v>0</v>
      </c>
      <c r="K64" s="313">
        <f>'청년 상시근로자수-2016'!AB64</f>
        <v>0</v>
      </c>
      <c r="L64" s="314">
        <f>'청년 상시근로자수-2016'!AD64</f>
        <v>0</v>
      </c>
      <c r="M64" s="312">
        <f>'청년 상시근로자수-2016'!AE64</f>
        <v>0</v>
      </c>
      <c r="N64" s="313">
        <f>'청년 상시근로자수-2016'!AF64</f>
        <v>0</v>
      </c>
      <c r="O64" s="314">
        <f>'청년 상시근로자수-2016'!AH64</f>
        <v>0</v>
      </c>
      <c r="P64" s="312">
        <f>'청년 상시근로자수-2016'!AI64</f>
        <v>0</v>
      </c>
      <c r="Q64" s="313">
        <f>'청년 상시근로자수-2016'!AJ64</f>
        <v>0</v>
      </c>
      <c r="R64" s="314">
        <f>'청년 상시근로자수-2016'!AL64</f>
        <v>0</v>
      </c>
      <c r="S64" s="312">
        <f>'청년 상시근로자수-2016'!AM64</f>
        <v>0</v>
      </c>
      <c r="T64" s="313">
        <f>'청년 상시근로자수-2016'!AN64</f>
        <v>0</v>
      </c>
      <c r="U64" s="314">
        <f>'청년 상시근로자수-2016'!AP64</f>
        <v>0</v>
      </c>
      <c r="V64" s="312">
        <f>'청년 상시근로자수-2016'!AQ64</f>
        <v>0</v>
      </c>
      <c r="W64" s="313">
        <f>'청년 상시근로자수-2016'!AR64</f>
        <v>0</v>
      </c>
      <c r="X64" s="314">
        <f>'청년 상시근로자수-2016'!AT64</f>
        <v>0</v>
      </c>
      <c r="Y64" s="312">
        <f>'청년 상시근로자수-2016'!AU64</f>
        <v>0</v>
      </c>
      <c r="Z64" s="313">
        <f>'청년 상시근로자수-2016'!AV64</f>
        <v>0</v>
      </c>
      <c r="AA64" s="314">
        <f>'청년 상시근로자수-2016'!AX64</f>
        <v>0</v>
      </c>
      <c r="AB64" s="312">
        <f>'청년 상시근로자수-2016'!AY64</f>
        <v>0</v>
      </c>
      <c r="AC64" s="313">
        <f>'청년 상시근로자수-2016'!AZ64</f>
        <v>0</v>
      </c>
      <c r="AD64" s="314">
        <f>'청년 상시근로자수-2016'!BB64</f>
        <v>0</v>
      </c>
      <c r="AE64" s="312">
        <f>'청년 상시근로자수-2016'!BC64</f>
        <v>0</v>
      </c>
      <c r="AF64" s="313">
        <f>'청년 상시근로자수-2016'!BD64</f>
        <v>0</v>
      </c>
      <c r="AG64" s="314">
        <f>'청년 상시근로자수-2016'!BF64</f>
        <v>0</v>
      </c>
      <c r="AH64" s="312">
        <f>'청년 상시근로자수-2016'!BG64</f>
        <v>0</v>
      </c>
      <c r="AI64" s="313">
        <f>'청년 상시근로자수-2016'!BH64</f>
        <v>0</v>
      </c>
      <c r="AJ64" s="314">
        <f>'청년 상시근로자수-2016'!BJ64</f>
        <v>0</v>
      </c>
      <c r="AK64" s="312">
        <f>'청년 상시근로자수-2016'!BK64</f>
        <v>0</v>
      </c>
      <c r="AL64" s="313">
        <f>'청년 상시근로자수-2016'!BL64</f>
        <v>0</v>
      </c>
      <c r="AM64" s="314">
        <f>'청년 상시근로자수-2016'!BN64</f>
        <v>0</v>
      </c>
      <c r="AN64" s="312">
        <f>'청년 상시근로자수-2016'!BO64</f>
        <v>0</v>
      </c>
      <c r="AO64" s="313">
        <f>'청년 상시근로자수-2016'!BP64</f>
        <v>0</v>
      </c>
      <c r="AP64" s="314">
        <f>'청년 상시근로자수-2016'!BR64</f>
        <v>0</v>
      </c>
      <c r="AQ64" s="429">
        <f t="shared" si="0"/>
        <v>0</v>
      </c>
      <c r="AR64" s="336">
        <f t="shared" si="1"/>
        <v>0</v>
      </c>
      <c r="AS64" s="358">
        <f>'청년 상시근로자수-2016'!CE64</f>
        <v>0</v>
      </c>
      <c r="AT64" s="359">
        <f>'청년 상시근로자수-2016'!CF64</f>
        <v>0</v>
      </c>
      <c r="AU64" s="340">
        <f t="shared" si="2"/>
        <v>0</v>
      </c>
      <c r="AV64" s="308" t="str">
        <f t="shared" si="3"/>
        <v/>
      </c>
    </row>
    <row r="65" spans="1:48" hidden="1">
      <c r="A65" s="327">
        <f t="shared" si="4"/>
        <v>61</v>
      </c>
      <c r="B65" s="318" t="str">
        <f>IF('청년 상시근로자수-2016'!C65="","",'청년 상시근로자수-2016'!C65)</f>
        <v/>
      </c>
      <c r="C65" s="319" t="str">
        <f>IF('청년 상시근로자수-2016'!E65="","",'청년 상시근로자수-2016'!E65)</f>
        <v/>
      </c>
      <c r="D65" s="332" t="str">
        <f>IF('청년 상시근로자수-2016'!I65="","",'청년 상시근로자수-2016'!I65)</f>
        <v/>
      </c>
      <c r="E65" s="332" t="str">
        <f>IF('청년 상시근로자수-2016'!J65="","",'청년 상시근로자수-2016'!J65)</f>
        <v/>
      </c>
      <c r="F65" s="424" t="str">
        <f>IF('청년 상시근로자수-2016'!H65="","",'청년 상시근로자수-2016'!H65)</f>
        <v/>
      </c>
      <c r="G65" s="312">
        <f>'청년 상시근로자수-2016'!W65</f>
        <v>0</v>
      </c>
      <c r="H65" s="313">
        <f>'청년 상시근로자수-2016'!X65</f>
        <v>0</v>
      </c>
      <c r="I65" s="314">
        <f>'청년 상시근로자수-2016'!Z65</f>
        <v>0</v>
      </c>
      <c r="J65" s="312">
        <f>'청년 상시근로자수-2016'!AA65</f>
        <v>0</v>
      </c>
      <c r="K65" s="313">
        <f>'청년 상시근로자수-2016'!AB65</f>
        <v>0</v>
      </c>
      <c r="L65" s="314">
        <f>'청년 상시근로자수-2016'!AD65</f>
        <v>0</v>
      </c>
      <c r="M65" s="312">
        <f>'청년 상시근로자수-2016'!AE65</f>
        <v>0</v>
      </c>
      <c r="N65" s="313">
        <f>'청년 상시근로자수-2016'!AF65</f>
        <v>0</v>
      </c>
      <c r="O65" s="314">
        <f>'청년 상시근로자수-2016'!AH65</f>
        <v>0</v>
      </c>
      <c r="P65" s="312">
        <f>'청년 상시근로자수-2016'!AI65</f>
        <v>0</v>
      </c>
      <c r="Q65" s="313">
        <f>'청년 상시근로자수-2016'!AJ65</f>
        <v>0</v>
      </c>
      <c r="R65" s="314">
        <f>'청년 상시근로자수-2016'!AL65</f>
        <v>0</v>
      </c>
      <c r="S65" s="312">
        <f>'청년 상시근로자수-2016'!AM65</f>
        <v>0</v>
      </c>
      <c r="T65" s="313">
        <f>'청년 상시근로자수-2016'!AN65</f>
        <v>0</v>
      </c>
      <c r="U65" s="314">
        <f>'청년 상시근로자수-2016'!AP65</f>
        <v>0</v>
      </c>
      <c r="V65" s="312">
        <f>'청년 상시근로자수-2016'!AQ65</f>
        <v>0</v>
      </c>
      <c r="W65" s="313">
        <f>'청년 상시근로자수-2016'!AR65</f>
        <v>0</v>
      </c>
      <c r="X65" s="314">
        <f>'청년 상시근로자수-2016'!AT65</f>
        <v>0</v>
      </c>
      <c r="Y65" s="312">
        <f>'청년 상시근로자수-2016'!AU65</f>
        <v>0</v>
      </c>
      <c r="Z65" s="313">
        <f>'청년 상시근로자수-2016'!AV65</f>
        <v>0</v>
      </c>
      <c r="AA65" s="314">
        <f>'청년 상시근로자수-2016'!AX65</f>
        <v>0</v>
      </c>
      <c r="AB65" s="312">
        <f>'청년 상시근로자수-2016'!AY65</f>
        <v>0</v>
      </c>
      <c r="AC65" s="313">
        <f>'청년 상시근로자수-2016'!AZ65</f>
        <v>0</v>
      </c>
      <c r="AD65" s="314">
        <f>'청년 상시근로자수-2016'!BB65</f>
        <v>0</v>
      </c>
      <c r="AE65" s="312">
        <f>'청년 상시근로자수-2016'!BC65</f>
        <v>0</v>
      </c>
      <c r="AF65" s="313">
        <f>'청년 상시근로자수-2016'!BD65</f>
        <v>0</v>
      </c>
      <c r="AG65" s="314">
        <f>'청년 상시근로자수-2016'!BF65</f>
        <v>0</v>
      </c>
      <c r="AH65" s="312">
        <f>'청년 상시근로자수-2016'!BG65</f>
        <v>0</v>
      </c>
      <c r="AI65" s="313">
        <f>'청년 상시근로자수-2016'!BH65</f>
        <v>0</v>
      </c>
      <c r="AJ65" s="314">
        <f>'청년 상시근로자수-2016'!BJ65</f>
        <v>0</v>
      </c>
      <c r="AK65" s="312">
        <f>'청년 상시근로자수-2016'!BK65</f>
        <v>0</v>
      </c>
      <c r="AL65" s="313">
        <f>'청년 상시근로자수-2016'!BL65</f>
        <v>0</v>
      </c>
      <c r="AM65" s="314">
        <f>'청년 상시근로자수-2016'!BN65</f>
        <v>0</v>
      </c>
      <c r="AN65" s="312">
        <f>'청년 상시근로자수-2016'!BO65</f>
        <v>0</v>
      </c>
      <c r="AO65" s="313">
        <f>'청년 상시근로자수-2016'!BP65</f>
        <v>0</v>
      </c>
      <c r="AP65" s="314">
        <f>'청년 상시근로자수-2016'!BR65</f>
        <v>0</v>
      </c>
      <c r="AQ65" s="429">
        <f t="shared" si="0"/>
        <v>0</v>
      </c>
      <c r="AR65" s="336">
        <f t="shared" si="1"/>
        <v>0</v>
      </c>
      <c r="AS65" s="358">
        <f>'청년 상시근로자수-2016'!CE65</f>
        <v>0</v>
      </c>
      <c r="AT65" s="359">
        <f>'청년 상시근로자수-2016'!CF65</f>
        <v>0</v>
      </c>
      <c r="AU65" s="340">
        <f t="shared" si="2"/>
        <v>0</v>
      </c>
      <c r="AV65" s="308" t="str">
        <f t="shared" si="3"/>
        <v/>
      </c>
    </row>
    <row r="66" spans="1:48" hidden="1">
      <c r="A66" s="327">
        <f t="shared" si="4"/>
        <v>62</v>
      </c>
      <c r="B66" s="318" t="str">
        <f>IF('청년 상시근로자수-2016'!C66="","",'청년 상시근로자수-2016'!C66)</f>
        <v/>
      </c>
      <c r="C66" s="319" t="str">
        <f>IF('청년 상시근로자수-2016'!E66="","",'청년 상시근로자수-2016'!E66)</f>
        <v/>
      </c>
      <c r="D66" s="332" t="str">
        <f>IF('청년 상시근로자수-2016'!I66="","",'청년 상시근로자수-2016'!I66)</f>
        <v/>
      </c>
      <c r="E66" s="332" t="str">
        <f>IF('청년 상시근로자수-2016'!J66="","",'청년 상시근로자수-2016'!J66)</f>
        <v/>
      </c>
      <c r="F66" s="424" t="str">
        <f>IF('청년 상시근로자수-2016'!H66="","",'청년 상시근로자수-2016'!H66)</f>
        <v/>
      </c>
      <c r="G66" s="312">
        <f>'청년 상시근로자수-2016'!W66</f>
        <v>0</v>
      </c>
      <c r="H66" s="313">
        <f>'청년 상시근로자수-2016'!X66</f>
        <v>0</v>
      </c>
      <c r="I66" s="314">
        <f>'청년 상시근로자수-2016'!Z66</f>
        <v>0</v>
      </c>
      <c r="J66" s="312">
        <f>'청년 상시근로자수-2016'!AA66</f>
        <v>0</v>
      </c>
      <c r="K66" s="313">
        <f>'청년 상시근로자수-2016'!AB66</f>
        <v>0</v>
      </c>
      <c r="L66" s="314">
        <f>'청년 상시근로자수-2016'!AD66</f>
        <v>0</v>
      </c>
      <c r="M66" s="312">
        <f>'청년 상시근로자수-2016'!AE66</f>
        <v>0</v>
      </c>
      <c r="N66" s="313">
        <f>'청년 상시근로자수-2016'!AF66</f>
        <v>0</v>
      </c>
      <c r="O66" s="314">
        <f>'청년 상시근로자수-2016'!AH66</f>
        <v>0</v>
      </c>
      <c r="P66" s="312">
        <f>'청년 상시근로자수-2016'!AI66</f>
        <v>0</v>
      </c>
      <c r="Q66" s="313">
        <f>'청년 상시근로자수-2016'!AJ66</f>
        <v>0</v>
      </c>
      <c r="R66" s="314">
        <f>'청년 상시근로자수-2016'!AL66</f>
        <v>0</v>
      </c>
      <c r="S66" s="312">
        <f>'청년 상시근로자수-2016'!AM66</f>
        <v>0</v>
      </c>
      <c r="T66" s="313">
        <f>'청년 상시근로자수-2016'!AN66</f>
        <v>0</v>
      </c>
      <c r="U66" s="314">
        <f>'청년 상시근로자수-2016'!AP66</f>
        <v>0</v>
      </c>
      <c r="V66" s="312">
        <f>'청년 상시근로자수-2016'!AQ66</f>
        <v>0</v>
      </c>
      <c r="W66" s="313">
        <f>'청년 상시근로자수-2016'!AR66</f>
        <v>0</v>
      </c>
      <c r="X66" s="314">
        <f>'청년 상시근로자수-2016'!AT66</f>
        <v>0</v>
      </c>
      <c r="Y66" s="312">
        <f>'청년 상시근로자수-2016'!AU66</f>
        <v>0</v>
      </c>
      <c r="Z66" s="313">
        <f>'청년 상시근로자수-2016'!AV66</f>
        <v>0</v>
      </c>
      <c r="AA66" s="314">
        <f>'청년 상시근로자수-2016'!AX66</f>
        <v>0</v>
      </c>
      <c r="AB66" s="312">
        <f>'청년 상시근로자수-2016'!AY66</f>
        <v>0</v>
      </c>
      <c r="AC66" s="313">
        <f>'청년 상시근로자수-2016'!AZ66</f>
        <v>0</v>
      </c>
      <c r="AD66" s="314">
        <f>'청년 상시근로자수-2016'!BB66</f>
        <v>0</v>
      </c>
      <c r="AE66" s="312">
        <f>'청년 상시근로자수-2016'!BC66</f>
        <v>0</v>
      </c>
      <c r="AF66" s="313">
        <f>'청년 상시근로자수-2016'!BD66</f>
        <v>0</v>
      </c>
      <c r="AG66" s="314">
        <f>'청년 상시근로자수-2016'!BF66</f>
        <v>0</v>
      </c>
      <c r="AH66" s="312">
        <f>'청년 상시근로자수-2016'!BG66</f>
        <v>0</v>
      </c>
      <c r="AI66" s="313">
        <f>'청년 상시근로자수-2016'!BH66</f>
        <v>0</v>
      </c>
      <c r="AJ66" s="314">
        <f>'청년 상시근로자수-2016'!BJ66</f>
        <v>0</v>
      </c>
      <c r="AK66" s="312">
        <f>'청년 상시근로자수-2016'!BK66</f>
        <v>0</v>
      </c>
      <c r="AL66" s="313">
        <f>'청년 상시근로자수-2016'!BL66</f>
        <v>0</v>
      </c>
      <c r="AM66" s="314">
        <f>'청년 상시근로자수-2016'!BN66</f>
        <v>0</v>
      </c>
      <c r="AN66" s="312">
        <f>'청년 상시근로자수-2016'!BO66</f>
        <v>0</v>
      </c>
      <c r="AO66" s="313">
        <f>'청년 상시근로자수-2016'!BP66</f>
        <v>0</v>
      </c>
      <c r="AP66" s="314">
        <f>'청년 상시근로자수-2016'!BR66</f>
        <v>0</v>
      </c>
      <c r="AQ66" s="429">
        <f t="shared" si="0"/>
        <v>0</v>
      </c>
      <c r="AR66" s="336">
        <f t="shared" si="1"/>
        <v>0</v>
      </c>
      <c r="AS66" s="358">
        <f>'청년 상시근로자수-2016'!CE66</f>
        <v>0</v>
      </c>
      <c r="AT66" s="359">
        <f>'청년 상시근로자수-2016'!CF66</f>
        <v>0</v>
      </c>
      <c r="AU66" s="340">
        <f t="shared" si="2"/>
        <v>0</v>
      </c>
      <c r="AV66" s="308" t="str">
        <f t="shared" si="3"/>
        <v/>
      </c>
    </row>
    <row r="67" spans="1:48" hidden="1">
      <c r="A67" s="327">
        <f t="shared" si="4"/>
        <v>63</v>
      </c>
      <c r="B67" s="318" t="str">
        <f>IF('청년 상시근로자수-2016'!C67="","",'청년 상시근로자수-2016'!C67)</f>
        <v/>
      </c>
      <c r="C67" s="319" t="str">
        <f>IF('청년 상시근로자수-2016'!E67="","",'청년 상시근로자수-2016'!E67)</f>
        <v/>
      </c>
      <c r="D67" s="332" t="str">
        <f>IF('청년 상시근로자수-2016'!I67="","",'청년 상시근로자수-2016'!I67)</f>
        <v/>
      </c>
      <c r="E67" s="332" t="str">
        <f>IF('청년 상시근로자수-2016'!J67="","",'청년 상시근로자수-2016'!J67)</f>
        <v/>
      </c>
      <c r="F67" s="424" t="str">
        <f>IF('청년 상시근로자수-2016'!H67="","",'청년 상시근로자수-2016'!H67)</f>
        <v/>
      </c>
      <c r="G67" s="312">
        <f>'청년 상시근로자수-2016'!W67</f>
        <v>0</v>
      </c>
      <c r="H67" s="313">
        <f>'청년 상시근로자수-2016'!X67</f>
        <v>0</v>
      </c>
      <c r="I67" s="314">
        <f>'청년 상시근로자수-2016'!Z67</f>
        <v>0</v>
      </c>
      <c r="J67" s="312">
        <f>'청년 상시근로자수-2016'!AA67</f>
        <v>0</v>
      </c>
      <c r="K67" s="313">
        <f>'청년 상시근로자수-2016'!AB67</f>
        <v>0</v>
      </c>
      <c r="L67" s="314">
        <f>'청년 상시근로자수-2016'!AD67</f>
        <v>0</v>
      </c>
      <c r="M67" s="312">
        <f>'청년 상시근로자수-2016'!AE67</f>
        <v>0</v>
      </c>
      <c r="N67" s="313">
        <f>'청년 상시근로자수-2016'!AF67</f>
        <v>0</v>
      </c>
      <c r="O67" s="314">
        <f>'청년 상시근로자수-2016'!AH67</f>
        <v>0</v>
      </c>
      <c r="P67" s="312">
        <f>'청년 상시근로자수-2016'!AI67</f>
        <v>0</v>
      </c>
      <c r="Q67" s="313">
        <f>'청년 상시근로자수-2016'!AJ67</f>
        <v>0</v>
      </c>
      <c r="R67" s="314">
        <f>'청년 상시근로자수-2016'!AL67</f>
        <v>0</v>
      </c>
      <c r="S67" s="312">
        <f>'청년 상시근로자수-2016'!AM67</f>
        <v>0</v>
      </c>
      <c r="T67" s="313">
        <f>'청년 상시근로자수-2016'!AN67</f>
        <v>0</v>
      </c>
      <c r="U67" s="314">
        <f>'청년 상시근로자수-2016'!AP67</f>
        <v>0</v>
      </c>
      <c r="V67" s="312">
        <f>'청년 상시근로자수-2016'!AQ67</f>
        <v>0</v>
      </c>
      <c r="W67" s="313">
        <f>'청년 상시근로자수-2016'!AR67</f>
        <v>0</v>
      </c>
      <c r="X67" s="314">
        <f>'청년 상시근로자수-2016'!AT67</f>
        <v>0</v>
      </c>
      <c r="Y67" s="312">
        <f>'청년 상시근로자수-2016'!AU67</f>
        <v>0</v>
      </c>
      <c r="Z67" s="313">
        <f>'청년 상시근로자수-2016'!AV67</f>
        <v>0</v>
      </c>
      <c r="AA67" s="314">
        <f>'청년 상시근로자수-2016'!AX67</f>
        <v>0</v>
      </c>
      <c r="AB67" s="312">
        <f>'청년 상시근로자수-2016'!AY67</f>
        <v>0</v>
      </c>
      <c r="AC67" s="313">
        <f>'청년 상시근로자수-2016'!AZ67</f>
        <v>0</v>
      </c>
      <c r="AD67" s="314">
        <f>'청년 상시근로자수-2016'!BB67</f>
        <v>0</v>
      </c>
      <c r="AE67" s="312">
        <f>'청년 상시근로자수-2016'!BC67</f>
        <v>0</v>
      </c>
      <c r="AF67" s="313">
        <f>'청년 상시근로자수-2016'!BD67</f>
        <v>0</v>
      </c>
      <c r="AG67" s="314">
        <f>'청년 상시근로자수-2016'!BF67</f>
        <v>0</v>
      </c>
      <c r="AH67" s="312">
        <f>'청년 상시근로자수-2016'!BG67</f>
        <v>0</v>
      </c>
      <c r="AI67" s="313">
        <f>'청년 상시근로자수-2016'!BH67</f>
        <v>0</v>
      </c>
      <c r="AJ67" s="314">
        <f>'청년 상시근로자수-2016'!BJ67</f>
        <v>0</v>
      </c>
      <c r="AK67" s="312">
        <f>'청년 상시근로자수-2016'!BK67</f>
        <v>0</v>
      </c>
      <c r="AL67" s="313">
        <f>'청년 상시근로자수-2016'!BL67</f>
        <v>0</v>
      </c>
      <c r="AM67" s="314">
        <f>'청년 상시근로자수-2016'!BN67</f>
        <v>0</v>
      </c>
      <c r="AN67" s="312">
        <f>'청년 상시근로자수-2016'!BO67</f>
        <v>0</v>
      </c>
      <c r="AO67" s="313">
        <f>'청년 상시근로자수-2016'!BP67</f>
        <v>0</v>
      </c>
      <c r="AP67" s="314">
        <f>'청년 상시근로자수-2016'!BR67</f>
        <v>0</v>
      </c>
      <c r="AQ67" s="429">
        <f t="shared" si="0"/>
        <v>0</v>
      </c>
      <c r="AR67" s="336">
        <f t="shared" si="1"/>
        <v>0</v>
      </c>
      <c r="AS67" s="358">
        <f>'청년 상시근로자수-2016'!CE67</f>
        <v>0</v>
      </c>
      <c r="AT67" s="359">
        <f>'청년 상시근로자수-2016'!CF67</f>
        <v>0</v>
      </c>
      <c r="AU67" s="340">
        <f t="shared" si="2"/>
        <v>0</v>
      </c>
      <c r="AV67" s="308" t="str">
        <f t="shared" si="3"/>
        <v/>
      </c>
    </row>
    <row r="68" spans="1:48" hidden="1">
      <c r="A68" s="327">
        <f t="shared" si="4"/>
        <v>64</v>
      </c>
      <c r="B68" s="318" t="str">
        <f>IF('청년 상시근로자수-2016'!C68="","",'청년 상시근로자수-2016'!C68)</f>
        <v/>
      </c>
      <c r="C68" s="319" t="str">
        <f>IF('청년 상시근로자수-2016'!E68="","",'청년 상시근로자수-2016'!E68)</f>
        <v/>
      </c>
      <c r="D68" s="332" t="str">
        <f>IF('청년 상시근로자수-2016'!I68="","",'청년 상시근로자수-2016'!I68)</f>
        <v/>
      </c>
      <c r="E68" s="332" t="str">
        <f>IF('청년 상시근로자수-2016'!J68="","",'청년 상시근로자수-2016'!J68)</f>
        <v/>
      </c>
      <c r="F68" s="424" t="str">
        <f>IF('청년 상시근로자수-2016'!H68="","",'청년 상시근로자수-2016'!H68)</f>
        <v/>
      </c>
      <c r="G68" s="312">
        <f>'청년 상시근로자수-2016'!W68</f>
        <v>0</v>
      </c>
      <c r="H68" s="313">
        <f>'청년 상시근로자수-2016'!X68</f>
        <v>0</v>
      </c>
      <c r="I68" s="314">
        <f>'청년 상시근로자수-2016'!Z68</f>
        <v>0</v>
      </c>
      <c r="J68" s="312">
        <f>'청년 상시근로자수-2016'!AA68</f>
        <v>0</v>
      </c>
      <c r="K68" s="313">
        <f>'청년 상시근로자수-2016'!AB68</f>
        <v>0</v>
      </c>
      <c r="L68" s="314">
        <f>'청년 상시근로자수-2016'!AD68</f>
        <v>0</v>
      </c>
      <c r="M68" s="312">
        <f>'청년 상시근로자수-2016'!AE68</f>
        <v>0</v>
      </c>
      <c r="N68" s="313">
        <f>'청년 상시근로자수-2016'!AF68</f>
        <v>0</v>
      </c>
      <c r="O68" s="314">
        <f>'청년 상시근로자수-2016'!AH68</f>
        <v>0</v>
      </c>
      <c r="P68" s="312">
        <f>'청년 상시근로자수-2016'!AI68</f>
        <v>0</v>
      </c>
      <c r="Q68" s="313">
        <f>'청년 상시근로자수-2016'!AJ68</f>
        <v>0</v>
      </c>
      <c r="R68" s="314">
        <f>'청년 상시근로자수-2016'!AL68</f>
        <v>0</v>
      </c>
      <c r="S68" s="312">
        <f>'청년 상시근로자수-2016'!AM68</f>
        <v>0</v>
      </c>
      <c r="T68" s="313">
        <f>'청년 상시근로자수-2016'!AN68</f>
        <v>0</v>
      </c>
      <c r="U68" s="314">
        <f>'청년 상시근로자수-2016'!AP68</f>
        <v>0</v>
      </c>
      <c r="V68" s="312">
        <f>'청년 상시근로자수-2016'!AQ68</f>
        <v>0</v>
      </c>
      <c r="W68" s="313">
        <f>'청년 상시근로자수-2016'!AR68</f>
        <v>0</v>
      </c>
      <c r="X68" s="314">
        <f>'청년 상시근로자수-2016'!AT68</f>
        <v>0</v>
      </c>
      <c r="Y68" s="312">
        <f>'청년 상시근로자수-2016'!AU68</f>
        <v>0</v>
      </c>
      <c r="Z68" s="313">
        <f>'청년 상시근로자수-2016'!AV68</f>
        <v>0</v>
      </c>
      <c r="AA68" s="314">
        <f>'청년 상시근로자수-2016'!AX68</f>
        <v>0</v>
      </c>
      <c r="AB68" s="312">
        <f>'청년 상시근로자수-2016'!AY68</f>
        <v>0</v>
      </c>
      <c r="AC68" s="313">
        <f>'청년 상시근로자수-2016'!AZ68</f>
        <v>0</v>
      </c>
      <c r="AD68" s="314">
        <f>'청년 상시근로자수-2016'!BB68</f>
        <v>0</v>
      </c>
      <c r="AE68" s="312">
        <f>'청년 상시근로자수-2016'!BC68</f>
        <v>0</v>
      </c>
      <c r="AF68" s="313">
        <f>'청년 상시근로자수-2016'!BD68</f>
        <v>0</v>
      </c>
      <c r="AG68" s="314">
        <f>'청년 상시근로자수-2016'!BF68</f>
        <v>0</v>
      </c>
      <c r="AH68" s="312">
        <f>'청년 상시근로자수-2016'!BG68</f>
        <v>0</v>
      </c>
      <c r="AI68" s="313">
        <f>'청년 상시근로자수-2016'!BH68</f>
        <v>0</v>
      </c>
      <c r="AJ68" s="314">
        <f>'청년 상시근로자수-2016'!BJ68</f>
        <v>0</v>
      </c>
      <c r="AK68" s="312">
        <f>'청년 상시근로자수-2016'!BK68</f>
        <v>0</v>
      </c>
      <c r="AL68" s="313">
        <f>'청년 상시근로자수-2016'!BL68</f>
        <v>0</v>
      </c>
      <c r="AM68" s="314">
        <f>'청년 상시근로자수-2016'!BN68</f>
        <v>0</v>
      </c>
      <c r="AN68" s="312">
        <f>'청년 상시근로자수-2016'!BO68</f>
        <v>0</v>
      </c>
      <c r="AO68" s="313">
        <f>'청년 상시근로자수-2016'!BP68</f>
        <v>0</v>
      </c>
      <c r="AP68" s="314">
        <f>'청년 상시근로자수-2016'!BR68</f>
        <v>0</v>
      </c>
      <c r="AQ68" s="429">
        <f t="shared" si="0"/>
        <v>0</v>
      </c>
      <c r="AR68" s="336">
        <f t="shared" si="1"/>
        <v>0</v>
      </c>
      <c r="AS68" s="358">
        <f>'청년 상시근로자수-2016'!CE68</f>
        <v>0</v>
      </c>
      <c r="AT68" s="359">
        <f>'청년 상시근로자수-2016'!CF68</f>
        <v>0</v>
      </c>
      <c r="AU68" s="340">
        <f t="shared" si="2"/>
        <v>0</v>
      </c>
      <c r="AV68" s="308" t="str">
        <f t="shared" si="3"/>
        <v/>
      </c>
    </row>
    <row r="69" spans="1:48" hidden="1">
      <c r="A69" s="327">
        <f t="shared" si="4"/>
        <v>65</v>
      </c>
      <c r="B69" s="318" t="str">
        <f>IF('청년 상시근로자수-2016'!C69="","",'청년 상시근로자수-2016'!C69)</f>
        <v/>
      </c>
      <c r="C69" s="319" t="str">
        <f>IF('청년 상시근로자수-2016'!E69="","",'청년 상시근로자수-2016'!E69)</f>
        <v/>
      </c>
      <c r="D69" s="332" t="str">
        <f>IF('청년 상시근로자수-2016'!I69="","",'청년 상시근로자수-2016'!I69)</f>
        <v/>
      </c>
      <c r="E69" s="332" t="str">
        <f>IF('청년 상시근로자수-2016'!J69="","",'청년 상시근로자수-2016'!J69)</f>
        <v/>
      </c>
      <c r="F69" s="424" t="str">
        <f>IF('청년 상시근로자수-2016'!H69="","",'청년 상시근로자수-2016'!H69)</f>
        <v/>
      </c>
      <c r="G69" s="312">
        <f>'청년 상시근로자수-2016'!W69</f>
        <v>0</v>
      </c>
      <c r="H69" s="313">
        <f>'청년 상시근로자수-2016'!X69</f>
        <v>0</v>
      </c>
      <c r="I69" s="314">
        <f>'청년 상시근로자수-2016'!Z69</f>
        <v>0</v>
      </c>
      <c r="J69" s="312">
        <f>'청년 상시근로자수-2016'!AA69</f>
        <v>0</v>
      </c>
      <c r="K69" s="313">
        <f>'청년 상시근로자수-2016'!AB69</f>
        <v>0</v>
      </c>
      <c r="L69" s="314">
        <f>'청년 상시근로자수-2016'!AD69</f>
        <v>0</v>
      </c>
      <c r="M69" s="312">
        <f>'청년 상시근로자수-2016'!AE69</f>
        <v>0</v>
      </c>
      <c r="N69" s="313">
        <f>'청년 상시근로자수-2016'!AF69</f>
        <v>0</v>
      </c>
      <c r="O69" s="314">
        <f>'청년 상시근로자수-2016'!AH69</f>
        <v>0</v>
      </c>
      <c r="P69" s="312">
        <f>'청년 상시근로자수-2016'!AI69</f>
        <v>0</v>
      </c>
      <c r="Q69" s="313">
        <f>'청년 상시근로자수-2016'!AJ69</f>
        <v>0</v>
      </c>
      <c r="R69" s="314">
        <f>'청년 상시근로자수-2016'!AL69</f>
        <v>0</v>
      </c>
      <c r="S69" s="312">
        <f>'청년 상시근로자수-2016'!AM69</f>
        <v>0</v>
      </c>
      <c r="T69" s="313">
        <f>'청년 상시근로자수-2016'!AN69</f>
        <v>0</v>
      </c>
      <c r="U69" s="314">
        <f>'청년 상시근로자수-2016'!AP69</f>
        <v>0</v>
      </c>
      <c r="V69" s="312">
        <f>'청년 상시근로자수-2016'!AQ69</f>
        <v>0</v>
      </c>
      <c r="W69" s="313">
        <f>'청년 상시근로자수-2016'!AR69</f>
        <v>0</v>
      </c>
      <c r="X69" s="314">
        <f>'청년 상시근로자수-2016'!AT69</f>
        <v>0</v>
      </c>
      <c r="Y69" s="312">
        <f>'청년 상시근로자수-2016'!AU69</f>
        <v>0</v>
      </c>
      <c r="Z69" s="313">
        <f>'청년 상시근로자수-2016'!AV69</f>
        <v>0</v>
      </c>
      <c r="AA69" s="314">
        <f>'청년 상시근로자수-2016'!AX69</f>
        <v>0</v>
      </c>
      <c r="AB69" s="312">
        <f>'청년 상시근로자수-2016'!AY69</f>
        <v>0</v>
      </c>
      <c r="AC69" s="313">
        <f>'청년 상시근로자수-2016'!AZ69</f>
        <v>0</v>
      </c>
      <c r="AD69" s="314">
        <f>'청년 상시근로자수-2016'!BB69</f>
        <v>0</v>
      </c>
      <c r="AE69" s="312">
        <f>'청년 상시근로자수-2016'!BC69</f>
        <v>0</v>
      </c>
      <c r="AF69" s="313">
        <f>'청년 상시근로자수-2016'!BD69</f>
        <v>0</v>
      </c>
      <c r="AG69" s="314">
        <f>'청년 상시근로자수-2016'!BF69</f>
        <v>0</v>
      </c>
      <c r="AH69" s="312">
        <f>'청년 상시근로자수-2016'!BG69</f>
        <v>0</v>
      </c>
      <c r="AI69" s="313">
        <f>'청년 상시근로자수-2016'!BH69</f>
        <v>0</v>
      </c>
      <c r="AJ69" s="314">
        <f>'청년 상시근로자수-2016'!BJ69</f>
        <v>0</v>
      </c>
      <c r="AK69" s="312">
        <f>'청년 상시근로자수-2016'!BK69</f>
        <v>0</v>
      </c>
      <c r="AL69" s="313">
        <f>'청년 상시근로자수-2016'!BL69</f>
        <v>0</v>
      </c>
      <c r="AM69" s="314">
        <f>'청년 상시근로자수-2016'!BN69</f>
        <v>0</v>
      </c>
      <c r="AN69" s="312">
        <f>'청년 상시근로자수-2016'!BO69</f>
        <v>0</v>
      </c>
      <c r="AO69" s="313">
        <f>'청년 상시근로자수-2016'!BP69</f>
        <v>0</v>
      </c>
      <c r="AP69" s="314">
        <f>'청년 상시근로자수-2016'!BR69</f>
        <v>0</v>
      </c>
      <c r="AQ69" s="429">
        <f t="shared" si="0"/>
        <v>0</v>
      </c>
      <c r="AR69" s="336">
        <f t="shared" si="1"/>
        <v>0</v>
      </c>
      <c r="AS69" s="358">
        <f>'청년 상시근로자수-2016'!CE69</f>
        <v>0</v>
      </c>
      <c r="AT69" s="359">
        <f>'청년 상시근로자수-2016'!CF69</f>
        <v>0</v>
      </c>
      <c r="AU69" s="340">
        <f t="shared" si="2"/>
        <v>0</v>
      </c>
      <c r="AV69" s="308" t="str">
        <f t="shared" si="3"/>
        <v/>
      </c>
    </row>
    <row r="70" spans="1:48" hidden="1">
      <c r="A70" s="327">
        <f t="shared" si="4"/>
        <v>66</v>
      </c>
      <c r="B70" s="318" t="str">
        <f>IF('청년 상시근로자수-2016'!C70="","",'청년 상시근로자수-2016'!C70)</f>
        <v/>
      </c>
      <c r="C70" s="319" t="str">
        <f>IF('청년 상시근로자수-2016'!E70="","",'청년 상시근로자수-2016'!E70)</f>
        <v/>
      </c>
      <c r="D70" s="332" t="str">
        <f>IF('청년 상시근로자수-2016'!I70="","",'청년 상시근로자수-2016'!I70)</f>
        <v/>
      </c>
      <c r="E70" s="332" t="str">
        <f>IF('청년 상시근로자수-2016'!J70="","",'청년 상시근로자수-2016'!J70)</f>
        <v/>
      </c>
      <c r="F70" s="424" t="str">
        <f>IF('청년 상시근로자수-2016'!H70="","",'청년 상시근로자수-2016'!H70)</f>
        <v/>
      </c>
      <c r="G70" s="312">
        <f>'청년 상시근로자수-2016'!W70</f>
        <v>0</v>
      </c>
      <c r="H70" s="313">
        <f>'청년 상시근로자수-2016'!X70</f>
        <v>0</v>
      </c>
      <c r="I70" s="314">
        <f>'청년 상시근로자수-2016'!Z70</f>
        <v>0</v>
      </c>
      <c r="J70" s="312">
        <f>'청년 상시근로자수-2016'!AA70</f>
        <v>0</v>
      </c>
      <c r="K70" s="313">
        <f>'청년 상시근로자수-2016'!AB70</f>
        <v>0</v>
      </c>
      <c r="L70" s="314">
        <f>'청년 상시근로자수-2016'!AD70</f>
        <v>0</v>
      </c>
      <c r="M70" s="312">
        <f>'청년 상시근로자수-2016'!AE70</f>
        <v>0</v>
      </c>
      <c r="N70" s="313">
        <f>'청년 상시근로자수-2016'!AF70</f>
        <v>0</v>
      </c>
      <c r="O70" s="314">
        <f>'청년 상시근로자수-2016'!AH70</f>
        <v>0</v>
      </c>
      <c r="P70" s="312">
        <f>'청년 상시근로자수-2016'!AI70</f>
        <v>0</v>
      </c>
      <c r="Q70" s="313">
        <f>'청년 상시근로자수-2016'!AJ70</f>
        <v>0</v>
      </c>
      <c r="R70" s="314">
        <f>'청년 상시근로자수-2016'!AL70</f>
        <v>0</v>
      </c>
      <c r="S70" s="312">
        <f>'청년 상시근로자수-2016'!AM70</f>
        <v>0</v>
      </c>
      <c r="T70" s="313">
        <f>'청년 상시근로자수-2016'!AN70</f>
        <v>0</v>
      </c>
      <c r="U70" s="314">
        <f>'청년 상시근로자수-2016'!AP70</f>
        <v>0</v>
      </c>
      <c r="V70" s="312">
        <f>'청년 상시근로자수-2016'!AQ70</f>
        <v>0</v>
      </c>
      <c r="W70" s="313">
        <f>'청년 상시근로자수-2016'!AR70</f>
        <v>0</v>
      </c>
      <c r="X70" s="314">
        <f>'청년 상시근로자수-2016'!AT70</f>
        <v>0</v>
      </c>
      <c r="Y70" s="312">
        <f>'청년 상시근로자수-2016'!AU70</f>
        <v>0</v>
      </c>
      <c r="Z70" s="313">
        <f>'청년 상시근로자수-2016'!AV70</f>
        <v>0</v>
      </c>
      <c r="AA70" s="314">
        <f>'청년 상시근로자수-2016'!AX70</f>
        <v>0</v>
      </c>
      <c r="AB70" s="312">
        <f>'청년 상시근로자수-2016'!AY70</f>
        <v>0</v>
      </c>
      <c r="AC70" s="313">
        <f>'청년 상시근로자수-2016'!AZ70</f>
        <v>0</v>
      </c>
      <c r="AD70" s="314">
        <f>'청년 상시근로자수-2016'!BB70</f>
        <v>0</v>
      </c>
      <c r="AE70" s="312">
        <f>'청년 상시근로자수-2016'!BC70</f>
        <v>0</v>
      </c>
      <c r="AF70" s="313">
        <f>'청년 상시근로자수-2016'!BD70</f>
        <v>0</v>
      </c>
      <c r="AG70" s="314">
        <f>'청년 상시근로자수-2016'!BF70</f>
        <v>0</v>
      </c>
      <c r="AH70" s="312">
        <f>'청년 상시근로자수-2016'!BG70</f>
        <v>0</v>
      </c>
      <c r="AI70" s="313">
        <f>'청년 상시근로자수-2016'!BH70</f>
        <v>0</v>
      </c>
      <c r="AJ70" s="314">
        <f>'청년 상시근로자수-2016'!BJ70</f>
        <v>0</v>
      </c>
      <c r="AK70" s="312">
        <f>'청년 상시근로자수-2016'!BK70</f>
        <v>0</v>
      </c>
      <c r="AL70" s="313">
        <f>'청년 상시근로자수-2016'!BL70</f>
        <v>0</v>
      </c>
      <c r="AM70" s="314">
        <f>'청년 상시근로자수-2016'!BN70</f>
        <v>0</v>
      </c>
      <c r="AN70" s="312">
        <f>'청년 상시근로자수-2016'!BO70</f>
        <v>0</v>
      </c>
      <c r="AO70" s="313">
        <f>'청년 상시근로자수-2016'!BP70</f>
        <v>0</v>
      </c>
      <c r="AP70" s="314">
        <f>'청년 상시근로자수-2016'!BR70</f>
        <v>0</v>
      </c>
      <c r="AQ70" s="429">
        <f t="shared" ref="AQ70:AQ104" si="5">SUM(G70,J70,M70,P70,S70,V70,Y70,AB70,AE70,AH70,AK70,AN70)</f>
        <v>0</v>
      </c>
      <c r="AR70" s="336">
        <f t="shared" ref="AR70:AR104" si="6">SUM(I70,L70,O70,R70,U70,X70,AA70,AD70,AG70,AJ70,AM70,AP70)</f>
        <v>0</v>
      </c>
      <c r="AS70" s="358">
        <f>'청년 상시근로자수-2016'!CE70</f>
        <v>0</v>
      </c>
      <c r="AT70" s="359">
        <f>'청년 상시근로자수-2016'!CF70</f>
        <v>0</v>
      </c>
      <c r="AU70" s="340">
        <f t="shared" ref="AU70:AU104" si="7">SUM(AS70:AT70)</f>
        <v>0</v>
      </c>
      <c r="AV70" s="308" t="str">
        <f t="shared" ref="AV70:AV104" si="8">B70</f>
        <v/>
      </c>
    </row>
    <row r="71" spans="1:48" hidden="1">
      <c r="A71" s="327">
        <f t="shared" ref="A71:A104" si="9">A70+1</f>
        <v>67</v>
      </c>
      <c r="B71" s="318" t="str">
        <f>IF('청년 상시근로자수-2016'!C71="","",'청년 상시근로자수-2016'!C71)</f>
        <v/>
      </c>
      <c r="C71" s="319" t="str">
        <f>IF('청년 상시근로자수-2016'!E71="","",'청년 상시근로자수-2016'!E71)</f>
        <v/>
      </c>
      <c r="D71" s="332" t="str">
        <f>IF('청년 상시근로자수-2016'!I71="","",'청년 상시근로자수-2016'!I71)</f>
        <v/>
      </c>
      <c r="E71" s="332" t="str">
        <f>IF('청년 상시근로자수-2016'!J71="","",'청년 상시근로자수-2016'!J71)</f>
        <v/>
      </c>
      <c r="F71" s="424" t="str">
        <f>IF('청년 상시근로자수-2016'!H71="","",'청년 상시근로자수-2016'!H71)</f>
        <v/>
      </c>
      <c r="G71" s="312">
        <f>'청년 상시근로자수-2016'!W71</f>
        <v>0</v>
      </c>
      <c r="H71" s="313">
        <f>'청년 상시근로자수-2016'!X71</f>
        <v>0</v>
      </c>
      <c r="I71" s="314">
        <f>'청년 상시근로자수-2016'!Z71</f>
        <v>0</v>
      </c>
      <c r="J71" s="312">
        <f>'청년 상시근로자수-2016'!AA71</f>
        <v>0</v>
      </c>
      <c r="K71" s="313">
        <f>'청년 상시근로자수-2016'!AB71</f>
        <v>0</v>
      </c>
      <c r="L71" s="314">
        <f>'청년 상시근로자수-2016'!AD71</f>
        <v>0</v>
      </c>
      <c r="M71" s="312">
        <f>'청년 상시근로자수-2016'!AE71</f>
        <v>0</v>
      </c>
      <c r="N71" s="313">
        <f>'청년 상시근로자수-2016'!AF71</f>
        <v>0</v>
      </c>
      <c r="O71" s="314">
        <f>'청년 상시근로자수-2016'!AH71</f>
        <v>0</v>
      </c>
      <c r="P71" s="312">
        <f>'청년 상시근로자수-2016'!AI71</f>
        <v>0</v>
      </c>
      <c r="Q71" s="313">
        <f>'청년 상시근로자수-2016'!AJ71</f>
        <v>0</v>
      </c>
      <c r="R71" s="314">
        <f>'청년 상시근로자수-2016'!AL71</f>
        <v>0</v>
      </c>
      <c r="S71" s="312">
        <f>'청년 상시근로자수-2016'!AM71</f>
        <v>0</v>
      </c>
      <c r="T71" s="313">
        <f>'청년 상시근로자수-2016'!AN71</f>
        <v>0</v>
      </c>
      <c r="U71" s="314">
        <f>'청년 상시근로자수-2016'!AP71</f>
        <v>0</v>
      </c>
      <c r="V71" s="312">
        <f>'청년 상시근로자수-2016'!AQ71</f>
        <v>0</v>
      </c>
      <c r="W71" s="313">
        <f>'청년 상시근로자수-2016'!AR71</f>
        <v>0</v>
      </c>
      <c r="X71" s="314">
        <f>'청년 상시근로자수-2016'!AT71</f>
        <v>0</v>
      </c>
      <c r="Y71" s="312">
        <f>'청년 상시근로자수-2016'!AU71</f>
        <v>0</v>
      </c>
      <c r="Z71" s="313">
        <f>'청년 상시근로자수-2016'!AV71</f>
        <v>0</v>
      </c>
      <c r="AA71" s="314">
        <f>'청년 상시근로자수-2016'!AX71</f>
        <v>0</v>
      </c>
      <c r="AB71" s="312">
        <f>'청년 상시근로자수-2016'!AY71</f>
        <v>0</v>
      </c>
      <c r="AC71" s="313">
        <f>'청년 상시근로자수-2016'!AZ71</f>
        <v>0</v>
      </c>
      <c r="AD71" s="314">
        <f>'청년 상시근로자수-2016'!BB71</f>
        <v>0</v>
      </c>
      <c r="AE71" s="312">
        <f>'청년 상시근로자수-2016'!BC71</f>
        <v>0</v>
      </c>
      <c r="AF71" s="313">
        <f>'청년 상시근로자수-2016'!BD71</f>
        <v>0</v>
      </c>
      <c r="AG71" s="314">
        <f>'청년 상시근로자수-2016'!BF71</f>
        <v>0</v>
      </c>
      <c r="AH71" s="312">
        <f>'청년 상시근로자수-2016'!BG71</f>
        <v>0</v>
      </c>
      <c r="AI71" s="313">
        <f>'청년 상시근로자수-2016'!BH71</f>
        <v>0</v>
      </c>
      <c r="AJ71" s="314">
        <f>'청년 상시근로자수-2016'!BJ71</f>
        <v>0</v>
      </c>
      <c r="AK71" s="312">
        <f>'청년 상시근로자수-2016'!BK71</f>
        <v>0</v>
      </c>
      <c r="AL71" s="313">
        <f>'청년 상시근로자수-2016'!BL71</f>
        <v>0</v>
      </c>
      <c r="AM71" s="314">
        <f>'청년 상시근로자수-2016'!BN71</f>
        <v>0</v>
      </c>
      <c r="AN71" s="312">
        <f>'청년 상시근로자수-2016'!BO71</f>
        <v>0</v>
      </c>
      <c r="AO71" s="313">
        <f>'청년 상시근로자수-2016'!BP71</f>
        <v>0</v>
      </c>
      <c r="AP71" s="314">
        <f>'청년 상시근로자수-2016'!BR71</f>
        <v>0</v>
      </c>
      <c r="AQ71" s="429">
        <f t="shared" si="5"/>
        <v>0</v>
      </c>
      <c r="AR71" s="336">
        <f t="shared" si="6"/>
        <v>0</v>
      </c>
      <c r="AS71" s="358">
        <f>'청년 상시근로자수-2016'!CE71</f>
        <v>0</v>
      </c>
      <c r="AT71" s="359">
        <f>'청년 상시근로자수-2016'!CF71</f>
        <v>0</v>
      </c>
      <c r="AU71" s="340">
        <f t="shared" si="7"/>
        <v>0</v>
      </c>
      <c r="AV71" s="308" t="str">
        <f t="shared" si="8"/>
        <v/>
      </c>
    </row>
    <row r="72" spans="1:48" hidden="1">
      <c r="A72" s="327">
        <f t="shared" si="9"/>
        <v>68</v>
      </c>
      <c r="B72" s="318" t="str">
        <f>IF('청년 상시근로자수-2016'!C72="","",'청년 상시근로자수-2016'!C72)</f>
        <v/>
      </c>
      <c r="C72" s="319" t="str">
        <f>IF('청년 상시근로자수-2016'!E72="","",'청년 상시근로자수-2016'!E72)</f>
        <v/>
      </c>
      <c r="D72" s="332" t="str">
        <f>IF('청년 상시근로자수-2016'!I72="","",'청년 상시근로자수-2016'!I72)</f>
        <v/>
      </c>
      <c r="E72" s="332" t="str">
        <f>IF('청년 상시근로자수-2016'!J72="","",'청년 상시근로자수-2016'!J72)</f>
        <v/>
      </c>
      <c r="F72" s="424" t="str">
        <f>IF('청년 상시근로자수-2016'!H72="","",'청년 상시근로자수-2016'!H72)</f>
        <v/>
      </c>
      <c r="G72" s="312">
        <f>'청년 상시근로자수-2016'!W72</f>
        <v>0</v>
      </c>
      <c r="H72" s="313">
        <f>'청년 상시근로자수-2016'!X72</f>
        <v>0</v>
      </c>
      <c r="I72" s="314">
        <f>'청년 상시근로자수-2016'!Z72</f>
        <v>0</v>
      </c>
      <c r="J72" s="312">
        <f>'청년 상시근로자수-2016'!AA72</f>
        <v>0</v>
      </c>
      <c r="K72" s="313">
        <f>'청년 상시근로자수-2016'!AB72</f>
        <v>0</v>
      </c>
      <c r="L72" s="314">
        <f>'청년 상시근로자수-2016'!AD72</f>
        <v>0</v>
      </c>
      <c r="M72" s="312">
        <f>'청년 상시근로자수-2016'!AE72</f>
        <v>0</v>
      </c>
      <c r="N72" s="313">
        <f>'청년 상시근로자수-2016'!AF72</f>
        <v>0</v>
      </c>
      <c r="O72" s="314">
        <f>'청년 상시근로자수-2016'!AH72</f>
        <v>0</v>
      </c>
      <c r="P72" s="312">
        <f>'청년 상시근로자수-2016'!AI72</f>
        <v>0</v>
      </c>
      <c r="Q72" s="313">
        <f>'청년 상시근로자수-2016'!AJ72</f>
        <v>0</v>
      </c>
      <c r="R72" s="314">
        <f>'청년 상시근로자수-2016'!AL72</f>
        <v>0</v>
      </c>
      <c r="S72" s="312">
        <f>'청년 상시근로자수-2016'!AM72</f>
        <v>0</v>
      </c>
      <c r="T72" s="313">
        <f>'청년 상시근로자수-2016'!AN72</f>
        <v>0</v>
      </c>
      <c r="U72" s="314">
        <f>'청년 상시근로자수-2016'!AP72</f>
        <v>0</v>
      </c>
      <c r="V72" s="312">
        <f>'청년 상시근로자수-2016'!AQ72</f>
        <v>0</v>
      </c>
      <c r="W72" s="313">
        <f>'청년 상시근로자수-2016'!AR72</f>
        <v>0</v>
      </c>
      <c r="X72" s="314">
        <f>'청년 상시근로자수-2016'!AT72</f>
        <v>0</v>
      </c>
      <c r="Y72" s="312">
        <f>'청년 상시근로자수-2016'!AU72</f>
        <v>0</v>
      </c>
      <c r="Z72" s="313">
        <f>'청년 상시근로자수-2016'!AV72</f>
        <v>0</v>
      </c>
      <c r="AA72" s="314">
        <f>'청년 상시근로자수-2016'!AX72</f>
        <v>0</v>
      </c>
      <c r="AB72" s="312">
        <f>'청년 상시근로자수-2016'!AY72</f>
        <v>0</v>
      </c>
      <c r="AC72" s="313">
        <f>'청년 상시근로자수-2016'!AZ72</f>
        <v>0</v>
      </c>
      <c r="AD72" s="314">
        <f>'청년 상시근로자수-2016'!BB72</f>
        <v>0</v>
      </c>
      <c r="AE72" s="312">
        <f>'청년 상시근로자수-2016'!BC72</f>
        <v>0</v>
      </c>
      <c r="AF72" s="313">
        <f>'청년 상시근로자수-2016'!BD72</f>
        <v>0</v>
      </c>
      <c r="AG72" s="314">
        <f>'청년 상시근로자수-2016'!BF72</f>
        <v>0</v>
      </c>
      <c r="AH72" s="312">
        <f>'청년 상시근로자수-2016'!BG72</f>
        <v>0</v>
      </c>
      <c r="AI72" s="313">
        <f>'청년 상시근로자수-2016'!BH72</f>
        <v>0</v>
      </c>
      <c r="AJ72" s="314">
        <f>'청년 상시근로자수-2016'!BJ72</f>
        <v>0</v>
      </c>
      <c r="AK72" s="312">
        <f>'청년 상시근로자수-2016'!BK72</f>
        <v>0</v>
      </c>
      <c r="AL72" s="313">
        <f>'청년 상시근로자수-2016'!BL72</f>
        <v>0</v>
      </c>
      <c r="AM72" s="314">
        <f>'청년 상시근로자수-2016'!BN72</f>
        <v>0</v>
      </c>
      <c r="AN72" s="312">
        <f>'청년 상시근로자수-2016'!BO72</f>
        <v>0</v>
      </c>
      <c r="AO72" s="313">
        <f>'청년 상시근로자수-2016'!BP72</f>
        <v>0</v>
      </c>
      <c r="AP72" s="314">
        <f>'청년 상시근로자수-2016'!BR72</f>
        <v>0</v>
      </c>
      <c r="AQ72" s="429">
        <f t="shared" si="5"/>
        <v>0</v>
      </c>
      <c r="AR72" s="336">
        <f t="shared" si="6"/>
        <v>0</v>
      </c>
      <c r="AS72" s="358">
        <f>'청년 상시근로자수-2016'!CE72</f>
        <v>0</v>
      </c>
      <c r="AT72" s="359">
        <f>'청년 상시근로자수-2016'!CF72</f>
        <v>0</v>
      </c>
      <c r="AU72" s="340">
        <f t="shared" si="7"/>
        <v>0</v>
      </c>
      <c r="AV72" s="308" t="str">
        <f t="shared" si="8"/>
        <v/>
      </c>
    </row>
    <row r="73" spans="1:48" hidden="1">
      <c r="A73" s="327">
        <f t="shared" si="9"/>
        <v>69</v>
      </c>
      <c r="B73" s="318" t="str">
        <f>IF('청년 상시근로자수-2016'!C73="","",'청년 상시근로자수-2016'!C73)</f>
        <v/>
      </c>
      <c r="C73" s="319" t="str">
        <f>IF('청년 상시근로자수-2016'!E73="","",'청년 상시근로자수-2016'!E73)</f>
        <v/>
      </c>
      <c r="D73" s="332" t="str">
        <f>IF('청년 상시근로자수-2016'!I73="","",'청년 상시근로자수-2016'!I73)</f>
        <v/>
      </c>
      <c r="E73" s="332" t="str">
        <f>IF('청년 상시근로자수-2016'!J73="","",'청년 상시근로자수-2016'!J73)</f>
        <v/>
      </c>
      <c r="F73" s="424" t="str">
        <f>IF('청년 상시근로자수-2016'!H73="","",'청년 상시근로자수-2016'!H73)</f>
        <v/>
      </c>
      <c r="G73" s="312">
        <f>'청년 상시근로자수-2016'!W73</f>
        <v>0</v>
      </c>
      <c r="H73" s="313">
        <f>'청년 상시근로자수-2016'!X73</f>
        <v>0</v>
      </c>
      <c r="I73" s="314">
        <f>'청년 상시근로자수-2016'!Z73</f>
        <v>0</v>
      </c>
      <c r="J73" s="312">
        <f>'청년 상시근로자수-2016'!AA73</f>
        <v>0</v>
      </c>
      <c r="K73" s="313">
        <f>'청년 상시근로자수-2016'!AB73</f>
        <v>0</v>
      </c>
      <c r="L73" s="314">
        <f>'청년 상시근로자수-2016'!AD73</f>
        <v>0</v>
      </c>
      <c r="M73" s="312">
        <f>'청년 상시근로자수-2016'!AE73</f>
        <v>0</v>
      </c>
      <c r="N73" s="313">
        <f>'청년 상시근로자수-2016'!AF73</f>
        <v>0</v>
      </c>
      <c r="O73" s="314">
        <f>'청년 상시근로자수-2016'!AH73</f>
        <v>0</v>
      </c>
      <c r="P73" s="312">
        <f>'청년 상시근로자수-2016'!AI73</f>
        <v>0</v>
      </c>
      <c r="Q73" s="313">
        <f>'청년 상시근로자수-2016'!AJ73</f>
        <v>0</v>
      </c>
      <c r="R73" s="314">
        <f>'청년 상시근로자수-2016'!AL73</f>
        <v>0</v>
      </c>
      <c r="S73" s="312">
        <f>'청년 상시근로자수-2016'!AM73</f>
        <v>0</v>
      </c>
      <c r="T73" s="313">
        <f>'청년 상시근로자수-2016'!AN73</f>
        <v>0</v>
      </c>
      <c r="U73" s="314">
        <f>'청년 상시근로자수-2016'!AP73</f>
        <v>0</v>
      </c>
      <c r="V73" s="312">
        <f>'청년 상시근로자수-2016'!AQ73</f>
        <v>0</v>
      </c>
      <c r="W73" s="313">
        <f>'청년 상시근로자수-2016'!AR73</f>
        <v>0</v>
      </c>
      <c r="X73" s="314">
        <f>'청년 상시근로자수-2016'!AT73</f>
        <v>0</v>
      </c>
      <c r="Y73" s="312">
        <f>'청년 상시근로자수-2016'!AU73</f>
        <v>0</v>
      </c>
      <c r="Z73" s="313">
        <f>'청년 상시근로자수-2016'!AV73</f>
        <v>0</v>
      </c>
      <c r="AA73" s="314">
        <f>'청년 상시근로자수-2016'!AX73</f>
        <v>0</v>
      </c>
      <c r="AB73" s="312">
        <f>'청년 상시근로자수-2016'!AY73</f>
        <v>0</v>
      </c>
      <c r="AC73" s="313">
        <f>'청년 상시근로자수-2016'!AZ73</f>
        <v>0</v>
      </c>
      <c r="AD73" s="314">
        <f>'청년 상시근로자수-2016'!BB73</f>
        <v>0</v>
      </c>
      <c r="AE73" s="312">
        <f>'청년 상시근로자수-2016'!BC73</f>
        <v>0</v>
      </c>
      <c r="AF73" s="313">
        <f>'청년 상시근로자수-2016'!BD73</f>
        <v>0</v>
      </c>
      <c r="AG73" s="314">
        <f>'청년 상시근로자수-2016'!BF73</f>
        <v>0</v>
      </c>
      <c r="AH73" s="312">
        <f>'청년 상시근로자수-2016'!BG73</f>
        <v>0</v>
      </c>
      <c r="AI73" s="313">
        <f>'청년 상시근로자수-2016'!BH73</f>
        <v>0</v>
      </c>
      <c r="AJ73" s="314">
        <f>'청년 상시근로자수-2016'!BJ73</f>
        <v>0</v>
      </c>
      <c r="AK73" s="312">
        <f>'청년 상시근로자수-2016'!BK73</f>
        <v>0</v>
      </c>
      <c r="AL73" s="313">
        <f>'청년 상시근로자수-2016'!BL73</f>
        <v>0</v>
      </c>
      <c r="AM73" s="314">
        <f>'청년 상시근로자수-2016'!BN73</f>
        <v>0</v>
      </c>
      <c r="AN73" s="312">
        <f>'청년 상시근로자수-2016'!BO73</f>
        <v>0</v>
      </c>
      <c r="AO73" s="313">
        <f>'청년 상시근로자수-2016'!BP73</f>
        <v>0</v>
      </c>
      <c r="AP73" s="314">
        <f>'청년 상시근로자수-2016'!BR73</f>
        <v>0</v>
      </c>
      <c r="AQ73" s="429">
        <f t="shared" si="5"/>
        <v>0</v>
      </c>
      <c r="AR73" s="336">
        <f t="shared" si="6"/>
        <v>0</v>
      </c>
      <c r="AS73" s="358">
        <f>'청년 상시근로자수-2016'!CE73</f>
        <v>0</v>
      </c>
      <c r="AT73" s="359">
        <f>'청년 상시근로자수-2016'!CF73</f>
        <v>0</v>
      </c>
      <c r="AU73" s="340">
        <f t="shared" si="7"/>
        <v>0</v>
      </c>
      <c r="AV73" s="308" t="str">
        <f t="shared" si="8"/>
        <v/>
      </c>
    </row>
    <row r="74" spans="1:48" hidden="1">
      <c r="A74" s="327">
        <f t="shared" si="9"/>
        <v>70</v>
      </c>
      <c r="B74" s="318" t="str">
        <f>IF('청년 상시근로자수-2016'!C74="","",'청년 상시근로자수-2016'!C74)</f>
        <v/>
      </c>
      <c r="C74" s="319" t="str">
        <f>IF('청년 상시근로자수-2016'!E74="","",'청년 상시근로자수-2016'!E74)</f>
        <v/>
      </c>
      <c r="D74" s="332" t="str">
        <f>IF('청년 상시근로자수-2016'!I74="","",'청년 상시근로자수-2016'!I74)</f>
        <v/>
      </c>
      <c r="E74" s="332" t="str">
        <f>IF('청년 상시근로자수-2016'!J74="","",'청년 상시근로자수-2016'!J74)</f>
        <v/>
      </c>
      <c r="F74" s="424" t="str">
        <f>IF('청년 상시근로자수-2016'!H74="","",'청년 상시근로자수-2016'!H74)</f>
        <v/>
      </c>
      <c r="G74" s="312">
        <f>'청년 상시근로자수-2016'!W74</f>
        <v>0</v>
      </c>
      <c r="H74" s="313">
        <f>'청년 상시근로자수-2016'!X74</f>
        <v>0</v>
      </c>
      <c r="I74" s="314">
        <f>'청년 상시근로자수-2016'!Z74</f>
        <v>0</v>
      </c>
      <c r="J74" s="312">
        <f>'청년 상시근로자수-2016'!AA74</f>
        <v>0</v>
      </c>
      <c r="K74" s="313">
        <f>'청년 상시근로자수-2016'!AB74</f>
        <v>0</v>
      </c>
      <c r="L74" s="314">
        <f>'청년 상시근로자수-2016'!AD74</f>
        <v>0</v>
      </c>
      <c r="M74" s="312">
        <f>'청년 상시근로자수-2016'!AE74</f>
        <v>0</v>
      </c>
      <c r="N74" s="313">
        <f>'청년 상시근로자수-2016'!AF74</f>
        <v>0</v>
      </c>
      <c r="O74" s="314">
        <f>'청년 상시근로자수-2016'!AH74</f>
        <v>0</v>
      </c>
      <c r="P74" s="312">
        <f>'청년 상시근로자수-2016'!AI74</f>
        <v>0</v>
      </c>
      <c r="Q74" s="313">
        <f>'청년 상시근로자수-2016'!AJ74</f>
        <v>0</v>
      </c>
      <c r="R74" s="314">
        <f>'청년 상시근로자수-2016'!AL74</f>
        <v>0</v>
      </c>
      <c r="S74" s="312">
        <f>'청년 상시근로자수-2016'!AM74</f>
        <v>0</v>
      </c>
      <c r="T74" s="313">
        <f>'청년 상시근로자수-2016'!AN74</f>
        <v>0</v>
      </c>
      <c r="U74" s="314">
        <f>'청년 상시근로자수-2016'!AP74</f>
        <v>0</v>
      </c>
      <c r="V74" s="312">
        <f>'청년 상시근로자수-2016'!AQ74</f>
        <v>0</v>
      </c>
      <c r="W74" s="313">
        <f>'청년 상시근로자수-2016'!AR74</f>
        <v>0</v>
      </c>
      <c r="X74" s="314">
        <f>'청년 상시근로자수-2016'!AT74</f>
        <v>0</v>
      </c>
      <c r="Y74" s="312">
        <f>'청년 상시근로자수-2016'!AU74</f>
        <v>0</v>
      </c>
      <c r="Z74" s="313">
        <f>'청년 상시근로자수-2016'!AV74</f>
        <v>0</v>
      </c>
      <c r="AA74" s="314">
        <f>'청년 상시근로자수-2016'!AX74</f>
        <v>0</v>
      </c>
      <c r="AB74" s="312">
        <f>'청년 상시근로자수-2016'!AY74</f>
        <v>0</v>
      </c>
      <c r="AC74" s="313">
        <f>'청년 상시근로자수-2016'!AZ74</f>
        <v>0</v>
      </c>
      <c r="AD74" s="314">
        <f>'청년 상시근로자수-2016'!BB74</f>
        <v>0</v>
      </c>
      <c r="AE74" s="312">
        <f>'청년 상시근로자수-2016'!BC74</f>
        <v>0</v>
      </c>
      <c r="AF74" s="313">
        <f>'청년 상시근로자수-2016'!BD74</f>
        <v>0</v>
      </c>
      <c r="AG74" s="314">
        <f>'청년 상시근로자수-2016'!BF74</f>
        <v>0</v>
      </c>
      <c r="AH74" s="312">
        <f>'청년 상시근로자수-2016'!BG74</f>
        <v>0</v>
      </c>
      <c r="AI74" s="313">
        <f>'청년 상시근로자수-2016'!BH74</f>
        <v>0</v>
      </c>
      <c r="AJ74" s="314">
        <f>'청년 상시근로자수-2016'!BJ74</f>
        <v>0</v>
      </c>
      <c r="AK74" s="312">
        <f>'청년 상시근로자수-2016'!BK74</f>
        <v>0</v>
      </c>
      <c r="AL74" s="313">
        <f>'청년 상시근로자수-2016'!BL74</f>
        <v>0</v>
      </c>
      <c r="AM74" s="314">
        <f>'청년 상시근로자수-2016'!BN74</f>
        <v>0</v>
      </c>
      <c r="AN74" s="312">
        <f>'청년 상시근로자수-2016'!BO74</f>
        <v>0</v>
      </c>
      <c r="AO74" s="313">
        <f>'청년 상시근로자수-2016'!BP74</f>
        <v>0</v>
      </c>
      <c r="AP74" s="314">
        <f>'청년 상시근로자수-2016'!BR74</f>
        <v>0</v>
      </c>
      <c r="AQ74" s="429">
        <f t="shared" si="5"/>
        <v>0</v>
      </c>
      <c r="AR74" s="336">
        <f t="shared" si="6"/>
        <v>0</v>
      </c>
      <c r="AS74" s="358">
        <f>'청년 상시근로자수-2016'!CE74</f>
        <v>0</v>
      </c>
      <c r="AT74" s="359">
        <f>'청년 상시근로자수-2016'!CF74</f>
        <v>0</v>
      </c>
      <c r="AU74" s="340">
        <f t="shared" si="7"/>
        <v>0</v>
      </c>
      <c r="AV74" s="308" t="str">
        <f t="shared" si="8"/>
        <v/>
      </c>
    </row>
    <row r="75" spans="1:48" hidden="1">
      <c r="A75" s="327">
        <f t="shared" si="9"/>
        <v>71</v>
      </c>
      <c r="B75" s="318" t="str">
        <f>IF('청년 상시근로자수-2016'!C75="","",'청년 상시근로자수-2016'!C75)</f>
        <v/>
      </c>
      <c r="C75" s="319" t="str">
        <f>IF('청년 상시근로자수-2016'!E75="","",'청년 상시근로자수-2016'!E75)</f>
        <v/>
      </c>
      <c r="D75" s="332" t="str">
        <f>IF('청년 상시근로자수-2016'!I75="","",'청년 상시근로자수-2016'!I75)</f>
        <v/>
      </c>
      <c r="E75" s="332" t="str">
        <f>IF('청년 상시근로자수-2016'!J75="","",'청년 상시근로자수-2016'!J75)</f>
        <v/>
      </c>
      <c r="F75" s="424" t="str">
        <f>IF('청년 상시근로자수-2016'!H75="","",'청년 상시근로자수-2016'!H75)</f>
        <v/>
      </c>
      <c r="G75" s="312">
        <f>'청년 상시근로자수-2016'!W75</f>
        <v>0</v>
      </c>
      <c r="H75" s="313">
        <f>'청년 상시근로자수-2016'!X75</f>
        <v>0</v>
      </c>
      <c r="I75" s="314">
        <f>'청년 상시근로자수-2016'!Z75</f>
        <v>0</v>
      </c>
      <c r="J75" s="312">
        <f>'청년 상시근로자수-2016'!AA75</f>
        <v>0</v>
      </c>
      <c r="K75" s="313">
        <f>'청년 상시근로자수-2016'!AB75</f>
        <v>0</v>
      </c>
      <c r="L75" s="314">
        <f>'청년 상시근로자수-2016'!AD75</f>
        <v>0</v>
      </c>
      <c r="M75" s="312">
        <f>'청년 상시근로자수-2016'!AE75</f>
        <v>0</v>
      </c>
      <c r="N75" s="313">
        <f>'청년 상시근로자수-2016'!AF75</f>
        <v>0</v>
      </c>
      <c r="O75" s="314">
        <f>'청년 상시근로자수-2016'!AH75</f>
        <v>0</v>
      </c>
      <c r="P75" s="312">
        <f>'청년 상시근로자수-2016'!AI75</f>
        <v>0</v>
      </c>
      <c r="Q75" s="313">
        <f>'청년 상시근로자수-2016'!AJ75</f>
        <v>0</v>
      </c>
      <c r="R75" s="314">
        <f>'청년 상시근로자수-2016'!AL75</f>
        <v>0</v>
      </c>
      <c r="S75" s="312">
        <f>'청년 상시근로자수-2016'!AM75</f>
        <v>0</v>
      </c>
      <c r="T75" s="313">
        <f>'청년 상시근로자수-2016'!AN75</f>
        <v>0</v>
      </c>
      <c r="U75" s="314">
        <f>'청년 상시근로자수-2016'!AP75</f>
        <v>0</v>
      </c>
      <c r="V75" s="312">
        <f>'청년 상시근로자수-2016'!AQ75</f>
        <v>0</v>
      </c>
      <c r="W75" s="313">
        <f>'청년 상시근로자수-2016'!AR75</f>
        <v>0</v>
      </c>
      <c r="X75" s="314">
        <f>'청년 상시근로자수-2016'!AT75</f>
        <v>0</v>
      </c>
      <c r="Y75" s="312">
        <f>'청년 상시근로자수-2016'!AU75</f>
        <v>0</v>
      </c>
      <c r="Z75" s="313">
        <f>'청년 상시근로자수-2016'!AV75</f>
        <v>0</v>
      </c>
      <c r="AA75" s="314">
        <f>'청년 상시근로자수-2016'!AX75</f>
        <v>0</v>
      </c>
      <c r="AB75" s="312">
        <f>'청년 상시근로자수-2016'!AY75</f>
        <v>0</v>
      </c>
      <c r="AC75" s="313">
        <f>'청년 상시근로자수-2016'!AZ75</f>
        <v>0</v>
      </c>
      <c r="AD75" s="314">
        <f>'청년 상시근로자수-2016'!BB75</f>
        <v>0</v>
      </c>
      <c r="AE75" s="312">
        <f>'청년 상시근로자수-2016'!BC75</f>
        <v>0</v>
      </c>
      <c r="AF75" s="313">
        <f>'청년 상시근로자수-2016'!BD75</f>
        <v>0</v>
      </c>
      <c r="AG75" s="314">
        <f>'청년 상시근로자수-2016'!BF75</f>
        <v>0</v>
      </c>
      <c r="AH75" s="312">
        <f>'청년 상시근로자수-2016'!BG75</f>
        <v>0</v>
      </c>
      <c r="AI75" s="313">
        <f>'청년 상시근로자수-2016'!BH75</f>
        <v>0</v>
      </c>
      <c r="AJ75" s="314">
        <f>'청년 상시근로자수-2016'!BJ75</f>
        <v>0</v>
      </c>
      <c r="AK75" s="312">
        <f>'청년 상시근로자수-2016'!BK75</f>
        <v>0</v>
      </c>
      <c r="AL75" s="313">
        <f>'청년 상시근로자수-2016'!BL75</f>
        <v>0</v>
      </c>
      <c r="AM75" s="314">
        <f>'청년 상시근로자수-2016'!BN75</f>
        <v>0</v>
      </c>
      <c r="AN75" s="312">
        <f>'청년 상시근로자수-2016'!BO75</f>
        <v>0</v>
      </c>
      <c r="AO75" s="313">
        <f>'청년 상시근로자수-2016'!BP75</f>
        <v>0</v>
      </c>
      <c r="AP75" s="314">
        <f>'청년 상시근로자수-2016'!BR75</f>
        <v>0</v>
      </c>
      <c r="AQ75" s="429">
        <f t="shared" si="5"/>
        <v>0</v>
      </c>
      <c r="AR75" s="336">
        <f t="shared" si="6"/>
        <v>0</v>
      </c>
      <c r="AS75" s="358">
        <f>'청년 상시근로자수-2016'!CE75</f>
        <v>0</v>
      </c>
      <c r="AT75" s="359">
        <f>'청년 상시근로자수-2016'!CF75</f>
        <v>0</v>
      </c>
      <c r="AU75" s="340">
        <f t="shared" si="7"/>
        <v>0</v>
      </c>
      <c r="AV75" s="308" t="str">
        <f t="shared" si="8"/>
        <v/>
      </c>
    </row>
    <row r="76" spans="1:48" hidden="1">
      <c r="A76" s="327">
        <f t="shared" si="9"/>
        <v>72</v>
      </c>
      <c r="B76" s="318" t="str">
        <f>IF('청년 상시근로자수-2016'!C76="","",'청년 상시근로자수-2016'!C76)</f>
        <v/>
      </c>
      <c r="C76" s="319" t="str">
        <f>IF('청년 상시근로자수-2016'!E76="","",'청년 상시근로자수-2016'!E76)</f>
        <v/>
      </c>
      <c r="D76" s="332" t="str">
        <f>IF('청년 상시근로자수-2016'!I76="","",'청년 상시근로자수-2016'!I76)</f>
        <v/>
      </c>
      <c r="E76" s="332" t="str">
        <f>IF('청년 상시근로자수-2016'!J76="","",'청년 상시근로자수-2016'!J76)</f>
        <v/>
      </c>
      <c r="F76" s="424" t="str">
        <f>IF('청년 상시근로자수-2016'!H76="","",'청년 상시근로자수-2016'!H76)</f>
        <v/>
      </c>
      <c r="G76" s="312">
        <f>'청년 상시근로자수-2016'!W76</f>
        <v>0</v>
      </c>
      <c r="H76" s="313">
        <f>'청년 상시근로자수-2016'!X76</f>
        <v>0</v>
      </c>
      <c r="I76" s="314">
        <f>'청년 상시근로자수-2016'!Z76</f>
        <v>0</v>
      </c>
      <c r="J76" s="312">
        <f>'청년 상시근로자수-2016'!AA76</f>
        <v>0</v>
      </c>
      <c r="K76" s="313">
        <f>'청년 상시근로자수-2016'!AB76</f>
        <v>0</v>
      </c>
      <c r="L76" s="314">
        <f>'청년 상시근로자수-2016'!AD76</f>
        <v>0</v>
      </c>
      <c r="M76" s="312">
        <f>'청년 상시근로자수-2016'!AE76</f>
        <v>0</v>
      </c>
      <c r="N76" s="313">
        <f>'청년 상시근로자수-2016'!AF76</f>
        <v>0</v>
      </c>
      <c r="O76" s="314">
        <f>'청년 상시근로자수-2016'!AH76</f>
        <v>0</v>
      </c>
      <c r="P76" s="312">
        <f>'청년 상시근로자수-2016'!AI76</f>
        <v>0</v>
      </c>
      <c r="Q76" s="313">
        <f>'청년 상시근로자수-2016'!AJ76</f>
        <v>0</v>
      </c>
      <c r="R76" s="314">
        <f>'청년 상시근로자수-2016'!AL76</f>
        <v>0</v>
      </c>
      <c r="S76" s="312">
        <f>'청년 상시근로자수-2016'!AM76</f>
        <v>0</v>
      </c>
      <c r="T76" s="313">
        <f>'청년 상시근로자수-2016'!AN76</f>
        <v>0</v>
      </c>
      <c r="U76" s="314">
        <f>'청년 상시근로자수-2016'!AP76</f>
        <v>0</v>
      </c>
      <c r="V76" s="312">
        <f>'청년 상시근로자수-2016'!AQ76</f>
        <v>0</v>
      </c>
      <c r="W76" s="313">
        <f>'청년 상시근로자수-2016'!AR76</f>
        <v>0</v>
      </c>
      <c r="X76" s="314">
        <f>'청년 상시근로자수-2016'!AT76</f>
        <v>0</v>
      </c>
      <c r="Y76" s="312">
        <f>'청년 상시근로자수-2016'!AU76</f>
        <v>0</v>
      </c>
      <c r="Z76" s="313">
        <f>'청년 상시근로자수-2016'!AV76</f>
        <v>0</v>
      </c>
      <c r="AA76" s="314">
        <f>'청년 상시근로자수-2016'!AX76</f>
        <v>0</v>
      </c>
      <c r="AB76" s="312">
        <f>'청년 상시근로자수-2016'!AY76</f>
        <v>0</v>
      </c>
      <c r="AC76" s="313">
        <f>'청년 상시근로자수-2016'!AZ76</f>
        <v>0</v>
      </c>
      <c r="AD76" s="314">
        <f>'청년 상시근로자수-2016'!BB76</f>
        <v>0</v>
      </c>
      <c r="AE76" s="312">
        <f>'청년 상시근로자수-2016'!BC76</f>
        <v>0</v>
      </c>
      <c r="AF76" s="313">
        <f>'청년 상시근로자수-2016'!BD76</f>
        <v>0</v>
      </c>
      <c r="AG76" s="314">
        <f>'청년 상시근로자수-2016'!BF76</f>
        <v>0</v>
      </c>
      <c r="AH76" s="312">
        <f>'청년 상시근로자수-2016'!BG76</f>
        <v>0</v>
      </c>
      <c r="AI76" s="313">
        <f>'청년 상시근로자수-2016'!BH76</f>
        <v>0</v>
      </c>
      <c r="AJ76" s="314">
        <f>'청년 상시근로자수-2016'!BJ76</f>
        <v>0</v>
      </c>
      <c r="AK76" s="312">
        <f>'청년 상시근로자수-2016'!BK76</f>
        <v>0</v>
      </c>
      <c r="AL76" s="313">
        <f>'청년 상시근로자수-2016'!BL76</f>
        <v>0</v>
      </c>
      <c r="AM76" s="314">
        <f>'청년 상시근로자수-2016'!BN76</f>
        <v>0</v>
      </c>
      <c r="AN76" s="312">
        <f>'청년 상시근로자수-2016'!BO76</f>
        <v>0</v>
      </c>
      <c r="AO76" s="313">
        <f>'청년 상시근로자수-2016'!BP76</f>
        <v>0</v>
      </c>
      <c r="AP76" s="314">
        <f>'청년 상시근로자수-2016'!BR76</f>
        <v>0</v>
      </c>
      <c r="AQ76" s="429">
        <f t="shared" si="5"/>
        <v>0</v>
      </c>
      <c r="AR76" s="336">
        <f t="shared" si="6"/>
        <v>0</v>
      </c>
      <c r="AS76" s="358">
        <f>'청년 상시근로자수-2016'!CE76</f>
        <v>0</v>
      </c>
      <c r="AT76" s="359">
        <f>'청년 상시근로자수-2016'!CF76</f>
        <v>0</v>
      </c>
      <c r="AU76" s="340">
        <f t="shared" si="7"/>
        <v>0</v>
      </c>
      <c r="AV76" s="308" t="str">
        <f t="shared" si="8"/>
        <v/>
      </c>
    </row>
    <row r="77" spans="1:48" hidden="1">
      <c r="A77" s="327">
        <f t="shared" si="9"/>
        <v>73</v>
      </c>
      <c r="B77" s="318" t="str">
        <f>IF('청년 상시근로자수-2016'!C77="","",'청년 상시근로자수-2016'!C77)</f>
        <v/>
      </c>
      <c r="C77" s="319" t="str">
        <f>IF('청년 상시근로자수-2016'!E77="","",'청년 상시근로자수-2016'!E77)</f>
        <v/>
      </c>
      <c r="D77" s="332" t="str">
        <f>IF('청년 상시근로자수-2016'!I77="","",'청년 상시근로자수-2016'!I77)</f>
        <v/>
      </c>
      <c r="E77" s="332" t="str">
        <f>IF('청년 상시근로자수-2016'!J77="","",'청년 상시근로자수-2016'!J77)</f>
        <v/>
      </c>
      <c r="F77" s="424" t="str">
        <f>IF('청년 상시근로자수-2016'!H77="","",'청년 상시근로자수-2016'!H77)</f>
        <v/>
      </c>
      <c r="G77" s="312">
        <f>'청년 상시근로자수-2016'!W77</f>
        <v>0</v>
      </c>
      <c r="H77" s="313">
        <f>'청년 상시근로자수-2016'!X77</f>
        <v>0</v>
      </c>
      <c r="I77" s="314">
        <f>'청년 상시근로자수-2016'!Z77</f>
        <v>0</v>
      </c>
      <c r="J77" s="312">
        <f>'청년 상시근로자수-2016'!AA77</f>
        <v>0</v>
      </c>
      <c r="K77" s="313">
        <f>'청년 상시근로자수-2016'!AB77</f>
        <v>0</v>
      </c>
      <c r="L77" s="314">
        <f>'청년 상시근로자수-2016'!AD77</f>
        <v>0</v>
      </c>
      <c r="M77" s="312">
        <f>'청년 상시근로자수-2016'!AE77</f>
        <v>0</v>
      </c>
      <c r="N77" s="313">
        <f>'청년 상시근로자수-2016'!AF77</f>
        <v>0</v>
      </c>
      <c r="O77" s="314">
        <f>'청년 상시근로자수-2016'!AH77</f>
        <v>0</v>
      </c>
      <c r="P77" s="312">
        <f>'청년 상시근로자수-2016'!AI77</f>
        <v>0</v>
      </c>
      <c r="Q77" s="313">
        <f>'청년 상시근로자수-2016'!AJ77</f>
        <v>0</v>
      </c>
      <c r="R77" s="314">
        <f>'청년 상시근로자수-2016'!AL77</f>
        <v>0</v>
      </c>
      <c r="S77" s="312">
        <f>'청년 상시근로자수-2016'!AM77</f>
        <v>0</v>
      </c>
      <c r="T77" s="313">
        <f>'청년 상시근로자수-2016'!AN77</f>
        <v>0</v>
      </c>
      <c r="U77" s="314">
        <f>'청년 상시근로자수-2016'!AP77</f>
        <v>0</v>
      </c>
      <c r="V77" s="312">
        <f>'청년 상시근로자수-2016'!AQ77</f>
        <v>0</v>
      </c>
      <c r="W77" s="313">
        <f>'청년 상시근로자수-2016'!AR77</f>
        <v>0</v>
      </c>
      <c r="X77" s="314">
        <f>'청년 상시근로자수-2016'!AT77</f>
        <v>0</v>
      </c>
      <c r="Y77" s="312">
        <f>'청년 상시근로자수-2016'!AU77</f>
        <v>0</v>
      </c>
      <c r="Z77" s="313">
        <f>'청년 상시근로자수-2016'!AV77</f>
        <v>0</v>
      </c>
      <c r="AA77" s="314">
        <f>'청년 상시근로자수-2016'!AX77</f>
        <v>0</v>
      </c>
      <c r="AB77" s="312">
        <f>'청년 상시근로자수-2016'!AY77</f>
        <v>0</v>
      </c>
      <c r="AC77" s="313">
        <f>'청년 상시근로자수-2016'!AZ77</f>
        <v>0</v>
      </c>
      <c r="AD77" s="314">
        <f>'청년 상시근로자수-2016'!BB77</f>
        <v>0</v>
      </c>
      <c r="AE77" s="312">
        <f>'청년 상시근로자수-2016'!BC77</f>
        <v>0</v>
      </c>
      <c r="AF77" s="313">
        <f>'청년 상시근로자수-2016'!BD77</f>
        <v>0</v>
      </c>
      <c r="AG77" s="314">
        <f>'청년 상시근로자수-2016'!BF77</f>
        <v>0</v>
      </c>
      <c r="AH77" s="312">
        <f>'청년 상시근로자수-2016'!BG77</f>
        <v>0</v>
      </c>
      <c r="AI77" s="313">
        <f>'청년 상시근로자수-2016'!BH77</f>
        <v>0</v>
      </c>
      <c r="AJ77" s="314">
        <f>'청년 상시근로자수-2016'!BJ77</f>
        <v>0</v>
      </c>
      <c r="AK77" s="312">
        <f>'청년 상시근로자수-2016'!BK77</f>
        <v>0</v>
      </c>
      <c r="AL77" s="313">
        <f>'청년 상시근로자수-2016'!BL77</f>
        <v>0</v>
      </c>
      <c r="AM77" s="314">
        <f>'청년 상시근로자수-2016'!BN77</f>
        <v>0</v>
      </c>
      <c r="AN77" s="312">
        <f>'청년 상시근로자수-2016'!BO77</f>
        <v>0</v>
      </c>
      <c r="AO77" s="313">
        <f>'청년 상시근로자수-2016'!BP77</f>
        <v>0</v>
      </c>
      <c r="AP77" s="314">
        <f>'청년 상시근로자수-2016'!BR77</f>
        <v>0</v>
      </c>
      <c r="AQ77" s="429">
        <f t="shared" si="5"/>
        <v>0</v>
      </c>
      <c r="AR77" s="336">
        <f t="shared" si="6"/>
        <v>0</v>
      </c>
      <c r="AS77" s="358">
        <f>'청년 상시근로자수-2016'!CE77</f>
        <v>0</v>
      </c>
      <c r="AT77" s="359">
        <f>'청년 상시근로자수-2016'!CF77</f>
        <v>0</v>
      </c>
      <c r="AU77" s="340">
        <f t="shared" si="7"/>
        <v>0</v>
      </c>
      <c r="AV77" s="308" t="str">
        <f t="shared" si="8"/>
        <v/>
      </c>
    </row>
    <row r="78" spans="1:48" hidden="1">
      <c r="A78" s="327">
        <f t="shared" si="9"/>
        <v>74</v>
      </c>
      <c r="B78" s="318" t="str">
        <f>IF('청년 상시근로자수-2016'!C78="","",'청년 상시근로자수-2016'!C78)</f>
        <v/>
      </c>
      <c r="C78" s="319" t="str">
        <f>IF('청년 상시근로자수-2016'!E78="","",'청년 상시근로자수-2016'!E78)</f>
        <v/>
      </c>
      <c r="D78" s="332" t="str">
        <f>IF('청년 상시근로자수-2016'!I78="","",'청년 상시근로자수-2016'!I78)</f>
        <v/>
      </c>
      <c r="E78" s="332" t="str">
        <f>IF('청년 상시근로자수-2016'!J78="","",'청년 상시근로자수-2016'!J78)</f>
        <v/>
      </c>
      <c r="F78" s="424" t="str">
        <f>IF('청년 상시근로자수-2016'!H78="","",'청년 상시근로자수-2016'!H78)</f>
        <v/>
      </c>
      <c r="G78" s="312">
        <f>'청년 상시근로자수-2016'!W78</f>
        <v>0</v>
      </c>
      <c r="H78" s="313">
        <f>'청년 상시근로자수-2016'!X78</f>
        <v>0</v>
      </c>
      <c r="I78" s="314">
        <f>'청년 상시근로자수-2016'!Z78</f>
        <v>0</v>
      </c>
      <c r="J78" s="312">
        <f>'청년 상시근로자수-2016'!AA78</f>
        <v>0</v>
      </c>
      <c r="K78" s="313">
        <f>'청년 상시근로자수-2016'!AB78</f>
        <v>0</v>
      </c>
      <c r="L78" s="314">
        <f>'청년 상시근로자수-2016'!AD78</f>
        <v>0</v>
      </c>
      <c r="M78" s="312">
        <f>'청년 상시근로자수-2016'!AE78</f>
        <v>0</v>
      </c>
      <c r="N78" s="313">
        <f>'청년 상시근로자수-2016'!AF78</f>
        <v>0</v>
      </c>
      <c r="O78" s="314">
        <f>'청년 상시근로자수-2016'!AH78</f>
        <v>0</v>
      </c>
      <c r="P78" s="312">
        <f>'청년 상시근로자수-2016'!AI78</f>
        <v>0</v>
      </c>
      <c r="Q78" s="313">
        <f>'청년 상시근로자수-2016'!AJ78</f>
        <v>0</v>
      </c>
      <c r="R78" s="314">
        <f>'청년 상시근로자수-2016'!AL78</f>
        <v>0</v>
      </c>
      <c r="S78" s="312">
        <f>'청년 상시근로자수-2016'!AM78</f>
        <v>0</v>
      </c>
      <c r="T78" s="313">
        <f>'청년 상시근로자수-2016'!AN78</f>
        <v>0</v>
      </c>
      <c r="U78" s="314">
        <f>'청년 상시근로자수-2016'!AP78</f>
        <v>0</v>
      </c>
      <c r="V78" s="312">
        <f>'청년 상시근로자수-2016'!AQ78</f>
        <v>0</v>
      </c>
      <c r="W78" s="313">
        <f>'청년 상시근로자수-2016'!AR78</f>
        <v>0</v>
      </c>
      <c r="X78" s="314">
        <f>'청년 상시근로자수-2016'!AT78</f>
        <v>0</v>
      </c>
      <c r="Y78" s="312">
        <f>'청년 상시근로자수-2016'!AU78</f>
        <v>0</v>
      </c>
      <c r="Z78" s="313">
        <f>'청년 상시근로자수-2016'!AV78</f>
        <v>0</v>
      </c>
      <c r="AA78" s="314">
        <f>'청년 상시근로자수-2016'!AX78</f>
        <v>0</v>
      </c>
      <c r="AB78" s="312">
        <f>'청년 상시근로자수-2016'!AY78</f>
        <v>0</v>
      </c>
      <c r="AC78" s="313">
        <f>'청년 상시근로자수-2016'!AZ78</f>
        <v>0</v>
      </c>
      <c r="AD78" s="314">
        <f>'청년 상시근로자수-2016'!BB78</f>
        <v>0</v>
      </c>
      <c r="AE78" s="312">
        <f>'청년 상시근로자수-2016'!BC78</f>
        <v>0</v>
      </c>
      <c r="AF78" s="313">
        <f>'청년 상시근로자수-2016'!BD78</f>
        <v>0</v>
      </c>
      <c r="AG78" s="314">
        <f>'청년 상시근로자수-2016'!BF78</f>
        <v>0</v>
      </c>
      <c r="AH78" s="312">
        <f>'청년 상시근로자수-2016'!BG78</f>
        <v>0</v>
      </c>
      <c r="AI78" s="313">
        <f>'청년 상시근로자수-2016'!BH78</f>
        <v>0</v>
      </c>
      <c r="AJ78" s="314">
        <f>'청년 상시근로자수-2016'!BJ78</f>
        <v>0</v>
      </c>
      <c r="AK78" s="312">
        <f>'청년 상시근로자수-2016'!BK78</f>
        <v>0</v>
      </c>
      <c r="AL78" s="313">
        <f>'청년 상시근로자수-2016'!BL78</f>
        <v>0</v>
      </c>
      <c r="AM78" s="314">
        <f>'청년 상시근로자수-2016'!BN78</f>
        <v>0</v>
      </c>
      <c r="AN78" s="312">
        <f>'청년 상시근로자수-2016'!BO78</f>
        <v>0</v>
      </c>
      <c r="AO78" s="313">
        <f>'청년 상시근로자수-2016'!BP78</f>
        <v>0</v>
      </c>
      <c r="AP78" s="314">
        <f>'청년 상시근로자수-2016'!BR78</f>
        <v>0</v>
      </c>
      <c r="AQ78" s="429">
        <f t="shared" si="5"/>
        <v>0</v>
      </c>
      <c r="AR78" s="336">
        <f t="shared" si="6"/>
        <v>0</v>
      </c>
      <c r="AS78" s="358">
        <f>'청년 상시근로자수-2016'!CE78</f>
        <v>0</v>
      </c>
      <c r="AT78" s="359">
        <f>'청년 상시근로자수-2016'!CF78</f>
        <v>0</v>
      </c>
      <c r="AU78" s="340">
        <f t="shared" si="7"/>
        <v>0</v>
      </c>
      <c r="AV78" s="308" t="str">
        <f t="shared" si="8"/>
        <v/>
      </c>
    </row>
    <row r="79" spans="1:48" hidden="1">
      <c r="A79" s="327">
        <f t="shared" si="9"/>
        <v>75</v>
      </c>
      <c r="B79" s="318" t="str">
        <f>IF('청년 상시근로자수-2016'!C79="","",'청년 상시근로자수-2016'!C79)</f>
        <v/>
      </c>
      <c r="C79" s="319" t="str">
        <f>IF('청년 상시근로자수-2016'!E79="","",'청년 상시근로자수-2016'!E79)</f>
        <v/>
      </c>
      <c r="D79" s="332" t="str">
        <f>IF('청년 상시근로자수-2016'!I79="","",'청년 상시근로자수-2016'!I79)</f>
        <v/>
      </c>
      <c r="E79" s="332" t="str">
        <f>IF('청년 상시근로자수-2016'!J79="","",'청년 상시근로자수-2016'!J79)</f>
        <v/>
      </c>
      <c r="F79" s="424" t="str">
        <f>IF('청년 상시근로자수-2016'!H79="","",'청년 상시근로자수-2016'!H79)</f>
        <v/>
      </c>
      <c r="G79" s="312">
        <f>'청년 상시근로자수-2016'!W79</f>
        <v>0</v>
      </c>
      <c r="H79" s="313">
        <f>'청년 상시근로자수-2016'!X79</f>
        <v>0</v>
      </c>
      <c r="I79" s="314">
        <f>'청년 상시근로자수-2016'!Z79</f>
        <v>0</v>
      </c>
      <c r="J79" s="312">
        <f>'청년 상시근로자수-2016'!AA79</f>
        <v>0</v>
      </c>
      <c r="K79" s="313">
        <f>'청년 상시근로자수-2016'!AB79</f>
        <v>0</v>
      </c>
      <c r="L79" s="314">
        <f>'청년 상시근로자수-2016'!AD79</f>
        <v>0</v>
      </c>
      <c r="M79" s="312">
        <f>'청년 상시근로자수-2016'!AE79</f>
        <v>0</v>
      </c>
      <c r="N79" s="313">
        <f>'청년 상시근로자수-2016'!AF79</f>
        <v>0</v>
      </c>
      <c r="O79" s="314">
        <f>'청년 상시근로자수-2016'!AH79</f>
        <v>0</v>
      </c>
      <c r="P79" s="312">
        <f>'청년 상시근로자수-2016'!AI79</f>
        <v>0</v>
      </c>
      <c r="Q79" s="313">
        <f>'청년 상시근로자수-2016'!AJ79</f>
        <v>0</v>
      </c>
      <c r="R79" s="314">
        <f>'청년 상시근로자수-2016'!AL79</f>
        <v>0</v>
      </c>
      <c r="S79" s="312">
        <f>'청년 상시근로자수-2016'!AM79</f>
        <v>0</v>
      </c>
      <c r="T79" s="313">
        <f>'청년 상시근로자수-2016'!AN79</f>
        <v>0</v>
      </c>
      <c r="U79" s="314">
        <f>'청년 상시근로자수-2016'!AP79</f>
        <v>0</v>
      </c>
      <c r="V79" s="312">
        <f>'청년 상시근로자수-2016'!AQ79</f>
        <v>0</v>
      </c>
      <c r="W79" s="313">
        <f>'청년 상시근로자수-2016'!AR79</f>
        <v>0</v>
      </c>
      <c r="X79" s="314">
        <f>'청년 상시근로자수-2016'!AT79</f>
        <v>0</v>
      </c>
      <c r="Y79" s="312">
        <f>'청년 상시근로자수-2016'!AU79</f>
        <v>0</v>
      </c>
      <c r="Z79" s="313">
        <f>'청년 상시근로자수-2016'!AV79</f>
        <v>0</v>
      </c>
      <c r="AA79" s="314">
        <f>'청년 상시근로자수-2016'!AX79</f>
        <v>0</v>
      </c>
      <c r="AB79" s="312">
        <f>'청년 상시근로자수-2016'!AY79</f>
        <v>0</v>
      </c>
      <c r="AC79" s="313">
        <f>'청년 상시근로자수-2016'!AZ79</f>
        <v>0</v>
      </c>
      <c r="AD79" s="314">
        <f>'청년 상시근로자수-2016'!BB79</f>
        <v>0</v>
      </c>
      <c r="AE79" s="312">
        <f>'청년 상시근로자수-2016'!BC79</f>
        <v>0</v>
      </c>
      <c r="AF79" s="313">
        <f>'청년 상시근로자수-2016'!BD79</f>
        <v>0</v>
      </c>
      <c r="AG79" s="314">
        <f>'청년 상시근로자수-2016'!BF79</f>
        <v>0</v>
      </c>
      <c r="AH79" s="312">
        <f>'청년 상시근로자수-2016'!BG79</f>
        <v>0</v>
      </c>
      <c r="AI79" s="313">
        <f>'청년 상시근로자수-2016'!BH79</f>
        <v>0</v>
      </c>
      <c r="AJ79" s="314">
        <f>'청년 상시근로자수-2016'!BJ79</f>
        <v>0</v>
      </c>
      <c r="AK79" s="312">
        <f>'청년 상시근로자수-2016'!BK79</f>
        <v>0</v>
      </c>
      <c r="AL79" s="313">
        <f>'청년 상시근로자수-2016'!BL79</f>
        <v>0</v>
      </c>
      <c r="AM79" s="314">
        <f>'청년 상시근로자수-2016'!BN79</f>
        <v>0</v>
      </c>
      <c r="AN79" s="312">
        <f>'청년 상시근로자수-2016'!BO79</f>
        <v>0</v>
      </c>
      <c r="AO79" s="313">
        <f>'청년 상시근로자수-2016'!BP79</f>
        <v>0</v>
      </c>
      <c r="AP79" s="314">
        <f>'청년 상시근로자수-2016'!BR79</f>
        <v>0</v>
      </c>
      <c r="AQ79" s="429">
        <f t="shared" si="5"/>
        <v>0</v>
      </c>
      <c r="AR79" s="336">
        <f t="shared" si="6"/>
        <v>0</v>
      </c>
      <c r="AS79" s="358">
        <f>'청년 상시근로자수-2016'!CE79</f>
        <v>0</v>
      </c>
      <c r="AT79" s="359">
        <f>'청년 상시근로자수-2016'!CF79</f>
        <v>0</v>
      </c>
      <c r="AU79" s="340">
        <f t="shared" si="7"/>
        <v>0</v>
      </c>
      <c r="AV79" s="308" t="str">
        <f t="shared" si="8"/>
        <v/>
      </c>
    </row>
    <row r="80" spans="1:48" hidden="1">
      <c r="A80" s="327">
        <f t="shared" si="9"/>
        <v>76</v>
      </c>
      <c r="B80" s="318" t="str">
        <f>IF('청년 상시근로자수-2016'!C80="","",'청년 상시근로자수-2016'!C80)</f>
        <v/>
      </c>
      <c r="C80" s="319" t="str">
        <f>IF('청년 상시근로자수-2016'!E80="","",'청년 상시근로자수-2016'!E80)</f>
        <v/>
      </c>
      <c r="D80" s="332" t="str">
        <f>IF('청년 상시근로자수-2016'!I80="","",'청년 상시근로자수-2016'!I80)</f>
        <v/>
      </c>
      <c r="E80" s="332" t="str">
        <f>IF('청년 상시근로자수-2016'!J80="","",'청년 상시근로자수-2016'!J80)</f>
        <v/>
      </c>
      <c r="F80" s="424" t="str">
        <f>IF('청년 상시근로자수-2016'!H80="","",'청년 상시근로자수-2016'!H80)</f>
        <v/>
      </c>
      <c r="G80" s="312">
        <f>'청년 상시근로자수-2016'!W80</f>
        <v>0</v>
      </c>
      <c r="H80" s="313">
        <f>'청년 상시근로자수-2016'!X80</f>
        <v>0</v>
      </c>
      <c r="I80" s="314">
        <f>'청년 상시근로자수-2016'!Z80</f>
        <v>0</v>
      </c>
      <c r="J80" s="312">
        <f>'청년 상시근로자수-2016'!AA80</f>
        <v>0</v>
      </c>
      <c r="K80" s="313">
        <f>'청년 상시근로자수-2016'!AB80</f>
        <v>0</v>
      </c>
      <c r="L80" s="314">
        <f>'청년 상시근로자수-2016'!AD80</f>
        <v>0</v>
      </c>
      <c r="M80" s="312">
        <f>'청년 상시근로자수-2016'!AE80</f>
        <v>0</v>
      </c>
      <c r="N80" s="313">
        <f>'청년 상시근로자수-2016'!AF80</f>
        <v>0</v>
      </c>
      <c r="O80" s="314">
        <f>'청년 상시근로자수-2016'!AH80</f>
        <v>0</v>
      </c>
      <c r="P80" s="312">
        <f>'청년 상시근로자수-2016'!AI80</f>
        <v>0</v>
      </c>
      <c r="Q80" s="313">
        <f>'청년 상시근로자수-2016'!AJ80</f>
        <v>0</v>
      </c>
      <c r="R80" s="314">
        <f>'청년 상시근로자수-2016'!AL80</f>
        <v>0</v>
      </c>
      <c r="S80" s="312">
        <f>'청년 상시근로자수-2016'!AM80</f>
        <v>0</v>
      </c>
      <c r="T80" s="313">
        <f>'청년 상시근로자수-2016'!AN80</f>
        <v>0</v>
      </c>
      <c r="U80" s="314">
        <f>'청년 상시근로자수-2016'!AP80</f>
        <v>0</v>
      </c>
      <c r="V80" s="312">
        <f>'청년 상시근로자수-2016'!AQ80</f>
        <v>0</v>
      </c>
      <c r="W80" s="313">
        <f>'청년 상시근로자수-2016'!AR80</f>
        <v>0</v>
      </c>
      <c r="X80" s="314">
        <f>'청년 상시근로자수-2016'!AT80</f>
        <v>0</v>
      </c>
      <c r="Y80" s="312">
        <f>'청년 상시근로자수-2016'!AU80</f>
        <v>0</v>
      </c>
      <c r="Z80" s="313">
        <f>'청년 상시근로자수-2016'!AV80</f>
        <v>0</v>
      </c>
      <c r="AA80" s="314">
        <f>'청년 상시근로자수-2016'!AX80</f>
        <v>0</v>
      </c>
      <c r="AB80" s="312">
        <f>'청년 상시근로자수-2016'!AY80</f>
        <v>0</v>
      </c>
      <c r="AC80" s="313">
        <f>'청년 상시근로자수-2016'!AZ80</f>
        <v>0</v>
      </c>
      <c r="AD80" s="314">
        <f>'청년 상시근로자수-2016'!BB80</f>
        <v>0</v>
      </c>
      <c r="AE80" s="312">
        <f>'청년 상시근로자수-2016'!BC80</f>
        <v>0</v>
      </c>
      <c r="AF80" s="313">
        <f>'청년 상시근로자수-2016'!BD80</f>
        <v>0</v>
      </c>
      <c r="AG80" s="314">
        <f>'청년 상시근로자수-2016'!BF80</f>
        <v>0</v>
      </c>
      <c r="AH80" s="312">
        <f>'청년 상시근로자수-2016'!BG80</f>
        <v>0</v>
      </c>
      <c r="AI80" s="313">
        <f>'청년 상시근로자수-2016'!BH80</f>
        <v>0</v>
      </c>
      <c r="AJ80" s="314">
        <f>'청년 상시근로자수-2016'!BJ80</f>
        <v>0</v>
      </c>
      <c r="AK80" s="312">
        <f>'청년 상시근로자수-2016'!BK80</f>
        <v>0</v>
      </c>
      <c r="AL80" s="313">
        <f>'청년 상시근로자수-2016'!BL80</f>
        <v>0</v>
      </c>
      <c r="AM80" s="314">
        <f>'청년 상시근로자수-2016'!BN80</f>
        <v>0</v>
      </c>
      <c r="AN80" s="312">
        <f>'청년 상시근로자수-2016'!BO80</f>
        <v>0</v>
      </c>
      <c r="AO80" s="313">
        <f>'청년 상시근로자수-2016'!BP80</f>
        <v>0</v>
      </c>
      <c r="AP80" s="314">
        <f>'청년 상시근로자수-2016'!BR80</f>
        <v>0</v>
      </c>
      <c r="AQ80" s="429">
        <f t="shared" si="5"/>
        <v>0</v>
      </c>
      <c r="AR80" s="336">
        <f t="shared" si="6"/>
        <v>0</v>
      </c>
      <c r="AS80" s="358">
        <f>'청년 상시근로자수-2016'!CE80</f>
        <v>0</v>
      </c>
      <c r="AT80" s="359">
        <f>'청년 상시근로자수-2016'!CF80</f>
        <v>0</v>
      </c>
      <c r="AU80" s="340">
        <f t="shared" si="7"/>
        <v>0</v>
      </c>
      <c r="AV80" s="308" t="str">
        <f t="shared" si="8"/>
        <v/>
      </c>
    </row>
    <row r="81" spans="1:48" hidden="1">
      <c r="A81" s="327">
        <f t="shared" si="9"/>
        <v>77</v>
      </c>
      <c r="B81" s="318" t="str">
        <f>IF('청년 상시근로자수-2016'!C81="","",'청년 상시근로자수-2016'!C81)</f>
        <v/>
      </c>
      <c r="C81" s="319" t="str">
        <f>IF('청년 상시근로자수-2016'!E81="","",'청년 상시근로자수-2016'!E81)</f>
        <v/>
      </c>
      <c r="D81" s="332" t="str">
        <f>IF('청년 상시근로자수-2016'!I81="","",'청년 상시근로자수-2016'!I81)</f>
        <v/>
      </c>
      <c r="E81" s="332" t="str">
        <f>IF('청년 상시근로자수-2016'!J81="","",'청년 상시근로자수-2016'!J81)</f>
        <v/>
      </c>
      <c r="F81" s="424" t="str">
        <f>IF('청년 상시근로자수-2016'!H81="","",'청년 상시근로자수-2016'!H81)</f>
        <v/>
      </c>
      <c r="G81" s="312">
        <f>'청년 상시근로자수-2016'!W81</f>
        <v>0</v>
      </c>
      <c r="H81" s="313">
        <f>'청년 상시근로자수-2016'!X81</f>
        <v>0</v>
      </c>
      <c r="I81" s="314">
        <f>'청년 상시근로자수-2016'!Z81</f>
        <v>0</v>
      </c>
      <c r="J81" s="312">
        <f>'청년 상시근로자수-2016'!AA81</f>
        <v>0</v>
      </c>
      <c r="K81" s="313">
        <f>'청년 상시근로자수-2016'!AB81</f>
        <v>0</v>
      </c>
      <c r="L81" s="314">
        <f>'청년 상시근로자수-2016'!AD81</f>
        <v>0</v>
      </c>
      <c r="M81" s="312">
        <f>'청년 상시근로자수-2016'!AE81</f>
        <v>0</v>
      </c>
      <c r="N81" s="313">
        <f>'청년 상시근로자수-2016'!AF81</f>
        <v>0</v>
      </c>
      <c r="O81" s="314">
        <f>'청년 상시근로자수-2016'!AH81</f>
        <v>0</v>
      </c>
      <c r="P81" s="312">
        <f>'청년 상시근로자수-2016'!AI81</f>
        <v>0</v>
      </c>
      <c r="Q81" s="313">
        <f>'청년 상시근로자수-2016'!AJ81</f>
        <v>0</v>
      </c>
      <c r="R81" s="314">
        <f>'청년 상시근로자수-2016'!AL81</f>
        <v>0</v>
      </c>
      <c r="S81" s="312">
        <f>'청년 상시근로자수-2016'!AM81</f>
        <v>0</v>
      </c>
      <c r="T81" s="313">
        <f>'청년 상시근로자수-2016'!AN81</f>
        <v>0</v>
      </c>
      <c r="U81" s="314">
        <f>'청년 상시근로자수-2016'!AP81</f>
        <v>0</v>
      </c>
      <c r="V81" s="312">
        <f>'청년 상시근로자수-2016'!AQ81</f>
        <v>0</v>
      </c>
      <c r="W81" s="313">
        <f>'청년 상시근로자수-2016'!AR81</f>
        <v>0</v>
      </c>
      <c r="X81" s="314">
        <f>'청년 상시근로자수-2016'!AT81</f>
        <v>0</v>
      </c>
      <c r="Y81" s="312">
        <f>'청년 상시근로자수-2016'!AU81</f>
        <v>0</v>
      </c>
      <c r="Z81" s="313">
        <f>'청년 상시근로자수-2016'!AV81</f>
        <v>0</v>
      </c>
      <c r="AA81" s="314">
        <f>'청년 상시근로자수-2016'!AX81</f>
        <v>0</v>
      </c>
      <c r="AB81" s="312">
        <f>'청년 상시근로자수-2016'!AY81</f>
        <v>0</v>
      </c>
      <c r="AC81" s="313">
        <f>'청년 상시근로자수-2016'!AZ81</f>
        <v>0</v>
      </c>
      <c r="AD81" s="314">
        <f>'청년 상시근로자수-2016'!BB81</f>
        <v>0</v>
      </c>
      <c r="AE81" s="312">
        <f>'청년 상시근로자수-2016'!BC81</f>
        <v>0</v>
      </c>
      <c r="AF81" s="313">
        <f>'청년 상시근로자수-2016'!BD81</f>
        <v>0</v>
      </c>
      <c r="AG81" s="314">
        <f>'청년 상시근로자수-2016'!BF81</f>
        <v>0</v>
      </c>
      <c r="AH81" s="312">
        <f>'청년 상시근로자수-2016'!BG81</f>
        <v>0</v>
      </c>
      <c r="AI81" s="313">
        <f>'청년 상시근로자수-2016'!BH81</f>
        <v>0</v>
      </c>
      <c r="AJ81" s="314">
        <f>'청년 상시근로자수-2016'!BJ81</f>
        <v>0</v>
      </c>
      <c r="AK81" s="312">
        <f>'청년 상시근로자수-2016'!BK81</f>
        <v>0</v>
      </c>
      <c r="AL81" s="313">
        <f>'청년 상시근로자수-2016'!BL81</f>
        <v>0</v>
      </c>
      <c r="AM81" s="314">
        <f>'청년 상시근로자수-2016'!BN81</f>
        <v>0</v>
      </c>
      <c r="AN81" s="312">
        <f>'청년 상시근로자수-2016'!BO81</f>
        <v>0</v>
      </c>
      <c r="AO81" s="313">
        <f>'청년 상시근로자수-2016'!BP81</f>
        <v>0</v>
      </c>
      <c r="AP81" s="314">
        <f>'청년 상시근로자수-2016'!BR81</f>
        <v>0</v>
      </c>
      <c r="AQ81" s="429">
        <f t="shared" si="5"/>
        <v>0</v>
      </c>
      <c r="AR81" s="336">
        <f t="shared" si="6"/>
        <v>0</v>
      </c>
      <c r="AS81" s="358">
        <f>'청년 상시근로자수-2016'!CE81</f>
        <v>0</v>
      </c>
      <c r="AT81" s="359">
        <f>'청년 상시근로자수-2016'!CF81</f>
        <v>0</v>
      </c>
      <c r="AU81" s="340">
        <f t="shared" si="7"/>
        <v>0</v>
      </c>
      <c r="AV81" s="308" t="str">
        <f t="shared" si="8"/>
        <v/>
      </c>
    </row>
    <row r="82" spans="1:48" hidden="1">
      <c r="A82" s="327">
        <f t="shared" si="9"/>
        <v>78</v>
      </c>
      <c r="B82" s="318" t="str">
        <f>IF('청년 상시근로자수-2016'!C82="","",'청년 상시근로자수-2016'!C82)</f>
        <v/>
      </c>
      <c r="C82" s="319" t="str">
        <f>IF('청년 상시근로자수-2016'!E82="","",'청년 상시근로자수-2016'!E82)</f>
        <v/>
      </c>
      <c r="D82" s="332" t="str">
        <f>IF('청년 상시근로자수-2016'!I82="","",'청년 상시근로자수-2016'!I82)</f>
        <v/>
      </c>
      <c r="E82" s="332" t="str">
        <f>IF('청년 상시근로자수-2016'!J82="","",'청년 상시근로자수-2016'!J82)</f>
        <v/>
      </c>
      <c r="F82" s="424" t="str">
        <f>IF('청년 상시근로자수-2016'!H82="","",'청년 상시근로자수-2016'!H82)</f>
        <v/>
      </c>
      <c r="G82" s="312">
        <f>'청년 상시근로자수-2016'!W82</f>
        <v>0</v>
      </c>
      <c r="H82" s="313">
        <f>'청년 상시근로자수-2016'!X82</f>
        <v>0</v>
      </c>
      <c r="I82" s="314">
        <f>'청년 상시근로자수-2016'!Z82</f>
        <v>0</v>
      </c>
      <c r="J82" s="312">
        <f>'청년 상시근로자수-2016'!AA82</f>
        <v>0</v>
      </c>
      <c r="K82" s="313">
        <f>'청년 상시근로자수-2016'!AB82</f>
        <v>0</v>
      </c>
      <c r="L82" s="314">
        <f>'청년 상시근로자수-2016'!AD82</f>
        <v>0</v>
      </c>
      <c r="M82" s="312">
        <f>'청년 상시근로자수-2016'!AE82</f>
        <v>0</v>
      </c>
      <c r="N82" s="313">
        <f>'청년 상시근로자수-2016'!AF82</f>
        <v>0</v>
      </c>
      <c r="O82" s="314">
        <f>'청년 상시근로자수-2016'!AH82</f>
        <v>0</v>
      </c>
      <c r="P82" s="312">
        <f>'청년 상시근로자수-2016'!AI82</f>
        <v>0</v>
      </c>
      <c r="Q82" s="313">
        <f>'청년 상시근로자수-2016'!AJ82</f>
        <v>0</v>
      </c>
      <c r="R82" s="314">
        <f>'청년 상시근로자수-2016'!AL82</f>
        <v>0</v>
      </c>
      <c r="S82" s="312">
        <f>'청년 상시근로자수-2016'!AM82</f>
        <v>0</v>
      </c>
      <c r="T82" s="313">
        <f>'청년 상시근로자수-2016'!AN82</f>
        <v>0</v>
      </c>
      <c r="U82" s="314">
        <f>'청년 상시근로자수-2016'!AP82</f>
        <v>0</v>
      </c>
      <c r="V82" s="312">
        <f>'청년 상시근로자수-2016'!AQ82</f>
        <v>0</v>
      </c>
      <c r="W82" s="313">
        <f>'청년 상시근로자수-2016'!AR82</f>
        <v>0</v>
      </c>
      <c r="X82" s="314">
        <f>'청년 상시근로자수-2016'!AT82</f>
        <v>0</v>
      </c>
      <c r="Y82" s="312">
        <f>'청년 상시근로자수-2016'!AU82</f>
        <v>0</v>
      </c>
      <c r="Z82" s="313">
        <f>'청년 상시근로자수-2016'!AV82</f>
        <v>0</v>
      </c>
      <c r="AA82" s="314">
        <f>'청년 상시근로자수-2016'!AX82</f>
        <v>0</v>
      </c>
      <c r="AB82" s="312">
        <f>'청년 상시근로자수-2016'!AY82</f>
        <v>0</v>
      </c>
      <c r="AC82" s="313">
        <f>'청년 상시근로자수-2016'!AZ82</f>
        <v>0</v>
      </c>
      <c r="AD82" s="314">
        <f>'청년 상시근로자수-2016'!BB82</f>
        <v>0</v>
      </c>
      <c r="AE82" s="312">
        <f>'청년 상시근로자수-2016'!BC82</f>
        <v>0</v>
      </c>
      <c r="AF82" s="313">
        <f>'청년 상시근로자수-2016'!BD82</f>
        <v>0</v>
      </c>
      <c r="AG82" s="314">
        <f>'청년 상시근로자수-2016'!BF82</f>
        <v>0</v>
      </c>
      <c r="AH82" s="312">
        <f>'청년 상시근로자수-2016'!BG82</f>
        <v>0</v>
      </c>
      <c r="AI82" s="313">
        <f>'청년 상시근로자수-2016'!BH82</f>
        <v>0</v>
      </c>
      <c r="AJ82" s="314">
        <f>'청년 상시근로자수-2016'!BJ82</f>
        <v>0</v>
      </c>
      <c r="AK82" s="312">
        <f>'청년 상시근로자수-2016'!BK82</f>
        <v>0</v>
      </c>
      <c r="AL82" s="313">
        <f>'청년 상시근로자수-2016'!BL82</f>
        <v>0</v>
      </c>
      <c r="AM82" s="314">
        <f>'청년 상시근로자수-2016'!BN82</f>
        <v>0</v>
      </c>
      <c r="AN82" s="312">
        <f>'청년 상시근로자수-2016'!BO82</f>
        <v>0</v>
      </c>
      <c r="AO82" s="313">
        <f>'청년 상시근로자수-2016'!BP82</f>
        <v>0</v>
      </c>
      <c r="AP82" s="314">
        <f>'청년 상시근로자수-2016'!BR82</f>
        <v>0</v>
      </c>
      <c r="AQ82" s="429">
        <f t="shared" si="5"/>
        <v>0</v>
      </c>
      <c r="AR82" s="336">
        <f t="shared" si="6"/>
        <v>0</v>
      </c>
      <c r="AS82" s="358">
        <f>'청년 상시근로자수-2016'!CE82</f>
        <v>0</v>
      </c>
      <c r="AT82" s="359">
        <f>'청년 상시근로자수-2016'!CF82</f>
        <v>0</v>
      </c>
      <c r="AU82" s="340">
        <f t="shared" si="7"/>
        <v>0</v>
      </c>
      <c r="AV82" s="308" t="str">
        <f t="shared" si="8"/>
        <v/>
      </c>
    </row>
    <row r="83" spans="1:48" hidden="1">
      <c r="A83" s="327">
        <f t="shared" si="9"/>
        <v>79</v>
      </c>
      <c r="B83" s="318" t="str">
        <f>IF('청년 상시근로자수-2016'!C83="","",'청년 상시근로자수-2016'!C83)</f>
        <v/>
      </c>
      <c r="C83" s="319" t="str">
        <f>IF('청년 상시근로자수-2016'!E83="","",'청년 상시근로자수-2016'!E83)</f>
        <v/>
      </c>
      <c r="D83" s="332" t="str">
        <f>IF('청년 상시근로자수-2016'!I83="","",'청년 상시근로자수-2016'!I83)</f>
        <v/>
      </c>
      <c r="E83" s="332" t="str">
        <f>IF('청년 상시근로자수-2016'!J83="","",'청년 상시근로자수-2016'!J83)</f>
        <v/>
      </c>
      <c r="F83" s="424" t="str">
        <f>IF('청년 상시근로자수-2016'!H83="","",'청년 상시근로자수-2016'!H83)</f>
        <v/>
      </c>
      <c r="G83" s="312">
        <f>'청년 상시근로자수-2016'!W83</f>
        <v>0</v>
      </c>
      <c r="H83" s="313">
        <f>'청년 상시근로자수-2016'!X83</f>
        <v>0</v>
      </c>
      <c r="I83" s="314">
        <f>'청년 상시근로자수-2016'!Z83</f>
        <v>0</v>
      </c>
      <c r="J83" s="312">
        <f>'청년 상시근로자수-2016'!AA83</f>
        <v>0</v>
      </c>
      <c r="K83" s="313">
        <f>'청년 상시근로자수-2016'!AB83</f>
        <v>0</v>
      </c>
      <c r="L83" s="314">
        <f>'청년 상시근로자수-2016'!AD83</f>
        <v>0</v>
      </c>
      <c r="M83" s="312">
        <f>'청년 상시근로자수-2016'!AE83</f>
        <v>0</v>
      </c>
      <c r="N83" s="313">
        <f>'청년 상시근로자수-2016'!AF83</f>
        <v>0</v>
      </c>
      <c r="O83" s="314">
        <f>'청년 상시근로자수-2016'!AH83</f>
        <v>0</v>
      </c>
      <c r="P83" s="312">
        <f>'청년 상시근로자수-2016'!AI83</f>
        <v>0</v>
      </c>
      <c r="Q83" s="313">
        <f>'청년 상시근로자수-2016'!AJ83</f>
        <v>0</v>
      </c>
      <c r="R83" s="314">
        <f>'청년 상시근로자수-2016'!AL83</f>
        <v>0</v>
      </c>
      <c r="S83" s="312">
        <f>'청년 상시근로자수-2016'!AM83</f>
        <v>0</v>
      </c>
      <c r="T83" s="313">
        <f>'청년 상시근로자수-2016'!AN83</f>
        <v>0</v>
      </c>
      <c r="U83" s="314">
        <f>'청년 상시근로자수-2016'!AP83</f>
        <v>0</v>
      </c>
      <c r="V83" s="312">
        <f>'청년 상시근로자수-2016'!AQ83</f>
        <v>0</v>
      </c>
      <c r="W83" s="313">
        <f>'청년 상시근로자수-2016'!AR83</f>
        <v>0</v>
      </c>
      <c r="X83" s="314">
        <f>'청년 상시근로자수-2016'!AT83</f>
        <v>0</v>
      </c>
      <c r="Y83" s="312">
        <f>'청년 상시근로자수-2016'!AU83</f>
        <v>0</v>
      </c>
      <c r="Z83" s="313">
        <f>'청년 상시근로자수-2016'!AV83</f>
        <v>0</v>
      </c>
      <c r="AA83" s="314">
        <f>'청년 상시근로자수-2016'!AX83</f>
        <v>0</v>
      </c>
      <c r="AB83" s="312">
        <f>'청년 상시근로자수-2016'!AY83</f>
        <v>0</v>
      </c>
      <c r="AC83" s="313">
        <f>'청년 상시근로자수-2016'!AZ83</f>
        <v>0</v>
      </c>
      <c r="AD83" s="314">
        <f>'청년 상시근로자수-2016'!BB83</f>
        <v>0</v>
      </c>
      <c r="AE83" s="312">
        <f>'청년 상시근로자수-2016'!BC83</f>
        <v>0</v>
      </c>
      <c r="AF83" s="313">
        <f>'청년 상시근로자수-2016'!BD83</f>
        <v>0</v>
      </c>
      <c r="AG83" s="314">
        <f>'청년 상시근로자수-2016'!BF83</f>
        <v>0</v>
      </c>
      <c r="AH83" s="312">
        <f>'청년 상시근로자수-2016'!BG83</f>
        <v>0</v>
      </c>
      <c r="AI83" s="313">
        <f>'청년 상시근로자수-2016'!BH83</f>
        <v>0</v>
      </c>
      <c r="AJ83" s="314">
        <f>'청년 상시근로자수-2016'!BJ83</f>
        <v>0</v>
      </c>
      <c r="AK83" s="312">
        <f>'청년 상시근로자수-2016'!BK83</f>
        <v>0</v>
      </c>
      <c r="AL83" s="313">
        <f>'청년 상시근로자수-2016'!BL83</f>
        <v>0</v>
      </c>
      <c r="AM83" s="314">
        <f>'청년 상시근로자수-2016'!BN83</f>
        <v>0</v>
      </c>
      <c r="AN83" s="312">
        <f>'청년 상시근로자수-2016'!BO83</f>
        <v>0</v>
      </c>
      <c r="AO83" s="313">
        <f>'청년 상시근로자수-2016'!BP83</f>
        <v>0</v>
      </c>
      <c r="AP83" s="314">
        <f>'청년 상시근로자수-2016'!BR83</f>
        <v>0</v>
      </c>
      <c r="AQ83" s="429">
        <f t="shared" si="5"/>
        <v>0</v>
      </c>
      <c r="AR83" s="336">
        <f t="shared" si="6"/>
        <v>0</v>
      </c>
      <c r="AS83" s="358">
        <f>'청년 상시근로자수-2016'!CE83</f>
        <v>0</v>
      </c>
      <c r="AT83" s="359">
        <f>'청년 상시근로자수-2016'!CF83</f>
        <v>0</v>
      </c>
      <c r="AU83" s="340">
        <f t="shared" si="7"/>
        <v>0</v>
      </c>
      <c r="AV83" s="308" t="str">
        <f t="shared" si="8"/>
        <v/>
      </c>
    </row>
    <row r="84" spans="1:48" hidden="1">
      <c r="A84" s="327">
        <f t="shared" si="9"/>
        <v>80</v>
      </c>
      <c r="B84" s="318" t="str">
        <f>IF('청년 상시근로자수-2016'!C84="","",'청년 상시근로자수-2016'!C84)</f>
        <v/>
      </c>
      <c r="C84" s="319" t="str">
        <f>IF('청년 상시근로자수-2016'!E84="","",'청년 상시근로자수-2016'!E84)</f>
        <v/>
      </c>
      <c r="D84" s="332" t="str">
        <f>IF('청년 상시근로자수-2016'!I84="","",'청년 상시근로자수-2016'!I84)</f>
        <v/>
      </c>
      <c r="E84" s="332" t="str">
        <f>IF('청년 상시근로자수-2016'!J84="","",'청년 상시근로자수-2016'!J84)</f>
        <v/>
      </c>
      <c r="F84" s="424" t="str">
        <f>IF('청년 상시근로자수-2016'!H84="","",'청년 상시근로자수-2016'!H84)</f>
        <v/>
      </c>
      <c r="G84" s="312">
        <f>'청년 상시근로자수-2016'!W84</f>
        <v>0</v>
      </c>
      <c r="H84" s="313">
        <f>'청년 상시근로자수-2016'!X84</f>
        <v>0</v>
      </c>
      <c r="I84" s="314">
        <f>'청년 상시근로자수-2016'!Z84</f>
        <v>0</v>
      </c>
      <c r="J84" s="312">
        <f>'청년 상시근로자수-2016'!AA84</f>
        <v>0</v>
      </c>
      <c r="K84" s="313">
        <f>'청년 상시근로자수-2016'!AB84</f>
        <v>0</v>
      </c>
      <c r="L84" s="314">
        <f>'청년 상시근로자수-2016'!AD84</f>
        <v>0</v>
      </c>
      <c r="M84" s="312">
        <f>'청년 상시근로자수-2016'!AE84</f>
        <v>0</v>
      </c>
      <c r="N84" s="313">
        <f>'청년 상시근로자수-2016'!AF84</f>
        <v>0</v>
      </c>
      <c r="O84" s="314">
        <f>'청년 상시근로자수-2016'!AH84</f>
        <v>0</v>
      </c>
      <c r="P84" s="312">
        <f>'청년 상시근로자수-2016'!AI84</f>
        <v>0</v>
      </c>
      <c r="Q84" s="313">
        <f>'청년 상시근로자수-2016'!AJ84</f>
        <v>0</v>
      </c>
      <c r="R84" s="314">
        <f>'청년 상시근로자수-2016'!AL84</f>
        <v>0</v>
      </c>
      <c r="S84" s="312">
        <f>'청년 상시근로자수-2016'!AM84</f>
        <v>0</v>
      </c>
      <c r="T84" s="313">
        <f>'청년 상시근로자수-2016'!AN84</f>
        <v>0</v>
      </c>
      <c r="U84" s="314">
        <f>'청년 상시근로자수-2016'!AP84</f>
        <v>0</v>
      </c>
      <c r="V84" s="312">
        <f>'청년 상시근로자수-2016'!AQ84</f>
        <v>0</v>
      </c>
      <c r="W84" s="313">
        <f>'청년 상시근로자수-2016'!AR84</f>
        <v>0</v>
      </c>
      <c r="X84" s="314">
        <f>'청년 상시근로자수-2016'!AT84</f>
        <v>0</v>
      </c>
      <c r="Y84" s="312">
        <f>'청년 상시근로자수-2016'!AU84</f>
        <v>0</v>
      </c>
      <c r="Z84" s="313">
        <f>'청년 상시근로자수-2016'!AV84</f>
        <v>0</v>
      </c>
      <c r="AA84" s="314">
        <f>'청년 상시근로자수-2016'!AX84</f>
        <v>0</v>
      </c>
      <c r="AB84" s="312">
        <f>'청년 상시근로자수-2016'!AY84</f>
        <v>0</v>
      </c>
      <c r="AC84" s="313">
        <f>'청년 상시근로자수-2016'!AZ84</f>
        <v>0</v>
      </c>
      <c r="AD84" s="314">
        <f>'청년 상시근로자수-2016'!BB84</f>
        <v>0</v>
      </c>
      <c r="AE84" s="312">
        <f>'청년 상시근로자수-2016'!BC84</f>
        <v>0</v>
      </c>
      <c r="AF84" s="313">
        <f>'청년 상시근로자수-2016'!BD84</f>
        <v>0</v>
      </c>
      <c r="AG84" s="314">
        <f>'청년 상시근로자수-2016'!BF84</f>
        <v>0</v>
      </c>
      <c r="AH84" s="312">
        <f>'청년 상시근로자수-2016'!BG84</f>
        <v>0</v>
      </c>
      <c r="AI84" s="313">
        <f>'청년 상시근로자수-2016'!BH84</f>
        <v>0</v>
      </c>
      <c r="AJ84" s="314">
        <f>'청년 상시근로자수-2016'!BJ84</f>
        <v>0</v>
      </c>
      <c r="AK84" s="312">
        <f>'청년 상시근로자수-2016'!BK84</f>
        <v>0</v>
      </c>
      <c r="AL84" s="313">
        <f>'청년 상시근로자수-2016'!BL84</f>
        <v>0</v>
      </c>
      <c r="AM84" s="314">
        <f>'청년 상시근로자수-2016'!BN84</f>
        <v>0</v>
      </c>
      <c r="AN84" s="312">
        <f>'청년 상시근로자수-2016'!BO84</f>
        <v>0</v>
      </c>
      <c r="AO84" s="313">
        <f>'청년 상시근로자수-2016'!BP84</f>
        <v>0</v>
      </c>
      <c r="AP84" s="314">
        <f>'청년 상시근로자수-2016'!BR84</f>
        <v>0</v>
      </c>
      <c r="AQ84" s="429">
        <f t="shared" si="5"/>
        <v>0</v>
      </c>
      <c r="AR84" s="336">
        <f t="shared" si="6"/>
        <v>0</v>
      </c>
      <c r="AS84" s="358">
        <f>'청년 상시근로자수-2016'!CE84</f>
        <v>0</v>
      </c>
      <c r="AT84" s="359">
        <f>'청년 상시근로자수-2016'!CF84</f>
        <v>0</v>
      </c>
      <c r="AU84" s="340">
        <f t="shared" si="7"/>
        <v>0</v>
      </c>
      <c r="AV84" s="308" t="str">
        <f t="shared" si="8"/>
        <v/>
      </c>
    </row>
    <row r="85" spans="1:48" hidden="1">
      <c r="A85" s="327">
        <f t="shared" si="9"/>
        <v>81</v>
      </c>
      <c r="B85" s="318" t="str">
        <f>IF('청년 상시근로자수-2016'!C85="","",'청년 상시근로자수-2016'!C85)</f>
        <v/>
      </c>
      <c r="C85" s="319" t="str">
        <f>IF('청년 상시근로자수-2016'!E85="","",'청년 상시근로자수-2016'!E85)</f>
        <v/>
      </c>
      <c r="D85" s="332" t="str">
        <f>IF('청년 상시근로자수-2016'!I85="","",'청년 상시근로자수-2016'!I85)</f>
        <v/>
      </c>
      <c r="E85" s="332" t="str">
        <f>IF('청년 상시근로자수-2016'!J85="","",'청년 상시근로자수-2016'!J85)</f>
        <v/>
      </c>
      <c r="F85" s="424" t="str">
        <f>IF('청년 상시근로자수-2016'!H85="","",'청년 상시근로자수-2016'!H85)</f>
        <v/>
      </c>
      <c r="G85" s="312">
        <f>'청년 상시근로자수-2016'!W85</f>
        <v>0</v>
      </c>
      <c r="H85" s="313">
        <f>'청년 상시근로자수-2016'!X85</f>
        <v>0</v>
      </c>
      <c r="I85" s="314">
        <f>'청년 상시근로자수-2016'!Z85</f>
        <v>0</v>
      </c>
      <c r="J85" s="312">
        <f>'청년 상시근로자수-2016'!AA85</f>
        <v>0</v>
      </c>
      <c r="K85" s="313">
        <f>'청년 상시근로자수-2016'!AB85</f>
        <v>0</v>
      </c>
      <c r="L85" s="314">
        <f>'청년 상시근로자수-2016'!AD85</f>
        <v>0</v>
      </c>
      <c r="M85" s="312">
        <f>'청년 상시근로자수-2016'!AE85</f>
        <v>0</v>
      </c>
      <c r="N85" s="313">
        <f>'청년 상시근로자수-2016'!AF85</f>
        <v>0</v>
      </c>
      <c r="O85" s="314">
        <f>'청년 상시근로자수-2016'!AH85</f>
        <v>0</v>
      </c>
      <c r="P85" s="312">
        <f>'청년 상시근로자수-2016'!AI85</f>
        <v>0</v>
      </c>
      <c r="Q85" s="313">
        <f>'청년 상시근로자수-2016'!AJ85</f>
        <v>0</v>
      </c>
      <c r="R85" s="314">
        <f>'청년 상시근로자수-2016'!AL85</f>
        <v>0</v>
      </c>
      <c r="S85" s="312">
        <f>'청년 상시근로자수-2016'!AM85</f>
        <v>0</v>
      </c>
      <c r="T85" s="313">
        <f>'청년 상시근로자수-2016'!AN85</f>
        <v>0</v>
      </c>
      <c r="U85" s="314">
        <f>'청년 상시근로자수-2016'!AP85</f>
        <v>0</v>
      </c>
      <c r="V85" s="312">
        <f>'청년 상시근로자수-2016'!AQ85</f>
        <v>0</v>
      </c>
      <c r="W85" s="313">
        <f>'청년 상시근로자수-2016'!AR85</f>
        <v>0</v>
      </c>
      <c r="X85" s="314">
        <f>'청년 상시근로자수-2016'!AT85</f>
        <v>0</v>
      </c>
      <c r="Y85" s="312">
        <f>'청년 상시근로자수-2016'!AU85</f>
        <v>0</v>
      </c>
      <c r="Z85" s="313">
        <f>'청년 상시근로자수-2016'!AV85</f>
        <v>0</v>
      </c>
      <c r="AA85" s="314">
        <f>'청년 상시근로자수-2016'!AX85</f>
        <v>0</v>
      </c>
      <c r="AB85" s="312">
        <f>'청년 상시근로자수-2016'!AY85</f>
        <v>0</v>
      </c>
      <c r="AC85" s="313">
        <f>'청년 상시근로자수-2016'!AZ85</f>
        <v>0</v>
      </c>
      <c r="AD85" s="314">
        <f>'청년 상시근로자수-2016'!BB85</f>
        <v>0</v>
      </c>
      <c r="AE85" s="312">
        <f>'청년 상시근로자수-2016'!BC85</f>
        <v>0</v>
      </c>
      <c r="AF85" s="313">
        <f>'청년 상시근로자수-2016'!BD85</f>
        <v>0</v>
      </c>
      <c r="AG85" s="314">
        <f>'청년 상시근로자수-2016'!BF85</f>
        <v>0</v>
      </c>
      <c r="AH85" s="312">
        <f>'청년 상시근로자수-2016'!BG85</f>
        <v>0</v>
      </c>
      <c r="AI85" s="313">
        <f>'청년 상시근로자수-2016'!BH85</f>
        <v>0</v>
      </c>
      <c r="AJ85" s="314">
        <f>'청년 상시근로자수-2016'!BJ85</f>
        <v>0</v>
      </c>
      <c r="AK85" s="312">
        <f>'청년 상시근로자수-2016'!BK85</f>
        <v>0</v>
      </c>
      <c r="AL85" s="313">
        <f>'청년 상시근로자수-2016'!BL85</f>
        <v>0</v>
      </c>
      <c r="AM85" s="314">
        <f>'청년 상시근로자수-2016'!BN85</f>
        <v>0</v>
      </c>
      <c r="AN85" s="312">
        <f>'청년 상시근로자수-2016'!BO85</f>
        <v>0</v>
      </c>
      <c r="AO85" s="313">
        <f>'청년 상시근로자수-2016'!BP85</f>
        <v>0</v>
      </c>
      <c r="AP85" s="314">
        <f>'청년 상시근로자수-2016'!BR85</f>
        <v>0</v>
      </c>
      <c r="AQ85" s="429">
        <f t="shared" si="5"/>
        <v>0</v>
      </c>
      <c r="AR85" s="336">
        <f t="shared" si="6"/>
        <v>0</v>
      </c>
      <c r="AS85" s="358">
        <f>'청년 상시근로자수-2016'!CE85</f>
        <v>0</v>
      </c>
      <c r="AT85" s="359">
        <f>'청년 상시근로자수-2016'!CF85</f>
        <v>0</v>
      </c>
      <c r="AU85" s="340">
        <f t="shared" si="7"/>
        <v>0</v>
      </c>
      <c r="AV85" s="308" t="str">
        <f t="shared" si="8"/>
        <v/>
      </c>
    </row>
    <row r="86" spans="1:48" hidden="1">
      <c r="A86" s="327">
        <f t="shared" si="9"/>
        <v>82</v>
      </c>
      <c r="B86" s="318" t="str">
        <f>IF('청년 상시근로자수-2016'!C86="","",'청년 상시근로자수-2016'!C86)</f>
        <v/>
      </c>
      <c r="C86" s="319" t="str">
        <f>IF('청년 상시근로자수-2016'!E86="","",'청년 상시근로자수-2016'!E86)</f>
        <v/>
      </c>
      <c r="D86" s="332" t="str">
        <f>IF('청년 상시근로자수-2016'!I86="","",'청년 상시근로자수-2016'!I86)</f>
        <v/>
      </c>
      <c r="E86" s="332" t="str">
        <f>IF('청년 상시근로자수-2016'!J86="","",'청년 상시근로자수-2016'!J86)</f>
        <v/>
      </c>
      <c r="F86" s="424" t="str">
        <f>IF('청년 상시근로자수-2016'!H86="","",'청년 상시근로자수-2016'!H86)</f>
        <v/>
      </c>
      <c r="G86" s="312">
        <f>'청년 상시근로자수-2016'!W86</f>
        <v>0</v>
      </c>
      <c r="H86" s="313">
        <f>'청년 상시근로자수-2016'!X86</f>
        <v>0</v>
      </c>
      <c r="I86" s="314">
        <f>'청년 상시근로자수-2016'!Z86</f>
        <v>0</v>
      </c>
      <c r="J86" s="312">
        <f>'청년 상시근로자수-2016'!AA86</f>
        <v>0</v>
      </c>
      <c r="K86" s="313">
        <f>'청년 상시근로자수-2016'!AB86</f>
        <v>0</v>
      </c>
      <c r="L86" s="314">
        <f>'청년 상시근로자수-2016'!AD86</f>
        <v>0</v>
      </c>
      <c r="M86" s="312">
        <f>'청년 상시근로자수-2016'!AE86</f>
        <v>0</v>
      </c>
      <c r="N86" s="313">
        <f>'청년 상시근로자수-2016'!AF86</f>
        <v>0</v>
      </c>
      <c r="O86" s="314">
        <f>'청년 상시근로자수-2016'!AH86</f>
        <v>0</v>
      </c>
      <c r="P86" s="312">
        <f>'청년 상시근로자수-2016'!AI86</f>
        <v>0</v>
      </c>
      <c r="Q86" s="313">
        <f>'청년 상시근로자수-2016'!AJ86</f>
        <v>0</v>
      </c>
      <c r="R86" s="314">
        <f>'청년 상시근로자수-2016'!AL86</f>
        <v>0</v>
      </c>
      <c r="S86" s="312">
        <f>'청년 상시근로자수-2016'!AM86</f>
        <v>0</v>
      </c>
      <c r="T86" s="313">
        <f>'청년 상시근로자수-2016'!AN86</f>
        <v>0</v>
      </c>
      <c r="U86" s="314">
        <f>'청년 상시근로자수-2016'!AP86</f>
        <v>0</v>
      </c>
      <c r="V86" s="312">
        <f>'청년 상시근로자수-2016'!AQ86</f>
        <v>0</v>
      </c>
      <c r="W86" s="313">
        <f>'청년 상시근로자수-2016'!AR86</f>
        <v>0</v>
      </c>
      <c r="X86" s="314">
        <f>'청년 상시근로자수-2016'!AT86</f>
        <v>0</v>
      </c>
      <c r="Y86" s="312">
        <f>'청년 상시근로자수-2016'!AU86</f>
        <v>0</v>
      </c>
      <c r="Z86" s="313">
        <f>'청년 상시근로자수-2016'!AV86</f>
        <v>0</v>
      </c>
      <c r="AA86" s="314">
        <f>'청년 상시근로자수-2016'!AX86</f>
        <v>0</v>
      </c>
      <c r="AB86" s="312">
        <f>'청년 상시근로자수-2016'!AY86</f>
        <v>0</v>
      </c>
      <c r="AC86" s="313">
        <f>'청년 상시근로자수-2016'!AZ86</f>
        <v>0</v>
      </c>
      <c r="AD86" s="314">
        <f>'청년 상시근로자수-2016'!BB86</f>
        <v>0</v>
      </c>
      <c r="AE86" s="312">
        <f>'청년 상시근로자수-2016'!BC86</f>
        <v>0</v>
      </c>
      <c r="AF86" s="313">
        <f>'청년 상시근로자수-2016'!BD86</f>
        <v>0</v>
      </c>
      <c r="AG86" s="314">
        <f>'청년 상시근로자수-2016'!BF86</f>
        <v>0</v>
      </c>
      <c r="AH86" s="312">
        <f>'청년 상시근로자수-2016'!BG86</f>
        <v>0</v>
      </c>
      <c r="AI86" s="313">
        <f>'청년 상시근로자수-2016'!BH86</f>
        <v>0</v>
      </c>
      <c r="AJ86" s="314">
        <f>'청년 상시근로자수-2016'!BJ86</f>
        <v>0</v>
      </c>
      <c r="AK86" s="312">
        <f>'청년 상시근로자수-2016'!BK86</f>
        <v>0</v>
      </c>
      <c r="AL86" s="313">
        <f>'청년 상시근로자수-2016'!BL86</f>
        <v>0</v>
      </c>
      <c r="AM86" s="314">
        <f>'청년 상시근로자수-2016'!BN86</f>
        <v>0</v>
      </c>
      <c r="AN86" s="312">
        <f>'청년 상시근로자수-2016'!BO86</f>
        <v>0</v>
      </c>
      <c r="AO86" s="313">
        <f>'청년 상시근로자수-2016'!BP86</f>
        <v>0</v>
      </c>
      <c r="AP86" s="314">
        <f>'청년 상시근로자수-2016'!BR86</f>
        <v>0</v>
      </c>
      <c r="AQ86" s="429">
        <f t="shared" si="5"/>
        <v>0</v>
      </c>
      <c r="AR86" s="336">
        <f t="shared" si="6"/>
        <v>0</v>
      </c>
      <c r="AS86" s="358">
        <f>'청년 상시근로자수-2016'!CE86</f>
        <v>0</v>
      </c>
      <c r="AT86" s="359">
        <f>'청년 상시근로자수-2016'!CF86</f>
        <v>0</v>
      </c>
      <c r="AU86" s="340">
        <f t="shared" si="7"/>
        <v>0</v>
      </c>
      <c r="AV86" s="308" t="str">
        <f t="shared" si="8"/>
        <v/>
      </c>
    </row>
    <row r="87" spans="1:48" hidden="1">
      <c r="A87" s="327">
        <f t="shared" si="9"/>
        <v>83</v>
      </c>
      <c r="B87" s="318" t="str">
        <f>IF('청년 상시근로자수-2016'!C87="","",'청년 상시근로자수-2016'!C87)</f>
        <v/>
      </c>
      <c r="C87" s="319" t="str">
        <f>IF('청년 상시근로자수-2016'!E87="","",'청년 상시근로자수-2016'!E87)</f>
        <v/>
      </c>
      <c r="D87" s="332" t="str">
        <f>IF('청년 상시근로자수-2016'!I87="","",'청년 상시근로자수-2016'!I87)</f>
        <v/>
      </c>
      <c r="E87" s="332" t="str">
        <f>IF('청년 상시근로자수-2016'!J87="","",'청년 상시근로자수-2016'!J87)</f>
        <v/>
      </c>
      <c r="F87" s="424" t="str">
        <f>IF('청년 상시근로자수-2016'!H87="","",'청년 상시근로자수-2016'!H87)</f>
        <v/>
      </c>
      <c r="G87" s="312">
        <f>'청년 상시근로자수-2016'!W87</f>
        <v>0</v>
      </c>
      <c r="H87" s="313">
        <f>'청년 상시근로자수-2016'!X87</f>
        <v>0</v>
      </c>
      <c r="I87" s="314">
        <f>'청년 상시근로자수-2016'!Z87</f>
        <v>0</v>
      </c>
      <c r="J87" s="312">
        <f>'청년 상시근로자수-2016'!AA87</f>
        <v>0</v>
      </c>
      <c r="K87" s="313">
        <f>'청년 상시근로자수-2016'!AB87</f>
        <v>0</v>
      </c>
      <c r="L87" s="314">
        <f>'청년 상시근로자수-2016'!AD87</f>
        <v>0</v>
      </c>
      <c r="M87" s="312">
        <f>'청년 상시근로자수-2016'!AE87</f>
        <v>0</v>
      </c>
      <c r="N87" s="313">
        <f>'청년 상시근로자수-2016'!AF87</f>
        <v>0</v>
      </c>
      <c r="O87" s="314">
        <f>'청년 상시근로자수-2016'!AH87</f>
        <v>0</v>
      </c>
      <c r="P87" s="312">
        <f>'청년 상시근로자수-2016'!AI87</f>
        <v>0</v>
      </c>
      <c r="Q87" s="313">
        <f>'청년 상시근로자수-2016'!AJ87</f>
        <v>0</v>
      </c>
      <c r="R87" s="314">
        <f>'청년 상시근로자수-2016'!AL87</f>
        <v>0</v>
      </c>
      <c r="S87" s="312">
        <f>'청년 상시근로자수-2016'!AM87</f>
        <v>0</v>
      </c>
      <c r="T87" s="313">
        <f>'청년 상시근로자수-2016'!AN87</f>
        <v>0</v>
      </c>
      <c r="U87" s="314">
        <f>'청년 상시근로자수-2016'!AP87</f>
        <v>0</v>
      </c>
      <c r="V87" s="312">
        <f>'청년 상시근로자수-2016'!AQ87</f>
        <v>0</v>
      </c>
      <c r="W87" s="313">
        <f>'청년 상시근로자수-2016'!AR87</f>
        <v>0</v>
      </c>
      <c r="X87" s="314">
        <f>'청년 상시근로자수-2016'!AT87</f>
        <v>0</v>
      </c>
      <c r="Y87" s="312">
        <f>'청년 상시근로자수-2016'!AU87</f>
        <v>0</v>
      </c>
      <c r="Z87" s="313">
        <f>'청년 상시근로자수-2016'!AV87</f>
        <v>0</v>
      </c>
      <c r="AA87" s="314">
        <f>'청년 상시근로자수-2016'!AX87</f>
        <v>0</v>
      </c>
      <c r="AB87" s="312">
        <f>'청년 상시근로자수-2016'!AY87</f>
        <v>0</v>
      </c>
      <c r="AC87" s="313">
        <f>'청년 상시근로자수-2016'!AZ87</f>
        <v>0</v>
      </c>
      <c r="AD87" s="314">
        <f>'청년 상시근로자수-2016'!BB87</f>
        <v>0</v>
      </c>
      <c r="AE87" s="312">
        <f>'청년 상시근로자수-2016'!BC87</f>
        <v>0</v>
      </c>
      <c r="AF87" s="313">
        <f>'청년 상시근로자수-2016'!BD87</f>
        <v>0</v>
      </c>
      <c r="AG87" s="314">
        <f>'청년 상시근로자수-2016'!BF87</f>
        <v>0</v>
      </c>
      <c r="AH87" s="312">
        <f>'청년 상시근로자수-2016'!BG87</f>
        <v>0</v>
      </c>
      <c r="AI87" s="313">
        <f>'청년 상시근로자수-2016'!BH87</f>
        <v>0</v>
      </c>
      <c r="AJ87" s="314">
        <f>'청년 상시근로자수-2016'!BJ87</f>
        <v>0</v>
      </c>
      <c r="AK87" s="312">
        <f>'청년 상시근로자수-2016'!BK87</f>
        <v>0</v>
      </c>
      <c r="AL87" s="313">
        <f>'청년 상시근로자수-2016'!BL87</f>
        <v>0</v>
      </c>
      <c r="AM87" s="314">
        <f>'청년 상시근로자수-2016'!BN87</f>
        <v>0</v>
      </c>
      <c r="AN87" s="312">
        <f>'청년 상시근로자수-2016'!BO87</f>
        <v>0</v>
      </c>
      <c r="AO87" s="313">
        <f>'청년 상시근로자수-2016'!BP87</f>
        <v>0</v>
      </c>
      <c r="AP87" s="314">
        <f>'청년 상시근로자수-2016'!BR87</f>
        <v>0</v>
      </c>
      <c r="AQ87" s="429">
        <f t="shared" si="5"/>
        <v>0</v>
      </c>
      <c r="AR87" s="336">
        <f t="shared" si="6"/>
        <v>0</v>
      </c>
      <c r="AS87" s="358">
        <f>'청년 상시근로자수-2016'!CE87</f>
        <v>0</v>
      </c>
      <c r="AT87" s="359">
        <f>'청년 상시근로자수-2016'!CF87</f>
        <v>0</v>
      </c>
      <c r="AU87" s="340">
        <f t="shared" si="7"/>
        <v>0</v>
      </c>
      <c r="AV87" s="308" t="str">
        <f t="shared" si="8"/>
        <v/>
      </c>
    </row>
    <row r="88" spans="1:48" hidden="1">
      <c r="A88" s="327">
        <f t="shared" si="9"/>
        <v>84</v>
      </c>
      <c r="B88" s="318" t="str">
        <f>IF('청년 상시근로자수-2016'!C88="","",'청년 상시근로자수-2016'!C88)</f>
        <v/>
      </c>
      <c r="C88" s="319" t="str">
        <f>IF('청년 상시근로자수-2016'!E88="","",'청년 상시근로자수-2016'!E88)</f>
        <v/>
      </c>
      <c r="D88" s="332" t="str">
        <f>IF('청년 상시근로자수-2016'!I88="","",'청년 상시근로자수-2016'!I88)</f>
        <v/>
      </c>
      <c r="E88" s="332" t="str">
        <f>IF('청년 상시근로자수-2016'!J88="","",'청년 상시근로자수-2016'!J88)</f>
        <v/>
      </c>
      <c r="F88" s="424" t="str">
        <f>IF('청년 상시근로자수-2016'!H88="","",'청년 상시근로자수-2016'!H88)</f>
        <v/>
      </c>
      <c r="G88" s="312">
        <f>'청년 상시근로자수-2016'!W88</f>
        <v>0</v>
      </c>
      <c r="H88" s="313">
        <f>'청년 상시근로자수-2016'!X88</f>
        <v>0</v>
      </c>
      <c r="I88" s="314">
        <f>'청년 상시근로자수-2016'!Z88</f>
        <v>0</v>
      </c>
      <c r="J88" s="312">
        <f>'청년 상시근로자수-2016'!AA88</f>
        <v>0</v>
      </c>
      <c r="K88" s="313">
        <f>'청년 상시근로자수-2016'!AB88</f>
        <v>0</v>
      </c>
      <c r="L88" s="314">
        <f>'청년 상시근로자수-2016'!AD88</f>
        <v>0</v>
      </c>
      <c r="M88" s="312">
        <f>'청년 상시근로자수-2016'!AE88</f>
        <v>0</v>
      </c>
      <c r="N88" s="313">
        <f>'청년 상시근로자수-2016'!AF88</f>
        <v>0</v>
      </c>
      <c r="O88" s="314">
        <f>'청년 상시근로자수-2016'!AH88</f>
        <v>0</v>
      </c>
      <c r="P88" s="312">
        <f>'청년 상시근로자수-2016'!AI88</f>
        <v>0</v>
      </c>
      <c r="Q88" s="313">
        <f>'청년 상시근로자수-2016'!AJ88</f>
        <v>0</v>
      </c>
      <c r="R88" s="314">
        <f>'청년 상시근로자수-2016'!AL88</f>
        <v>0</v>
      </c>
      <c r="S88" s="312">
        <f>'청년 상시근로자수-2016'!AM88</f>
        <v>0</v>
      </c>
      <c r="T88" s="313">
        <f>'청년 상시근로자수-2016'!AN88</f>
        <v>0</v>
      </c>
      <c r="U88" s="314">
        <f>'청년 상시근로자수-2016'!AP88</f>
        <v>0</v>
      </c>
      <c r="V88" s="312">
        <f>'청년 상시근로자수-2016'!AQ88</f>
        <v>0</v>
      </c>
      <c r="W88" s="313">
        <f>'청년 상시근로자수-2016'!AR88</f>
        <v>0</v>
      </c>
      <c r="X88" s="314">
        <f>'청년 상시근로자수-2016'!AT88</f>
        <v>0</v>
      </c>
      <c r="Y88" s="312">
        <f>'청년 상시근로자수-2016'!AU88</f>
        <v>0</v>
      </c>
      <c r="Z88" s="313">
        <f>'청년 상시근로자수-2016'!AV88</f>
        <v>0</v>
      </c>
      <c r="AA88" s="314">
        <f>'청년 상시근로자수-2016'!AX88</f>
        <v>0</v>
      </c>
      <c r="AB88" s="312">
        <f>'청년 상시근로자수-2016'!AY88</f>
        <v>0</v>
      </c>
      <c r="AC88" s="313">
        <f>'청년 상시근로자수-2016'!AZ88</f>
        <v>0</v>
      </c>
      <c r="AD88" s="314">
        <f>'청년 상시근로자수-2016'!BB88</f>
        <v>0</v>
      </c>
      <c r="AE88" s="312">
        <f>'청년 상시근로자수-2016'!BC88</f>
        <v>0</v>
      </c>
      <c r="AF88" s="313">
        <f>'청년 상시근로자수-2016'!BD88</f>
        <v>0</v>
      </c>
      <c r="AG88" s="314">
        <f>'청년 상시근로자수-2016'!BF88</f>
        <v>0</v>
      </c>
      <c r="AH88" s="312">
        <f>'청년 상시근로자수-2016'!BG88</f>
        <v>0</v>
      </c>
      <c r="AI88" s="313">
        <f>'청년 상시근로자수-2016'!BH88</f>
        <v>0</v>
      </c>
      <c r="AJ88" s="314">
        <f>'청년 상시근로자수-2016'!BJ88</f>
        <v>0</v>
      </c>
      <c r="AK88" s="312">
        <f>'청년 상시근로자수-2016'!BK88</f>
        <v>0</v>
      </c>
      <c r="AL88" s="313">
        <f>'청년 상시근로자수-2016'!BL88</f>
        <v>0</v>
      </c>
      <c r="AM88" s="314">
        <f>'청년 상시근로자수-2016'!BN88</f>
        <v>0</v>
      </c>
      <c r="AN88" s="312">
        <f>'청년 상시근로자수-2016'!BO88</f>
        <v>0</v>
      </c>
      <c r="AO88" s="313">
        <f>'청년 상시근로자수-2016'!BP88</f>
        <v>0</v>
      </c>
      <c r="AP88" s="314">
        <f>'청년 상시근로자수-2016'!BR88</f>
        <v>0</v>
      </c>
      <c r="AQ88" s="429">
        <f t="shared" si="5"/>
        <v>0</v>
      </c>
      <c r="AR88" s="336">
        <f t="shared" si="6"/>
        <v>0</v>
      </c>
      <c r="AS88" s="358">
        <f>'청년 상시근로자수-2016'!CE88</f>
        <v>0</v>
      </c>
      <c r="AT88" s="359">
        <f>'청년 상시근로자수-2016'!CF88</f>
        <v>0</v>
      </c>
      <c r="AU88" s="340">
        <f t="shared" si="7"/>
        <v>0</v>
      </c>
      <c r="AV88" s="308" t="str">
        <f t="shared" si="8"/>
        <v/>
      </c>
    </row>
    <row r="89" spans="1:48" hidden="1">
      <c r="A89" s="327">
        <f t="shared" si="9"/>
        <v>85</v>
      </c>
      <c r="B89" s="318" t="str">
        <f>IF('청년 상시근로자수-2016'!C89="","",'청년 상시근로자수-2016'!C89)</f>
        <v/>
      </c>
      <c r="C89" s="319" t="str">
        <f>IF('청년 상시근로자수-2016'!E89="","",'청년 상시근로자수-2016'!E89)</f>
        <v/>
      </c>
      <c r="D89" s="332" t="str">
        <f>IF('청년 상시근로자수-2016'!I89="","",'청년 상시근로자수-2016'!I89)</f>
        <v/>
      </c>
      <c r="E89" s="332" t="str">
        <f>IF('청년 상시근로자수-2016'!J89="","",'청년 상시근로자수-2016'!J89)</f>
        <v/>
      </c>
      <c r="F89" s="424" t="str">
        <f>IF('청년 상시근로자수-2016'!H89="","",'청년 상시근로자수-2016'!H89)</f>
        <v/>
      </c>
      <c r="G89" s="312">
        <f>'청년 상시근로자수-2016'!W89</f>
        <v>0</v>
      </c>
      <c r="H89" s="313">
        <f>'청년 상시근로자수-2016'!X89</f>
        <v>0</v>
      </c>
      <c r="I89" s="314">
        <f>'청년 상시근로자수-2016'!Z89</f>
        <v>0</v>
      </c>
      <c r="J89" s="312">
        <f>'청년 상시근로자수-2016'!AA89</f>
        <v>0</v>
      </c>
      <c r="K89" s="313">
        <f>'청년 상시근로자수-2016'!AB89</f>
        <v>0</v>
      </c>
      <c r="L89" s="314">
        <f>'청년 상시근로자수-2016'!AD89</f>
        <v>0</v>
      </c>
      <c r="M89" s="312">
        <f>'청년 상시근로자수-2016'!AE89</f>
        <v>0</v>
      </c>
      <c r="N89" s="313">
        <f>'청년 상시근로자수-2016'!AF89</f>
        <v>0</v>
      </c>
      <c r="O89" s="314">
        <f>'청년 상시근로자수-2016'!AH89</f>
        <v>0</v>
      </c>
      <c r="P89" s="312">
        <f>'청년 상시근로자수-2016'!AI89</f>
        <v>0</v>
      </c>
      <c r="Q89" s="313">
        <f>'청년 상시근로자수-2016'!AJ89</f>
        <v>0</v>
      </c>
      <c r="R89" s="314">
        <f>'청년 상시근로자수-2016'!AL89</f>
        <v>0</v>
      </c>
      <c r="S89" s="312">
        <f>'청년 상시근로자수-2016'!AM89</f>
        <v>0</v>
      </c>
      <c r="T89" s="313">
        <f>'청년 상시근로자수-2016'!AN89</f>
        <v>0</v>
      </c>
      <c r="U89" s="314">
        <f>'청년 상시근로자수-2016'!AP89</f>
        <v>0</v>
      </c>
      <c r="V89" s="312">
        <f>'청년 상시근로자수-2016'!AQ89</f>
        <v>0</v>
      </c>
      <c r="W89" s="313">
        <f>'청년 상시근로자수-2016'!AR89</f>
        <v>0</v>
      </c>
      <c r="X89" s="314">
        <f>'청년 상시근로자수-2016'!AT89</f>
        <v>0</v>
      </c>
      <c r="Y89" s="312">
        <f>'청년 상시근로자수-2016'!AU89</f>
        <v>0</v>
      </c>
      <c r="Z89" s="313">
        <f>'청년 상시근로자수-2016'!AV89</f>
        <v>0</v>
      </c>
      <c r="AA89" s="314">
        <f>'청년 상시근로자수-2016'!AX89</f>
        <v>0</v>
      </c>
      <c r="AB89" s="312">
        <f>'청년 상시근로자수-2016'!AY89</f>
        <v>0</v>
      </c>
      <c r="AC89" s="313">
        <f>'청년 상시근로자수-2016'!AZ89</f>
        <v>0</v>
      </c>
      <c r="AD89" s="314">
        <f>'청년 상시근로자수-2016'!BB89</f>
        <v>0</v>
      </c>
      <c r="AE89" s="312">
        <f>'청년 상시근로자수-2016'!BC89</f>
        <v>0</v>
      </c>
      <c r="AF89" s="313">
        <f>'청년 상시근로자수-2016'!BD89</f>
        <v>0</v>
      </c>
      <c r="AG89" s="314">
        <f>'청년 상시근로자수-2016'!BF89</f>
        <v>0</v>
      </c>
      <c r="AH89" s="312">
        <f>'청년 상시근로자수-2016'!BG89</f>
        <v>0</v>
      </c>
      <c r="AI89" s="313">
        <f>'청년 상시근로자수-2016'!BH89</f>
        <v>0</v>
      </c>
      <c r="AJ89" s="314">
        <f>'청년 상시근로자수-2016'!BJ89</f>
        <v>0</v>
      </c>
      <c r="AK89" s="312">
        <f>'청년 상시근로자수-2016'!BK89</f>
        <v>0</v>
      </c>
      <c r="AL89" s="313">
        <f>'청년 상시근로자수-2016'!BL89</f>
        <v>0</v>
      </c>
      <c r="AM89" s="314">
        <f>'청년 상시근로자수-2016'!BN89</f>
        <v>0</v>
      </c>
      <c r="AN89" s="312">
        <f>'청년 상시근로자수-2016'!BO89</f>
        <v>0</v>
      </c>
      <c r="AO89" s="313">
        <f>'청년 상시근로자수-2016'!BP89</f>
        <v>0</v>
      </c>
      <c r="AP89" s="314">
        <f>'청년 상시근로자수-2016'!BR89</f>
        <v>0</v>
      </c>
      <c r="AQ89" s="429">
        <f t="shared" si="5"/>
        <v>0</v>
      </c>
      <c r="AR89" s="336">
        <f t="shared" si="6"/>
        <v>0</v>
      </c>
      <c r="AS89" s="358">
        <f>'청년 상시근로자수-2016'!CE89</f>
        <v>0</v>
      </c>
      <c r="AT89" s="359">
        <f>'청년 상시근로자수-2016'!CF89</f>
        <v>0</v>
      </c>
      <c r="AU89" s="340">
        <f t="shared" si="7"/>
        <v>0</v>
      </c>
      <c r="AV89" s="308" t="str">
        <f t="shared" si="8"/>
        <v/>
      </c>
    </row>
    <row r="90" spans="1:48" hidden="1">
      <c r="A90" s="327">
        <f t="shared" si="9"/>
        <v>86</v>
      </c>
      <c r="B90" s="318" t="str">
        <f>IF('청년 상시근로자수-2016'!C90="","",'청년 상시근로자수-2016'!C90)</f>
        <v/>
      </c>
      <c r="C90" s="319" t="str">
        <f>IF('청년 상시근로자수-2016'!E90="","",'청년 상시근로자수-2016'!E90)</f>
        <v/>
      </c>
      <c r="D90" s="332" t="str">
        <f>IF('청년 상시근로자수-2016'!I90="","",'청년 상시근로자수-2016'!I90)</f>
        <v/>
      </c>
      <c r="E90" s="332" t="str">
        <f>IF('청년 상시근로자수-2016'!J90="","",'청년 상시근로자수-2016'!J90)</f>
        <v/>
      </c>
      <c r="F90" s="424" t="str">
        <f>IF('청년 상시근로자수-2016'!H90="","",'청년 상시근로자수-2016'!H90)</f>
        <v/>
      </c>
      <c r="G90" s="312">
        <f>'청년 상시근로자수-2016'!W90</f>
        <v>0</v>
      </c>
      <c r="H90" s="313">
        <f>'청년 상시근로자수-2016'!X90</f>
        <v>0</v>
      </c>
      <c r="I90" s="314">
        <f>'청년 상시근로자수-2016'!Z90</f>
        <v>0</v>
      </c>
      <c r="J90" s="312">
        <f>'청년 상시근로자수-2016'!AA90</f>
        <v>0</v>
      </c>
      <c r="K90" s="313">
        <f>'청년 상시근로자수-2016'!AB90</f>
        <v>0</v>
      </c>
      <c r="L90" s="314">
        <f>'청년 상시근로자수-2016'!AD90</f>
        <v>0</v>
      </c>
      <c r="M90" s="312">
        <f>'청년 상시근로자수-2016'!AE90</f>
        <v>0</v>
      </c>
      <c r="N90" s="313">
        <f>'청년 상시근로자수-2016'!AF90</f>
        <v>0</v>
      </c>
      <c r="O90" s="314">
        <f>'청년 상시근로자수-2016'!AH90</f>
        <v>0</v>
      </c>
      <c r="P90" s="312">
        <f>'청년 상시근로자수-2016'!AI90</f>
        <v>0</v>
      </c>
      <c r="Q90" s="313">
        <f>'청년 상시근로자수-2016'!AJ90</f>
        <v>0</v>
      </c>
      <c r="R90" s="314">
        <f>'청년 상시근로자수-2016'!AL90</f>
        <v>0</v>
      </c>
      <c r="S90" s="312">
        <f>'청년 상시근로자수-2016'!AM90</f>
        <v>0</v>
      </c>
      <c r="T90" s="313">
        <f>'청년 상시근로자수-2016'!AN90</f>
        <v>0</v>
      </c>
      <c r="U90" s="314">
        <f>'청년 상시근로자수-2016'!AP90</f>
        <v>0</v>
      </c>
      <c r="V90" s="312">
        <f>'청년 상시근로자수-2016'!AQ90</f>
        <v>0</v>
      </c>
      <c r="W90" s="313">
        <f>'청년 상시근로자수-2016'!AR90</f>
        <v>0</v>
      </c>
      <c r="X90" s="314">
        <f>'청년 상시근로자수-2016'!AT90</f>
        <v>0</v>
      </c>
      <c r="Y90" s="312">
        <f>'청년 상시근로자수-2016'!AU90</f>
        <v>0</v>
      </c>
      <c r="Z90" s="313">
        <f>'청년 상시근로자수-2016'!AV90</f>
        <v>0</v>
      </c>
      <c r="AA90" s="314">
        <f>'청년 상시근로자수-2016'!AX90</f>
        <v>0</v>
      </c>
      <c r="AB90" s="312">
        <f>'청년 상시근로자수-2016'!AY90</f>
        <v>0</v>
      </c>
      <c r="AC90" s="313">
        <f>'청년 상시근로자수-2016'!AZ90</f>
        <v>0</v>
      </c>
      <c r="AD90" s="314">
        <f>'청년 상시근로자수-2016'!BB90</f>
        <v>0</v>
      </c>
      <c r="AE90" s="312">
        <f>'청년 상시근로자수-2016'!BC90</f>
        <v>0</v>
      </c>
      <c r="AF90" s="313">
        <f>'청년 상시근로자수-2016'!BD90</f>
        <v>0</v>
      </c>
      <c r="AG90" s="314">
        <f>'청년 상시근로자수-2016'!BF90</f>
        <v>0</v>
      </c>
      <c r="AH90" s="312">
        <f>'청년 상시근로자수-2016'!BG90</f>
        <v>0</v>
      </c>
      <c r="AI90" s="313">
        <f>'청년 상시근로자수-2016'!BH90</f>
        <v>0</v>
      </c>
      <c r="AJ90" s="314">
        <f>'청년 상시근로자수-2016'!BJ90</f>
        <v>0</v>
      </c>
      <c r="AK90" s="312">
        <f>'청년 상시근로자수-2016'!BK90</f>
        <v>0</v>
      </c>
      <c r="AL90" s="313">
        <f>'청년 상시근로자수-2016'!BL90</f>
        <v>0</v>
      </c>
      <c r="AM90" s="314">
        <f>'청년 상시근로자수-2016'!BN90</f>
        <v>0</v>
      </c>
      <c r="AN90" s="312">
        <f>'청년 상시근로자수-2016'!BO90</f>
        <v>0</v>
      </c>
      <c r="AO90" s="313">
        <f>'청년 상시근로자수-2016'!BP90</f>
        <v>0</v>
      </c>
      <c r="AP90" s="314">
        <f>'청년 상시근로자수-2016'!BR90</f>
        <v>0</v>
      </c>
      <c r="AQ90" s="429">
        <f t="shared" si="5"/>
        <v>0</v>
      </c>
      <c r="AR90" s="336">
        <f t="shared" si="6"/>
        <v>0</v>
      </c>
      <c r="AS90" s="358">
        <f>'청년 상시근로자수-2016'!CE90</f>
        <v>0</v>
      </c>
      <c r="AT90" s="359">
        <f>'청년 상시근로자수-2016'!CF90</f>
        <v>0</v>
      </c>
      <c r="AU90" s="340">
        <f t="shared" si="7"/>
        <v>0</v>
      </c>
      <c r="AV90" s="308" t="str">
        <f t="shared" si="8"/>
        <v/>
      </c>
    </row>
    <row r="91" spans="1:48" hidden="1">
      <c r="A91" s="327">
        <f t="shared" si="9"/>
        <v>87</v>
      </c>
      <c r="B91" s="318" t="str">
        <f>IF('청년 상시근로자수-2016'!C91="","",'청년 상시근로자수-2016'!C91)</f>
        <v/>
      </c>
      <c r="C91" s="319" t="str">
        <f>IF('청년 상시근로자수-2016'!E91="","",'청년 상시근로자수-2016'!E91)</f>
        <v/>
      </c>
      <c r="D91" s="332" t="str">
        <f>IF('청년 상시근로자수-2016'!I91="","",'청년 상시근로자수-2016'!I91)</f>
        <v/>
      </c>
      <c r="E91" s="332" t="str">
        <f>IF('청년 상시근로자수-2016'!J91="","",'청년 상시근로자수-2016'!J91)</f>
        <v/>
      </c>
      <c r="F91" s="424" t="str">
        <f>IF('청년 상시근로자수-2016'!H91="","",'청년 상시근로자수-2016'!H91)</f>
        <v/>
      </c>
      <c r="G91" s="312">
        <f>'청년 상시근로자수-2016'!W91</f>
        <v>0</v>
      </c>
      <c r="H91" s="313">
        <f>'청년 상시근로자수-2016'!X91</f>
        <v>0</v>
      </c>
      <c r="I91" s="314">
        <f>'청년 상시근로자수-2016'!Z91</f>
        <v>0</v>
      </c>
      <c r="J91" s="312">
        <f>'청년 상시근로자수-2016'!AA91</f>
        <v>0</v>
      </c>
      <c r="K91" s="313">
        <f>'청년 상시근로자수-2016'!AB91</f>
        <v>0</v>
      </c>
      <c r="L91" s="314">
        <f>'청년 상시근로자수-2016'!AD91</f>
        <v>0</v>
      </c>
      <c r="M91" s="312">
        <f>'청년 상시근로자수-2016'!AE91</f>
        <v>0</v>
      </c>
      <c r="N91" s="313">
        <f>'청년 상시근로자수-2016'!AF91</f>
        <v>0</v>
      </c>
      <c r="O91" s="314">
        <f>'청년 상시근로자수-2016'!AH91</f>
        <v>0</v>
      </c>
      <c r="P91" s="312">
        <f>'청년 상시근로자수-2016'!AI91</f>
        <v>0</v>
      </c>
      <c r="Q91" s="313">
        <f>'청년 상시근로자수-2016'!AJ91</f>
        <v>0</v>
      </c>
      <c r="R91" s="314">
        <f>'청년 상시근로자수-2016'!AL91</f>
        <v>0</v>
      </c>
      <c r="S91" s="312">
        <f>'청년 상시근로자수-2016'!AM91</f>
        <v>0</v>
      </c>
      <c r="T91" s="313">
        <f>'청년 상시근로자수-2016'!AN91</f>
        <v>0</v>
      </c>
      <c r="U91" s="314">
        <f>'청년 상시근로자수-2016'!AP91</f>
        <v>0</v>
      </c>
      <c r="V91" s="312">
        <f>'청년 상시근로자수-2016'!AQ91</f>
        <v>0</v>
      </c>
      <c r="W91" s="313">
        <f>'청년 상시근로자수-2016'!AR91</f>
        <v>0</v>
      </c>
      <c r="X91" s="314">
        <f>'청년 상시근로자수-2016'!AT91</f>
        <v>0</v>
      </c>
      <c r="Y91" s="312">
        <f>'청년 상시근로자수-2016'!AU91</f>
        <v>0</v>
      </c>
      <c r="Z91" s="313">
        <f>'청년 상시근로자수-2016'!AV91</f>
        <v>0</v>
      </c>
      <c r="AA91" s="314">
        <f>'청년 상시근로자수-2016'!AX91</f>
        <v>0</v>
      </c>
      <c r="AB91" s="312">
        <f>'청년 상시근로자수-2016'!AY91</f>
        <v>0</v>
      </c>
      <c r="AC91" s="313">
        <f>'청년 상시근로자수-2016'!AZ91</f>
        <v>0</v>
      </c>
      <c r="AD91" s="314">
        <f>'청년 상시근로자수-2016'!BB91</f>
        <v>0</v>
      </c>
      <c r="AE91" s="312">
        <f>'청년 상시근로자수-2016'!BC91</f>
        <v>0</v>
      </c>
      <c r="AF91" s="313">
        <f>'청년 상시근로자수-2016'!BD91</f>
        <v>0</v>
      </c>
      <c r="AG91" s="314">
        <f>'청년 상시근로자수-2016'!BF91</f>
        <v>0</v>
      </c>
      <c r="AH91" s="312">
        <f>'청년 상시근로자수-2016'!BG91</f>
        <v>0</v>
      </c>
      <c r="AI91" s="313">
        <f>'청년 상시근로자수-2016'!BH91</f>
        <v>0</v>
      </c>
      <c r="AJ91" s="314">
        <f>'청년 상시근로자수-2016'!BJ91</f>
        <v>0</v>
      </c>
      <c r="AK91" s="312">
        <f>'청년 상시근로자수-2016'!BK91</f>
        <v>0</v>
      </c>
      <c r="AL91" s="313">
        <f>'청년 상시근로자수-2016'!BL91</f>
        <v>0</v>
      </c>
      <c r="AM91" s="314">
        <f>'청년 상시근로자수-2016'!BN91</f>
        <v>0</v>
      </c>
      <c r="AN91" s="312">
        <f>'청년 상시근로자수-2016'!BO91</f>
        <v>0</v>
      </c>
      <c r="AO91" s="313">
        <f>'청년 상시근로자수-2016'!BP91</f>
        <v>0</v>
      </c>
      <c r="AP91" s="314">
        <f>'청년 상시근로자수-2016'!BR91</f>
        <v>0</v>
      </c>
      <c r="AQ91" s="429">
        <f t="shared" si="5"/>
        <v>0</v>
      </c>
      <c r="AR91" s="336">
        <f t="shared" si="6"/>
        <v>0</v>
      </c>
      <c r="AS91" s="358">
        <f>'청년 상시근로자수-2016'!CE91</f>
        <v>0</v>
      </c>
      <c r="AT91" s="359">
        <f>'청년 상시근로자수-2016'!CF91</f>
        <v>0</v>
      </c>
      <c r="AU91" s="340">
        <f t="shared" si="7"/>
        <v>0</v>
      </c>
      <c r="AV91" s="308" t="str">
        <f t="shared" si="8"/>
        <v/>
      </c>
    </row>
    <row r="92" spans="1:48" hidden="1">
      <c r="A92" s="327">
        <f t="shared" si="9"/>
        <v>88</v>
      </c>
      <c r="B92" s="318" t="str">
        <f>IF('청년 상시근로자수-2016'!C92="","",'청년 상시근로자수-2016'!C92)</f>
        <v/>
      </c>
      <c r="C92" s="319" t="str">
        <f>IF('청년 상시근로자수-2016'!E92="","",'청년 상시근로자수-2016'!E92)</f>
        <v/>
      </c>
      <c r="D92" s="332" t="str">
        <f>IF('청년 상시근로자수-2016'!I92="","",'청년 상시근로자수-2016'!I92)</f>
        <v/>
      </c>
      <c r="E92" s="332" t="str">
        <f>IF('청년 상시근로자수-2016'!J92="","",'청년 상시근로자수-2016'!J92)</f>
        <v/>
      </c>
      <c r="F92" s="424" t="str">
        <f>IF('청년 상시근로자수-2016'!H92="","",'청년 상시근로자수-2016'!H92)</f>
        <v/>
      </c>
      <c r="G92" s="312">
        <f>'청년 상시근로자수-2016'!W92</f>
        <v>0</v>
      </c>
      <c r="H92" s="313">
        <f>'청년 상시근로자수-2016'!X92</f>
        <v>0</v>
      </c>
      <c r="I92" s="314">
        <f>'청년 상시근로자수-2016'!Z92</f>
        <v>0</v>
      </c>
      <c r="J92" s="312">
        <f>'청년 상시근로자수-2016'!AA92</f>
        <v>0</v>
      </c>
      <c r="K92" s="313">
        <f>'청년 상시근로자수-2016'!AB92</f>
        <v>0</v>
      </c>
      <c r="L92" s="314">
        <f>'청년 상시근로자수-2016'!AD92</f>
        <v>0</v>
      </c>
      <c r="M92" s="312">
        <f>'청년 상시근로자수-2016'!AE92</f>
        <v>0</v>
      </c>
      <c r="N92" s="313">
        <f>'청년 상시근로자수-2016'!AF92</f>
        <v>0</v>
      </c>
      <c r="O92" s="314">
        <f>'청년 상시근로자수-2016'!AH92</f>
        <v>0</v>
      </c>
      <c r="P92" s="312">
        <f>'청년 상시근로자수-2016'!AI92</f>
        <v>0</v>
      </c>
      <c r="Q92" s="313">
        <f>'청년 상시근로자수-2016'!AJ92</f>
        <v>0</v>
      </c>
      <c r="R92" s="314">
        <f>'청년 상시근로자수-2016'!AL92</f>
        <v>0</v>
      </c>
      <c r="S92" s="312">
        <f>'청년 상시근로자수-2016'!AM92</f>
        <v>0</v>
      </c>
      <c r="T92" s="313">
        <f>'청년 상시근로자수-2016'!AN92</f>
        <v>0</v>
      </c>
      <c r="U92" s="314">
        <f>'청년 상시근로자수-2016'!AP92</f>
        <v>0</v>
      </c>
      <c r="V92" s="312">
        <f>'청년 상시근로자수-2016'!AQ92</f>
        <v>0</v>
      </c>
      <c r="W92" s="313">
        <f>'청년 상시근로자수-2016'!AR92</f>
        <v>0</v>
      </c>
      <c r="X92" s="314">
        <f>'청년 상시근로자수-2016'!AT92</f>
        <v>0</v>
      </c>
      <c r="Y92" s="312">
        <f>'청년 상시근로자수-2016'!AU92</f>
        <v>0</v>
      </c>
      <c r="Z92" s="313">
        <f>'청년 상시근로자수-2016'!AV92</f>
        <v>0</v>
      </c>
      <c r="AA92" s="314">
        <f>'청년 상시근로자수-2016'!AX92</f>
        <v>0</v>
      </c>
      <c r="AB92" s="312">
        <f>'청년 상시근로자수-2016'!AY92</f>
        <v>0</v>
      </c>
      <c r="AC92" s="313">
        <f>'청년 상시근로자수-2016'!AZ92</f>
        <v>0</v>
      </c>
      <c r="AD92" s="314">
        <f>'청년 상시근로자수-2016'!BB92</f>
        <v>0</v>
      </c>
      <c r="AE92" s="312">
        <f>'청년 상시근로자수-2016'!BC92</f>
        <v>0</v>
      </c>
      <c r="AF92" s="313">
        <f>'청년 상시근로자수-2016'!BD92</f>
        <v>0</v>
      </c>
      <c r="AG92" s="314">
        <f>'청년 상시근로자수-2016'!BF92</f>
        <v>0</v>
      </c>
      <c r="AH92" s="312">
        <f>'청년 상시근로자수-2016'!BG92</f>
        <v>0</v>
      </c>
      <c r="AI92" s="313">
        <f>'청년 상시근로자수-2016'!BH92</f>
        <v>0</v>
      </c>
      <c r="AJ92" s="314">
        <f>'청년 상시근로자수-2016'!BJ92</f>
        <v>0</v>
      </c>
      <c r="AK92" s="312">
        <f>'청년 상시근로자수-2016'!BK92</f>
        <v>0</v>
      </c>
      <c r="AL92" s="313">
        <f>'청년 상시근로자수-2016'!BL92</f>
        <v>0</v>
      </c>
      <c r="AM92" s="314">
        <f>'청년 상시근로자수-2016'!BN92</f>
        <v>0</v>
      </c>
      <c r="AN92" s="312">
        <f>'청년 상시근로자수-2016'!BO92</f>
        <v>0</v>
      </c>
      <c r="AO92" s="313">
        <f>'청년 상시근로자수-2016'!BP92</f>
        <v>0</v>
      </c>
      <c r="AP92" s="314">
        <f>'청년 상시근로자수-2016'!BR92</f>
        <v>0</v>
      </c>
      <c r="AQ92" s="429">
        <f t="shared" si="5"/>
        <v>0</v>
      </c>
      <c r="AR92" s="336">
        <f t="shared" si="6"/>
        <v>0</v>
      </c>
      <c r="AS92" s="358">
        <f>'청년 상시근로자수-2016'!CE92</f>
        <v>0</v>
      </c>
      <c r="AT92" s="359">
        <f>'청년 상시근로자수-2016'!CF92</f>
        <v>0</v>
      </c>
      <c r="AU92" s="340">
        <f t="shared" si="7"/>
        <v>0</v>
      </c>
      <c r="AV92" s="308" t="str">
        <f t="shared" si="8"/>
        <v/>
      </c>
    </row>
    <row r="93" spans="1:48" hidden="1">
      <c r="A93" s="327">
        <f t="shared" si="9"/>
        <v>89</v>
      </c>
      <c r="B93" s="318" t="str">
        <f>IF('청년 상시근로자수-2016'!C93="","",'청년 상시근로자수-2016'!C93)</f>
        <v/>
      </c>
      <c r="C93" s="319" t="str">
        <f>IF('청년 상시근로자수-2016'!E93="","",'청년 상시근로자수-2016'!E93)</f>
        <v/>
      </c>
      <c r="D93" s="332" t="str">
        <f>IF('청년 상시근로자수-2016'!I93="","",'청년 상시근로자수-2016'!I93)</f>
        <v/>
      </c>
      <c r="E93" s="332" t="str">
        <f>IF('청년 상시근로자수-2016'!J93="","",'청년 상시근로자수-2016'!J93)</f>
        <v/>
      </c>
      <c r="F93" s="424" t="str">
        <f>IF('청년 상시근로자수-2016'!H93="","",'청년 상시근로자수-2016'!H93)</f>
        <v/>
      </c>
      <c r="G93" s="312">
        <f>'청년 상시근로자수-2016'!W93</f>
        <v>0</v>
      </c>
      <c r="H93" s="313">
        <f>'청년 상시근로자수-2016'!X93</f>
        <v>0</v>
      </c>
      <c r="I93" s="314">
        <f>'청년 상시근로자수-2016'!Z93</f>
        <v>0</v>
      </c>
      <c r="J93" s="312">
        <f>'청년 상시근로자수-2016'!AA93</f>
        <v>0</v>
      </c>
      <c r="K93" s="313">
        <f>'청년 상시근로자수-2016'!AB93</f>
        <v>0</v>
      </c>
      <c r="L93" s="314">
        <f>'청년 상시근로자수-2016'!AD93</f>
        <v>0</v>
      </c>
      <c r="M93" s="312">
        <f>'청년 상시근로자수-2016'!AE93</f>
        <v>0</v>
      </c>
      <c r="N93" s="313">
        <f>'청년 상시근로자수-2016'!AF93</f>
        <v>0</v>
      </c>
      <c r="O93" s="314">
        <f>'청년 상시근로자수-2016'!AH93</f>
        <v>0</v>
      </c>
      <c r="P93" s="312">
        <f>'청년 상시근로자수-2016'!AI93</f>
        <v>0</v>
      </c>
      <c r="Q93" s="313">
        <f>'청년 상시근로자수-2016'!AJ93</f>
        <v>0</v>
      </c>
      <c r="R93" s="314">
        <f>'청년 상시근로자수-2016'!AL93</f>
        <v>0</v>
      </c>
      <c r="S93" s="312">
        <f>'청년 상시근로자수-2016'!AM93</f>
        <v>0</v>
      </c>
      <c r="T93" s="313">
        <f>'청년 상시근로자수-2016'!AN93</f>
        <v>0</v>
      </c>
      <c r="U93" s="314">
        <f>'청년 상시근로자수-2016'!AP93</f>
        <v>0</v>
      </c>
      <c r="V93" s="312">
        <f>'청년 상시근로자수-2016'!AQ93</f>
        <v>0</v>
      </c>
      <c r="W93" s="313">
        <f>'청년 상시근로자수-2016'!AR93</f>
        <v>0</v>
      </c>
      <c r="X93" s="314">
        <f>'청년 상시근로자수-2016'!AT93</f>
        <v>0</v>
      </c>
      <c r="Y93" s="312">
        <f>'청년 상시근로자수-2016'!AU93</f>
        <v>0</v>
      </c>
      <c r="Z93" s="313">
        <f>'청년 상시근로자수-2016'!AV93</f>
        <v>0</v>
      </c>
      <c r="AA93" s="314">
        <f>'청년 상시근로자수-2016'!AX93</f>
        <v>0</v>
      </c>
      <c r="AB93" s="312">
        <f>'청년 상시근로자수-2016'!AY93</f>
        <v>0</v>
      </c>
      <c r="AC93" s="313">
        <f>'청년 상시근로자수-2016'!AZ93</f>
        <v>0</v>
      </c>
      <c r="AD93" s="314">
        <f>'청년 상시근로자수-2016'!BB93</f>
        <v>0</v>
      </c>
      <c r="AE93" s="312">
        <f>'청년 상시근로자수-2016'!BC93</f>
        <v>0</v>
      </c>
      <c r="AF93" s="313">
        <f>'청년 상시근로자수-2016'!BD93</f>
        <v>0</v>
      </c>
      <c r="AG93" s="314">
        <f>'청년 상시근로자수-2016'!BF93</f>
        <v>0</v>
      </c>
      <c r="AH93" s="312">
        <f>'청년 상시근로자수-2016'!BG93</f>
        <v>0</v>
      </c>
      <c r="AI93" s="313">
        <f>'청년 상시근로자수-2016'!BH93</f>
        <v>0</v>
      </c>
      <c r="AJ93" s="314">
        <f>'청년 상시근로자수-2016'!BJ93</f>
        <v>0</v>
      </c>
      <c r="AK93" s="312">
        <f>'청년 상시근로자수-2016'!BK93</f>
        <v>0</v>
      </c>
      <c r="AL93" s="313">
        <f>'청년 상시근로자수-2016'!BL93</f>
        <v>0</v>
      </c>
      <c r="AM93" s="314">
        <f>'청년 상시근로자수-2016'!BN93</f>
        <v>0</v>
      </c>
      <c r="AN93" s="312">
        <f>'청년 상시근로자수-2016'!BO93</f>
        <v>0</v>
      </c>
      <c r="AO93" s="313">
        <f>'청년 상시근로자수-2016'!BP93</f>
        <v>0</v>
      </c>
      <c r="AP93" s="314">
        <f>'청년 상시근로자수-2016'!BR93</f>
        <v>0</v>
      </c>
      <c r="AQ93" s="429">
        <f t="shared" si="5"/>
        <v>0</v>
      </c>
      <c r="AR93" s="336">
        <f t="shared" si="6"/>
        <v>0</v>
      </c>
      <c r="AS93" s="358">
        <f>'청년 상시근로자수-2016'!CE93</f>
        <v>0</v>
      </c>
      <c r="AT93" s="359">
        <f>'청년 상시근로자수-2016'!CF93</f>
        <v>0</v>
      </c>
      <c r="AU93" s="340">
        <f t="shared" si="7"/>
        <v>0</v>
      </c>
      <c r="AV93" s="308" t="str">
        <f t="shared" si="8"/>
        <v/>
      </c>
    </row>
    <row r="94" spans="1:48" hidden="1">
      <c r="A94" s="327">
        <f t="shared" si="9"/>
        <v>90</v>
      </c>
      <c r="B94" s="318" t="str">
        <f>IF('청년 상시근로자수-2016'!C94="","",'청년 상시근로자수-2016'!C94)</f>
        <v/>
      </c>
      <c r="C94" s="319" t="str">
        <f>IF('청년 상시근로자수-2016'!E94="","",'청년 상시근로자수-2016'!E94)</f>
        <v/>
      </c>
      <c r="D94" s="332" t="str">
        <f>IF('청년 상시근로자수-2016'!I94="","",'청년 상시근로자수-2016'!I94)</f>
        <v/>
      </c>
      <c r="E94" s="332" t="str">
        <f>IF('청년 상시근로자수-2016'!J94="","",'청년 상시근로자수-2016'!J94)</f>
        <v/>
      </c>
      <c r="F94" s="424" t="str">
        <f>IF('청년 상시근로자수-2016'!H94="","",'청년 상시근로자수-2016'!H94)</f>
        <v/>
      </c>
      <c r="G94" s="312">
        <f>'청년 상시근로자수-2016'!W94</f>
        <v>0</v>
      </c>
      <c r="H94" s="313">
        <f>'청년 상시근로자수-2016'!X94</f>
        <v>0</v>
      </c>
      <c r="I94" s="314">
        <f>'청년 상시근로자수-2016'!Z94</f>
        <v>0</v>
      </c>
      <c r="J94" s="312">
        <f>'청년 상시근로자수-2016'!AA94</f>
        <v>0</v>
      </c>
      <c r="K94" s="313">
        <f>'청년 상시근로자수-2016'!AB94</f>
        <v>0</v>
      </c>
      <c r="L94" s="314">
        <f>'청년 상시근로자수-2016'!AD94</f>
        <v>0</v>
      </c>
      <c r="M94" s="312">
        <f>'청년 상시근로자수-2016'!AE94</f>
        <v>0</v>
      </c>
      <c r="N94" s="313">
        <f>'청년 상시근로자수-2016'!AF94</f>
        <v>0</v>
      </c>
      <c r="O94" s="314">
        <f>'청년 상시근로자수-2016'!AH94</f>
        <v>0</v>
      </c>
      <c r="P94" s="312">
        <f>'청년 상시근로자수-2016'!AI94</f>
        <v>0</v>
      </c>
      <c r="Q94" s="313">
        <f>'청년 상시근로자수-2016'!AJ94</f>
        <v>0</v>
      </c>
      <c r="R94" s="314">
        <f>'청년 상시근로자수-2016'!AL94</f>
        <v>0</v>
      </c>
      <c r="S94" s="312">
        <f>'청년 상시근로자수-2016'!AM94</f>
        <v>0</v>
      </c>
      <c r="T94" s="313">
        <f>'청년 상시근로자수-2016'!AN94</f>
        <v>0</v>
      </c>
      <c r="U94" s="314">
        <f>'청년 상시근로자수-2016'!AP94</f>
        <v>0</v>
      </c>
      <c r="V94" s="312">
        <f>'청년 상시근로자수-2016'!AQ94</f>
        <v>0</v>
      </c>
      <c r="W94" s="313">
        <f>'청년 상시근로자수-2016'!AR94</f>
        <v>0</v>
      </c>
      <c r="X94" s="314">
        <f>'청년 상시근로자수-2016'!AT94</f>
        <v>0</v>
      </c>
      <c r="Y94" s="312">
        <f>'청년 상시근로자수-2016'!AU94</f>
        <v>0</v>
      </c>
      <c r="Z94" s="313">
        <f>'청년 상시근로자수-2016'!AV94</f>
        <v>0</v>
      </c>
      <c r="AA94" s="314">
        <f>'청년 상시근로자수-2016'!AX94</f>
        <v>0</v>
      </c>
      <c r="AB94" s="312">
        <f>'청년 상시근로자수-2016'!AY94</f>
        <v>0</v>
      </c>
      <c r="AC94" s="313">
        <f>'청년 상시근로자수-2016'!AZ94</f>
        <v>0</v>
      </c>
      <c r="AD94" s="314">
        <f>'청년 상시근로자수-2016'!BB94</f>
        <v>0</v>
      </c>
      <c r="AE94" s="312">
        <f>'청년 상시근로자수-2016'!BC94</f>
        <v>0</v>
      </c>
      <c r="AF94" s="313">
        <f>'청년 상시근로자수-2016'!BD94</f>
        <v>0</v>
      </c>
      <c r="AG94" s="314">
        <f>'청년 상시근로자수-2016'!BF94</f>
        <v>0</v>
      </c>
      <c r="AH94" s="312">
        <f>'청년 상시근로자수-2016'!BG94</f>
        <v>0</v>
      </c>
      <c r="AI94" s="313">
        <f>'청년 상시근로자수-2016'!BH94</f>
        <v>0</v>
      </c>
      <c r="AJ94" s="314">
        <f>'청년 상시근로자수-2016'!BJ94</f>
        <v>0</v>
      </c>
      <c r="AK94" s="312">
        <f>'청년 상시근로자수-2016'!BK94</f>
        <v>0</v>
      </c>
      <c r="AL94" s="313">
        <f>'청년 상시근로자수-2016'!BL94</f>
        <v>0</v>
      </c>
      <c r="AM94" s="314">
        <f>'청년 상시근로자수-2016'!BN94</f>
        <v>0</v>
      </c>
      <c r="AN94" s="312">
        <f>'청년 상시근로자수-2016'!BO94</f>
        <v>0</v>
      </c>
      <c r="AO94" s="313">
        <f>'청년 상시근로자수-2016'!BP94</f>
        <v>0</v>
      </c>
      <c r="AP94" s="314">
        <f>'청년 상시근로자수-2016'!BR94</f>
        <v>0</v>
      </c>
      <c r="AQ94" s="429">
        <f t="shared" si="5"/>
        <v>0</v>
      </c>
      <c r="AR94" s="336">
        <f t="shared" si="6"/>
        <v>0</v>
      </c>
      <c r="AS94" s="358">
        <f>'청년 상시근로자수-2016'!CE94</f>
        <v>0</v>
      </c>
      <c r="AT94" s="359">
        <f>'청년 상시근로자수-2016'!CF94</f>
        <v>0</v>
      </c>
      <c r="AU94" s="340">
        <f t="shared" si="7"/>
        <v>0</v>
      </c>
      <c r="AV94" s="308" t="str">
        <f t="shared" si="8"/>
        <v/>
      </c>
    </row>
    <row r="95" spans="1:48" hidden="1">
      <c r="A95" s="327">
        <f t="shared" si="9"/>
        <v>91</v>
      </c>
      <c r="B95" s="318" t="str">
        <f>IF('청년 상시근로자수-2016'!C95="","",'청년 상시근로자수-2016'!C95)</f>
        <v/>
      </c>
      <c r="C95" s="319" t="str">
        <f>IF('청년 상시근로자수-2016'!E95="","",'청년 상시근로자수-2016'!E95)</f>
        <v/>
      </c>
      <c r="D95" s="332" t="str">
        <f>IF('청년 상시근로자수-2016'!I95="","",'청년 상시근로자수-2016'!I95)</f>
        <v/>
      </c>
      <c r="E95" s="332" t="str">
        <f>IF('청년 상시근로자수-2016'!J95="","",'청년 상시근로자수-2016'!J95)</f>
        <v/>
      </c>
      <c r="F95" s="424" t="str">
        <f>IF('청년 상시근로자수-2016'!H95="","",'청년 상시근로자수-2016'!H95)</f>
        <v/>
      </c>
      <c r="G95" s="312">
        <f>'청년 상시근로자수-2016'!W95</f>
        <v>0</v>
      </c>
      <c r="H95" s="313">
        <f>'청년 상시근로자수-2016'!X95</f>
        <v>0</v>
      </c>
      <c r="I95" s="314">
        <f>'청년 상시근로자수-2016'!Z95</f>
        <v>0</v>
      </c>
      <c r="J95" s="312">
        <f>'청년 상시근로자수-2016'!AA95</f>
        <v>0</v>
      </c>
      <c r="K95" s="313">
        <f>'청년 상시근로자수-2016'!AB95</f>
        <v>0</v>
      </c>
      <c r="L95" s="314">
        <f>'청년 상시근로자수-2016'!AD95</f>
        <v>0</v>
      </c>
      <c r="M95" s="312">
        <f>'청년 상시근로자수-2016'!AE95</f>
        <v>0</v>
      </c>
      <c r="N95" s="313">
        <f>'청년 상시근로자수-2016'!AF95</f>
        <v>0</v>
      </c>
      <c r="O95" s="314">
        <f>'청년 상시근로자수-2016'!AH95</f>
        <v>0</v>
      </c>
      <c r="P95" s="312">
        <f>'청년 상시근로자수-2016'!AI95</f>
        <v>0</v>
      </c>
      <c r="Q95" s="313">
        <f>'청년 상시근로자수-2016'!AJ95</f>
        <v>0</v>
      </c>
      <c r="R95" s="314">
        <f>'청년 상시근로자수-2016'!AL95</f>
        <v>0</v>
      </c>
      <c r="S95" s="312">
        <f>'청년 상시근로자수-2016'!AM95</f>
        <v>0</v>
      </c>
      <c r="T95" s="313">
        <f>'청년 상시근로자수-2016'!AN95</f>
        <v>0</v>
      </c>
      <c r="U95" s="314">
        <f>'청년 상시근로자수-2016'!AP95</f>
        <v>0</v>
      </c>
      <c r="V95" s="312">
        <f>'청년 상시근로자수-2016'!AQ95</f>
        <v>0</v>
      </c>
      <c r="W95" s="313">
        <f>'청년 상시근로자수-2016'!AR95</f>
        <v>0</v>
      </c>
      <c r="X95" s="314">
        <f>'청년 상시근로자수-2016'!AT95</f>
        <v>0</v>
      </c>
      <c r="Y95" s="312">
        <f>'청년 상시근로자수-2016'!AU95</f>
        <v>0</v>
      </c>
      <c r="Z95" s="313">
        <f>'청년 상시근로자수-2016'!AV95</f>
        <v>0</v>
      </c>
      <c r="AA95" s="314">
        <f>'청년 상시근로자수-2016'!AX95</f>
        <v>0</v>
      </c>
      <c r="AB95" s="312">
        <f>'청년 상시근로자수-2016'!AY95</f>
        <v>0</v>
      </c>
      <c r="AC95" s="313">
        <f>'청년 상시근로자수-2016'!AZ95</f>
        <v>0</v>
      </c>
      <c r="AD95" s="314">
        <f>'청년 상시근로자수-2016'!BB95</f>
        <v>0</v>
      </c>
      <c r="AE95" s="312">
        <f>'청년 상시근로자수-2016'!BC95</f>
        <v>0</v>
      </c>
      <c r="AF95" s="313">
        <f>'청년 상시근로자수-2016'!BD95</f>
        <v>0</v>
      </c>
      <c r="AG95" s="314">
        <f>'청년 상시근로자수-2016'!BF95</f>
        <v>0</v>
      </c>
      <c r="AH95" s="312">
        <f>'청년 상시근로자수-2016'!BG95</f>
        <v>0</v>
      </c>
      <c r="AI95" s="313">
        <f>'청년 상시근로자수-2016'!BH95</f>
        <v>0</v>
      </c>
      <c r="AJ95" s="314">
        <f>'청년 상시근로자수-2016'!BJ95</f>
        <v>0</v>
      </c>
      <c r="AK95" s="312">
        <f>'청년 상시근로자수-2016'!BK95</f>
        <v>0</v>
      </c>
      <c r="AL95" s="313">
        <f>'청년 상시근로자수-2016'!BL95</f>
        <v>0</v>
      </c>
      <c r="AM95" s="314">
        <f>'청년 상시근로자수-2016'!BN95</f>
        <v>0</v>
      </c>
      <c r="AN95" s="312">
        <f>'청년 상시근로자수-2016'!BO95</f>
        <v>0</v>
      </c>
      <c r="AO95" s="313">
        <f>'청년 상시근로자수-2016'!BP95</f>
        <v>0</v>
      </c>
      <c r="AP95" s="314">
        <f>'청년 상시근로자수-2016'!BR95</f>
        <v>0</v>
      </c>
      <c r="AQ95" s="429">
        <f t="shared" si="5"/>
        <v>0</v>
      </c>
      <c r="AR95" s="336">
        <f t="shared" si="6"/>
        <v>0</v>
      </c>
      <c r="AS95" s="358">
        <f>'청년 상시근로자수-2016'!CE95</f>
        <v>0</v>
      </c>
      <c r="AT95" s="359">
        <f>'청년 상시근로자수-2016'!CF95</f>
        <v>0</v>
      </c>
      <c r="AU95" s="340">
        <f t="shared" si="7"/>
        <v>0</v>
      </c>
      <c r="AV95" s="308" t="str">
        <f t="shared" si="8"/>
        <v/>
      </c>
    </row>
    <row r="96" spans="1:48" hidden="1">
      <c r="A96" s="327">
        <f t="shared" si="9"/>
        <v>92</v>
      </c>
      <c r="B96" s="318" t="str">
        <f>IF('청년 상시근로자수-2016'!C96="","",'청년 상시근로자수-2016'!C96)</f>
        <v/>
      </c>
      <c r="C96" s="319" t="str">
        <f>IF('청년 상시근로자수-2016'!E96="","",'청년 상시근로자수-2016'!E96)</f>
        <v/>
      </c>
      <c r="D96" s="332" t="str">
        <f>IF('청년 상시근로자수-2016'!I96="","",'청년 상시근로자수-2016'!I96)</f>
        <v/>
      </c>
      <c r="E96" s="332" t="str">
        <f>IF('청년 상시근로자수-2016'!J96="","",'청년 상시근로자수-2016'!J96)</f>
        <v/>
      </c>
      <c r="F96" s="424" t="str">
        <f>IF('청년 상시근로자수-2016'!H96="","",'청년 상시근로자수-2016'!H96)</f>
        <v/>
      </c>
      <c r="G96" s="312">
        <f>'청년 상시근로자수-2016'!W96</f>
        <v>0</v>
      </c>
      <c r="H96" s="313">
        <f>'청년 상시근로자수-2016'!X96</f>
        <v>0</v>
      </c>
      <c r="I96" s="314">
        <f>'청년 상시근로자수-2016'!Z96</f>
        <v>0</v>
      </c>
      <c r="J96" s="312">
        <f>'청년 상시근로자수-2016'!AA96</f>
        <v>0</v>
      </c>
      <c r="K96" s="313">
        <f>'청년 상시근로자수-2016'!AB96</f>
        <v>0</v>
      </c>
      <c r="L96" s="314">
        <f>'청년 상시근로자수-2016'!AD96</f>
        <v>0</v>
      </c>
      <c r="M96" s="312">
        <f>'청년 상시근로자수-2016'!AE96</f>
        <v>0</v>
      </c>
      <c r="N96" s="313">
        <f>'청년 상시근로자수-2016'!AF96</f>
        <v>0</v>
      </c>
      <c r="O96" s="314">
        <f>'청년 상시근로자수-2016'!AH96</f>
        <v>0</v>
      </c>
      <c r="P96" s="312">
        <f>'청년 상시근로자수-2016'!AI96</f>
        <v>0</v>
      </c>
      <c r="Q96" s="313">
        <f>'청년 상시근로자수-2016'!AJ96</f>
        <v>0</v>
      </c>
      <c r="R96" s="314">
        <f>'청년 상시근로자수-2016'!AL96</f>
        <v>0</v>
      </c>
      <c r="S96" s="312">
        <f>'청년 상시근로자수-2016'!AM96</f>
        <v>0</v>
      </c>
      <c r="T96" s="313">
        <f>'청년 상시근로자수-2016'!AN96</f>
        <v>0</v>
      </c>
      <c r="U96" s="314">
        <f>'청년 상시근로자수-2016'!AP96</f>
        <v>0</v>
      </c>
      <c r="V96" s="312">
        <f>'청년 상시근로자수-2016'!AQ96</f>
        <v>0</v>
      </c>
      <c r="W96" s="313">
        <f>'청년 상시근로자수-2016'!AR96</f>
        <v>0</v>
      </c>
      <c r="X96" s="314">
        <f>'청년 상시근로자수-2016'!AT96</f>
        <v>0</v>
      </c>
      <c r="Y96" s="312">
        <f>'청년 상시근로자수-2016'!AU96</f>
        <v>0</v>
      </c>
      <c r="Z96" s="313">
        <f>'청년 상시근로자수-2016'!AV96</f>
        <v>0</v>
      </c>
      <c r="AA96" s="314">
        <f>'청년 상시근로자수-2016'!AX96</f>
        <v>0</v>
      </c>
      <c r="AB96" s="312">
        <f>'청년 상시근로자수-2016'!AY96</f>
        <v>0</v>
      </c>
      <c r="AC96" s="313">
        <f>'청년 상시근로자수-2016'!AZ96</f>
        <v>0</v>
      </c>
      <c r="AD96" s="314">
        <f>'청년 상시근로자수-2016'!BB96</f>
        <v>0</v>
      </c>
      <c r="AE96" s="312">
        <f>'청년 상시근로자수-2016'!BC96</f>
        <v>0</v>
      </c>
      <c r="AF96" s="313">
        <f>'청년 상시근로자수-2016'!BD96</f>
        <v>0</v>
      </c>
      <c r="AG96" s="314">
        <f>'청년 상시근로자수-2016'!BF96</f>
        <v>0</v>
      </c>
      <c r="AH96" s="312">
        <f>'청년 상시근로자수-2016'!BG96</f>
        <v>0</v>
      </c>
      <c r="AI96" s="313">
        <f>'청년 상시근로자수-2016'!BH96</f>
        <v>0</v>
      </c>
      <c r="AJ96" s="314">
        <f>'청년 상시근로자수-2016'!BJ96</f>
        <v>0</v>
      </c>
      <c r="AK96" s="312">
        <f>'청년 상시근로자수-2016'!BK96</f>
        <v>0</v>
      </c>
      <c r="AL96" s="313">
        <f>'청년 상시근로자수-2016'!BL96</f>
        <v>0</v>
      </c>
      <c r="AM96" s="314">
        <f>'청년 상시근로자수-2016'!BN96</f>
        <v>0</v>
      </c>
      <c r="AN96" s="312">
        <f>'청년 상시근로자수-2016'!BO96</f>
        <v>0</v>
      </c>
      <c r="AO96" s="313">
        <f>'청년 상시근로자수-2016'!BP96</f>
        <v>0</v>
      </c>
      <c r="AP96" s="314">
        <f>'청년 상시근로자수-2016'!BR96</f>
        <v>0</v>
      </c>
      <c r="AQ96" s="429">
        <f t="shared" si="5"/>
        <v>0</v>
      </c>
      <c r="AR96" s="336">
        <f t="shared" si="6"/>
        <v>0</v>
      </c>
      <c r="AS96" s="358">
        <f>'청년 상시근로자수-2016'!CE96</f>
        <v>0</v>
      </c>
      <c r="AT96" s="359">
        <f>'청년 상시근로자수-2016'!CF96</f>
        <v>0</v>
      </c>
      <c r="AU96" s="340">
        <f t="shared" si="7"/>
        <v>0</v>
      </c>
      <c r="AV96" s="308" t="str">
        <f t="shared" si="8"/>
        <v/>
      </c>
    </row>
    <row r="97" spans="1:48" hidden="1">
      <c r="A97" s="327">
        <f t="shared" si="9"/>
        <v>93</v>
      </c>
      <c r="B97" s="318" t="str">
        <f>IF('청년 상시근로자수-2016'!C97="","",'청년 상시근로자수-2016'!C97)</f>
        <v/>
      </c>
      <c r="C97" s="319" t="str">
        <f>IF('청년 상시근로자수-2016'!E97="","",'청년 상시근로자수-2016'!E97)</f>
        <v/>
      </c>
      <c r="D97" s="332" t="str">
        <f>IF('청년 상시근로자수-2016'!I97="","",'청년 상시근로자수-2016'!I97)</f>
        <v/>
      </c>
      <c r="E97" s="332" t="str">
        <f>IF('청년 상시근로자수-2016'!J97="","",'청년 상시근로자수-2016'!J97)</f>
        <v/>
      </c>
      <c r="F97" s="424" t="str">
        <f>IF('청년 상시근로자수-2016'!H97="","",'청년 상시근로자수-2016'!H97)</f>
        <v/>
      </c>
      <c r="G97" s="312">
        <f>'청년 상시근로자수-2016'!W97</f>
        <v>0</v>
      </c>
      <c r="H97" s="313">
        <f>'청년 상시근로자수-2016'!X97</f>
        <v>0</v>
      </c>
      <c r="I97" s="314">
        <f>'청년 상시근로자수-2016'!Z97</f>
        <v>0</v>
      </c>
      <c r="J97" s="312">
        <f>'청년 상시근로자수-2016'!AA97</f>
        <v>0</v>
      </c>
      <c r="K97" s="313">
        <f>'청년 상시근로자수-2016'!AB97</f>
        <v>0</v>
      </c>
      <c r="L97" s="314">
        <f>'청년 상시근로자수-2016'!AD97</f>
        <v>0</v>
      </c>
      <c r="M97" s="312">
        <f>'청년 상시근로자수-2016'!AE97</f>
        <v>0</v>
      </c>
      <c r="N97" s="313">
        <f>'청년 상시근로자수-2016'!AF97</f>
        <v>0</v>
      </c>
      <c r="O97" s="314">
        <f>'청년 상시근로자수-2016'!AH97</f>
        <v>0</v>
      </c>
      <c r="P97" s="312">
        <f>'청년 상시근로자수-2016'!AI97</f>
        <v>0</v>
      </c>
      <c r="Q97" s="313">
        <f>'청년 상시근로자수-2016'!AJ97</f>
        <v>0</v>
      </c>
      <c r="R97" s="314">
        <f>'청년 상시근로자수-2016'!AL97</f>
        <v>0</v>
      </c>
      <c r="S97" s="312">
        <f>'청년 상시근로자수-2016'!AM97</f>
        <v>0</v>
      </c>
      <c r="T97" s="313">
        <f>'청년 상시근로자수-2016'!AN97</f>
        <v>0</v>
      </c>
      <c r="U97" s="314">
        <f>'청년 상시근로자수-2016'!AP97</f>
        <v>0</v>
      </c>
      <c r="V97" s="312">
        <f>'청년 상시근로자수-2016'!AQ97</f>
        <v>0</v>
      </c>
      <c r="W97" s="313">
        <f>'청년 상시근로자수-2016'!AR97</f>
        <v>0</v>
      </c>
      <c r="X97" s="314">
        <f>'청년 상시근로자수-2016'!AT97</f>
        <v>0</v>
      </c>
      <c r="Y97" s="312">
        <f>'청년 상시근로자수-2016'!AU97</f>
        <v>0</v>
      </c>
      <c r="Z97" s="313">
        <f>'청년 상시근로자수-2016'!AV97</f>
        <v>0</v>
      </c>
      <c r="AA97" s="314">
        <f>'청년 상시근로자수-2016'!AX97</f>
        <v>0</v>
      </c>
      <c r="AB97" s="312">
        <f>'청년 상시근로자수-2016'!AY97</f>
        <v>0</v>
      </c>
      <c r="AC97" s="313">
        <f>'청년 상시근로자수-2016'!AZ97</f>
        <v>0</v>
      </c>
      <c r="AD97" s="314">
        <f>'청년 상시근로자수-2016'!BB97</f>
        <v>0</v>
      </c>
      <c r="AE97" s="312">
        <f>'청년 상시근로자수-2016'!BC97</f>
        <v>0</v>
      </c>
      <c r="AF97" s="313">
        <f>'청년 상시근로자수-2016'!BD97</f>
        <v>0</v>
      </c>
      <c r="AG97" s="314">
        <f>'청년 상시근로자수-2016'!BF97</f>
        <v>0</v>
      </c>
      <c r="AH97" s="312">
        <f>'청년 상시근로자수-2016'!BG97</f>
        <v>0</v>
      </c>
      <c r="AI97" s="313">
        <f>'청년 상시근로자수-2016'!BH97</f>
        <v>0</v>
      </c>
      <c r="AJ97" s="314">
        <f>'청년 상시근로자수-2016'!BJ97</f>
        <v>0</v>
      </c>
      <c r="AK97" s="312">
        <f>'청년 상시근로자수-2016'!BK97</f>
        <v>0</v>
      </c>
      <c r="AL97" s="313">
        <f>'청년 상시근로자수-2016'!BL97</f>
        <v>0</v>
      </c>
      <c r="AM97" s="314">
        <f>'청년 상시근로자수-2016'!BN97</f>
        <v>0</v>
      </c>
      <c r="AN97" s="312">
        <f>'청년 상시근로자수-2016'!BO97</f>
        <v>0</v>
      </c>
      <c r="AO97" s="313">
        <f>'청년 상시근로자수-2016'!BP97</f>
        <v>0</v>
      </c>
      <c r="AP97" s="314">
        <f>'청년 상시근로자수-2016'!BR97</f>
        <v>0</v>
      </c>
      <c r="AQ97" s="429">
        <f t="shared" si="5"/>
        <v>0</v>
      </c>
      <c r="AR97" s="336">
        <f t="shared" si="6"/>
        <v>0</v>
      </c>
      <c r="AS97" s="358">
        <f>'청년 상시근로자수-2016'!CE97</f>
        <v>0</v>
      </c>
      <c r="AT97" s="359">
        <f>'청년 상시근로자수-2016'!CF97</f>
        <v>0</v>
      </c>
      <c r="AU97" s="340">
        <f t="shared" si="7"/>
        <v>0</v>
      </c>
      <c r="AV97" s="308" t="str">
        <f t="shared" si="8"/>
        <v/>
      </c>
    </row>
    <row r="98" spans="1:48" hidden="1">
      <c r="A98" s="327">
        <f t="shared" si="9"/>
        <v>94</v>
      </c>
      <c r="B98" s="318" t="str">
        <f>IF('청년 상시근로자수-2016'!C98="","",'청년 상시근로자수-2016'!C98)</f>
        <v/>
      </c>
      <c r="C98" s="319" t="str">
        <f>IF('청년 상시근로자수-2016'!E98="","",'청년 상시근로자수-2016'!E98)</f>
        <v/>
      </c>
      <c r="D98" s="332" t="str">
        <f>IF('청년 상시근로자수-2016'!I98="","",'청년 상시근로자수-2016'!I98)</f>
        <v/>
      </c>
      <c r="E98" s="332" t="str">
        <f>IF('청년 상시근로자수-2016'!J98="","",'청년 상시근로자수-2016'!J98)</f>
        <v/>
      </c>
      <c r="F98" s="424" t="str">
        <f>IF('청년 상시근로자수-2016'!H98="","",'청년 상시근로자수-2016'!H98)</f>
        <v/>
      </c>
      <c r="G98" s="312">
        <f>'청년 상시근로자수-2016'!W98</f>
        <v>0</v>
      </c>
      <c r="H98" s="313">
        <f>'청년 상시근로자수-2016'!X98</f>
        <v>0</v>
      </c>
      <c r="I98" s="314">
        <f>'청년 상시근로자수-2016'!Z98</f>
        <v>0</v>
      </c>
      <c r="J98" s="312">
        <f>'청년 상시근로자수-2016'!AA98</f>
        <v>0</v>
      </c>
      <c r="K98" s="313">
        <f>'청년 상시근로자수-2016'!AB98</f>
        <v>0</v>
      </c>
      <c r="L98" s="314">
        <f>'청년 상시근로자수-2016'!AD98</f>
        <v>0</v>
      </c>
      <c r="M98" s="312">
        <f>'청년 상시근로자수-2016'!AE98</f>
        <v>0</v>
      </c>
      <c r="N98" s="313">
        <f>'청년 상시근로자수-2016'!AF98</f>
        <v>0</v>
      </c>
      <c r="O98" s="314">
        <f>'청년 상시근로자수-2016'!AH98</f>
        <v>0</v>
      </c>
      <c r="P98" s="312">
        <f>'청년 상시근로자수-2016'!AI98</f>
        <v>0</v>
      </c>
      <c r="Q98" s="313">
        <f>'청년 상시근로자수-2016'!AJ98</f>
        <v>0</v>
      </c>
      <c r="R98" s="314">
        <f>'청년 상시근로자수-2016'!AL98</f>
        <v>0</v>
      </c>
      <c r="S98" s="312">
        <f>'청년 상시근로자수-2016'!AM98</f>
        <v>0</v>
      </c>
      <c r="T98" s="313">
        <f>'청년 상시근로자수-2016'!AN98</f>
        <v>0</v>
      </c>
      <c r="U98" s="314">
        <f>'청년 상시근로자수-2016'!AP98</f>
        <v>0</v>
      </c>
      <c r="V98" s="312">
        <f>'청년 상시근로자수-2016'!AQ98</f>
        <v>0</v>
      </c>
      <c r="W98" s="313">
        <f>'청년 상시근로자수-2016'!AR98</f>
        <v>0</v>
      </c>
      <c r="X98" s="314">
        <f>'청년 상시근로자수-2016'!AT98</f>
        <v>0</v>
      </c>
      <c r="Y98" s="312">
        <f>'청년 상시근로자수-2016'!AU98</f>
        <v>0</v>
      </c>
      <c r="Z98" s="313">
        <f>'청년 상시근로자수-2016'!AV98</f>
        <v>0</v>
      </c>
      <c r="AA98" s="314">
        <f>'청년 상시근로자수-2016'!AX98</f>
        <v>0</v>
      </c>
      <c r="AB98" s="312">
        <f>'청년 상시근로자수-2016'!AY98</f>
        <v>0</v>
      </c>
      <c r="AC98" s="313">
        <f>'청년 상시근로자수-2016'!AZ98</f>
        <v>0</v>
      </c>
      <c r="AD98" s="314">
        <f>'청년 상시근로자수-2016'!BB98</f>
        <v>0</v>
      </c>
      <c r="AE98" s="312">
        <f>'청년 상시근로자수-2016'!BC98</f>
        <v>0</v>
      </c>
      <c r="AF98" s="313">
        <f>'청년 상시근로자수-2016'!BD98</f>
        <v>0</v>
      </c>
      <c r="AG98" s="314">
        <f>'청년 상시근로자수-2016'!BF98</f>
        <v>0</v>
      </c>
      <c r="AH98" s="312">
        <f>'청년 상시근로자수-2016'!BG98</f>
        <v>0</v>
      </c>
      <c r="AI98" s="313">
        <f>'청년 상시근로자수-2016'!BH98</f>
        <v>0</v>
      </c>
      <c r="AJ98" s="314">
        <f>'청년 상시근로자수-2016'!BJ98</f>
        <v>0</v>
      </c>
      <c r="AK98" s="312">
        <f>'청년 상시근로자수-2016'!BK98</f>
        <v>0</v>
      </c>
      <c r="AL98" s="313">
        <f>'청년 상시근로자수-2016'!BL98</f>
        <v>0</v>
      </c>
      <c r="AM98" s="314">
        <f>'청년 상시근로자수-2016'!BN98</f>
        <v>0</v>
      </c>
      <c r="AN98" s="312">
        <f>'청년 상시근로자수-2016'!BO98</f>
        <v>0</v>
      </c>
      <c r="AO98" s="313">
        <f>'청년 상시근로자수-2016'!BP98</f>
        <v>0</v>
      </c>
      <c r="AP98" s="314">
        <f>'청년 상시근로자수-2016'!BR98</f>
        <v>0</v>
      </c>
      <c r="AQ98" s="429">
        <f t="shared" si="5"/>
        <v>0</v>
      </c>
      <c r="AR98" s="336">
        <f t="shared" si="6"/>
        <v>0</v>
      </c>
      <c r="AS98" s="358">
        <f>'청년 상시근로자수-2016'!CE98</f>
        <v>0</v>
      </c>
      <c r="AT98" s="359">
        <f>'청년 상시근로자수-2016'!CF98</f>
        <v>0</v>
      </c>
      <c r="AU98" s="340">
        <f t="shared" si="7"/>
        <v>0</v>
      </c>
      <c r="AV98" s="308" t="str">
        <f t="shared" si="8"/>
        <v/>
      </c>
    </row>
    <row r="99" spans="1:48" hidden="1">
      <c r="A99" s="327">
        <f t="shared" si="9"/>
        <v>95</v>
      </c>
      <c r="B99" s="318" t="str">
        <f>IF('청년 상시근로자수-2016'!C99="","",'청년 상시근로자수-2016'!C99)</f>
        <v/>
      </c>
      <c r="C99" s="319" t="str">
        <f>IF('청년 상시근로자수-2016'!E99="","",'청년 상시근로자수-2016'!E99)</f>
        <v/>
      </c>
      <c r="D99" s="332" t="str">
        <f>IF('청년 상시근로자수-2016'!I99="","",'청년 상시근로자수-2016'!I99)</f>
        <v/>
      </c>
      <c r="E99" s="332" t="str">
        <f>IF('청년 상시근로자수-2016'!J99="","",'청년 상시근로자수-2016'!J99)</f>
        <v/>
      </c>
      <c r="F99" s="424" t="str">
        <f>IF('청년 상시근로자수-2016'!H99="","",'청년 상시근로자수-2016'!H99)</f>
        <v/>
      </c>
      <c r="G99" s="312">
        <f>'청년 상시근로자수-2016'!W99</f>
        <v>0</v>
      </c>
      <c r="H99" s="313">
        <f>'청년 상시근로자수-2016'!X99</f>
        <v>0</v>
      </c>
      <c r="I99" s="314">
        <f>'청년 상시근로자수-2016'!Z99</f>
        <v>0</v>
      </c>
      <c r="J99" s="312">
        <f>'청년 상시근로자수-2016'!AA99</f>
        <v>0</v>
      </c>
      <c r="K99" s="313">
        <f>'청년 상시근로자수-2016'!AB99</f>
        <v>0</v>
      </c>
      <c r="L99" s="314">
        <f>'청년 상시근로자수-2016'!AD99</f>
        <v>0</v>
      </c>
      <c r="M99" s="312">
        <f>'청년 상시근로자수-2016'!AE99</f>
        <v>0</v>
      </c>
      <c r="N99" s="313">
        <f>'청년 상시근로자수-2016'!AF99</f>
        <v>0</v>
      </c>
      <c r="O99" s="314">
        <f>'청년 상시근로자수-2016'!AH99</f>
        <v>0</v>
      </c>
      <c r="P99" s="312">
        <f>'청년 상시근로자수-2016'!AI99</f>
        <v>0</v>
      </c>
      <c r="Q99" s="313">
        <f>'청년 상시근로자수-2016'!AJ99</f>
        <v>0</v>
      </c>
      <c r="R99" s="314">
        <f>'청년 상시근로자수-2016'!AL99</f>
        <v>0</v>
      </c>
      <c r="S99" s="312">
        <f>'청년 상시근로자수-2016'!AM99</f>
        <v>0</v>
      </c>
      <c r="T99" s="313">
        <f>'청년 상시근로자수-2016'!AN99</f>
        <v>0</v>
      </c>
      <c r="U99" s="314">
        <f>'청년 상시근로자수-2016'!AP99</f>
        <v>0</v>
      </c>
      <c r="V99" s="312">
        <f>'청년 상시근로자수-2016'!AQ99</f>
        <v>0</v>
      </c>
      <c r="W99" s="313">
        <f>'청년 상시근로자수-2016'!AR99</f>
        <v>0</v>
      </c>
      <c r="X99" s="314">
        <f>'청년 상시근로자수-2016'!AT99</f>
        <v>0</v>
      </c>
      <c r="Y99" s="312">
        <f>'청년 상시근로자수-2016'!AU99</f>
        <v>0</v>
      </c>
      <c r="Z99" s="313">
        <f>'청년 상시근로자수-2016'!AV99</f>
        <v>0</v>
      </c>
      <c r="AA99" s="314">
        <f>'청년 상시근로자수-2016'!AX99</f>
        <v>0</v>
      </c>
      <c r="AB99" s="312">
        <f>'청년 상시근로자수-2016'!AY99</f>
        <v>0</v>
      </c>
      <c r="AC99" s="313">
        <f>'청년 상시근로자수-2016'!AZ99</f>
        <v>0</v>
      </c>
      <c r="AD99" s="314">
        <f>'청년 상시근로자수-2016'!BB99</f>
        <v>0</v>
      </c>
      <c r="AE99" s="312">
        <f>'청년 상시근로자수-2016'!BC99</f>
        <v>0</v>
      </c>
      <c r="AF99" s="313">
        <f>'청년 상시근로자수-2016'!BD99</f>
        <v>0</v>
      </c>
      <c r="AG99" s="314">
        <f>'청년 상시근로자수-2016'!BF99</f>
        <v>0</v>
      </c>
      <c r="AH99" s="312">
        <f>'청년 상시근로자수-2016'!BG99</f>
        <v>0</v>
      </c>
      <c r="AI99" s="313">
        <f>'청년 상시근로자수-2016'!BH99</f>
        <v>0</v>
      </c>
      <c r="AJ99" s="314">
        <f>'청년 상시근로자수-2016'!BJ99</f>
        <v>0</v>
      </c>
      <c r="AK99" s="312">
        <f>'청년 상시근로자수-2016'!BK99</f>
        <v>0</v>
      </c>
      <c r="AL99" s="313">
        <f>'청년 상시근로자수-2016'!BL99</f>
        <v>0</v>
      </c>
      <c r="AM99" s="314">
        <f>'청년 상시근로자수-2016'!BN99</f>
        <v>0</v>
      </c>
      <c r="AN99" s="312">
        <f>'청년 상시근로자수-2016'!BO99</f>
        <v>0</v>
      </c>
      <c r="AO99" s="313">
        <f>'청년 상시근로자수-2016'!BP99</f>
        <v>0</v>
      </c>
      <c r="AP99" s="314">
        <f>'청년 상시근로자수-2016'!BR99</f>
        <v>0</v>
      </c>
      <c r="AQ99" s="429">
        <f t="shared" si="5"/>
        <v>0</v>
      </c>
      <c r="AR99" s="336">
        <f t="shared" si="6"/>
        <v>0</v>
      </c>
      <c r="AS99" s="358">
        <f>'청년 상시근로자수-2016'!CE99</f>
        <v>0</v>
      </c>
      <c r="AT99" s="359">
        <f>'청년 상시근로자수-2016'!CF99</f>
        <v>0</v>
      </c>
      <c r="AU99" s="340">
        <f t="shared" si="7"/>
        <v>0</v>
      </c>
      <c r="AV99" s="308" t="str">
        <f t="shared" si="8"/>
        <v/>
      </c>
    </row>
    <row r="100" spans="1:48" hidden="1">
      <c r="A100" s="327">
        <f t="shared" si="9"/>
        <v>96</v>
      </c>
      <c r="B100" s="318" t="str">
        <f>IF('청년 상시근로자수-2016'!C100="","",'청년 상시근로자수-2016'!C100)</f>
        <v/>
      </c>
      <c r="C100" s="319" t="str">
        <f>IF('청년 상시근로자수-2016'!E100="","",'청년 상시근로자수-2016'!E100)</f>
        <v/>
      </c>
      <c r="D100" s="332" t="str">
        <f>IF('청년 상시근로자수-2016'!I100="","",'청년 상시근로자수-2016'!I100)</f>
        <v/>
      </c>
      <c r="E100" s="332" t="str">
        <f>IF('청년 상시근로자수-2016'!J100="","",'청년 상시근로자수-2016'!J100)</f>
        <v/>
      </c>
      <c r="F100" s="424" t="str">
        <f>IF('청년 상시근로자수-2016'!H100="","",'청년 상시근로자수-2016'!H100)</f>
        <v/>
      </c>
      <c r="G100" s="312">
        <f>'청년 상시근로자수-2016'!W100</f>
        <v>0</v>
      </c>
      <c r="H100" s="313">
        <f>'청년 상시근로자수-2016'!X100</f>
        <v>0</v>
      </c>
      <c r="I100" s="314">
        <f>'청년 상시근로자수-2016'!Z100</f>
        <v>0</v>
      </c>
      <c r="J100" s="312">
        <f>'청년 상시근로자수-2016'!AA100</f>
        <v>0</v>
      </c>
      <c r="K100" s="313">
        <f>'청년 상시근로자수-2016'!AB100</f>
        <v>0</v>
      </c>
      <c r="L100" s="314">
        <f>'청년 상시근로자수-2016'!AD100</f>
        <v>0</v>
      </c>
      <c r="M100" s="312">
        <f>'청년 상시근로자수-2016'!AE100</f>
        <v>0</v>
      </c>
      <c r="N100" s="313">
        <f>'청년 상시근로자수-2016'!AF100</f>
        <v>0</v>
      </c>
      <c r="O100" s="314">
        <f>'청년 상시근로자수-2016'!AH100</f>
        <v>0</v>
      </c>
      <c r="P100" s="312">
        <f>'청년 상시근로자수-2016'!AI100</f>
        <v>0</v>
      </c>
      <c r="Q100" s="313">
        <f>'청년 상시근로자수-2016'!AJ100</f>
        <v>0</v>
      </c>
      <c r="R100" s="314">
        <f>'청년 상시근로자수-2016'!AL100</f>
        <v>0</v>
      </c>
      <c r="S100" s="312">
        <f>'청년 상시근로자수-2016'!AM100</f>
        <v>0</v>
      </c>
      <c r="T100" s="313">
        <f>'청년 상시근로자수-2016'!AN100</f>
        <v>0</v>
      </c>
      <c r="U100" s="314">
        <f>'청년 상시근로자수-2016'!AP100</f>
        <v>0</v>
      </c>
      <c r="V100" s="312">
        <f>'청년 상시근로자수-2016'!AQ100</f>
        <v>0</v>
      </c>
      <c r="W100" s="313">
        <f>'청년 상시근로자수-2016'!AR100</f>
        <v>0</v>
      </c>
      <c r="X100" s="314">
        <f>'청년 상시근로자수-2016'!AT100</f>
        <v>0</v>
      </c>
      <c r="Y100" s="312">
        <f>'청년 상시근로자수-2016'!AU100</f>
        <v>0</v>
      </c>
      <c r="Z100" s="313">
        <f>'청년 상시근로자수-2016'!AV100</f>
        <v>0</v>
      </c>
      <c r="AA100" s="314">
        <f>'청년 상시근로자수-2016'!AX100</f>
        <v>0</v>
      </c>
      <c r="AB100" s="312">
        <f>'청년 상시근로자수-2016'!AY100</f>
        <v>0</v>
      </c>
      <c r="AC100" s="313">
        <f>'청년 상시근로자수-2016'!AZ100</f>
        <v>0</v>
      </c>
      <c r="AD100" s="314">
        <f>'청년 상시근로자수-2016'!BB100</f>
        <v>0</v>
      </c>
      <c r="AE100" s="312">
        <f>'청년 상시근로자수-2016'!BC100</f>
        <v>0</v>
      </c>
      <c r="AF100" s="313">
        <f>'청년 상시근로자수-2016'!BD100</f>
        <v>0</v>
      </c>
      <c r="AG100" s="314">
        <f>'청년 상시근로자수-2016'!BF100</f>
        <v>0</v>
      </c>
      <c r="AH100" s="312">
        <f>'청년 상시근로자수-2016'!BG100</f>
        <v>0</v>
      </c>
      <c r="AI100" s="313">
        <f>'청년 상시근로자수-2016'!BH100</f>
        <v>0</v>
      </c>
      <c r="AJ100" s="314">
        <f>'청년 상시근로자수-2016'!BJ100</f>
        <v>0</v>
      </c>
      <c r="AK100" s="312">
        <f>'청년 상시근로자수-2016'!BK100</f>
        <v>0</v>
      </c>
      <c r="AL100" s="313">
        <f>'청년 상시근로자수-2016'!BL100</f>
        <v>0</v>
      </c>
      <c r="AM100" s="314">
        <f>'청년 상시근로자수-2016'!BN100</f>
        <v>0</v>
      </c>
      <c r="AN100" s="312">
        <f>'청년 상시근로자수-2016'!BO100</f>
        <v>0</v>
      </c>
      <c r="AO100" s="313">
        <f>'청년 상시근로자수-2016'!BP100</f>
        <v>0</v>
      </c>
      <c r="AP100" s="314">
        <f>'청년 상시근로자수-2016'!BR100</f>
        <v>0</v>
      </c>
      <c r="AQ100" s="429">
        <f t="shared" si="5"/>
        <v>0</v>
      </c>
      <c r="AR100" s="336">
        <f t="shared" si="6"/>
        <v>0</v>
      </c>
      <c r="AS100" s="358">
        <f>'청년 상시근로자수-2016'!CE100</f>
        <v>0</v>
      </c>
      <c r="AT100" s="359">
        <f>'청년 상시근로자수-2016'!CF100</f>
        <v>0</v>
      </c>
      <c r="AU100" s="340">
        <f t="shared" si="7"/>
        <v>0</v>
      </c>
      <c r="AV100" s="308" t="str">
        <f t="shared" si="8"/>
        <v/>
      </c>
    </row>
    <row r="101" spans="1:48" hidden="1">
      <c r="A101" s="327">
        <f t="shared" si="9"/>
        <v>97</v>
      </c>
      <c r="B101" s="318" t="str">
        <f>IF('청년 상시근로자수-2016'!C101="","",'청년 상시근로자수-2016'!C101)</f>
        <v/>
      </c>
      <c r="C101" s="319" t="str">
        <f>IF('청년 상시근로자수-2016'!E101="","",'청년 상시근로자수-2016'!E101)</f>
        <v/>
      </c>
      <c r="D101" s="332" t="str">
        <f>IF('청년 상시근로자수-2016'!I101="","",'청년 상시근로자수-2016'!I101)</f>
        <v/>
      </c>
      <c r="E101" s="332" t="str">
        <f>IF('청년 상시근로자수-2016'!J101="","",'청년 상시근로자수-2016'!J101)</f>
        <v/>
      </c>
      <c r="F101" s="424" t="str">
        <f>IF('청년 상시근로자수-2016'!H101="","",'청년 상시근로자수-2016'!H101)</f>
        <v/>
      </c>
      <c r="G101" s="312">
        <f>'청년 상시근로자수-2016'!W101</f>
        <v>0</v>
      </c>
      <c r="H101" s="313">
        <f>'청년 상시근로자수-2016'!X101</f>
        <v>0</v>
      </c>
      <c r="I101" s="314">
        <f>'청년 상시근로자수-2016'!Z101</f>
        <v>0</v>
      </c>
      <c r="J101" s="312">
        <f>'청년 상시근로자수-2016'!AA101</f>
        <v>0</v>
      </c>
      <c r="K101" s="313">
        <f>'청년 상시근로자수-2016'!AB101</f>
        <v>0</v>
      </c>
      <c r="L101" s="314">
        <f>'청년 상시근로자수-2016'!AD101</f>
        <v>0</v>
      </c>
      <c r="M101" s="312">
        <f>'청년 상시근로자수-2016'!AE101</f>
        <v>0</v>
      </c>
      <c r="N101" s="313">
        <f>'청년 상시근로자수-2016'!AF101</f>
        <v>0</v>
      </c>
      <c r="O101" s="314">
        <f>'청년 상시근로자수-2016'!AH101</f>
        <v>0</v>
      </c>
      <c r="P101" s="312">
        <f>'청년 상시근로자수-2016'!AI101</f>
        <v>0</v>
      </c>
      <c r="Q101" s="313">
        <f>'청년 상시근로자수-2016'!AJ101</f>
        <v>0</v>
      </c>
      <c r="R101" s="314">
        <f>'청년 상시근로자수-2016'!AL101</f>
        <v>0</v>
      </c>
      <c r="S101" s="312">
        <f>'청년 상시근로자수-2016'!AM101</f>
        <v>0</v>
      </c>
      <c r="T101" s="313">
        <f>'청년 상시근로자수-2016'!AN101</f>
        <v>0</v>
      </c>
      <c r="U101" s="314">
        <f>'청년 상시근로자수-2016'!AP101</f>
        <v>0</v>
      </c>
      <c r="V101" s="312">
        <f>'청년 상시근로자수-2016'!AQ101</f>
        <v>0</v>
      </c>
      <c r="W101" s="313">
        <f>'청년 상시근로자수-2016'!AR101</f>
        <v>0</v>
      </c>
      <c r="X101" s="314">
        <f>'청년 상시근로자수-2016'!AT101</f>
        <v>0</v>
      </c>
      <c r="Y101" s="312">
        <f>'청년 상시근로자수-2016'!AU101</f>
        <v>0</v>
      </c>
      <c r="Z101" s="313">
        <f>'청년 상시근로자수-2016'!AV101</f>
        <v>0</v>
      </c>
      <c r="AA101" s="314">
        <f>'청년 상시근로자수-2016'!AX101</f>
        <v>0</v>
      </c>
      <c r="AB101" s="312">
        <f>'청년 상시근로자수-2016'!AY101</f>
        <v>0</v>
      </c>
      <c r="AC101" s="313">
        <f>'청년 상시근로자수-2016'!AZ101</f>
        <v>0</v>
      </c>
      <c r="AD101" s="314">
        <f>'청년 상시근로자수-2016'!BB101</f>
        <v>0</v>
      </c>
      <c r="AE101" s="312">
        <f>'청년 상시근로자수-2016'!BC101</f>
        <v>0</v>
      </c>
      <c r="AF101" s="313">
        <f>'청년 상시근로자수-2016'!BD101</f>
        <v>0</v>
      </c>
      <c r="AG101" s="314">
        <f>'청년 상시근로자수-2016'!BF101</f>
        <v>0</v>
      </c>
      <c r="AH101" s="312">
        <f>'청년 상시근로자수-2016'!BG101</f>
        <v>0</v>
      </c>
      <c r="AI101" s="313">
        <f>'청년 상시근로자수-2016'!BH101</f>
        <v>0</v>
      </c>
      <c r="AJ101" s="314">
        <f>'청년 상시근로자수-2016'!BJ101</f>
        <v>0</v>
      </c>
      <c r="AK101" s="312">
        <f>'청년 상시근로자수-2016'!BK101</f>
        <v>0</v>
      </c>
      <c r="AL101" s="313">
        <f>'청년 상시근로자수-2016'!BL101</f>
        <v>0</v>
      </c>
      <c r="AM101" s="314">
        <f>'청년 상시근로자수-2016'!BN101</f>
        <v>0</v>
      </c>
      <c r="AN101" s="312">
        <f>'청년 상시근로자수-2016'!BO101</f>
        <v>0</v>
      </c>
      <c r="AO101" s="313">
        <f>'청년 상시근로자수-2016'!BP101</f>
        <v>0</v>
      </c>
      <c r="AP101" s="314">
        <f>'청년 상시근로자수-2016'!BR101</f>
        <v>0</v>
      </c>
      <c r="AQ101" s="429">
        <f t="shared" si="5"/>
        <v>0</v>
      </c>
      <c r="AR101" s="336">
        <f t="shared" si="6"/>
        <v>0</v>
      </c>
      <c r="AS101" s="358">
        <f>'청년 상시근로자수-2016'!CE101</f>
        <v>0</v>
      </c>
      <c r="AT101" s="359">
        <f>'청년 상시근로자수-2016'!CF101</f>
        <v>0</v>
      </c>
      <c r="AU101" s="340">
        <f t="shared" si="7"/>
        <v>0</v>
      </c>
      <c r="AV101" s="308" t="str">
        <f t="shared" si="8"/>
        <v/>
      </c>
    </row>
    <row r="102" spans="1:48" hidden="1">
      <c r="A102" s="327">
        <f t="shared" si="9"/>
        <v>98</v>
      </c>
      <c r="B102" s="318" t="str">
        <f>IF('청년 상시근로자수-2016'!C102="","",'청년 상시근로자수-2016'!C102)</f>
        <v/>
      </c>
      <c r="C102" s="319" t="str">
        <f>IF('청년 상시근로자수-2016'!E102="","",'청년 상시근로자수-2016'!E102)</f>
        <v/>
      </c>
      <c r="D102" s="332" t="str">
        <f>IF('청년 상시근로자수-2016'!I102="","",'청년 상시근로자수-2016'!I102)</f>
        <v/>
      </c>
      <c r="E102" s="332" t="str">
        <f>IF('청년 상시근로자수-2016'!J102="","",'청년 상시근로자수-2016'!J102)</f>
        <v/>
      </c>
      <c r="F102" s="424" t="str">
        <f>IF('청년 상시근로자수-2016'!H102="","",'청년 상시근로자수-2016'!H102)</f>
        <v/>
      </c>
      <c r="G102" s="312">
        <f>'청년 상시근로자수-2016'!W102</f>
        <v>0</v>
      </c>
      <c r="H102" s="313">
        <f>'청년 상시근로자수-2016'!X102</f>
        <v>0</v>
      </c>
      <c r="I102" s="314">
        <f>'청년 상시근로자수-2016'!Z102</f>
        <v>0</v>
      </c>
      <c r="J102" s="312">
        <f>'청년 상시근로자수-2016'!AA102</f>
        <v>0</v>
      </c>
      <c r="K102" s="313">
        <f>'청년 상시근로자수-2016'!AB102</f>
        <v>0</v>
      </c>
      <c r="L102" s="314">
        <f>'청년 상시근로자수-2016'!AD102</f>
        <v>0</v>
      </c>
      <c r="M102" s="312">
        <f>'청년 상시근로자수-2016'!AE102</f>
        <v>0</v>
      </c>
      <c r="N102" s="313">
        <f>'청년 상시근로자수-2016'!AF102</f>
        <v>0</v>
      </c>
      <c r="O102" s="314">
        <f>'청년 상시근로자수-2016'!AH102</f>
        <v>0</v>
      </c>
      <c r="P102" s="312">
        <f>'청년 상시근로자수-2016'!AI102</f>
        <v>0</v>
      </c>
      <c r="Q102" s="313">
        <f>'청년 상시근로자수-2016'!AJ102</f>
        <v>0</v>
      </c>
      <c r="R102" s="314">
        <f>'청년 상시근로자수-2016'!AL102</f>
        <v>0</v>
      </c>
      <c r="S102" s="312">
        <f>'청년 상시근로자수-2016'!AM102</f>
        <v>0</v>
      </c>
      <c r="T102" s="313">
        <f>'청년 상시근로자수-2016'!AN102</f>
        <v>0</v>
      </c>
      <c r="U102" s="314">
        <f>'청년 상시근로자수-2016'!AP102</f>
        <v>0</v>
      </c>
      <c r="V102" s="312">
        <f>'청년 상시근로자수-2016'!AQ102</f>
        <v>0</v>
      </c>
      <c r="W102" s="313">
        <f>'청년 상시근로자수-2016'!AR102</f>
        <v>0</v>
      </c>
      <c r="X102" s="314">
        <f>'청년 상시근로자수-2016'!AT102</f>
        <v>0</v>
      </c>
      <c r="Y102" s="312">
        <f>'청년 상시근로자수-2016'!AU102</f>
        <v>0</v>
      </c>
      <c r="Z102" s="313">
        <f>'청년 상시근로자수-2016'!AV102</f>
        <v>0</v>
      </c>
      <c r="AA102" s="314">
        <f>'청년 상시근로자수-2016'!AX102</f>
        <v>0</v>
      </c>
      <c r="AB102" s="312">
        <f>'청년 상시근로자수-2016'!AY102</f>
        <v>0</v>
      </c>
      <c r="AC102" s="313">
        <f>'청년 상시근로자수-2016'!AZ102</f>
        <v>0</v>
      </c>
      <c r="AD102" s="314">
        <f>'청년 상시근로자수-2016'!BB102</f>
        <v>0</v>
      </c>
      <c r="AE102" s="312">
        <f>'청년 상시근로자수-2016'!BC102</f>
        <v>0</v>
      </c>
      <c r="AF102" s="313">
        <f>'청년 상시근로자수-2016'!BD102</f>
        <v>0</v>
      </c>
      <c r="AG102" s="314">
        <f>'청년 상시근로자수-2016'!BF102</f>
        <v>0</v>
      </c>
      <c r="AH102" s="312">
        <f>'청년 상시근로자수-2016'!BG102</f>
        <v>0</v>
      </c>
      <c r="AI102" s="313">
        <f>'청년 상시근로자수-2016'!BH102</f>
        <v>0</v>
      </c>
      <c r="AJ102" s="314">
        <f>'청년 상시근로자수-2016'!BJ102</f>
        <v>0</v>
      </c>
      <c r="AK102" s="312">
        <f>'청년 상시근로자수-2016'!BK102</f>
        <v>0</v>
      </c>
      <c r="AL102" s="313">
        <f>'청년 상시근로자수-2016'!BL102</f>
        <v>0</v>
      </c>
      <c r="AM102" s="314">
        <f>'청년 상시근로자수-2016'!BN102</f>
        <v>0</v>
      </c>
      <c r="AN102" s="312">
        <f>'청년 상시근로자수-2016'!BO102</f>
        <v>0</v>
      </c>
      <c r="AO102" s="313">
        <f>'청년 상시근로자수-2016'!BP102</f>
        <v>0</v>
      </c>
      <c r="AP102" s="314">
        <f>'청년 상시근로자수-2016'!BR102</f>
        <v>0</v>
      </c>
      <c r="AQ102" s="429">
        <f t="shared" si="5"/>
        <v>0</v>
      </c>
      <c r="AR102" s="336">
        <f t="shared" si="6"/>
        <v>0</v>
      </c>
      <c r="AS102" s="358">
        <f>'청년 상시근로자수-2016'!CE102</f>
        <v>0</v>
      </c>
      <c r="AT102" s="359">
        <f>'청년 상시근로자수-2016'!CF102</f>
        <v>0</v>
      </c>
      <c r="AU102" s="340">
        <f t="shared" si="7"/>
        <v>0</v>
      </c>
      <c r="AV102" s="308" t="str">
        <f t="shared" si="8"/>
        <v/>
      </c>
    </row>
    <row r="103" spans="1:48" hidden="1">
      <c r="A103" s="327">
        <f t="shared" si="9"/>
        <v>99</v>
      </c>
      <c r="B103" s="318" t="str">
        <f>IF('청년 상시근로자수-2016'!C103="","",'청년 상시근로자수-2016'!C103)</f>
        <v/>
      </c>
      <c r="C103" s="319" t="str">
        <f>IF('청년 상시근로자수-2016'!E103="","",'청년 상시근로자수-2016'!E103)</f>
        <v/>
      </c>
      <c r="D103" s="332" t="str">
        <f>IF('청년 상시근로자수-2016'!I103="","",'청년 상시근로자수-2016'!I103)</f>
        <v/>
      </c>
      <c r="E103" s="332" t="str">
        <f>IF('청년 상시근로자수-2016'!J103="","",'청년 상시근로자수-2016'!J103)</f>
        <v/>
      </c>
      <c r="F103" s="424" t="str">
        <f>IF('청년 상시근로자수-2016'!H103="","",'청년 상시근로자수-2016'!H103)</f>
        <v/>
      </c>
      <c r="G103" s="312">
        <f>'청년 상시근로자수-2016'!W103</f>
        <v>0</v>
      </c>
      <c r="H103" s="313">
        <f>'청년 상시근로자수-2016'!X103</f>
        <v>0</v>
      </c>
      <c r="I103" s="314">
        <f>'청년 상시근로자수-2016'!Z103</f>
        <v>0</v>
      </c>
      <c r="J103" s="312">
        <f>'청년 상시근로자수-2016'!AA103</f>
        <v>0</v>
      </c>
      <c r="K103" s="313">
        <f>'청년 상시근로자수-2016'!AB103</f>
        <v>0</v>
      </c>
      <c r="L103" s="314">
        <f>'청년 상시근로자수-2016'!AD103</f>
        <v>0</v>
      </c>
      <c r="M103" s="312">
        <f>'청년 상시근로자수-2016'!AE103</f>
        <v>0</v>
      </c>
      <c r="N103" s="313">
        <f>'청년 상시근로자수-2016'!AF103</f>
        <v>0</v>
      </c>
      <c r="O103" s="314">
        <f>'청년 상시근로자수-2016'!AH103</f>
        <v>0</v>
      </c>
      <c r="P103" s="312">
        <f>'청년 상시근로자수-2016'!AI103</f>
        <v>0</v>
      </c>
      <c r="Q103" s="313">
        <f>'청년 상시근로자수-2016'!AJ103</f>
        <v>0</v>
      </c>
      <c r="R103" s="314">
        <f>'청년 상시근로자수-2016'!AL103</f>
        <v>0</v>
      </c>
      <c r="S103" s="312">
        <f>'청년 상시근로자수-2016'!AM103</f>
        <v>0</v>
      </c>
      <c r="T103" s="313">
        <f>'청년 상시근로자수-2016'!AN103</f>
        <v>0</v>
      </c>
      <c r="U103" s="314">
        <f>'청년 상시근로자수-2016'!AP103</f>
        <v>0</v>
      </c>
      <c r="V103" s="312">
        <f>'청년 상시근로자수-2016'!AQ103</f>
        <v>0</v>
      </c>
      <c r="W103" s="313">
        <f>'청년 상시근로자수-2016'!AR103</f>
        <v>0</v>
      </c>
      <c r="X103" s="314">
        <f>'청년 상시근로자수-2016'!AT103</f>
        <v>0</v>
      </c>
      <c r="Y103" s="312">
        <f>'청년 상시근로자수-2016'!AU103</f>
        <v>0</v>
      </c>
      <c r="Z103" s="313">
        <f>'청년 상시근로자수-2016'!AV103</f>
        <v>0</v>
      </c>
      <c r="AA103" s="314">
        <f>'청년 상시근로자수-2016'!AX103</f>
        <v>0</v>
      </c>
      <c r="AB103" s="312">
        <f>'청년 상시근로자수-2016'!AY103</f>
        <v>0</v>
      </c>
      <c r="AC103" s="313">
        <f>'청년 상시근로자수-2016'!AZ103</f>
        <v>0</v>
      </c>
      <c r="AD103" s="314">
        <f>'청년 상시근로자수-2016'!BB103</f>
        <v>0</v>
      </c>
      <c r="AE103" s="312">
        <f>'청년 상시근로자수-2016'!BC103</f>
        <v>0</v>
      </c>
      <c r="AF103" s="313">
        <f>'청년 상시근로자수-2016'!BD103</f>
        <v>0</v>
      </c>
      <c r="AG103" s="314">
        <f>'청년 상시근로자수-2016'!BF103</f>
        <v>0</v>
      </c>
      <c r="AH103" s="312">
        <f>'청년 상시근로자수-2016'!BG103</f>
        <v>0</v>
      </c>
      <c r="AI103" s="313">
        <f>'청년 상시근로자수-2016'!BH103</f>
        <v>0</v>
      </c>
      <c r="AJ103" s="314">
        <f>'청년 상시근로자수-2016'!BJ103</f>
        <v>0</v>
      </c>
      <c r="AK103" s="312">
        <f>'청년 상시근로자수-2016'!BK103</f>
        <v>0</v>
      </c>
      <c r="AL103" s="313">
        <f>'청년 상시근로자수-2016'!BL103</f>
        <v>0</v>
      </c>
      <c r="AM103" s="314">
        <f>'청년 상시근로자수-2016'!BN103</f>
        <v>0</v>
      </c>
      <c r="AN103" s="312">
        <f>'청년 상시근로자수-2016'!BO103</f>
        <v>0</v>
      </c>
      <c r="AO103" s="313">
        <f>'청년 상시근로자수-2016'!BP103</f>
        <v>0</v>
      </c>
      <c r="AP103" s="314">
        <f>'청년 상시근로자수-2016'!BR103</f>
        <v>0</v>
      </c>
      <c r="AQ103" s="429">
        <f t="shared" si="5"/>
        <v>0</v>
      </c>
      <c r="AR103" s="336">
        <f t="shared" si="6"/>
        <v>0</v>
      </c>
      <c r="AS103" s="358">
        <f>'청년 상시근로자수-2016'!CE103</f>
        <v>0</v>
      </c>
      <c r="AT103" s="359">
        <f>'청년 상시근로자수-2016'!CF103</f>
        <v>0</v>
      </c>
      <c r="AU103" s="340">
        <f t="shared" si="7"/>
        <v>0</v>
      </c>
      <c r="AV103" s="308" t="str">
        <f t="shared" si="8"/>
        <v/>
      </c>
    </row>
    <row r="104" spans="1:48" ht="10.5" hidden="1" thickBot="1">
      <c r="A104" s="328">
        <f t="shared" si="9"/>
        <v>100</v>
      </c>
      <c r="B104" s="318" t="str">
        <f>IF('청년 상시근로자수-2016'!C104="","",'청년 상시근로자수-2016'!C104)</f>
        <v/>
      </c>
      <c r="C104" s="319" t="str">
        <f>IF('청년 상시근로자수-2016'!E104="","",'청년 상시근로자수-2016'!E104)</f>
        <v/>
      </c>
      <c r="D104" s="332" t="str">
        <f>IF('청년 상시근로자수-2016'!I104="","",'청년 상시근로자수-2016'!I104)</f>
        <v/>
      </c>
      <c r="E104" s="332" t="str">
        <f>IF('청년 상시근로자수-2016'!J104="","",'청년 상시근로자수-2016'!J104)</f>
        <v/>
      </c>
      <c r="F104" s="424" t="str">
        <f>IF('청년 상시근로자수-2016'!H104="","",'청년 상시근로자수-2016'!H104)</f>
        <v/>
      </c>
      <c r="G104" s="312">
        <f>'청년 상시근로자수-2016'!W104</f>
        <v>0</v>
      </c>
      <c r="H104" s="313">
        <f>'청년 상시근로자수-2016'!X104</f>
        <v>0</v>
      </c>
      <c r="I104" s="314">
        <f>'청년 상시근로자수-2016'!Z104</f>
        <v>0</v>
      </c>
      <c r="J104" s="312">
        <f>'청년 상시근로자수-2016'!AA104</f>
        <v>0</v>
      </c>
      <c r="K104" s="313">
        <f>'청년 상시근로자수-2016'!AB104</f>
        <v>0</v>
      </c>
      <c r="L104" s="314">
        <f>'청년 상시근로자수-2016'!AD104</f>
        <v>0</v>
      </c>
      <c r="M104" s="312">
        <f>'청년 상시근로자수-2016'!AE104</f>
        <v>0</v>
      </c>
      <c r="N104" s="313">
        <f>'청년 상시근로자수-2016'!AF104</f>
        <v>0</v>
      </c>
      <c r="O104" s="314">
        <f>'청년 상시근로자수-2016'!AH104</f>
        <v>0</v>
      </c>
      <c r="P104" s="312">
        <f>'청년 상시근로자수-2016'!AI104</f>
        <v>0</v>
      </c>
      <c r="Q104" s="313">
        <f>'청년 상시근로자수-2016'!AJ104</f>
        <v>0</v>
      </c>
      <c r="R104" s="314">
        <f>'청년 상시근로자수-2016'!AL104</f>
        <v>0</v>
      </c>
      <c r="S104" s="312">
        <f>'청년 상시근로자수-2016'!AM104</f>
        <v>0</v>
      </c>
      <c r="T104" s="313">
        <f>'청년 상시근로자수-2016'!AN104</f>
        <v>0</v>
      </c>
      <c r="U104" s="314">
        <f>'청년 상시근로자수-2016'!AP104</f>
        <v>0</v>
      </c>
      <c r="V104" s="312">
        <f>'청년 상시근로자수-2016'!AQ104</f>
        <v>0</v>
      </c>
      <c r="W104" s="313">
        <f>'청년 상시근로자수-2016'!AR104</f>
        <v>0</v>
      </c>
      <c r="X104" s="314">
        <f>'청년 상시근로자수-2016'!AT104</f>
        <v>0</v>
      </c>
      <c r="Y104" s="312">
        <f>'청년 상시근로자수-2016'!AU104</f>
        <v>0</v>
      </c>
      <c r="Z104" s="313">
        <f>'청년 상시근로자수-2016'!AV104</f>
        <v>0</v>
      </c>
      <c r="AA104" s="314">
        <f>'청년 상시근로자수-2016'!AX104</f>
        <v>0</v>
      </c>
      <c r="AB104" s="312">
        <f>'청년 상시근로자수-2016'!AY104</f>
        <v>0</v>
      </c>
      <c r="AC104" s="313">
        <f>'청년 상시근로자수-2016'!AZ104</f>
        <v>0</v>
      </c>
      <c r="AD104" s="314">
        <f>'청년 상시근로자수-2016'!BB104</f>
        <v>0</v>
      </c>
      <c r="AE104" s="312">
        <f>'청년 상시근로자수-2016'!BC104</f>
        <v>0</v>
      </c>
      <c r="AF104" s="313">
        <f>'청년 상시근로자수-2016'!BD104</f>
        <v>0</v>
      </c>
      <c r="AG104" s="314">
        <f>'청년 상시근로자수-2016'!BF104</f>
        <v>0</v>
      </c>
      <c r="AH104" s="312">
        <f>'청년 상시근로자수-2016'!BG104</f>
        <v>0</v>
      </c>
      <c r="AI104" s="313">
        <f>'청년 상시근로자수-2016'!BH104</f>
        <v>0</v>
      </c>
      <c r="AJ104" s="314">
        <f>'청년 상시근로자수-2016'!BJ104</f>
        <v>0</v>
      </c>
      <c r="AK104" s="312">
        <f>'청년 상시근로자수-2016'!BK104</f>
        <v>0</v>
      </c>
      <c r="AL104" s="313">
        <f>'청년 상시근로자수-2016'!BL104</f>
        <v>0</v>
      </c>
      <c r="AM104" s="314">
        <f>'청년 상시근로자수-2016'!BN104</f>
        <v>0</v>
      </c>
      <c r="AN104" s="312">
        <f>'청년 상시근로자수-2016'!BO104</f>
        <v>0</v>
      </c>
      <c r="AO104" s="313">
        <f>'청년 상시근로자수-2016'!BP104</f>
        <v>0</v>
      </c>
      <c r="AP104" s="314">
        <f>'청년 상시근로자수-2016'!BR104</f>
        <v>0</v>
      </c>
      <c r="AQ104" s="429">
        <f t="shared" si="5"/>
        <v>0</v>
      </c>
      <c r="AR104" s="337">
        <f t="shared" si="6"/>
        <v>0</v>
      </c>
      <c r="AS104" s="358">
        <f>'청년 상시근로자수-2016'!CE104</f>
        <v>0</v>
      </c>
      <c r="AT104" s="359">
        <f>'청년 상시근로자수-2016'!CF104</f>
        <v>0</v>
      </c>
      <c r="AU104" s="340">
        <f t="shared" si="7"/>
        <v>0</v>
      </c>
      <c r="AV104" s="308" t="str">
        <f t="shared" si="8"/>
        <v/>
      </c>
    </row>
    <row r="105" spans="1:48" ht="10.5" thickBot="1">
      <c r="G105" s="426">
        <f t="shared" ref="G105:AP105" si="10">SUM(G5:G104)</f>
        <v>7</v>
      </c>
      <c r="H105" s="427">
        <f t="shared" si="10"/>
        <v>222</v>
      </c>
      <c r="I105" s="428">
        <f t="shared" si="10"/>
        <v>5</v>
      </c>
      <c r="J105" s="426">
        <f t="shared" si="10"/>
        <v>6</v>
      </c>
      <c r="K105" s="427">
        <f t="shared" si="10"/>
        <v>223</v>
      </c>
      <c r="L105" s="428">
        <f t="shared" si="10"/>
        <v>4</v>
      </c>
      <c r="M105" s="426">
        <f t="shared" si="10"/>
        <v>7</v>
      </c>
      <c r="N105" s="427">
        <f t="shared" si="10"/>
        <v>225</v>
      </c>
      <c r="O105" s="428">
        <f t="shared" si="10"/>
        <v>5</v>
      </c>
      <c r="P105" s="426">
        <f t="shared" si="10"/>
        <v>7</v>
      </c>
      <c r="Q105" s="427">
        <f t="shared" si="10"/>
        <v>225</v>
      </c>
      <c r="R105" s="428">
        <f t="shared" si="10"/>
        <v>5</v>
      </c>
      <c r="S105" s="426">
        <f t="shared" si="10"/>
        <v>7</v>
      </c>
      <c r="T105" s="427">
        <f t="shared" si="10"/>
        <v>225</v>
      </c>
      <c r="U105" s="428">
        <f t="shared" si="10"/>
        <v>5</v>
      </c>
      <c r="V105" s="426">
        <f t="shared" si="10"/>
        <v>7</v>
      </c>
      <c r="W105" s="427">
        <f t="shared" si="10"/>
        <v>226</v>
      </c>
      <c r="X105" s="428">
        <f t="shared" si="10"/>
        <v>5</v>
      </c>
      <c r="Y105" s="426">
        <f t="shared" si="10"/>
        <v>7</v>
      </c>
      <c r="Z105" s="427">
        <f t="shared" si="10"/>
        <v>226</v>
      </c>
      <c r="AA105" s="428">
        <f t="shared" si="10"/>
        <v>5</v>
      </c>
      <c r="AB105" s="426">
        <f t="shared" si="10"/>
        <v>7</v>
      </c>
      <c r="AC105" s="427">
        <f t="shared" si="10"/>
        <v>226</v>
      </c>
      <c r="AD105" s="428">
        <f t="shared" si="10"/>
        <v>5</v>
      </c>
      <c r="AE105" s="426">
        <f t="shared" si="10"/>
        <v>6</v>
      </c>
      <c r="AF105" s="427">
        <f t="shared" si="10"/>
        <v>229</v>
      </c>
      <c r="AG105" s="428">
        <f t="shared" si="10"/>
        <v>4</v>
      </c>
      <c r="AH105" s="426">
        <f t="shared" si="10"/>
        <v>6</v>
      </c>
      <c r="AI105" s="427">
        <f t="shared" si="10"/>
        <v>229</v>
      </c>
      <c r="AJ105" s="428">
        <f t="shared" si="10"/>
        <v>4</v>
      </c>
      <c r="AK105" s="426">
        <f t="shared" si="10"/>
        <v>6</v>
      </c>
      <c r="AL105" s="427">
        <f t="shared" si="10"/>
        <v>229</v>
      </c>
      <c r="AM105" s="428">
        <f t="shared" si="10"/>
        <v>4</v>
      </c>
      <c r="AN105" s="426">
        <f t="shared" si="10"/>
        <v>6</v>
      </c>
      <c r="AO105" s="427">
        <f t="shared" si="10"/>
        <v>229</v>
      </c>
      <c r="AP105" s="428">
        <f t="shared" si="10"/>
        <v>4</v>
      </c>
      <c r="AQ105" s="430">
        <f>SUM(AQ5:AQ104)</f>
        <v>79</v>
      </c>
      <c r="AR105" s="353">
        <f>SUM(AR5:AR104)</f>
        <v>55</v>
      </c>
      <c r="AS105" s="355">
        <f>SUM(AS5:AS104)</f>
        <v>106947841</v>
      </c>
      <c r="AT105" s="355">
        <f t="shared" ref="AT105" si="11">SUM(AT5:AT104)</f>
        <v>35730954</v>
      </c>
      <c r="AU105" s="341">
        <f>SUM(AU5:AU104)</f>
        <v>142678795</v>
      </c>
    </row>
    <row r="106" spans="1:48">
      <c r="AQ106" s="308" t="b">
        <f>'청년 상시근로자수-2016'!BS105=AQ105</f>
        <v>1</v>
      </c>
      <c r="AR106" s="346" t="b">
        <f>'청년 상시근로자수-2016'!BT105=AR105</f>
        <v>1</v>
      </c>
      <c r="AS106" s="346" t="b">
        <f>'청년 상시근로자수-2016'!CE105=AS105</f>
        <v>1</v>
      </c>
      <c r="AT106" s="346" t="b">
        <f>'청년 상시근로자수-2016'!CF105=AT105</f>
        <v>1</v>
      </c>
      <c r="AU106" s="346" t="b">
        <f>'청년 상시근로자수-2016'!CG105=AU105</f>
        <v>1</v>
      </c>
    </row>
    <row r="107" spans="1:48" ht="16.5" customHeight="1">
      <c r="AN107" s="1159" t="str">
        <f>'고용증대 상시근로자수-2017(장애인적용)'!BR106</f>
        <v>사업연도월수</v>
      </c>
      <c r="AO107" s="1159"/>
      <c r="AP107" s="1159"/>
      <c r="AQ107" s="348">
        <f>'고용증대 상시근로자수-2017(장애인적용)'!BS106</f>
        <v>12</v>
      </c>
      <c r="AR107" s="348">
        <f>AQ107</f>
        <v>12</v>
      </c>
      <c r="AT107" s="351"/>
    </row>
    <row r="108" spans="1:48" ht="16.5" customHeight="1">
      <c r="AN108" s="1159" t="s">
        <v>671</v>
      </c>
      <c r="AO108" s="1159"/>
      <c r="AP108" s="1159"/>
      <c r="AQ108" s="352">
        <f>AQ105/AQ107</f>
        <v>6.583333333333333</v>
      </c>
      <c r="AR108" s="352">
        <f>AR105/AR107</f>
        <v>4.583333333333333</v>
      </c>
      <c r="AT108" s="351"/>
    </row>
    <row r="109" spans="1:48" ht="19.5">
      <c r="AN109" s="1160" t="str">
        <f>A2</f>
        <v>2016년</v>
      </c>
      <c r="AO109" s="1160"/>
      <c r="AP109" s="1161"/>
      <c r="AQ109" s="350" t="str">
        <f>AQ4</f>
        <v>상시
근로자수</v>
      </c>
      <c r="AR109" s="362" t="str">
        <f>AR4</f>
        <v>청년
등
근로자수</v>
      </c>
    </row>
    <row r="110" spans="1:48">
      <c r="AN110" s="1162"/>
      <c r="AO110" s="1162"/>
      <c r="AP110" s="1163"/>
      <c r="AQ110" s="354">
        <f>'청년 상시근로자수-2016'!BS110</f>
        <v>6.58</v>
      </c>
      <c r="AR110" s="354">
        <f>'청년 상시근로자수-2016'!BT110</f>
        <v>4.58</v>
      </c>
    </row>
    <row r="111" spans="1:48">
      <c r="AQ111" s="347" t="b">
        <f>'청년 상시근로자수-2016'!BS110=AQ110</f>
        <v>1</v>
      </c>
      <c r="AR111" s="308" t="b">
        <f>'청년 상시근로자수-2016'!BT110=AR110</f>
        <v>1</v>
      </c>
    </row>
  </sheetData>
  <mergeCells count="23">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Q3:AR3"/>
    <mergeCell ref="AS3:AU3"/>
    <mergeCell ref="AN107:AP107"/>
    <mergeCell ref="AN108:AP108"/>
    <mergeCell ref="AN109:AP110"/>
    <mergeCell ref="AN3:AP3"/>
  </mergeCells>
  <phoneticPr fontId="2" type="noConversion"/>
  <conditionalFormatting sqref="F5:F104">
    <cfRule type="cellIs" dxfId="762" priority="24" operator="equal">
      <formula>"남"</formula>
    </cfRule>
  </conditionalFormatting>
  <conditionalFormatting sqref="G5:G104">
    <cfRule type="cellIs" dxfId="761" priority="23" operator="equal">
      <formula>1</formula>
    </cfRule>
  </conditionalFormatting>
  <conditionalFormatting sqref="G5:G104">
    <cfRule type="cellIs" dxfId="760" priority="22" operator="equal">
      <formula>0</formula>
    </cfRule>
  </conditionalFormatting>
  <conditionalFormatting sqref="H5:H104">
    <cfRule type="cellIs" dxfId="759" priority="21" operator="equal">
      <formula>1</formula>
    </cfRule>
  </conditionalFormatting>
  <conditionalFormatting sqref="H5:H104">
    <cfRule type="cellIs" dxfId="758" priority="20" operator="lessThan">
      <formula>30</formula>
    </cfRule>
  </conditionalFormatting>
  <conditionalFormatting sqref="H5:H104">
    <cfRule type="cellIs" dxfId="757" priority="19" operator="between">
      <formula>30</formula>
      <formula>31</formula>
    </cfRule>
  </conditionalFormatting>
  <conditionalFormatting sqref="I5:I104">
    <cfRule type="cellIs" dxfId="756" priority="18" operator="equal">
      <formula>1</formula>
    </cfRule>
  </conditionalFormatting>
  <conditionalFormatting sqref="M5:M104 P5:P104 S5:S104 V5:V104 Y5:Y104 AB5:AB104 AE5:AE104 AH5:AH104 AK5:AK104 AN5:AN104 J5:J104">
    <cfRule type="cellIs" dxfId="755" priority="17" operator="equal">
      <formula>1</formula>
    </cfRule>
  </conditionalFormatting>
  <conditionalFormatting sqref="M5:M104 P5:P104 S5:S104 V5:V104 Y5:Y104 AB5:AB104 AE5:AE104 AH5:AH104 AK5:AK104 AN5:AN104 J5:J104">
    <cfRule type="cellIs" dxfId="754" priority="16" operator="equal">
      <formula>0</formula>
    </cfRule>
  </conditionalFormatting>
  <conditionalFormatting sqref="N5:N104 Q5:Q104 T5:T104 W5:W104 Z5:Z104 AC5:AC104 AF5:AF104 AI5:AI104 AL5:AL104 AO5:AO104 K5:K104">
    <cfRule type="cellIs" dxfId="753" priority="15" operator="equal">
      <formula>1</formula>
    </cfRule>
  </conditionalFormatting>
  <conditionalFormatting sqref="N5:N104 Q5:Q104 T5:T104 W5:W104 Z5:Z104 AC5:AC104 AF5:AF104 AI5:AI104 AL5:AL104 AO5:AO104 K5:K104">
    <cfRule type="cellIs" dxfId="752" priority="14" operator="lessThan">
      <formula>30</formula>
    </cfRule>
  </conditionalFormatting>
  <conditionalFormatting sqref="N5:N104 Q5:Q104 T5:T104 W5:W104 Z5:Z104 AC5:AC104 AF5:AF104 AI5:AI104 AL5:AL104 AO5:AO104 K5:K104">
    <cfRule type="cellIs" dxfId="751" priority="13" operator="between">
      <formula>30</formula>
      <formula>31</formula>
    </cfRule>
  </conditionalFormatting>
  <conditionalFormatting sqref="O5:O104 R5:R104 U5:U104 X5:X104 AA5:AA104 AD5:AD104 AG5:AG104 AJ5:AJ104 AM5:AM104 AP5:AP104 L5:L104">
    <cfRule type="cellIs" dxfId="750" priority="12" operator="equal">
      <formula>1</formula>
    </cfRule>
  </conditionalFormatting>
  <conditionalFormatting sqref="AQ5:AR104">
    <cfRule type="cellIs" dxfId="749" priority="3" operator="between">
      <formula>1</formula>
      <formula>11</formula>
    </cfRule>
    <cfRule type="cellIs" dxfId="748" priority="4" operator="equal">
      <formula>0</formula>
    </cfRule>
    <cfRule type="cellIs" dxfId="747" priority="5" operator="equal">
      <formula>12</formula>
    </cfRule>
  </conditionalFormatting>
  <conditionalFormatting sqref="AQ106:AU106">
    <cfRule type="cellIs" dxfId="746" priority="2" operator="equal">
      <formula>TRUE</formula>
    </cfRule>
  </conditionalFormatting>
  <conditionalFormatting sqref="AQ111:AR111">
    <cfRule type="cellIs" dxfId="745"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B852-21E8-4BC1-AF3E-23BC86CA4EC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43101</v>
      </c>
      <c r="J14" s="760"/>
      <c r="K14" s="760"/>
      <c r="L14" s="760"/>
      <c r="M14" s="760"/>
      <c r="N14" s="760"/>
      <c r="O14" s="760"/>
      <c r="P14" s="74" t="s">
        <v>107</v>
      </c>
      <c r="Q14" s="74"/>
      <c r="R14" s="760">
        <f>EOMONTH(I14,11)</f>
        <v>43465</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C19" s="471" t="b">
        <f>'2017결재용'!AQ110=J20</f>
        <v>1</v>
      </c>
      <c r="AF19" t="s">
        <v>163</v>
      </c>
    </row>
    <row r="20" spans="1:34" ht="17.25" thickBot="1">
      <c r="A20" s="765">
        <f>'2018결재용'!AQ110</f>
        <v>10.41</v>
      </c>
      <c r="B20" s="766"/>
      <c r="C20" s="766"/>
      <c r="D20" s="766"/>
      <c r="E20" s="766"/>
      <c r="F20" s="766"/>
      <c r="G20" s="766"/>
      <c r="H20" s="766"/>
      <c r="I20" s="766"/>
      <c r="J20" s="766">
        <f>'고용증대 상시근로자수-2017(장애인적용)'!BS110</f>
        <v>8.5</v>
      </c>
      <c r="K20" s="766"/>
      <c r="L20" s="766"/>
      <c r="M20" s="766"/>
      <c r="N20" s="766"/>
      <c r="O20" s="766"/>
      <c r="P20" s="766"/>
      <c r="Q20" s="766"/>
      <c r="R20" s="766"/>
      <c r="S20" s="767">
        <f>IF(TRUNC(A20,2)-TRUNC(J20,2)&gt;=0,TRUNC(A20,2)-TRUNC(J20,2),0)</f>
        <v>1.9100000000000001</v>
      </c>
      <c r="T20" s="767"/>
      <c r="U20" s="767"/>
      <c r="V20" s="767"/>
      <c r="W20" s="767"/>
      <c r="X20" s="767"/>
      <c r="Y20" s="767"/>
      <c r="Z20" s="767"/>
      <c r="AA20" s="768"/>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C22" s="471" t="b">
        <f>'2017결재용'!AR110=J23</f>
        <v>1</v>
      </c>
      <c r="AF22" t="s">
        <v>167</v>
      </c>
    </row>
    <row r="23" spans="1:34" ht="17.25" thickBot="1">
      <c r="A23" s="765">
        <f>'2018결재용'!AR110</f>
        <v>8.41</v>
      </c>
      <c r="B23" s="766"/>
      <c r="C23" s="766"/>
      <c r="D23" s="766"/>
      <c r="E23" s="766"/>
      <c r="F23" s="766"/>
      <c r="G23" s="766"/>
      <c r="H23" s="766"/>
      <c r="I23" s="766"/>
      <c r="J23" s="766">
        <f>'고용증대 상시근로자수-2017(장애인적용)'!BT110</f>
        <v>6.5</v>
      </c>
      <c r="K23" s="766"/>
      <c r="L23" s="766"/>
      <c r="M23" s="766"/>
      <c r="N23" s="766"/>
      <c r="O23" s="766"/>
      <c r="P23" s="766"/>
      <c r="Q23" s="766"/>
      <c r="R23" s="766"/>
      <c r="S23" s="767">
        <f>IF(TRUNC(A23,2)-TRUNC(J23,2)&gt;=0,TRUNC(A23,2)-TRUNC(J23,2),0)</f>
        <v>1.9100000000000001</v>
      </c>
      <c r="T23" s="767"/>
      <c r="U23" s="767"/>
      <c r="V23" s="767"/>
      <c r="W23" s="767"/>
      <c r="X23" s="767"/>
      <c r="Y23" s="767"/>
      <c r="Z23" s="767"/>
      <c r="AA23" s="768"/>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D25" t="s">
        <v>636</v>
      </c>
      <c r="AE25" s="218">
        <f>AE24*5/12</f>
        <v>4775000</v>
      </c>
      <c r="AF25" t="s">
        <v>169</v>
      </c>
    </row>
    <row r="26" spans="1:34" ht="17.25" thickBot="1">
      <c r="A26" s="765">
        <f>A20-A23</f>
        <v>2</v>
      </c>
      <c r="B26" s="766"/>
      <c r="C26" s="766"/>
      <c r="D26" s="766"/>
      <c r="E26" s="766"/>
      <c r="F26" s="766"/>
      <c r="G26" s="766"/>
      <c r="H26" s="766"/>
      <c r="I26" s="766"/>
      <c r="J26" s="766">
        <f>J20-J23</f>
        <v>2</v>
      </c>
      <c r="K26" s="766"/>
      <c r="L26" s="766"/>
      <c r="M26" s="766"/>
      <c r="N26" s="766"/>
      <c r="O26" s="766"/>
      <c r="P26" s="766"/>
      <c r="Q26" s="766"/>
      <c r="R26" s="766"/>
      <c r="S26" s="767">
        <f>IF(TRUNC(A26,2)-TRUNC(J26,2)&gt;=0,TRUNC(A26,2)-TRUNC(J26,2),0)</f>
        <v>0</v>
      </c>
      <c r="T26" s="767"/>
      <c r="U26" s="767"/>
      <c r="V26" s="767"/>
      <c r="W26" s="767"/>
      <c r="X26" s="767"/>
      <c r="Y26" s="767"/>
      <c r="Z26" s="767"/>
      <c r="AA26" s="768"/>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f>IF(S23&gt;0,S23,0)</f>
        <v>1.9100000000000001</v>
      </c>
      <c r="K31" s="799"/>
      <c r="L31" s="799"/>
      <c r="M31" s="799"/>
      <c r="N31" s="799"/>
      <c r="O31" s="800"/>
      <c r="P31" s="801" t="str">
        <f>TRUNC(AC31/10000000,0)&amp;"천"&amp;RIGHT(TRUNC(AC31/1000000,0),1)&amp;"백만원"</f>
        <v>1천2백만원</v>
      </c>
      <c r="Q31" s="802"/>
      <c r="R31" s="802"/>
      <c r="S31" s="803"/>
      <c r="T31" s="819">
        <f>J31*AC31</f>
        <v>22920000</v>
      </c>
      <c r="U31" s="820"/>
      <c r="V31" s="820"/>
      <c r="W31" s="820"/>
      <c r="X31" s="820"/>
      <c r="Y31" s="820"/>
      <c r="Z31" s="820"/>
      <c r="AA31" s="820"/>
      <c r="AC31" s="111">
        <v>12000000</v>
      </c>
      <c r="AE31" s="218">
        <f>T31*20%</f>
        <v>4584000</v>
      </c>
      <c r="AF31" t="s">
        <v>175</v>
      </c>
    </row>
    <row r="32" spans="1:34" ht="17.25" customHeight="1">
      <c r="A32" s="788"/>
      <c r="B32" s="789"/>
      <c r="C32" s="795"/>
      <c r="D32" s="796"/>
      <c r="E32" s="797"/>
      <c r="F32" s="804" t="s">
        <v>348</v>
      </c>
      <c r="G32" s="805"/>
      <c r="H32" s="805"/>
      <c r="I32" s="806"/>
      <c r="J32" s="804">
        <f>IF(S26&gt;0,S26,0)</f>
        <v>0</v>
      </c>
      <c r="K32" s="805"/>
      <c r="L32" s="805"/>
      <c r="M32" s="805"/>
      <c r="N32" s="805"/>
      <c r="O32" s="806"/>
      <c r="P32" s="801" t="str">
        <f>TRUNC(AC32/1000000,0)&amp;"백"&amp;RIGHT(TRUNC(AC32/100000,0),1)&amp;"십만원"</f>
        <v>7백7십만원</v>
      </c>
      <c r="Q32" s="802"/>
      <c r="R32" s="802"/>
      <c r="S32" s="803"/>
      <c r="T32" s="807">
        <f>J32*AC32</f>
        <v>0</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f>SUM(J29:O32)</f>
        <v>1.9100000000000001</v>
      </c>
      <c r="K33" s="812"/>
      <c r="L33" s="812"/>
      <c r="M33" s="812"/>
      <c r="N33" s="812"/>
      <c r="O33" s="813"/>
      <c r="P33" s="814"/>
      <c r="Q33" s="815"/>
      <c r="R33" s="815"/>
      <c r="S33" s="816"/>
      <c r="T33" s="817">
        <f>SUM(T29:AA32)</f>
        <v>22920000</v>
      </c>
      <c r="U33" s="818"/>
      <c r="V33" s="818"/>
      <c r="W33" s="818"/>
      <c r="X33" s="818"/>
      <c r="Y33" s="818"/>
      <c r="Z33" s="818"/>
      <c r="AA33" s="818"/>
      <c r="AE33" s="218">
        <f>AE31/2</f>
        <v>2292000</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f>AE33</f>
        <v>2292000</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f>AE35*5/12</f>
        <v>955000</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f>AE35-AE37</f>
        <v>1337000</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f>A20</f>
        <v>10.41</v>
      </c>
      <c r="B45" s="766"/>
      <c r="C45" s="766"/>
      <c r="D45" s="766"/>
      <c r="E45" s="766"/>
      <c r="F45" s="766"/>
      <c r="G45" s="766"/>
      <c r="H45" s="766"/>
      <c r="I45" s="766"/>
      <c r="J45" s="766">
        <f>J20</f>
        <v>8.5</v>
      </c>
      <c r="K45" s="766"/>
      <c r="L45" s="766"/>
      <c r="M45" s="766"/>
      <c r="N45" s="766"/>
      <c r="O45" s="766"/>
      <c r="P45" s="766"/>
      <c r="Q45" s="766"/>
      <c r="R45" s="766"/>
      <c r="S45" s="829">
        <f>IF(TRUNC(A45,2)-TRUNC(J45,2)&gt;=0,TRUNC(A45,2)-TRUNC(J45,2),0)</f>
        <v>1.9100000000000001</v>
      </c>
      <c r="T45" s="829"/>
      <c r="U45" s="829"/>
      <c r="V45" s="829"/>
      <c r="W45" s="829"/>
      <c r="X45" s="829"/>
      <c r="Y45" s="829"/>
      <c r="Z45" s="829"/>
      <c r="AA45" s="83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f>W60*20%</f>
        <v>4584000</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f>SUM(T33,T36,T39,W48:AA49,W57:AA58)</f>
        <v>22920000</v>
      </c>
      <c r="X60" s="865"/>
      <c r="Y60" s="865"/>
      <c r="Z60" s="865"/>
      <c r="AA60" s="86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207</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207</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744" priority="20" operator="lessThan">
      <formula>0</formula>
    </cfRule>
  </conditionalFormatting>
  <conditionalFormatting sqref="AC23">
    <cfRule type="cellIs" dxfId="743" priority="19" operator="lessThan">
      <formula>0</formula>
    </cfRule>
  </conditionalFormatting>
  <conditionalFormatting sqref="AC26">
    <cfRule type="cellIs" dxfId="742" priority="17" operator="equal">
      <formula>0</formula>
    </cfRule>
    <cfRule type="cellIs" dxfId="741" priority="18" operator="lessThan">
      <formula>0</formula>
    </cfRule>
  </conditionalFormatting>
  <conditionalFormatting sqref="AC45">
    <cfRule type="cellIs" dxfId="740" priority="15" operator="equal">
      <formula>0</formula>
    </cfRule>
    <cfRule type="cellIs" dxfId="739" priority="16" operator="lessThan">
      <formula>0</formula>
    </cfRule>
  </conditionalFormatting>
  <conditionalFormatting sqref="A48:F49">
    <cfRule type="cellIs" dxfId="738" priority="14" operator="greaterThan">
      <formula>$AC$45&gt;0</formula>
    </cfRule>
  </conditionalFormatting>
  <conditionalFormatting sqref="A50:F50">
    <cfRule type="cellIs" dxfId="737" priority="13" operator="lessThan">
      <formula>$AC$45&lt;0</formula>
    </cfRule>
  </conditionalFormatting>
  <conditionalFormatting sqref="G48:L48">
    <cfRule type="cellIs" dxfId="736" priority="12" operator="greaterThan">
      <formula>$S$23&gt;0</formula>
    </cfRule>
  </conditionalFormatting>
  <conditionalFormatting sqref="G49:L49">
    <cfRule type="cellIs" dxfId="735" priority="11" operator="lessThan">
      <formula>$S$23&lt;0</formula>
    </cfRule>
  </conditionalFormatting>
  <conditionalFormatting sqref="AC54">
    <cfRule type="cellIs" dxfId="734" priority="9" operator="equal">
      <formula>0</formula>
    </cfRule>
    <cfRule type="cellIs" dxfId="733" priority="10" operator="lessThan">
      <formula>0</formula>
    </cfRule>
  </conditionalFormatting>
  <conditionalFormatting sqref="A57:F58">
    <cfRule type="cellIs" dxfId="732" priority="8" operator="greaterThan">
      <formula>$AC$45&gt;0</formula>
    </cfRule>
  </conditionalFormatting>
  <conditionalFormatting sqref="A59:F59">
    <cfRule type="cellIs" dxfId="731" priority="7" operator="lessThan">
      <formula>$AC$45&lt;0</formula>
    </cfRule>
  </conditionalFormatting>
  <conditionalFormatting sqref="G57:L57">
    <cfRule type="cellIs" dxfId="730" priority="6" operator="greaterThan">
      <formula>$S$23&gt;0</formula>
    </cfRule>
  </conditionalFormatting>
  <conditionalFormatting sqref="G58:L58">
    <cfRule type="cellIs" dxfId="729" priority="5" operator="lessThan">
      <formula>$S$23&lt;0</formula>
    </cfRule>
  </conditionalFormatting>
  <conditionalFormatting sqref="AC19">
    <cfRule type="cellIs" dxfId="728" priority="2" operator="equal">
      <formula>FALSE</formula>
    </cfRule>
    <cfRule type="cellIs" dxfId="727" priority="4" operator="equal">
      <formula>TRUE</formula>
    </cfRule>
  </conditionalFormatting>
  <conditionalFormatting sqref="AC22">
    <cfRule type="cellIs" dxfId="726" priority="1" operator="equal">
      <formula>FALSE</formula>
    </cfRule>
    <cfRule type="cellIs" dxfId="725"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A847-8B2B-4D07-90F8-8F53544DD7E0}">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W105" sqref="W105"/>
    </sheetView>
  </sheetViews>
  <sheetFormatPr defaultRowHeight="12.75" customHeight="1"/>
  <cols>
    <col min="1" max="1" width="3" style="22" customWidth="1"/>
    <col min="2" max="2" width="7.5" style="22" hidden="1"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4" width="9" style="22"/>
    <col min="75" max="75" width="9.5" style="22" bestFit="1" customWidth="1"/>
    <col min="76" max="77" width="9" style="22"/>
    <col min="78" max="78" width="10.875" style="22" customWidth="1"/>
    <col min="79" max="79" width="12.25" style="22" customWidth="1"/>
    <col min="80" max="80" width="11.5" style="22" customWidth="1"/>
    <col min="81" max="83" width="9" style="22"/>
    <col min="84" max="86" width="11.25" style="22" customWidth="1"/>
    <col min="87" max="16384" width="9" style="22"/>
  </cols>
  <sheetData>
    <row r="1" spans="1:87" ht="20.25">
      <c r="A1" s="14">
        <v>43100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42766</v>
      </c>
      <c r="X3" s="120"/>
      <c r="Y3" s="120"/>
      <c r="Z3" s="121"/>
      <c r="AA3" s="119">
        <f>EOMONTH($A$1,-10)</f>
        <v>42794</v>
      </c>
      <c r="AB3" s="120"/>
      <c r="AC3" s="120"/>
      <c r="AD3" s="121"/>
      <c r="AE3" s="119">
        <f>EOMONTH($A$1,-9)</f>
        <v>42825</v>
      </c>
      <c r="AF3" s="120"/>
      <c r="AG3" s="120"/>
      <c r="AH3" s="121"/>
      <c r="AI3" s="119">
        <f>EOMONTH($A$1,-8)</f>
        <v>42855</v>
      </c>
      <c r="AJ3" s="120"/>
      <c r="AK3" s="120"/>
      <c r="AL3" s="121"/>
      <c r="AM3" s="119">
        <f>EOMONTH($A$1,-7)</f>
        <v>42886</v>
      </c>
      <c r="AN3" s="120"/>
      <c r="AO3" s="120"/>
      <c r="AP3" s="121"/>
      <c r="AQ3" s="119">
        <f>EOMONTH($A$1,-6)</f>
        <v>42916</v>
      </c>
      <c r="AR3" s="120"/>
      <c r="AS3" s="120"/>
      <c r="AT3" s="121"/>
      <c r="AU3" s="119">
        <f>EOMONTH($A$1,-5)</f>
        <v>42947</v>
      </c>
      <c r="AV3" s="120"/>
      <c r="AW3" s="120"/>
      <c r="AX3" s="121"/>
      <c r="AY3" s="119">
        <f>EOMONTH($A$1,-4)</f>
        <v>42978</v>
      </c>
      <c r="AZ3" s="120"/>
      <c r="BA3" s="120"/>
      <c r="BB3" s="121"/>
      <c r="BC3" s="119">
        <f>EOMONTH($A$1,-3)</f>
        <v>43008</v>
      </c>
      <c r="BD3" s="120"/>
      <c r="BE3" s="120"/>
      <c r="BF3" s="121"/>
      <c r="BG3" s="119">
        <f>EOMONTH($A$1,-2)</f>
        <v>43039</v>
      </c>
      <c r="BH3" s="120"/>
      <c r="BI3" s="120"/>
      <c r="BJ3" s="121"/>
      <c r="BK3" s="119">
        <f>EOMONTH($A$1,-1)</f>
        <v>43069</v>
      </c>
      <c r="BL3" s="120"/>
      <c r="BM3" s="120"/>
      <c r="BN3" s="121"/>
      <c r="BO3" s="119">
        <f>EOMONTH($A$1,0)</f>
        <v>43100</v>
      </c>
      <c r="BP3" s="120"/>
      <c r="BQ3" s="120"/>
      <c r="BR3" s="121"/>
      <c r="BS3" s="3"/>
      <c r="BT3" s="3"/>
      <c r="BU3" s="58" t="s">
        <v>24</v>
      </c>
      <c r="BZ3" s="267" t="s">
        <v>645</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2017.01.31현재 나이</v>
      </c>
      <c r="Y4" s="61" t="str">
        <f>TEXT(W3,"yyyy.mm.dd")&amp;"현재 군복무 차감 나이"</f>
        <v>2017.01.31현재 군복무 차감 나이</v>
      </c>
      <c r="Z4" s="64" t="s">
        <v>472</v>
      </c>
      <c r="AA4" s="62" t="s">
        <v>71</v>
      </c>
      <c r="AB4" s="61" t="str">
        <f>TEXT(AA3,"yyyy.mm.dd")&amp;"현재 나이"</f>
        <v>2017.02.28현재 나이</v>
      </c>
      <c r="AC4" s="61" t="str">
        <f>TEXT(AA3,"yyyy.mm.dd")&amp;"현재 군복무 차감 나이"</f>
        <v>2017.02.28현재 군복무 차감 나이</v>
      </c>
      <c r="AD4" s="64" t="s">
        <v>472</v>
      </c>
      <c r="AE4" s="62" t="s">
        <v>72</v>
      </c>
      <c r="AF4" s="61" t="str">
        <f>TEXT(AE3,"yyyy.mm.dd")&amp;"현재 나이"</f>
        <v>2017.03.31현재 나이</v>
      </c>
      <c r="AG4" s="61" t="str">
        <f>TEXT(AE3,"yyyy.mm.dd")&amp;"현재 군복무 차감 나이"</f>
        <v>2017.03.31현재 군복무 차감 나이</v>
      </c>
      <c r="AH4" s="64" t="s">
        <v>472</v>
      </c>
      <c r="AI4" s="62" t="s">
        <v>73</v>
      </c>
      <c r="AJ4" s="61" t="str">
        <f>TEXT(AI3,"yyyy.mm.dd")&amp;"현재 나이"</f>
        <v>2017.04.30현재 나이</v>
      </c>
      <c r="AK4" s="61" t="str">
        <f>TEXT(AI3,"yyyy.mm.dd")&amp;"현재 군복무 차감 나이"</f>
        <v>2017.04.30현재 군복무 차감 나이</v>
      </c>
      <c r="AL4" s="64" t="s">
        <v>472</v>
      </c>
      <c r="AM4" s="62" t="s">
        <v>74</v>
      </c>
      <c r="AN4" s="61" t="str">
        <f>TEXT(AM3,"yyyy.mm.dd")&amp;"현재 나이"</f>
        <v>2017.05.31현재 나이</v>
      </c>
      <c r="AO4" s="61" t="str">
        <f>TEXT(AM3,"yyyy.mm.dd")&amp;"현재 군복무 차감 나이"</f>
        <v>2017.05.31현재 군복무 차감 나이</v>
      </c>
      <c r="AP4" s="64" t="s">
        <v>472</v>
      </c>
      <c r="AQ4" s="62" t="s">
        <v>75</v>
      </c>
      <c r="AR4" s="61" t="str">
        <f>TEXT(AQ3,"yyyy.mm.dd")&amp;"현재 나이"</f>
        <v>2017.06.30현재 나이</v>
      </c>
      <c r="AS4" s="61" t="str">
        <f>TEXT(AQ3,"yyyy.mm.dd")&amp;"현재 군복무 차감 나이"</f>
        <v>2017.06.30현재 군복무 차감 나이</v>
      </c>
      <c r="AT4" s="64" t="s">
        <v>472</v>
      </c>
      <c r="AU4" s="62" t="s">
        <v>76</v>
      </c>
      <c r="AV4" s="61" t="str">
        <f>TEXT(AU3,"yyyy.mm.dd")&amp;"현재 나이"</f>
        <v>2017.07.31현재 나이</v>
      </c>
      <c r="AW4" s="61" t="str">
        <f>TEXT(AU3,"yyyy.mm.dd")&amp;"현재 군복무 차감 나이"</f>
        <v>2017.07.31현재 군복무 차감 나이</v>
      </c>
      <c r="AX4" s="64" t="s">
        <v>472</v>
      </c>
      <c r="AY4" s="62" t="s">
        <v>77</v>
      </c>
      <c r="AZ4" s="61" t="str">
        <f>TEXT(AY3,"yyyy.mm.dd")&amp;"현재 나이"</f>
        <v>2017.08.31현재 나이</v>
      </c>
      <c r="BA4" s="61" t="str">
        <f>TEXT(AY3,"yyyy.mm.dd")&amp;"현재 군복무 차감 나이"</f>
        <v>2017.08.31현재 군복무 차감 나이</v>
      </c>
      <c r="BB4" s="64" t="s">
        <v>472</v>
      </c>
      <c r="BC4" s="62" t="s">
        <v>78</v>
      </c>
      <c r="BD4" s="61" t="str">
        <f>TEXT(BC3,"yyyy.mm.dd")&amp;"현재 나이"</f>
        <v>2017.09.30현재 나이</v>
      </c>
      <c r="BE4" s="61" t="str">
        <f>TEXT(BC3,"yyyy.mm.dd")&amp;"현재 군복무 차감 나이"</f>
        <v>2017.09.30현재 군복무 차감 나이</v>
      </c>
      <c r="BF4" s="64" t="s">
        <v>472</v>
      </c>
      <c r="BG4" s="62" t="s">
        <v>79</v>
      </c>
      <c r="BH4" s="61" t="str">
        <f>TEXT(BG3,"yyyy.mm.dd")&amp;"현재 나이"</f>
        <v>2017.10.31현재 나이</v>
      </c>
      <c r="BI4" s="61" t="str">
        <f>TEXT(BG3,"yyyy.mm.dd")&amp;"현재 군복무 차감 나이"</f>
        <v>2017.10.31현재 군복무 차감 나이</v>
      </c>
      <c r="BJ4" s="64" t="s">
        <v>472</v>
      </c>
      <c r="BK4" s="62" t="s">
        <v>80</v>
      </c>
      <c r="BL4" s="61" t="str">
        <f>TEXT(BK3,"yyyy.mm.dd")&amp;"현재 나이"</f>
        <v>2017.11.30현재 나이</v>
      </c>
      <c r="BM4" s="61" t="str">
        <f>TEXT(BK3,"yyyy.mm.dd")&amp;"현재 군복무 차감 나이"</f>
        <v>2017.11.30현재 군복무 차감 나이</v>
      </c>
      <c r="BN4" s="64" t="s">
        <v>472</v>
      </c>
      <c r="BO4" s="62" t="s">
        <v>81</v>
      </c>
      <c r="BP4" s="61" t="str">
        <f>TEXT(BO3,"yyyy.mm.dd")&amp;"현재 나이"</f>
        <v>2017.12.31현재 나이</v>
      </c>
      <c r="BQ4" s="61" t="str">
        <f>TEXT(BO3,"yyyy.mm.dd")&amp;"현재 군복무 차감 나이"</f>
        <v>2017.12.31현재 군복무 차감 나이</v>
      </c>
      <c r="BR4" s="64" t="s">
        <v>472</v>
      </c>
      <c r="BS4" s="55" t="s">
        <v>343</v>
      </c>
      <c r="BT4" s="56" t="s">
        <v>342</v>
      </c>
      <c r="BU4" s="269" t="s">
        <v>677</v>
      </c>
      <c r="BV4" s="269" t="s">
        <v>56</v>
      </c>
      <c r="BW4" s="4"/>
      <c r="BZ4" s="269" t="s">
        <v>678</v>
      </c>
      <c r="CA4" s="269" t="s">
        <v>679</v>
      </c>
      <c r="CB4" s="269" t="s">
        <v>680</v>
      </c>
      <c r="CC4" s="268" t="s">
        <v>646</v>
      </c>
      <c r="CD4" s="268" t="s">
        <v>647</v>
      </c>
      <c r="CE4" s="268" t="s">
        <v>650</v>
      </c>
      <c r="CF4" s="277" t="s">
        <v>130</v>
      </c>
      <c r="CG4" s="269" t="s">
        <v>131</v>
      </c>
      <c r="CH4" s="268" t="s">
        <v>648</v>
      </c>
      <c r="CI4" s="268" t="s">
        <v>24</v>
      </c>
    </row>
    <row r="5" spans="1:87" ht="16.5" customHeight="1" thickBot="1">
      <c r="A5" s="23">
        <v>1</v>
      </c>
      <c r="B5" s="142" t="s">
        <v>8</v>
      </c>
      <c r="C5" s="167" t="s">
        <v>696</v>
      </c>
      <c r="D5" s="168">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25</v>
      </c>
      <c r="Y5" s="54" t="str">
        <f>IF($D5="","",TEXT(DATE(YEAR(W$3-$E5),MONTH(W$3-$E5),DAY(W$3-$E5))-DATE(YEAR($P5-$O5),MONTH($P5-$O5),DAY($P5-$O5)),"yy년")&amp;VALUE(TEXT(DATE(YEAR(W$3-$E5),MONTH(W$3-$E5),DAY(W$3-$E5))-DATE(YEAR($P5-$O5),MONTH($P5-$O5),DAY($P5-$O5)),"mm")-1)&amp;TEXT(DATE(YEAR(W$3-$E5),MONTH(W$3-$E5),DAY(W$3-$E5))-DATE(YEAR($P5-$O5),MONTH($P5-$O5),DAY($P5-$O5)),"월dd일"))</f>
        <v>25년11월12일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26</v>
      </c>
      <c r="AC5" s="54" t="str">
        <f>IF($D5="","",TEXT(DATE(YEAR(AA$3-$E5),MONTH(AA$3-$E5),DAY(AA$3-$E5))-DATE(YEAR($P5-$O5),MONTH($P5-$O5),DAY($P5-$O5)),"yy년")&amp;VALUE(TEXT(DATE(YEAR(AA$3-$E5),MONTH(AA$3-$E5),DAY(AA$3-$E5))-DATE(YEAR($P5-$O5),MONTH($P5-$O5),DAY($P5-$O5)),"mm")-1)&amp;TEXT(DATE(YEAR(AA$3-$E5),MONTH(AA$3-$E5),DAY(AA$3-$E5))-DATE(YEAR($P5-$O5),MONTH($P5-$O5),DAY($P5-$O5)),"월dd일"))</f>
        <v>26년0월09일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26</v>
      </c>
      <c r="AG5" s="54" t="str">
        <f>IF($D5="","",TEXT(DATE(YEAR(AE$3-$E5),MONTH(AE$3-$E5),DAY(AE$3-$E5))-DATE(YEAR($P5-$O5),MONTH($P5-$O5),DAY($P5-$O5)),"yy년")&amp;VALUE(TEXT(DATE(YEAR(AE$3-$E5),MONTH(AE$3-$E5),DAY(AE$3-$E5))-DATE(YEAR($P5-$O5),MONTH($P5-$O5),DAY($P5-$O5)),"mm")-1)&amp;TEXT(DATE(YEAR(AE$3-$E5),MONTH(AE$3-$E5),DAY(AE$3-$E5))-DATE(YEAR($P5-$O5),MONTH($P5-$O5),DAY($P5-$O5)),"월dd일"))</f>
        <v>26년1월09일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26</v>
      </c>
      <c r="AK5" s="54" t="str">
        <f>IF($D5="","",TEXT(DATE(YEAR(AI$3-$E5),MONTH(AI$3-$E5),DAY(AI$3-$E5))-DATE(YEAR($P5-$O5),MONTH($P5-$O5),DAY($P5-$O5)),"yy년")&amp;VALUE(TEXT(DATE(YEAR(AI$3-$E5),MONTH(AI$3-$E5),DAY(AI$3-$E5))-DATE(YEAR($P5-$O5),MONTH($P5-$O5),DAY($P5-$O5)),"mm")-1)&amp;TEXT(DATE(YEAR(AI$3-$E5),MONTH(AI$3-$E5),DAY(AI$3-$E5))-DATE(YEAR($P5-$O5),MONTH($P5-$O5),DAY($P5-$O5)),"월dd일"))</f>
        <v>26년2월11일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26</v>
      </c>
      <c r="AO5" s="54" t="str">
        <f>IF($D5="","",TEXT(DATE(YEAR(AM$3-$E5),MONTH(AM$3-$E5),DAY(AM$3-$E5))-DATE(YEAR($P5-$O5),MONTH($P5-$O5),DAY($P5-$O5)),"yy년")&amp;VALUE(TEXT(DATE(YEAR(AM$3-$E5),MONTH(AM$3-$E5),DAY(AM$3-$E5))-DATE(YEAR($P5-$O5),MONTH($P5-$O5),DAY($P5-$O5)),"mm")-1)&amp;TEXT(DATE(YEAR(AM$3-$E5),MONTH(AM$3-$E5),DAY(AM$3-$E5))-DATE(YEAR($P5-$O5),MONTH($P5-$O5),DAY($P5-$O5)),"월dd일"))</f>
        <v>26년3월11일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26</v>
      </c>
      <c r="AS5" s="54" t="str">
        <f>IF($D5="","",TEXT(DATE(YEAR(AQ$3-$E5),MONTH(AQ$3-$E5),DAY(AQ$3-$E5))-DATE(YEAR($P5-$O5),MONTH($P5-$O5),DAY($P5-$O5)),"yy년")&amp;VALUE(TEXT(DATE(YEAR(AQ$3-$E5),MONTH(AQ$3-$E5),DAY(AQ$3-$E5))-DATE(YEAR($P5-$O5),MONTH($P5-$O5),DAY($P5-$O5)),"mm")-1)&amp;TEXT(DATE(YEAR(AQ$3-$E5),MONTH(AQ$3-$E5),DAY(AQ$3-$E5))-DATE(YEAR($P5-$O5),MONTH($P5-$O5),DAY($P5-$O5)),"월dd일"))</f>
        <v>26년4월11일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26</v>
      </c>
      <c r="AW5" s="54" t="str">
        <f>IF($D5="","",TEXT(DATE(YEAR(AU$3-$E5),MONTH(AU$3-$E5),DAY(AU$3-$E5))-DATE(YEAR($P5-$O5),MONTH($P5-$O5),DAY($P5-$O5)),"yy년")&amp;VALUE(TEXT(DATE(YEAR(AU$3-$E5),MONTH(AU$3-$E5),DAY(AU$3-$E5))-DATE(YEAR($P5-$O5),MONTH($P5-$O5),DAY($P5-$O5)),"mm")-1)&amp;TEXT(DATE(YEAR(AU$3-$E5),MONTH(AU$3-$E5),DAY(AU$3-$E5))-DATE(YEAR($P5-$O5),MONTH($P5-$O5),DAY($P5-$O5)),"월dd일"))</f>
        <v>26년5월11일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26</v>
      </c>
      <c r="BA5" s="54" t="str">
        <f>IF($D5="","",TEXT(DATE(YEAR(AY$3-$E5),MONTH(AY$3-$E5),DAY(AY$3-$E5))-DATE(YEAR($P5-$O5),MONTH($P5-$O5),DAY($P5-$O5)),"yy년")&amp;VALUE(TEXT(DATE(YEAR(AY$3-$E5),MONTH(AY$3-$E5),DAY(AY$3-$E5))-DATE(YEAR($P5-$O5),MONTH($P5-$O5),DAY($P5-$O5)),"mm")-1)&amp;TEXT(DATE(YEAR(AY$3-$E5),MONTH(AY$3-$E5),DAY(AY$3-$E5))-DATE(YEAR($P5-$O5),MONTH($P5-$O5),DAY($P5-$O5)),"월dd일"))</f>
        <v>26년6월12일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26</v>
      </c>
      <c r="BE5" s="54" t="str">
        <f>IF($D5="","",TEXT(DATE(YEAR(BC$3-$E5),MONTH(BC$3-$E5),DAY(BC$3-$E5))-DATE(YEAR($P5-$O5),MONTH($P5-$O5),DAY($P5-$O5)),"yy년")&amp;VALUE(TEXT(DATE(YEAR(BC$3-$E5),MONTH(BC$3-$E5),DAY(BC$3-$E5))-DATE(YEAR($P5-$O5),MONTH($P5-$O5),DAY($P5-$O5)),"mm")-1)&amp;TEXT(DATE(YEAR(BC$3-$E5),MONTH(BC$3-$E5),DAY(BC$3-$E5))-DATE(YEAR($P5-$O5),MONTH($P5-$O5),DAY($P5-$O5)),"월dd일"))</f>
        <v>26년7월11일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26</v>
      </c>
      <c r="BI5" s="54" t="str">
        <f>IF($D5="","",TEXT(DATE(YEAR(BG$3-$E5),MONTH(BG$3-$E5),DAY(BG$3-$E5))-DATE(YEAR($P5-$O5),MONTH($P5-$O5),DAY($P5-$O5)),"yy년")&amp;VALUE(TEXT(DATE(YEAR(BG$3-$E5),MONTH(BG$3-$E5),DAY(BG$3-$E5))-DATE(YEAR($P5-$O5),MONTH($P5-$O5),DAY($P5-$O5)),"mm")-1)&amp;TEXT(DATE(YEAR(BG$3-$E5),MONTH(BG$3-$E5),DAY(BG$3-$E5))-DATE(YEAR($P5-$O5),MONTH($P5-$O5),DAY($P5-$O5)),"월dd일"))</f>
        <v>26년8월11일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26</v>
      </c>
      <c r="BM5" s="54" t="str">
        <f>IF($D5="","",TEXT(DATE(YEAR(BK$3-$E5),MONTH(BK$3-$E5),DAY(BK$3-$E5))-DATE(YEAR($P5-$O5),MONTH($P5-$O5),DAY($P5-$O5)),"yy년")&amp;VALUE(TEXT(DATE(YEAR(BK$3-$E5),MONTH(BK$3-$E5),DAY(BK$3-$E5))-DATE(YEAR($P5-$O5),MONTH($P5-$O5),DAY($P5-$O5)),"mm")-1)&amp;TEXT(DATE(YEAR(BK$3-$E5),MONTH(BK$3-$E5),DAY(BK$3-$E5))-DATE(YEAR($P5-$O5),MONTH($P5-$O5),DAY($P5-$O5)),"월dd일"))</f>
        <v>26년9월11일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26</v>
      </c>
      <c r="BQ5" s="54" t="str">
        <f>IF($D5="","",TEXT(DATE(YEAR(BO$3-$E5),MONTH(BO$3-$E5),DAY(BO$3-$E5))-DATE(YEAR($P5-$O5),MONTH($P5-$O5),DAY($P5-$O5)),"yy년")&amp;VALUE(TEXT(DATE(YEAR(BO$3-$E5),MONTH(BO$3-$E5),DAY(BO$3-$E5))-DATE(YEAR($P5-$O5),MONTH($P5-$O5),DAY($P5-$O5)),"mm")-1)&amp;TEXT(DATE(YEAR(BO$3-$E5),MONTH(BO$3-$E5),DAY(BO$3-$E5))-DATE(YEAR($P5-$O5),MONTH($P5-$O5),DAY($P5-$O5)),"월dd일"))</f>
        <v>26년10월11일</v>
      </c>
      <c r="BR5" s="85">
        <f>IF($D5="",0,IF(OR(AND(BO5=1,OR($Q5="여",$R5="여")),AND(BO5=1,AND(BP5&gt;=15,BP5&lt;=29))),1,0))</f>
        <v>1</v>
      </c>
      <c r="BS5" s="60">
        <f t="shared" ref="BS5:BS68" si="1">SUM(W5,AA5,AE5,AI5,AM5,AQ5,AU5,AY5,BC5,BG5,BK5,BO5)</f>
        <v>12</v>
      </c>
      <c r="BT5" s="59">
        <f t="shared" ref="BT5:BT68" si="2">SUM(Z5,AD5,AH5,AL5,AP5,AT5,AX5,BB5,BF5,BJ5,BN5,BR5)</f>
        <v>12</v>
      </c>
      <c r="BU5" s="57"/>
      <c r="BV5" s="44"/>
      <c r="BZ5" s="279">
        <v>27223079</v>
      </c>
      <c r="CA5" s="44">
        <v>0</v>
      </c>
      <c r="CB5" s="44">
        <f>BZ5-CA5</f>
        <v>27223079</v>
      </c>
      <c r="CC5" s="274">
        <f t="shared" ref="CC5:CC13" si="3">IF(BS5=0,0,BT5/BS5)</f>
        <v>1</v>
      </c>
      <c r="CD5" s="280" t="str">
        <f>IF(CC5=100%,"청년",IF(CC5=0%,"청년외","확인"))</f>
        <v>청년</v>
      </c>
      <c r="CE5" s="280" t="str">
        <f>C5</f>
        <v>채지안</v>
      </c>
      <c r="CF5" s="278">
        <f>IF($CD5=CF$4,$CB5,0)</f>
        <v>27223079</v>
      </c>
      <c r="CG5" s="270">
        <f>IF($CD5=CG$4,$CB5,0)</f>
        <v>0</v>
      </c>
      <c r="CH5" s="271">
        <f>SUM(CF5:CG5)</f>
        <v>27223079</v>
      </c>
      <c r="CI5" s="44"/>
    </row>
    <row r="6" spans="1:87" ht="16.5" customHeight="1" thickBot="1">
      <c r="A6" s="23">
        <f>A5+1</f>
        <v>2</v>
      </c>
      <c r="B6" s="143" t="s">
        <v>5</v>
      </c>
      <c r="C6" s="167" t="s">
        <v>698</v>
      </c>
      <c r="D6" s="168">
        <v>8601072123459</v>
      </c>
      <c r="E6" s="156">
        <f t="shared" ref="E6:E69" si="4">IF($D6="","",IF(OR(MID(D6,LEN(CLEAN(D6))-6,1)&lt;="2",MID(D6,LEN(CLEAN(D6))-6,1)="5",MID(D6,LEN(CLEAN(D6))-6,1)="6"),DATE(MID(D6,1,2),MID(D6,3,2),MID(D6,5,2)),CHOOSE(14-LEN(CLEAN(D6)),DATE(MID(D6,1,2)+100,MID(D6,3,2),MID(D6,5,2)),DATE(MID(D6,1,1)+100,MID(D6,2,2),MID(D6,4,2)),DATE(2000,MID(D6,1,2),MID(D6,3,2)),DATE(2000,MID(D6,1,1),MID(D6,2,2)))))</f>
        <v>31419</v>
      </c>
      <c r="F6" s="30">
        <f t="shared" ref="F6:F69" si="5">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6">IF(D6="","",IF(INT(RIGHT(D6,1))=F6,"OK","주민오류"))</f>
        <v>OK</v>
      </c>
      <c r="H6" s="147" t="str">
        <f t="shared" ref="H6:H69" si="7">IF(D6="","",CHOOSE(14-LEN(CLEAN(D6)),CHOOSE(MID(D6,7,1),"남","여","남","여","남","여","남","여","남","여"),CHOOSE(MID(D6,6,1),"남","여","남","여","남","여","남","여","남","여"),CHOOSE(MID(D6,5,1),"남","여","남","여","남","여","남","여","남","여"),CHOOSE(MID(D6,4,1),"남","여","남","여","남","여","남","여","남","여"),CHOOSE(MID(D6,3,1),"남","여","남","여","남","여","남","여","남","여")))</f>
        <v>여</v>
      </c>
      <c r="I6" s="148">
        <v>41548</v>
      </c>
      <c r="J6" s="151"/>
      <c r="K6" s="33">
        <f t="shared" ref="K6:K69" si="8">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9">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 t="shared" ref="W6:W69" si="10">IF($D6="",0,IF(AND((W$3&gt;=$I6),OR((W$3&lt;=$J6),($J6=""),($J6=0)),$T6="부",$U6="부",$V6="부"),1,0))</f>
        <v>1</v>
      </c>
      <c r="X6" s="53">
        <f t="shared" ref="X6:X69" si="11">IF($D6="",0,DATEDIF(IF(OR(MID($D6,LEN(CLEAN($D6))-6,1)&lt;="2",MID($D6,LEN(CLEAN($D6))-6,1)="5",MID($D6,LEN(CLEAN($D6))-6,1)="6"),DATE(MID($D6,1,2),MID($D6,3,2),MID($D6,5,2)),CHOOSE(14-LEN(CLEAN($D6)), DATE(MID($D6,1,2)+100,MID($D6,3,2),MID($D6,5,2)), DATE(MID($D6,1,1)+100,MID($D6,2,2),MID($D6,4,2)),DATE(2000,MID($D6,1,2),MID($D6,3,2)),DATE(2000,MID($D6,1,1),MID($D6,2,2)))),W$3,"y"))</f>
        <v>31</v>
      </c>
      <c r="Y6" s="54" t="str">
        <f t="shared" ref="Y6:Y69" si="12">IF($D6="","",TEXT(DATE(YEAR(W$3-$E6),MONTH(W$3-$E6),DAY(W$3-$E6))-DATE(YEAR($P6-$O6),MONTH($P6-$O6),DAY($P6-$O6)),"yy년")&amp;VALUE(TEXT(DATE(YEAR(W$3-$E6),MONTH(W$3-$E6),DAY(W$3-$E6))-DATE(YEAR($P6-$O6),MONTH($P6-$O6),DAY($P6-$O6)),"mm")-1)&amp;TEXT(DATE(YEAR(W$3-$E6),MONTH(W$3-$E6),DAY(W$3-$E6))-DATE(YEAR($P6-$O6),MONTH($P6-$O6),DAY($P6-$O6)),"월dd일"))</f>
        <v>31년0월24일</v>
      </c>
      <c r="Z6" s="85">
        <f t="shared" ref="Z6:Z69" si="13">IF($D6="",0,IF(OR(AND(W6=1,OR($Q6="여",$R6="여")),AND(W6=1,AND(X6&gt;=15,X6&lt;=29))),1,0))</f>
        <v>0</v>
      </c>
      <c r="AA6" s="63">
        <f t="shared" ref="AA6:AA69" si="14">IF($D6="",0,IF(AND((AA$3&gt;=$I6),OR((AA$3&lt;=$J6),($J6=""),($J6=0)),$T6="부",$U6="부",$V6="부"),1,0))</f>
        <v>1</v>
      </c>
      <c r="AB6" s="53">
        <f t="shared" ref="AB6:AB69" si="15">IF($D6="",0,DATEDIF(IF(OR(MID($D6,LEN(CLEAN($D6))-6,1)&lt;="2",MID($D6,LEN(CLEAN($D6))-6,1)="5",MID($D6,LEN(CLEAN($D6))-6,1)="6"),DATE(MID($D6,1,2),MID($D6,3,2),MID($D6,5,2)),CHOOSE(14-LEN(CLEAN($D6)), DATE(MID($D6,1,2)+100,MID($D6,3,2),MID($D6,5,2)), DATE(MID($D6,1,1)+100,MID($D6,2,2),MID($D6,4,2)),DATE(2000,MID($D6,1,2),MID($D6,3,2)),DATE(2000,MID($D6,1,1),MID($D6,2,2)))),AA$3,"y"))</f>
        <v>31</v>
      </c>
      <c r="AC6" s="54" t="str">
        <f t="shared" ref="AC6:AC69" si="16">IF($D6="","",TEXT(DATE(YEAR(AA$3-$E6),MONTH(AA$3-$E6),DAY(AA$3-$E6))-DATE(YEAR($P6-$O6),MONTH($P6-$O6),DAY($P6-$O6)),"yy년")&amp;VALUE(TEXT(DATE(YEAR(AA$3-$E6),MONTH(AA$3-$E6),DAY(AA$3-$E6))-DATE(YEAR($P6-$O6),MONTH($P6-$O6),DAY($P6-$O6)),"mm")-1)&amp;TEXT(DATE(YEAR(AA$3-$E6),MONTH(AA$3-$E6),DAY(AA$3-$E6))-DATE(YEAR($P6-$O6),MONTH($P6-$O6),DAY($P6-$O6)),"월dd일"))</f>
        <v>31년1월21일</v>
      </c>
      <c r="AD6" s="85">
        <f t="shared" ref="AD6:AD69" si="17">IF($D6="",0,IF(OR(AND(AA6=1,OR($Q6="여",$R6="여")),AND(AA6=1,AND(AB6&gt;=15,AB6&lt;=29))),1,0))</f>
        <v>0</v>
      </c>
      <c r="AE6" s="63">
        <f t="shared" ref="AE6:AE69" si="18">IF($D6="",0,IF(AND((AE$3&gt;=$I6),OR((AE$3&lt;=$J6),($J6=""),($J6=0)),$T6="부",$U6="부",$V6="부"),1,0))</f>
        <v>1</v>
      </c>
      <c r="AF6" s="53">
        <f t="shared" ref="AF6:AF69" si="19">IF($D6="",0,DATEDIF(IF(OR(MID($D6,LEN(CLEAN($D6))-6,1)&lt;="2",MID($D6,LEN(CLEAN($D6))-6,1)="5",MID($D6,LEN(CLEAN($D6))-6,1)="6"),DATE(MID($D6,1,2),MID($D6,3,2),MID($D6,5,2)),CHOOSE(14-LEN(CLEAN($D6)), DATE(MID($D6,1,2)+100,MID($D6,3,2),MID($D6,5,2)), DATE(MID($D6,1,1)+100,MID($D6,2,2),MID($D6,4,2)),DATE(2000,MID($D6,1,2),MID($D6,3,2)),DATE(2000,MID($D6,1,1),MID($D6,2,2)))),AE$3,"y"))</f>
        <v>31</v>
      </c>
      <c r="AG6" s="54" t="str">
        <f t="shared" ref="AG6:AG69" si="20">IF($D6="","",TEXT(DATE(YEAR(AE$3-$E6),MONTH(AE$3-$E6),DAY(AE$3-$E6))-DATE(YEAR($P6-$O6),MONTH($P6-$O6),DAY($P6-$O6)),"yy년")&amp;VALUE(TEXT(DATE(YEAR(AE$3-$E6),MONTH(AE$3-$E6),DAY(AE$3-$E6))-DATE(YEAR($P6-$O6),MONTH($P6-$O6),DAY($P6-$O6)),"mm")-1)&amp;TEXT(DATE(YEAR(AE$3-$E6),MONTH(AE$3-$E6),DAY(AE$3-$E6))-DATE(YEAR($P6-$O6),MONTH($P6-$O6),DAY($P6-$O6)),"월dd일"))</f>
        <v>31년2월24일</v>
      </c>
      <c r="AH6" s="85">
        <f t="shared" ref="AH6:AH69" si="21">IF($D6="",0,IF(OR(AND(AE6=1,OR($Q6="여",$R6="여")),AND(AE6=1,AND(AF6&gt;=15,AF6&lt;=29))),1,0))</f>
        <v>0</v>
      </c>
      <c r="AI6" s="63">
        <f t="shared" ref="AI6:AI69" si="22">IF($D6="",0,IF(AND((AI$3&gt;=$I6),OR((AI$3&lt;=$J6),($J6=""),($J6=0)),$T6="부",$U6="부",$V6="부"),1,0))</f>
        <v>1</v>
      </c>
      <c r="AJ6" s="53">
        <f t="shared" ref="AJ6:AJ69" si="23">IF($D6="",0,DATEDIF(IF(OR(MID($D6,LEN(CLEAN($D6))-6,1)&lt;="2",MID($D6,LEN(CLEAN($D6))-6,1)="5",MID($D6,LEN(CLEAN($D6))-6,1)="6"),DATE(MID($D6,1,2),MID($D6,3,2),MID($D6,5,2)),CHOOSE(14-LEN(CLEAN($D6)), DATE(MID($D6,1,2)+100,MID($D6,3,2),MID($D6,5,2)), DATE(MID($D6,1,1)+100,MID($D6,2,2),MID($D6,4,2)),DATE(2000,MID($D6,1,2),MID($D6,3,2)),DATE(2000,MID($D6,1,1),MID($D6,2,2)))),AI$3,"y"))</f>
        <v>31</v>
      </c>
      <c r="AK6" s="54" t="str">
        <f t="shared" ref="AK6:AK69" si="24">IF($D6="","",TEXT(DATE(YEAR(AI$3-$E6),MONTH(AI$3-$E6),DAY(AI$3-$E6))-DATE(YEAR($P6-$O6),MONTH($P6-$O6),DAY($P6-$O6)),"yy년")&amp;VALUE(TEXT(DATE(YEAR(AI$3-$E6),MONTH(AI$3-$E6),DAY(AI$3-$E6))-DATE(YEAR($P6-$O6),MONTH($P6-$O6),DAY($P6-$O6)),"mm")-1)&amp;TEXT(DATE(YEAR(AI$3-$E6),MONTH(AI$3-$E6),DAY(AI$3-$E6))-DATE(YEAR($P6-$O6),MONTH($P6-$O6),DAY($P6-$O6)),"월dd일"))</f>
        <v>31년3월23일</v>
      </c>
      <c r="AL6" s="85">
        <f t="shared" ref="AL6:AL69" si="25">IF($D6="",0,IF(OR(AND(AI6=1,OR($Q6="여",$R6="여")),AND(AI6=1,AND(AJ6&gt;=15,AJ6&lt;=29))),1,0))</f>
        <v>0</v>
      </c>
      <c r="AM6" s="63">
        <f t="shared" ref="AM6:AM69" si="26">IF($D6="",0,IF(AND((AM$3&gt;=$I6),OR((AM$3&lt;=$J6),($J6=""),($J6=0)),$T6="부",$U6="부",$V6="부"),1,0))</f>
        <v>1</v>
      </c>
      <c r="AN6" s="53">
        <f t="shared" ref="AN6:AN69" si="27">IF($D6="",0,DATEDIF(IF(OR(MID($D6,LEN(CLEAN($D6))-6,1)&lt;="2",MID($D6,LEN(CLEAN($D6))-6,1)="5",MID($D6,LEN(CLEAN($D6))-6,1)="6"),DATE(MID($D6,1,2),MID($D6,3,2),MID($D6,5,2)),CHOOSE(14-LEN(CLEAN($D6)), DATE(MID($D6,1,2)+100,MID($D6,3,2),MID($D6,5,2)), DATE(MID($D6,1,1)+100,MID($D6,2,2),MID($D6,4,2)),DATE(2000,MID($D6,1,2),MID($D6,3,2)),DATE(2000,MID($D6,1,1),MID($D6,2,2)))),AM$3,"y"))</f>
        <v>31</v>
      </c>
      <c r="AO6" s="54" t="str">
        <f t="shared" ref="AO6:AO69" si="28">IF($D6="","",TEXT(DATE(YEAR(AM$3-$E6),MONTH(AM$3-$E6),DAY(AM$3-$E6))-DATE(YEAR($P6-$O6),MONTH($P6-$O6),DAY($P6-$O6)),"yy년")&amp;VALUE(TEXT(DATE(YEAR(AM$3-$E6),MONTH(AM$3-$E6),DAY(AM$3-$E6))-DATE(YEAR($P6-$O6),MONTH($P6-$O6),DAY($P6-$O6)),"mm")-1)&amp;TEXT(DATE(YEAR(AM$3-$E6),MONTH(AM$3-$E6),DAY(AM$3-$E6))-DATE(YEAR($P6-$O6),MONTH($P6-$O6),DAY($P6-$O6)),"월dd일"))</f>
        <v>31년4월24일</v>
      </c>
      <c r="AP6" s="85">
        <f t="shared" ref="AP6:AP69" si="29">IF($D6="",0,IF(OR(AND(AM6=1,OR($Q6="여",$R6="여")),AND(AM6=1,AND(AN6&gt;=15,AN6&lt;=29))),1,0))</f>
        <v>0</v>
      </c>
      <c r="AQ6" s="63">
        <f t="shared" ref="AQ6:AQ69" si="30">IF($D6="",0,IF(AND((AQ$3&gt;=$I6),OR((AQ$3&lt;=$J6),($J6=""),($J6=0)),$T6="부",$U6="부",$V6="부"),1,0))</f>
        <v>1</v>
      </c>
      <c r="AR6" s="53">
        <f t="shared" ref="AR6:AR69" si="31">IF($D6="",0,DATEDIF(IF(OR(MID($D6,LEN(CLEAN($D6))-6,1)&lt;="2",MID($D6,LEN(CLEAN($D6))-6,1)="5",MID($D6,LEN(CLEAN($D6))-6,1)="6"),DATE(MID($D6,1,2),MID($D6,3,2),MID($D6,5,2)),CHOOSE(14-LEN(CLEAN($D6)), DATE(MID($D6,1,2)+100,MID($D6,3,2),MID($D6,5,2)), DATE(MID($D6,1,1)+100,MID($D6,2,2),MID($D6,4,2)),DATE(2000,MID($D6,1,2),MID($D6,3,2)),DATE(2000,MID($D6,1,1),MID($D6,2,2)))),AQ$3,"y"))</f>
        <v>31</v>
      </c>
      <c r="AS6" s="54" t="str">
        <f t="shared" ref="AS6:AS69" si="32">IF($D6="","",TEXT(DATE(YEAR(AQ$3-$E6),MONTH(AQ$3-$E6),DAY(AQ$3-$E6))-DATE(YEAR($P6-$O6),MONTH($P6-$O6),DAY($P6-$O6)),"yy년")&amp;VALUE(TEXT(DATE(YEAR(AQ$3-$E6),MONTH(AQ$3-$E6),DAY(AQ$3-$E6))-DATE(YEAR($P6-$O6),MONTH($P6-$O6),DAY($P6-$O6)),"mm")-1)&amp;TEXT(DATE(YEAR(AQ$3-$E6),MONTH(AQ$3-$E6),DAY(AQ$3-$E6))-DATE(YEAR($P6-$O6),MONTH($P6-$O6),DAY($P6-$O6)),"월dd일"))</f>
        <v>31년5월23일</v>
      </c>
      <c r="AT6" s="85">
        <f t="shared" ref="AT6:AT69" si="33">IF($D6="",0,IF(OR(AND(AQ6=1,OR($Q6="여",$R6="여")),AND(AQ6=1,AND(AR6&gt;=15,AR6&lt;=29))),1,0))</f>
        <v>0</v>
      </c>
      <c r="AU6" s="63">
        <f t="shared" ref="AU6:AU69" si="34">IF($D6="",0,IF(AND((AU$3&gt;=$I6),OR((AU$3&lt;=$J6),($J6=""),($J6=0)),$T6="부",$U6="부",$V6="부"),1,0))</f>
        <v>1</v>
      </c>
      <c r="AV6" s="53">
        <f t="shared" ref="AV6:AV69" si="35">IF($D6="",0,DATEDIF(IF(OR(MID($D6,LEN(CLEAN($D6))-6,1)&lt;="2",MID($D6,LEN(CLEAN($D6))-6,1)="5",MID($D6,LEN(CLEAN($D6))-6,1)="6"),DATE(MID($D6,1,2),MID($D6,3,2),MID($D6,5,2)),CHOOSE(14-LEN(CLEAN($D6)), DATE(MID($D6,1,2)+100,MID($D6,3,2),MID($D6,5,2)), DATE(MID($D6,1,1)+100,MID($D6,2,2),MID($D6,4,2)),DATE(2000,MID($D6,1,2),MID($D6,3,2)),DATE(2000,MID($D6,1,1),MID($D6,2,2)))),AU$3,"y"))</f>
        <v>31</v>
      </c>
      <c r="AW6" s="54" t="str">
        <f t="shared" ref="AW6:AW69" si="36">IF($D6="","",TEXT(DATE(YEAR(AU$3-$E6),MONTH(AU$3-$E6),DAY(AU$3-$E6))-DATE(YEAR($P6-$O6),MONTH($P6-$O6),DAY($P6-$O6)),"yy년")&amp;VALUE(TEXT(DATE(YEAR(AU$3-$E6),MONTH(AU$3-$E6),DAY(AU$3-$E6))-DATE(YEAR($P6-$O6),MONTH($P6-$O6),DAY($P6-$O6)),"mm")-1)&amp;TEXT(DATE(YEAR(AU$3-$E6),MONTH(AU$3-$E6),DAY(AU$3-$E6))-DATE(YEAR($P6-$O6),MONTH($P6-$O6),DAY($P6-$O6)),"월dd일"))</f>
        <v>31년6월24일</v>
      </c>
      <c r="AX6" s="85">
        <f t="shared" ref="AX6:AX69" si="37">IF($D6="",0,IF(OR(AND(AU6=1,OR($Q6="여",$R6="여")),AND(AU6=1,AND(AV6&gt;=15,AV6&lt;=29))),1,0))</f>
        <v>0</v>
      </c>
      <c r="AY6" s="63">
        <f t="shared" ref="AY6:AY69" si="38">IF($D6="",0,IF(AND((AY$3&gt;=$I6),OR((AY$3&lt;=$J6),($J6=""),($J6=0)),$T6="부",$U6="부",$V6="부"),1,0))</f>
        <v>1</v>
      </c>
      <c r="AZ6" s="53">
        <f t="shared" ref="AZ6:AZ69" si="39">IF($D6="",0,DATEDIF(IF(OR(MID($D6,LEN(CLEAN($D6))-6,1)&lt;="2",MID($D6,LEN(CLEAN($D6))-6,1)="5",MID($D6,LEN(CLEAN($D6))-6,1)="6"),DATE(MID($D6,1,2),MID($D6,3,2),MID($D6,5,2)),CHOOSE(14-LEN(CLEAN($D6)), DATE(MID($D6,1,2)+100,MID($D6,3,2),MID($D6,5,2)), DATE(MID($D6,1,1)+100,MID($D6,2,2),MID($D6,4,2)),DATE(2000,MID($D6,1,2),MID($D6,3,2)),DATE(2000,MID($D6,1,1),MID($D6,2,2)))),AY$3,"y"))</f>
        <v>31</v>
      </c>
      <c r="BA6" s="54" t="str">
        <f t="shared" ref="BA6:BA69" si="40">IF($D6="","",TEXT(DATE(YEAR(AY$3-$E6),MONTH(AY$3-$E6),DAY(AY$3-$E6))-DATE(YEAR($P6-$O6),MONTH($P6-$O6),DAY($P6-$O6)),"yy년")&amp;VALUE(TEXT(DATE(YEAR(AY$3-$E6),MONTH(AY$3-$E6),DAY(AY$3-$E6))-DATE(YEAR($P6-$O6),MONTH($P6-$O6),DAY($P6-$O6)),"mm")-1)&amp;TEXT(DATE(YEAR(AY$3-$E6),MONTH(AY$3-$E6),DAY(AY$3-$E6))-DATE(YEAR($P6-$O6),MONTH($P6-$O6),DAY($P6-$O6)),"월dd일"))</f>
        <v>31년7월24일</v>
      </c>
      <c r="BB6" s="85">
        <f t="shared" ref="BB6:BB69" si="41">IF($D6="",0,IF(OR(AND(AY6=1,OR($Q6="여",$R6="여")),AND(AY6=1,AND(AZ6&gt;=15,AZ6&lt;=29))),1,0))</f>
        <v>0</v>
      </c>
      <c r="BC6" s="63">
        <f t="shared" ref="BC6:BC69" si="42">IF($D6="",0,IF(AND((BC$3&gt;=$I6),OR((BC$3&lt;=$J6),($J6=""),($J6=0)),$T6="부",$U6="부",$V6="부"),1,0))</f>
        <v>1</v>
      </c>
      <c r="BD6" s="53">
        <f t="shared" ref="BD6:BD69" si="43">IF($D6="",0,DATEDIF(IF(OR(MID($D6,LEN(CLEAN($D6))-6,1)&lt;="2",MID($D6,LEN(CLEAN($D6))-6,1)="5",MID($D6,LEN(CLEAN($D6))-6,1)="6"),DATE(MID($D6,1,2),MID($D6,3,2),MID($D6,5,2)),CHOOSE(14-LEN(CLEAN($D6)), DATE(MID($D6,1,2)+100,MID($D6,3,2),MID($D6,5,2)), DATE(MID($D6,1,1)+100,MID($D6,2,2),MID($D6,4,2)),DATE(2000,MID($D6,1,2),MID($D6,3,2)),DATE(2000,MID($D6,1,1),MID($D6,2,2)))),BC$3,"y"))</f>
        <v>31</v>
      </c>
      <c r="BE6" s="54" t="str">
        <f t="shared" ref="BE6:BE69" si="44">IF($D6="","",TEXT(DATE(YEAR(BC$3-$E6),MONTH(BC$3-$E6),DAY(BC$3-$E6))-DATE(YEAR($P6-$O6),MONTH($P6-$O6),DAY($P6-$O6)),"yy년")&amp;VALUE(TEXT(DATE(YEAR(BC$3-$E6),MONTH(BC$3-$E6),DAY(BC$3-$E6))-DATE(YEAR($P6-$O6),MONTH($P6-$O6),DAY($P6-$O6)),"mm")-1)&amp;TEXT(DATE(YEAR(BC$3-$E6),MONTH(BC$3-$E6),DAY(BC$3-$E6))-DATE(YEAR($P6-$O6),MONTH($P6-$O6),DAY($P6-$O6)),"월dd일"))</f>
        <v>31년8월23일</v>
      </c>
      <c r="BF6" s="85">
        <f t="shared" ref="BF6:BF69" si="45">IF($D6="",0,IF(OR(AND(BC6=1,OR($Q6="여",$R6="여")),AND(BC6=1,AND(BD6&gt;=15,BD6&lt;=29))),1,0))</f>
        <v>0</v>
      </c>
      <c r="BG6" s="63">
        <f t="shared" ref="BG6:BG69" si="46">IF($D6="",0,IF(AND((BG$3&gt;=$I6),OR((BG$3&lt;=$J6),($J6=""),($J6=0)),$T6="부",$U6="부",$V6="부"),1,0))</f>
        <v>1</v>
      </c>
      <c r="BH6" s="53">
        <f t="shared" ref="BH6:BH69" si="47">IF($D6="",0,DATEDIF(IF(OR(MID($D6,LEN(CLEAN($D6))-6,1)&lt;="2",MID($D6,LEN(CLEAN($D6))-6,1)="5",MID($D6,LEN(CLEAN($D6))-6,1)="6"),DATE(MID($D6,1,2),MID($D6,3,2),MID($D6,5,2)),CHOOSE(14-LEN(CLEAN($D6)), DATE(MID($D6,1,2)+100,MID($D6,3,2),MID($D6,5,2)), DATE(MID($D6,1,1)+100,MID($D6,2,2),MID($D6,4,2)),DATE(2000,MID($D6,1,2),MID($D6,3,2)),DATE(2000,MID($D6,1,1),MID($D6,2,2)))),BG$3,"y"))</f>
        <v>31</v>
      </c>
      <c r="BI6" s="54" t="str">
        <f t="shared" ref="BI6:BI69" si="48">IF($D6="","",TEXT(DATE(YEAR(BG$3-$E6),MONTH(BG$3-$E6),DAY(BG$3-$E6))-DATE(YEAR($P6-$O6),MONTH($P6-$O6),DAY($P6-$O6)),"yy년")&amp;VALUE(TEXT(DATE(YEAR(BG$3-$E6),MONTH(BG$3-$E6),DAY(BG$3-$E6))-DATE(YEAR($P6-$O6),MONTH($P6-$O6),DAY($P6-$O6)),"mm")-1)&amp;TEXT(DATE(YEAR(BG$3-$E6),MONTH(BG$3-$E6),DAY(BG$3-$E6))-DATE(YEAR($P6-$O6),MONTH($P6-$O6),DAY($P6-$O6)),"월dd일"))</f>
        <v>31년9월24일</v>
      </c>
      <c r="BJ6" s="85">
        <f t="shared" ref="BJ6:BJ69" si="49">IF($D6="",0,IF(OR(AND(BG6=1,OR($Q6="여",$R6="여")),AND(BG6=1,AND(BH6&gt;=15,BH6&lt;=29))),1,0))</f>
        <v>0</v>
      </c>
      <c r="BK6" s="63">
        <f t="shared" ref="BK6:BK69" si="50">IF($D6="",0,IF(AND((BK$3&gt;=$I6),OR((BK$3&lt;=$J6),($J6=""),($J6=0)),$T6="부",$U6="부",$V6="부"),1,0))</f>
        <v>1</v>
      </c>
      <c r="BL6" s="53">
        <f t="shared" ref="BL6:BL69" si="51">IF($D6="",0,DATEDIF(IF(OR(MID($D6,LEN(CLEAN($D6))-6,1)&lt;="2",MID($D6,LEN(CLEAN($D6))-6,1)="5",MID($D6,LEN(CLEAN($D6))-6,1)="6"),DATE(MID($D6,1,2),MID($D6,3,2),MID($D6,5,2)),CHOOSE(14-LEN(CLEAN($D6)), DATE(MID($D6,1,2)+100,MID($D6,3,2),MID($D6,5,2)), DATE(MID($D6,1,1)+100,MID($D6,2,2),MID($D6,4,2)),DATE(2000,MID($D6,1,2),MID($D6,3,2)),DATE(2000,MID($D6,1,1),MID($D6,2,2)))),BK$3,"y"))</f>
        <v>31</v>
      </c>
      <c r="BM6" s="54" t="str">
        <f t="shared" ref="BM6:BM69" si="52">IF($D6="","",TEXT(DATE(YEAR(BK$3-$E6),MONTH(BK$3-$E6),DAY(BK$3-$E6))-DATE(YEAR($P6-$O6),MONTH($P6-$O6),DAY($P6-$O6)),"yy년")&amp;VALUE(TEXT(DATE(YEAR(BK$3-$E6),MONTH(BK$3-$E6),DAY(BK$3-$E6))-DATE(YEAR($P6-$O6),MONTH($P6-$O6),DAY($P6-$O6)),"mm")-1)&amp;TEXT(DATE(YEAR(BK$3-$E6),MONTH(BK$3-$E6),DAY(BK$3-$E6))-DATE(YEAR($P6-$O6),MONTH($P6-$O6),DAY($P6-$O6)),"월dd일"))</f>
        <v>31년10월23일</v>
      </c>
      <c r="BN6" s="85">
        <f t="shared" ref="BN6:BN69" si="53">IF($D6="",0,IF(OR(AND(BK6=1,OR($Q6="여",$R6="여")),AND(BK6=1,AND(BL6&gt;=15,BL6&lt;=29))),1,0))</f>
        <v>0</v>
      </c>
      <c r="BO6" s="63">
        <f t="shared" ref="BO6:BO69" si="54">IF($D6="",0,IF(AND((BO$3&gt;=$I6),OR((BO$3&lt;=$J6),($J6=""),($J6=0)),$T6="부",$U6="부",$V6="부"),1,0))</f>
        <v>1</v>
      </c>
      <c r="BP6" s="53">
        <f t="shared" ref="BP6:BP69" si="55">IF($D6="",0,DATEDIF(IF(OR(MID($D6,LEN(CLEAN($D6))-6,1)&lt;="2",MID($D6,LEN(CLEAN($D6))-6,1)="5",MID($D6,LEN(CLEAN($D6))-6,1)="6"),DATE(MID($D6,1,2),MID($D6,3,2),MID($D6,5,2)),CHOOSE(14-LEN(CLEAN($D6)), DATE(MID($D6,1,2)+100,MID($D6,3,2),MID($D6,5,2)), DATE(MID($D6,1,1)+100,MID($D6,2,2),MID($D6,4,2)),DATE(2000,MID($D6,1,2),MID($D6,3,2)),DATE(2000,MID($D6,1,1),MID($D6,2,2)))),BO$3,"y"))</f>
        <v>31</v>
      </c>
      <c r="BQ6" s="54" t="str">
        <f t="shared" ref="BQ6:BQ69" si="56">IF($D6="","",TEXT(DATE(YEAR(BO$3-$E6),MONTH(BO$3-$E6),DAY(BO$3-$E6))-DATE(YEAR($P6-$O6),MONTH($P6-$O6),DAY($P6-$O6)),"yy년")&amp;VALUE(TEXT(DATE(YEAR(BO$3-$E6),MONTH(BO$3-$E6),DAY(BO$3-$E6))-DATE(YEAR($P6-$O6),MONTH($P6-$O6),DAY($P6-$O6)),"mm")-1)&amp;TEXT(DATE(YEAR(BO$3-$E6),MONTH(BO$3-$E6),DAY(BO$3-$E6))-DATE(YEAR($P6-$O6),MONTH($P6-$O6),DAY($P6-$O6)),"월dd일"))</f>
        <v>31년11월24일</v>
      </c>
      <c r="BR6" s="85">
        <f t="shared" ref="BR6:BR69" si="57">IF($D6="",0,IF(OR(AND(BO6=1,OR($Q6="여",$R6="여")),AND(BO6=1,AND(BP6&gt;=15,BP6&lt;=29))),1,0))</f>
        <v>0</v>
      </c>
      <c r="BS6" s="60">
        <f t="shared" si="1"/>
        <v>12</v>
      </c>
      <c r="BT6" s="59">
        <f t="shared" si="2"/>
        <v>0</v>
      </c>
      <c r="BU6" s="57"/>
      <c r="BV6" s="44"/>
      <c r="BZ6" s="279">
        <v>30818464</v>
      </c>
      <c r="CA6" s="44">
        <v>0</v>
      </c>
      <c r="CB6" s="44">
        <f t="shared" ref="CB6:CB16" si="58">BZ6-CA6</f>
        <v>30818464</v>
      </c>
      <c r="CC6" s="274">
        <f t="shared" si="3"/>
        <v>0</v>
      </c>
      <c r="CD6" s="280" t="str">
        <f t="shared" ref="CD6:CD13" si="59">IF(CC6=100%,"청년",IF(CC6=0%,"청년외","확인"))</f>
        <v>청년외</v>
      </c>
      <c r="CE6" s="280" t="str">
        <f t="shared" ref="CE6:CE16" si="60">C6</f>
        <v>조하나</v>
      </c>
      <c r="CF6" s="278">
        <f t="shared" ref="CF6:CG16" si="61">IF($CD6=CF$4,$CB6,0)</f>
        <v>0</v>
      </c>
      <c r="CG6" s="270">
        <f t="shared" si="61"/>
        <v>30818464</v>
      </c>
      <c r="CH6" s="271">
        <f t="shared" ref="CH6:CH13" si="62">SUM(CF6:CG6)</f>
        <v>30818464</v>
      </c>
      <c r="CI6" s="44"/>
    </row>
    <row r="7" spans="1:87" ht="16.5" customHeight="1" thickBot="1">
      <c r="A7" s="23">
        <f t="shared" ref="A7:A70" si="63">A6+1</f>
        <v>3</v>
      </c>
      <c r="B7" s="143" t="s">
        <v>6</v>
      </c>
      <c r="C7" s="167" t="s">
        <v>629</v>
      </c>
      <c r="D7" s="168">
        <v>9103282123454</v>
      </c>
      <c r="E7" s="156">
        <f t="shared" si="4"/>
        <v>33325</v>
      </c>
      <c r="F7" s="30">
        <f t="shared" si="5"/>
        <v>4</v>
      </c>
      <c r="G7" s="31" t="str">
        <f t="shared" si="6"/>
        <v>OK</v>
      </c>
      <c r="H7" s="147" t="str">
        <f t="shared" si="7"/>
        <v>여</v>
      </c>
      <c r="I7" s="148">
        <v>41548</v>
      </c>
      <c r="J7" s="151"/>
      <c r="K7" s="33">
        <f t="shared" si="8"/>
        <v>22</v>
      </c>
      <c r="L7" s="33">
        <f t="shared" si="0"/>
        <v>0</v>
      </c>
      <c r="M7" s="35" t="str">
        <f t="shared" si="9"/>
        <v>22년6월06일</v>
      </c>
      <c r="N7" s="108"/>
      <c r="O7" s="178"/>
      <c r="P7" s="179"/>
      <c r="Q7" s="106" t="s">
        <v>160</v>
      </c>
      <c r="R7" s="107" t="s">
        <v>160</v>
      </c>
      <c r="S7" s="43"/>
      <c r="T7" s="122" t="s">
        <v>160</v>
      </c>
      <c r="U7" s="122" t="s">
        <v>160</v>
      </c>
      <c r="V7" s="123" t="s">
        <v>160</v>
      </c>
      <c r="W7" s="63">
        <f t="shared" si="10"/>
        <v>1</v>
      </c>
      <c r="X7" s="53">
        <f t="shared" si="11"/>
        <v>25</v>
      </c>
      <c r="Y7" s="54" t="str">
        <f t="shared" si="12"/>
        <v>25년10월05일</v>
      </c>
      <c r="Z7" s="85">
        <f t="shared" si="13"/>
        <v>1</v>
      </c>
      <c r="AA7" s="63">
        <f t="shared" si="14"/>
        <v>1</v>
      </c>
      <c r="AB7" s="53">
        <f t="shared" si="15"/>
        <v>25</v>
      </c>
      <c r="AC7" s="54" t="str">
        <f t="shared" si="16"/>
        <v>25년11월03일</v>
      </c>
      <c r="AD7" s="85">
        <f t="shared" si="17"/>
        <v>1</v>
      </c>
      <c r="AE7" s="63">
        <f t="shared" si="18"/>
        <v>1</v>
      </c>
      <c r="AF7" s="53">
        <f t="shared" si="19"/>
        <v>26</v>
      </c>
      <c r="AG7" s="54" t="str">
        <f t="shared" si="20"/>
        <v>26년0월03일</v>
      </c>
      <c r="AH7" s="85">
        <f t="shared" si="21"/>
        <v>1</v>
      </c>
      <c r="AI7" s="63">
        <f t="shared" si="22"/>
        <v>1</v>
      </c>
      <c r="AJ7" s="53">
        <f t="shared" si="23"/>
        <v>26</v>
      </c>
      <c r="AK7" s="54" t="str">
        <f t="shared" si="24"/>
        <v>26년1월02일</v>
      </c>
      <c r="AL7" s="85">
        <f t="shared" si="25"/>
        <v>1</v>
      </c>
      <c r="AM7" s="63">
        <f t="shared" si="26"/>
        <v>1</v>
      </c>
      <c r="AN7" s="53">
        <f t="shared" si="27"/>
        <v>26</v>
      </c>
      <c r="AO7" s="54" t="str">
        <f t="shared" si="28"/>
        <v>26년2월05일</v>
      </c>
      <c r="AP7" s="85">
        <f t="shared" si="29"/>
        <v>1</v>
      </c>
      <c r="AQ7" s="63">
        <f t="shared" si="30"/>
        <v>1</v>
      </c>
      <c r="AR7" s="53">
        <f t="shared" si="31"/>
        <v>26</v>
      </c>
      <c r="AS7" s="54" t="str">
        <f t="shared" si="32"/>
        <v>26년3월04일</v>
      </c>
      <c r="AT7" s="85">
        <f t="shared" si="33"/>
        <v>1</v>
      </c>
      <c r="AU7" s="63">
        <f t="shared" si="34"/>
        <v>1</v>
      </c>
      <c r="AV7" s="53">
        <f t="shared" si="35"/>
        <v>26</v>
      </c>
      <c r="AW7" s="54" t="str">
        <f t="shared" si="36"/>
        <v>26년4월05일</v>
      </c>
      <c r="AX7" s="85">
        <f t="shared" si="37"/>
        <v>1</v>
      </c>
      <c r="AY7" s="63">
        <f t="shared" si="38"/>
        <v>1</v>
      </c>
      <c r="AZ7" s="53">
        <f t="shared" si="39"/>
        <v>26</v>
      </c>
      <c r="BA7" s="54" t="str">
        <f t="shared" si="40"/>
        <v>26년5월05일</v>
      </c>
      <c r="BB7" s="85">
        <f t="shared" si="41"/>
        <v>1</v>
      </c>
      <c r="BC7" s="63">
        <f t="shared" si="42"/>
        <v>1</v>
      </c>
      <c r="BD7" s="53">
        <f t="shared" si="43"/>
        <v>26</v>
      </c>
      <c r="BE7" s="54" t="str">
        <f t="shared" si="44"/>
        <v>26년6월05일</v>
      </c>
      <c r="BF7" s="85">
        <f t="shared" si="45"/>
        <v>1</v>
      </c>
      <c r="BG7" s="63">
        <f t="shared" si="46"/>
        <v>1</v>
      </c>
      <c r="BH7" s="53">
        <f t="shared" si="47"/>
        <v>26</v>
      </c>
      <c r="BI7" s="54" t="str">
        <f t="shared" si="48"/>
        <v>26년7월05일</v>
      </c>
      <c r="BJ7" s="85">
        <f t="shared" si="49"/>
        <v>1</v>
      </c>
      <c r="BK7" s="63">
        <f t="shared" si="50"/>
        <v>1</v>
      </c>
      <c r="BL7" s="53">
        <f t="shared" si="51"/>
        <v>26</v>
      </c>
      <c r="BM7" s="54" t="str">
        <f t="shared" si="52"/>
        <v>26년8월04일</v>
      </c>
      <c r="BN7" s="85">
        <f t="shared" si="53"/>
        <v>1</v>
      </c>
      <c r="BO7" s="63">
        <f t="shared" si="54"/>
        <v>1</v>
      </c>
      <c r="BP7" s="53">
        <f t="shared" si="55"/>
        <v>26</v>
      </c>
      <c r="BQ7" s="54" t="str">
        <f t="shared" si="56"/>
        <v>26년9월05일</v>
      </c>
      <c r="BR7" s="85">
        <f t="shared" si="57"/>
        <v>1</v>
      </c>
      <c r="BS7" s="60">
        <f t="shared" si="1"/>
        <v>12</v>
      </c>
      <c r="BT7" s="59">
        <f t="shared" si="2"/>
        <v>12</v>
      </c>
      <c r="BU7" s="57"/>
      <c r="BV7" s="44"/>
      <c r="BZ7" s="279">
        <v>25176922</v>
      </c>
      <c r="CA7" s="44">
        <v>0</v>
      </c>
      <c r="CB7" s="44">
        <f t="shared" si="58"/>
        <v>25176922</v>
      </c>
      <c r="CC7" s="274">
        <f t="shared" si="3"/>
        <v>1</v>
      </c>
      <c r="CD7" s="280" t="str">
        <f t="shared" si="59"/>
        <v>청년</v>
      </c>
      <c r="CE7" s="280" t="str">
        <f t="shared" si="60"/>
        <v>문채원</v>
      </c>
      <c r="CF7" s="278">
        <f t="shared" si="61"/>
        <v>25176922</v>
      </c>
      <c r="CG7" s="270">
        <f t="shared" si="61"/>
        <v>0</v>
      </c>
      <c r="CH7" s="271">
        <f t="shared" si="62"/>
        <v>25176922</v>
      </c>
      <c r="CI7" s="44"/>
    </row>
    <row r="8" spans="1:87" ht="16.5" customHeight="1" thickBot="1">
      <c r="A8" s="23">
        <f t="shared" si="63"/>
        <v>4</v>
      </c>
      <c r="B8" s="143" t="s">
        <v>7</v>
      </c>
      <c r="C8" s="167" t="s">
        <v>701</v>
      </c>
      <c r="D8" s="168">
        <v>9206282123458</v>
      </c>
      <c r="E8" s="156">
        <f t="shared" si="4"/>
        <v>33783</v>
      </c>
      <c r="F8" s="30">
        <f t="shared" si="5"/>
        <v>8</v>
      </c>
      <c r="G8" s="31" t="str">
        <f t="shared" si="6"/>
        <v>OK</v>
      </c>
      <c r="H8" s="147" t="str">
        <f t="shared" si="7"/>
        <v>여</v>
      </c>
      <c r="I8" s="148">
        <v>41662</v>
      </c>
      <c r="J8" s="151"/>
      <c r="K8" s="33">
        <f t="shared" si="8"/>
        <v>21</v>
      </c>
      <c r="L8" s="33">
        <f t="shared" si="0"/>
        <v>0</v>
      </c>
      <c r="M8" s="35" t="str">
        <f t="shared" si="9"/>
        <v>21년6월27일</v>
      </c>
      <c r="N8" s="108"/>
      <c r="O8" s="178"/>
      <c r="P8" s="179"/>
      <c r="Q8" s="106" t="s">
        <v>160</v>
      </c>
      <c r="R8" s="107" t="s">
        <v>160</v>
      </c>
      <c r="S8" s="43"/>
      <c r="T8" s="122" t="s">
        <v>160</v>
      </c>
      <c r="U8" s="122" t="s">
        <v>160</v>
      </c>
      <c r="V8" s="123" t="s">
        <v>160</v>
      </c>
      <c r="W8" s="63">
        <f t="shared" si="10"/>
        <v>1</v>
      </c>
      <c r="X8" s="53">
        <f t="shared" si="11"/>
        <v>24</v>
      </c>
      <c r="Y8" s="54" t="str">
        <f t="shared" si="12"/>
        <v>24년7월04일</v>
      </c>
      <c r="Z8" s="85">
        <f t="shared" si="13"/>
        <v>1</v>
      </c>
      <c r="AA8" s="63">
        <f t="shared" si="14"/>
        <v>1</v>
      </c>
      <c r="AB8" s="53">
        <f t="shared" si="15"/>
        <v>24</v>
      </c>
      <c r="AC8" s="54" t="str">
        <f t="shared" si="16"/>
        <v>24년8월01일</v>
      </c>
      <c r="AD8" s="85">
        <f t="shared" si="17"/>
        <v>1</v>
      </c>
      <c r="AE8" s="63">
        <f t="shared" si="18"/>
        <v>1</v>
      </c>
      <c r="AF8" s="53">
        <f t="shared" si="19"/>
        <v>24</v>
      </c>
      <c r="AG8" s="54" t="str">
        <f t="shared" si="20"/>
        <v>24년9월02일</v>
      </c>
      <c r="AH8" s="85">
        <f t="shared" si="21"/>
        <v>1</v>
      </c>
      <c r="AI8" s="63">
        <f t="shared" si="22"/>
        <v>1</v>
      </c>
      <c r="AJ8" s="53">
        <f t="shared" si="23"/>
        <v>24</v>
      </c>
      <c r="AK8" s="54" t="str">
        <f t="shared" si="24"/>
        <v>24년10월01일</v>
      </c>
      <c r="AL8" s="85">
        <f t="shared" si="25"/>
        <v>1</v>
      </c>
      <c r="AM8" s="63">
        <f t="shared" si="26"/>
        <v>1</v>
      </c>
      <c r="AN8" s="53">
        <f t="shared" si="27"/>
        <v>24</v>
      </c>
      <c r="AO8" s="54" t="str">
        <f t="shared" si="28"/>
        <v>24년11월02일</v>
      </c>
      <c r="AP8" s="85">
        <f t="shared" si="29"/>
        <v>1</v>
      </c>
      <c r="AQ8" s="63">
        <f t="shared" si="30"/>
        <v>1</v>
      </c>
      <c r="AR8" s="53">
        <f t="shared" si="31"/>
        <v>25</v>
      </c>
      <c r="AS8" s="54" t="str">
        <f t="shared" si="32"/>
        <v>25년0월01일</v>
      </c>
      <c r="AT8" s="85">
        <f t="shared" si="33"/>
        <v>1</v>
      </c>
      <c r="AU8" s="63">
        <f t="shared" si="34"/>
        <v>1</v>
      </c>
      <c r="AV8" s="53">
        <f t="shared" si="35"/>
        <v>25</v>
      </c>
      <c r="AW8" s="54" t="str">
        <f t="shared" si="36"/>
        <v>25년1월01일</v>
      </c>
      <c r="AX8" s="85">
        <f t="shared" si="37"/>
        <v>1</v>
      </c>
      <c r="AY8" s="63">
        <f t="shared" si="38"/>
        <v>1</v>
      </c>
      <c r="AZ8" s="53">
        <f t="shared" si="39"/>
        <v>25</v>
      </c>
      <c r="BA8" s="54" t="str">
        <f t="shared" si="40"/>
        <v>25년2월04일</v>
      </c>
      <c r="BB8" s="85">
        <f t="shared" si="41"/>
        <v>1</v>
      </c>
      <c r="BC8" s="63">
        <f t="shared" si="42"/>
        <v>1</v>
      </c>
      <c r="BD8" s="53">
        <f t="shared" si="43"/>
        <v>25</v>
      </c>
      <c r="BE8" s="54" t="str">
        <f t="shared" si="44"/>
        <v>25년3월03일</v>
      </c>
      <c r="BF8" s="85">
        <f t="shared" si="45"/>
        <v>1</v>
      </c>
      <c r="BG8" s="63">
        <f t="shared" si="46"/>
        <v>1</v>
      </c>
      <c r="BH8" s="53">
        <f t="shared" si="47"/>
        <v>25</v>
      </c>
      <c r="BI8" s="54" t="str">
        <f t="shared" si="48"/>
        <v>25년4월04일</v>
      </c>
      <c r="BJ8" s="85">
        <f t="shared" si="49"/>
        <v>1</v>
      </c>
      <c r="BK8" s="63">
        <f t="shared" si="50"/>
        <v>1</v>
      </c>
      <c r="BL8" s="53">
        <f t="shared" si="51"/>
        <v>25</v>
      </c>
      <c r="BM8" s="54" t="str">
        <f t="shared" si="52"/>
        <v>25년5월03일</v>
      </c>
      <c r="BN8" s="85">
        <f t="shared" si="53"/>
        <v>1</v>
      </c>
      <c r="BO8" s="63">
        <f t="shared" si="54"/>
        <v>1</v>
      </c>
      <c r="BP8" s="53">
        <f t="shared" si="55"/>
        <v>25</v>
      </c>
      <c r="BQ8" s="54" t="str">
        <f t="shared" si="56"/>
        <v>25년6월04일</v>
      </c>
      <c r="BR8" s="85">
        <f t="shared" si="57"/>
        <v>1</v>
      </c>
      <c r="BS8" s="60">
        <f t="shared" si="1"/>
        <v>12</v>
      </c>
      <c r="BT8" s="59">
        <f t="shared" si="2"/>
        <v>12</v>
      </c>
      <c r="BU8" s="57"/>
      <c r="BV8" s="44"/>
      <c r="BZ8" s="279">
        <v>24400000</v>
      </c>
      <c r="CA8" s="44">
        <v>0</v>
      </c>
      <c r="CB8" s="44">
        <f t="shared" si="58"/>
        <v>24400000</v>
      </c>
      <c r="CC8" s="274">
        <f t="shared" si="3"/>
        <v>1</v>
      </c>
      <c r="CD8" s="280" t="str">
        <f t="shared" si="59"/>
        <v>청년</v>
      </c>
      <c r="CE8" s="280" t="str">
        <f t="shared" si="60"/>
        <v>김가영</v>
      </c>
      <c r="CF8" s="278">
        <f t="shared" si="61"/>
        <v>24400000</v>
      </c>
      <c r="CG8" s="270">
        <f t="shared" si="61"/>
        <v>0</v>
      </c>
      <c r="CH8" s="271">
        <f t="shared" si="62"/>
        <v>24400000</v>
      </c>
      <c r="CI8" s="44"/>
    </row>
    <row r="9" spans="1:87" ht="16.5" customHeight="1" thickBot="1">
      <c r="A9" s="23">
        <f t="shared" si="63"/>
        <v>5</v>
      </c>
      <c r="B9" s="143" t="s">
        <v>2</v>
      </c>
      <c r="C9" s="167" t="s">
        <v>703</v>
      </c>
      <c r="D9" s="168">
        <v>6409102123451</v>
      </c>
      <c r="E9" s="156">
        <f t="shared" si="4"/>
        <v>23630</v>
      </c>
      <c r="F9" s="30">
        <f t="shared" si="5"/>
        <v>1</v>
      </c>
      <c r="G9" s="31" t="str">
        <f t="shared" si="6"/>
        <v>OK</v>
      </c>
      <c r="H9" s="147" t="str">
        <f t="shared" si="7"/>
        <v>여</v>
      </c>
      <c r="I9" s="148">
        <v>42278</v>
      </c>
      <c r="J9" s="151"/>
      <c r="K9" s="33">
        <f t="shared" si="8"/>
        <v>51</v>
      </c>
      <c r="L9" s="33">
        <f t="shared" si="0"/>
        <v>0</v>
      </c>
      <c r="M9" s="35" t="str">
        <f t="shared" si="9"/>
        <v>51년0월20일</v>
      </c>
      <c r="N9" s="108"/>
      <c r="O9" s="178"/>
      <c r="P9" s="179"/>
      <c r="Q9" s="106" t="s">
        <v>160</v>
      </c>
      <c r="R9" s="107" t="s">
        <v>160</v>
      </c>
      <c r="S9" s="43"/>
      <c r="T9" s="122" t="s">
        <v>160</v>
      </c>
      <c r="U9" s="122" t="s">
        <v>160</v>
      </c>
      <c r="V9" s="123" t="s">
        <v>160</v>
      </c>
      <c r="W9" s="63">
        <f t="shared" si="10"/>
        <v>1</v>
      </c>
      <c r="X9" s="53">
        <f t="shared" si="11"/>
        <v>52</v>
      </c>
      <c r="Y9" s="54" t="str">
        <f t="shared" si="12"/>
        <v>52년4월22일</v>
      </c>
      <c r="Z9" s="85">
        <f t="shared" si="13"/>
        <v>0</v>
      </c>
      <c r="AA9" s="63">
        <f t="shared" si="14"/>
        <v>1</v>
      </c>
      <c r="AB9" s="53">
        <f t="shared" si="15"/>
        <v>52</v>
      </c>
      <c r="AC9" s="54" t="str">
        <f t="shared" si="16"/>
        <v>52년5월19일</v>
      </c>
      <c r="AD9" s="85">
        <f t="shared" si="17"/>
        <v>0</v>
      </c>
      <c r="AE9" s="63">
        <f t="shared" si="18"/>
        <v>1</v>
      </c>
      <c r="AF9" s="53">
        <f t="shared" si="19"/>
        <v>52</v>
      </c>
      <c r="AG9" s="54" t="str">
        <f t="shared" si="20"/>
        <v>52년6월20일</v>
      </c>
      <c r="AH9" s="85">
        <f t="shared" si="21"/>
        <v>0</v>
      </c>
      <c r="AI9" s="63">
        <f t="shared" si="22"/>
        <v>1</v>
      </c>
      <c r="AJ9" s="53">
        <f t="shared" si="23"/>
        <v>52</v>
      </c>
      <c r="AK9" s="54" t="str">
        <f t="shared" si="24"/>
        <v>52년7월19일</v>
      </c>
      <c r="AL9" s="85">
        <f t="shared" si="25"/>
        <v>0</v>
      </c>
      <c r="AM9" s="63">
        <f t="shared" si="26"/>
        <v>1</v>
      </c>
      <c r="AN9" s="53">
        <f t="shared" si="27"/>
        <v>52</v>
      </c>
      <c r="AO9" s="54" t="str">
        <f t="shared" si="28"/>
        <v>52년8월19일</v>
      </c>
      <c r="AP9" s="85">
        <f t="shared" si="29"/>
        <v>0</v>
      </c>
      <c r="AQ9" s="63">
        <f t="shared" si="30"/>
        <v>1</v>
      </c>
      <c r="AR9" s="53">
        <f t="shared" si="31"/>
        <v>52</v>
      </c>
      <c r="AS9" s="54" t="str">
        <f t="shared" si="32"/>
        <v>52년9월19일</v>
      </c>
      <c r="AT9" s="85">
        <f t="shared" si="33"/>
        <v>0</v>
      </c>
      <c r="AU9" s="63">
        <f t="shared" si="34"/>
        <v>1</v>
      </c>
      <c r="AV9" s="53">
        <f t="shared" si="35"/>
        <v>52</v>
      </c>
      <c r="AW9" s="54" t="str">
        <f t="shared" si="36"/>
        <v>52년10월19일</v>
      </c>
      <c r="AX9" s="85">
        <f t="shared" si="37"/>
        <v>0</v>
      </c>
      <c r="AY9" s="63">
        <f t="shared" si="38"/>
        <v>1</v>
      </c>
      <c r="AZ9" s="53">
        <f t="shared" si="39"/>
        <v>52</v>
      </c>
      <c r="BA9" s="54" t="str">
        <f t="shared" si="40"/>
        <v>52년11월20일</v>
      </c>
      <c r="BB9" s="85">
        <f t="shared" si="41"/>
        <v>0</v>
      </c>
      <c r="BC9" s="63">
        <f t="shared" si="42"/>
        <v>1</v>
      </c>
      <c r="BD9" s="53">
        <f t="shared" si="43"/>
        <v>53</v>
      </c>
      <c r="BE9" s="54" t="str">
        <f t="shared" si="44"/>
        <v>53년0월19일</v>
      </c>
      <c r="BF9" s="85">
        <f t="shared" si="45"/>
        <v>0</v>
      </c>
      <c r="BG9" s="63">
        <f t="shared" si="46"/>
        <v>1</v>
      </c>
      <c r="BH9" s="53">
        <f t="shared" si="47"/>
        <v>53</v>
      </c>
      <c r="BI9" s="54" t="str">
        <f t="shared" si="48"/>
        <v>53년1월19일</v>
      </c>
      <c r="BJ9" s="85">
        <f t="shared" si="49"/>
        <v>0</v>
      </c>
      <c r="BK9" s="63">
        <f t="shared" si="50"/>
        <v>1</v>
      </c>
      <c r="BL9" s="53">
        <f t="shared" si="51"/>
        <v>53</v>
      </c>
      <c r="BM9" s="54" t="str">
        <f t="shared" si="52"/>
        <v>53년2월21일</v>
      </c>
      <c r="BN9" s="85">
        <f t="shared" si="53"/>
        <v>0</v>
      </c>
      <c r="BO9" s="63">
        <f t="shared" si="54"/>
        <v>1</v>
      </c>
      <c r="BP9" s="53">
        <f t="shared" si="55"/>
        <v>53</v>
      </c>
      <c r="BQ9" s="54" t="str">
        <f t="shared" si="56"/>
        <v>53년3월21일</v>
      </c>
      <c r="BR9" s="85">
        <f t="shared" si="57"/>
        <v>0</v>
      </c>
      <c r="BS9" s="60">
        <f t="shared" si="1"/>
        <v>12</v>
      </c>
      <c r="BT9" s="59">
        <f t="shared" si="2"/>
        <v>0</v>
      </c>
      <c r="BU9" s="57"/>
      <c r="BV9" s="44"/>
      <c r="BZ9" s="279">
        <v>6400000</v>
      </c>
      <c r="CA9" s="44">
        <v>0</v>
      </c>
      <c r="CB9" s="44">
        <f t="shared" si="58"/>
        <v>6400000</v>
      </c>
      <c r="CC9" s="274">
        <f t="shared" si="3"/>
        <v>0</v>
      </c>
      <c r="CD9" s="280" t="str">
        <f t="shared" si="59"/>
        <v>청년외</v>
      </c>
      <c r="CE9" s="280" t="str">
        <f t="shared" si="60"/>
        <v>류주현</v>
      </c>
      <c r="CF9" s="278">
        <f t="shared" si="61"/>
        <v>0</v>
      </c>
      <c r="CG9" s="270">
        <f t="shared" si="61"/>
        <v>6400000</v>
      </c>
      <c r="CH9" s="271">
        <f t="shared" si="62"/>
        <v>6400000</v>
      </c>
      <c r="CI9" s="44"/>
    </row>
    <row r="10" spans="1:87" ht="16.5" customHeight="1" thickBot="1">
      <c r="A10" s="23">
        <f t="shared" si="63"/>
        <v>6</v>
      </c>
      <c r="B10" s="143" t="s">
        <v>3</v>
      </c>
      <c r="C10" s="167" t="s">
        <v>705</v>
      </c>
      <c r="D10" s="168">
        <v>9203232123453</v>
      </c>
      <c r="E10" s="156">
        <f t="shared" si="4"/>
        <v>33686</v>
      </c>
      <c r="F10" s="30">
        <f t="shared" si="5"/>
        <v>3</v>
      </c>
      <c r="G10" s="31" t="str">
        <f t="shared" si="6"/>
        <v>OK</v>
      </c>
      <c r="H10" s="147" t="str">
        <f t="shared" si="7"/>
        <v>여</v>
      </c>
      <c r="I10" s="148">
        <v>42450</v>
      </c>
      <c r="J10" s="153"/>
      <c r="K10" s="33">
        <f t="shared" si="8"/>
        <v>23</v>
      </c>
      <c r="L10" s="33">
        <f t="shared" si="0"/>
        <v>0</v>
      </c>
      <c r="M10" s="35" t="str">
        <f t="shared" si="9"/>
        <v>23년11월29일</v>
      </c>
      <c r="N10" s="108"/>
      <c r="O10" s="178"/>
      <c r="P10" s="179"/>
      <c r="Q10" s="106" t="s">
        <v>160</v>
      </c>
      <c r="R10" s="107" t="s">
        <v>160</v>
      </c>
      <c r="S10" s="43"/>
      <c r="T10" s="122" t="s">
        <v>160</v>
      </c>
      <c r="U10" s="122" t="s">
        <v>160</v>
      </c>
      <c r="V10" s="123" t="s">
        <v>160</v>
      </c>
      <c r="W10" s="63">
        <f t="shared" si="10"/>
        <v>1</v>
      </c>
      <c r="X10" s="53">
        <f t="shared" si="11"/>
        <v>24</v>
      </c>
      <c r="Y10" s="54" t="str">
        <f t="shared" si="12"/>
        <v>24년10월09일</v>
      </c>
      <c r="Z10" s="85">
        <f t="shared" si="13"/>
        <v>1</v>
      </c>
      <c r="AA10" s="63">
        <f t="shared" si="14"/>
        <v>1</v>
      </c>
      <c r="AB10" s="53">
        <f t="shared" si="15"/>
        <v>24</v>
      </c>
      <c r="AC10" s="54" t="str">
        <f t="shared" si="16"/>
        <v>24년11월07일</v>
      </c>
      <c r="AD10" s="85">
        <f t="shared" si="17"/>
        <v>1</v>
      </c>
      <c r="AE10" s="63">
        <f t="shared" si="18"/>
        <v>1</v>
      </c>
      <c r="AF10" s="53">
        <f t="shared" si="19"/>
        <v>25</v>
      </c>
      <c r="AG10" s="54" t="str">
        <f t="shared" si="20"/>
        <v>25년0월07일</v>
      </c>
      <c r="AH10" s="85">
        <f t="shared" si="21"/>
        <v>1</v>
      </c>
      <c r="AI10" s="63">
        <f t="shared" si="22"/>
        <v>1</v>
      </c>
      <c r="AJ10" s="53">
        <f t="shared" si="23"/>
        <v>25</v>
      </c>
      <c r="AK10" s="54" t="str">
        <f t="shared" si="24"/>
        <v>25년1월06일</v>
      </c>
      <c r="AL10" s="85">
        <f t="shared" si="25"/>
        <v>1</v>
      </c>
      <c r="AM10" s="63">
        <f t="shared" si="26"/>
        <v>1</v>
      </c>
      <c r="AN10" s="53">
        <f t="shared" si="27"/>
        <v>25</v>
      </c>
      <c r="AO10" s="54" t="str">
        <f t="shared" si="28"/>
        <v>25년2월09일</v>
      </c>
      <c r="AP10" s="85">
        <f t="shared" si="29"/>
        <v>1</v>
      </c>
      <c r="AQ10" s="63">
        <f t="shared" si="30"/>
        <v>1</v>
      </c>
      <c r="AR10" s="53">
        <f t="shared" si="31"/>
        <v>25</v>
      </c>
      <c r="AS10" s="54" t="str">
        <f t="shared" si="32"/>
        <v>25년3월08일</v>
      </c>
      <c r="AT10" s="85">
        <f t="shared" si="33"/>
        <v>1</v>
      </c>
      <c r="AU10" s="63">
        <f t="shared" si="34"/>
        <v>1</v>
      </c>
      <c r="AV10" s="53">
        <f t="shared" si="35"/>
        <v>25</v>
      </c>
      <c r="AW10" s="54" t="str">
        <f t="shared" si="36"/>
        <v>25년4월09일</v>
      </c>
      <c r="AX10" s="85">
        <f t="shared" si="37"/>
        <v>1</v>
      </c>
      <c r="AY10" s="63">
        <f t="shared" si="38"/>
        <v>1</v>
      </c>
      <c r="AZ10" s="53">
        <f t="shared" si="39"/>
        <v>25</v>
      </c>
      <c r="BA10" s="54" t="str">
        <f t="shared" si="40"/>
        <v>25년5월09일</v>
      </c>
      <c r="BB10" s="85">
        <f t="shared" si="41"/>
        <v>1</v>
      </c>
      <c r="BC10" s="63">
        <f t="shared" si="42"/>
        <v>1</v>
      </c>
      <c r="BD10" s="53">
        <f t="shared" si="43"/>
        <v>25</v>
      </c>
      <c r="BE10" s="54" t="str">
        <f t="shared" si="44"/>
        <v>25년6월09일</v>
      </c>
      <c r="BF10" s="85">
        <f t="shared" si="45"/>
        <v>1</v>
      </c>
      <c r="BG10" s="63">
        <f t="shared" si="46"/>
        <v>1</v>
      </c>
      <c r="BH10" s="53">
        <f t="shared" si="47"/>
        <v>25</v>
      </c>
      <c r="BI10" s="54" t="str">
        <f t="shared" si="48"/>
        <v>25년7월09일</v>
      </c>
      <c r="BJ10" s="85">
        <f t="shared" si="49"/>
        <v>1</v>
      </c>
      <c r="BK10" s="63">
        <f t="shared" si="50"/>
        <v>1</v>
      </c>
      <c r="BL10" s="53">
        <f t="shared" si="51"/>
        <v>25</v>
      </c>
      <c r="BM10" s="54" t="str">
        <f t="shared" si="52"/>
        <v>25년8월08일</v>
      </c>
      <c r="BN10" s="85">
        <f t="shared" si="53"/>
        <v>1</v>
      </c>
      <c r="BO10" s="63">
        <f t="shared" si="54"/>
        <v>1</v>
      </c>
      <c r="BP10" s="53">
        <f t="shared" si="55"/>
        <v>25</v>
      </c>
      <c r="BQ10" s="54" t="str">
        <f t="shared" si="56"/>
        <v>25년9월09일</v>
      </c>
      <c r="BR10" s="85">
        <f t="shared" si="57"/>
        <v>1</v>
      </c>
      <c r="BS10" s="60">
        <f t="shared" si="1"/>
        <v>12</v>
      </c>
      <c r="BT10" s="59">
        <f t="shared" si="2"/>
        <v>12</v>
      </c>
      <c r="BU10" s="57"/>
      <c r="BV10" s="44"/>
      <c r="BY10" s="294" t="s">
        <v>652</v>
      </c>
      <c r="BZ10" s="300">
        <v>3846154</v>
      </c>
      <c r="CA10" s="291">
        <v>0</v>
      </c>
      <c r="CB10" s="44">
        <f t="shared" si="58"/>
        <v>3846154</v>
      </c>
      <c r="CC10" s="301">
        <f t="shared" si="3"/>
        <v>1</v>
      </c>
      <c r="CD10" s="302" t="str">
        <f t="shared" si="59"/>
        <v>청년</v>
      </c>
      <c r="CE10" s="302" t="str">
        <f t="shared" si="60"/>
        <v>오현경(출산휴가)</v>
      </c>
      <c r="CF10" s="303">
        <f t="shared" si="61"/>
        <v>3846154</v>
      </c>
      <c r="CG10" s="293">
        <f t="shared" si="61"/>
        <v>0</v>
      </c>
      <c r="CH10" s="304">
        <f t="shared" si="62"/>
        <v>3846154</v>
      </c>
      <c r="CI10" s="291"/>
    </row>
    <row r="11" spans="1:87" ht="16.5" customHeight="1" thickBot="1">
      <c r="A11" s="23">
        <f t="shared" si="63"/>
        <v>7</v>
      </c>
      <c r="B11" s="143" t="s">
        <v>1</v>
      </c>
      <c r="C11" s="167" t="s">
        <v>706</v>
      </c>
      <c r="D11" s="168">
        <v>9510242123459</v>
      </c>
      <c r="E11" s="156">
        <f t="shared" si="4"/>
        <v>34996</v>
      </c>
      <c r="F11" s="30">
        <f t="shared" si="5"/>
        <v>9</v>
      </c>
      <c r="G11" s="31" t="str">
        <f t="shared" si="6"/>
        <v>OK</v>
      </c>
      <c r="H11" s="147" t="str">
        <f t="shared" si="7"/>
        <v>여</v>
      </c>
      <c r="I11" s="148">
        <v>42767</v>
      </c>
      <c r="J11" s="151"/>
      <c r="K11" s="33">
        <f t="shared" si="8"/>
        <v>21</v>
      </c>
      <c r="L11" s="33">
        <f t="shared" si="0"/>
        <v>0</v>
      </c>
      <c r="M11" s="35" t="str">
        <f t="shared" si="9"/>
        <v>21년3월10일</v>
      </c>
      <c r="N11" s="108"/>
      <c r="O11" s="178"/>
      <c r="P11" s="179"/>
      <c r="Q11" s="106" t="s">
        <v>160</v>
      </c>
      <c r="R11" s="107" t="s">
        <v>160</v>
      </c>
      <c r="S11" s="43"/>
      <c r="T11" s="122" t="s">
        <v>160</v>
      </c>
      <c r="U11" s="122" t="s">
        <v>160</v>
      </c>
      <c r="V11" s="123" t="s">
        <v>160</v>
      </c>
      <c r="W11" s="63">
        <f t="shared" si="10"/>
        <v>0</v>
      </c>
      <c r="X11" s="53">
        <f t="shared" si="11"/>
        <v>21</v>
      </c>
      <c r="Y11" s="54" t="str">
        <f t="shared" si="12"/>
        <v>21년3월09일</v>
      </c>
      <c r="Z11" s="85">
        <f t="shared" si="13"/>
        <v>0</v>
      </c>
      <c r="AA11" s="63">
        <f t="shared" si="14"/>
        <v>1</v>
      </c>
      <c r="AB11" s="53">
        <f t="shared" si="15"/>
        <v>21</v>
      </c>
      <c r="AC11" s="54" t="str">
        <f t="shared" si="16"/>
        <v>21년4월07일</v>
      </c>
      <c r="AD11" s="85">
        <f t="shared" si="17"/>
        <v>1</v>
      </c>
      <c r="AE11" s="63">
        <f t="shared" si="18"/>
        <v>1</v>
      </c>
      <c r="AF11" s="53">
        <f t="shared" si="19"/>
        <v>21</v>
      </c>
      <c r="AG11" s="54" t="str">
        <f t="shared" si="20"/>
        <v>21년5월07일</v>
      </c>
      <c r="AH11" s="85">
        <f t="shared" si="21"/>
        <v>1</v>
      </c>
      <c r="AI11" s="63">
        <f t="shared" si="22"/>
        <v>1</v>
      </c>
      <c r="AJ11" s="53">
        <f t="shared" si="23"/>
        <v>21</v>
      </c>
      <c r="AK11" s="54" t="str">
        <f t="shared" si="24"/>
        <v>21년6월07일</v>
      </c>
      <c r="AL11" s="85">
        <f t="shared" si="25"/>
        <v>1</v>
      </c>
      <c r="AM11" s="63">
        <f t="shared" si="26"/>
        <v>1</v>
      </c>
      <c r="AN11" s="53">
        <f t="shared" si="27"/>
        <v>21</v>
      </c>
      <c r="AO11" s="54" t="str">
        <f t="shared" si="28"/>
        <v>21년7월07일</v>
      </c>
      <c r="AP11" s="85">
        <f t="shared" si="29"/>
        <v>1</v>
      </c>
      <c r="AQ11" s="63">
        <f t="shared" si="30"/>
        <v>1</v>
      </c>
      <c r="AR11" s="53">
        <f t="shared" si="31"/>
        <v>21</v>
      </c>
      <c r="AS11" s="54" t="str">
        <f t="shared" si="32"/>
        <v>21년8월06일</v>
      </c>
      <c r="AT11" s="85">
        <f t="shared" si="33"/>
        <v>1</v>
      </c>
      <c r="AU11" s="63">
        <f t="shared" si="34"/>
        <v>1</v>
      </c>
      <c r="AV11" s="53">
        <f t="shared" si="35"/>
        <v>21</v>
      </c>
      <c r="AW11" s="54" t="str">
        <f t="shared" si="36"/>
        <v>21년9월07일</v>
      </c>
      <c r="AX11" s="85">
        <f t="shared" si="37"/>
        <v>1</v>
      </c>
      <c r="AY11" s="63">
        <f t="shared" si="38"/>
        <v>1</v>
      </c>
      <c r="AZ11" s="53">
        <f t="shared" si="39"/>
        <v>21</v>
      </c>
      <c r="BA11" s="54" t="str">
        <f t="shared" si="40"/>
        <v>21년10월07일</v>
      </c>
      <c r="BB11" s="85">
        <f t="shared" si="41"/>
        <v>1</v>
      </c>
      <c r="BC11" s="63">
        <f t="shared" si="42"/>
        <v>1</v>
      </c>
      <c r="BD11" s="53">
        <f t="shared" si="43"/>
        <v>21</v>
      </c>
      <c r="BE11" s="54" t="str">
        <f t="shared" si="44"/>
        <v>21년11월07일</v>
      </c>
      <c r="BF11" s="85">
        <f t="shared" si="45"/>
        <v>1</v>
      </c>
      <c r="BG11" s="63">
        <f t="shared" si="46"/>
        <v>1</v>
      </c>
      <c r="BH11" s="53">
        <f t="shared" si="47"/>
        <v>22</v>
      </c>
      <c r="BI11" s="54" t="str">
        <f t="shared" si="48"/>
        <v>22년0월07일</v>
      </c>
      <c r="BJ11" s="85">
        <f t="shared" si="49"/>
        <v>1</v>
      </c>
      <c r="BK11" s="63">
        <f t="shared" si="50"/>
        <v>1</v>
      </c>
      <c r="BL11" s="53">
        <f t="shared" si="51"/>
        <v>22</v>
      </c>
      <c r="BM11" s="54" t="str">
        <f t="shared" si="52"/>
        <v>22년1월06일</v>
      </c>
      <c r="BN11" s="85">
        <f t="shared" si="53"/>
        <v>1</v>
      </c>
      <c r="BO11" s="63">
        <f t="shared" si="54"/>
        <v>1</v>
      </c>
      <c r="BP11" s="53">
        <f t="shared" si="55"/>
        <v>22</v>
      </c>
      <c r="BQ11" s="54" t="str">
        <f t="shared" si="56"/>
        <v>22년2월09일</v>
      </c>
      <c r="BR11" s="85">
        <f t="shared" si="57"/>
        <v>1</v>
      </c>
      <c r="BS11" s="60">
        <f t="shared" si="1"/>
        <v>11</v>
      </c>
      <c r="BT11" s="59">
        <f t="shared" si="2"/>
        <v>11</v>
      </c>
      <c r="BU11" s="57"/>
      <c r="BV11" s="44"/>
      <c r="BZ11" s="295">
        <v>17941198</v>
      </c>
      <c r="CA11" s="286">
        <v>0</v>
      </c>
      <c r="CB11" s="44">
        <f t="shared" si="58"/>
        <v>17941198</v>
      </c>
      <c r="CC11" s="296">
        <f t="shared" si="3"/>
        <v>1</v>
      </c>
      <c r="CD11" s="297" t="str">
        <f t="shared" si="59"/>
        <v>청년</v>
      </c>
      <c r="CE11" s="297" t="str">
        <f t="shared" si="60"/>
        <v>신예지</v>
      </c>
      <c r="CF11" s="298">
        <f t="shared" si="61"/>
        <v>17941198</v>
      </c>
      <c r="CG11" s="287">
        <f t="shared" si="61"/>
        <v>0</v>
      </c>
      <c r="CH11" s="299">
        <f t="shared" si="62"/>
        <v>17941198</v>
      </c>
      <c r="CI11" s="286"/>
    </row>
    <row r="12" spans="1:87" ht="16.5" customHeight="1" thickBot="1">
      <c r="A12" s="23">
        <f t="shared" si="63"/>
        <v>8</v>
      </c>
      <c r="B12" s="143" t="s">
        <v>4</v>
      </c>
      <c r="C12" s="167" t="s">
        <v>707</v>
      </c>
      <c r="D12" s="168">
        <v>9410102123452</v>
      </c>
      <c r="E12" s="156">
        <f t="shared" si="4"/>
        <v>34617</v>
      </c>
      <c r="F12" s="30">
        <f t="shared" si="5"/>
        <v>2</v>
      </c>
      <c r="G12" s="31" t="str">
        <f t="shared" si="6"/>
        <v>OK</v>
      </c>
      <c r="H12" s="147" t="str">
        <f t="shared" si="7"/>
        <v>여</v>
      </c>
      <c r="I12" s="148">
        <v>42767</v>
      </c>
      <c r="J12" s="151"/>
      <c r="K12" s="33">
        <f t="shared" si="8"/>
        <v>22</v>
      </c>
      <c r="L12" s="33">
        <f t="shared" si="0"/>
        <v>0</v>
      </c>
      <c r="M12" s="35" t="str">
        <f t="shared" si="9"/>
        <v>22년3월24일</v>
      </c>
      <c r="N12" s="108"/>
      <c r="O12" s="180"/>
      <c r="P12" s="181"/>
      <c r="Q12" s="106" t="s">
        <v>160</v>
      </c>
      <c r="R12" s="107" t="s">
        <v>160</v>
      </c>
      <c r="S12" s="43"/>
      <c r="T12" s="122" t="s">
        <v>160</v>
      </c>
      <c r="U12" s="122" t="s">
        <v>160</v>
      </c>
      <c r="V12" s="123" t="s">
        <v>160</v>
      </c>
      <c r="W12" s="63">
        <f t="shared" si="10"/>
        <v>0</v>
      </c>
      <c r="X12" s="53">
        <f t="shared" si="11"/>
        <v>22</v>
      </c>
      <c r="Y12" s="54" t="str">
        <f t="shared" si="12"/>
        <v>22년3월23일</v>
      </c>
      <c r="Z12" s="85">
        <f t="shared" si="13"/>
        <v>0</v>
      </c>
      <c r="AA12" s="63">
        <f t="shared" si="14"/>
        <v>1</v>
      </c>
      <c r="AB12" s="53">
        <f t="shared" si="15"/>
        <v>22</v>
      </c>
      <c r="AC12" s="54" t="str">
        <f t="shared" si="16"/>
        <v>22년4월21일</v>
      </c>
      <c r="AD12" s="85">
        <f t="shared" si="17"/>
        <v>1</v>
      </c>
      <c r="AE12" s="63">
        <f t="shared" si="18"/>
        <v>1</v>
      </c>
      <c r="AF12" s="53">
        <f t="shared" si="19"/>
        <v>22</v>
      </c>
      <c r="AG12" s="54" t="str">
        <f t="shared" si="20"/>
        <v>22년5월21일</v>
      </c>
      <c r="AH12" s="85">
        <f t="shared" si="21"/>
        <v>1</v>
      </c>
      <c r="AI12" s="63">
        <f t="shared" si="22"/>
        <v>1</v>
      </c>
      <c r="AJ12" s="53">
        <f t="shared" si="23"/>
        <v>22</v>
      </c>
      <c r="AK12" s="54" t="str">
        <f t="shared" si="24"/>
        <v>22년6월21일</v>
      </c>
      <c r="AL12" s="85">
        <f t="shared" si="25"/>
        <v>1</v>
      </c>
      <c r="AM12" s="63">
        <f t="shared" si="26"/>
        <v>1</v>
      </c>
      <c r="AN12" s="53">
        <f t="shared" si="27"/>
        <v>22</v>
      </c>
      <c r="AO12" s="54" t="str">
        <f t="shared" si="28"/>
        <v>22년7월21일</v>
      </c>
      <c r="AP12" s="85">
        <f t="shared" si="29"/>
        <v>1</v>
      </c>
      <c r="AQ12" s="63">
        <f t="shared" si="30"/>
        <v>1</v>
      </c>
      <c r="AR12" s="53">
        <f t="shared" si="31"/>
        <v>22</v>
      </c>
      <c r="AS12" s="54" t="str">
        <f t="shared" si="32"/>
        <v>22년8월20일</v>
      </c>
      <c r="AT12" s="85">
        <f t="shared" si="33"/>
        <v>1</v>
      </c>
      <c r="AU12" s="63">
        <f t="shared" si="34"/>
        <v>1</v>
      </c>
      <c r="AV12" s="53">
        <f t="shared" si="35"/>
        <v>22</v>
      </c>
      <c r="AW12" s="54" t="str">
        <f t="shared" si="36"/>
        <v>22년9월21일</v>
      </c>
      <c r="AX12" s="85">
        <f t="shared" si="37"/>
        <v>1</v>
      </c>
      <c r="AY12" s="63">
        <f t="shared" si="38"/>
        <v>1</v>
      </c>
      <c r="AZ12" s="53">
        <f t="shared" si="39"/>
        <v>22</v>
      </c>
      <c r="BA12" s="54" t="str">
        <f t="shared" si="40"/>
        <v>22년10월21일</v>
      </c>
      <c r="BB12" s="85">
        <f t="shared" si="41"/>
        <v>1</v>
      </c>
      <c r="BC12" s="63">
        <f t="shared" si="42"/>
        <v>1</v>
      </c>
      <c r="BD12" s="53">
        <f t="shared" si="43"/>
        <v>22</v>
      </c>
      <c r="BE12" s="54" t="str">
        <f t="shared" si="44"/>
        <v>22년11월21일</v>
      </c>
      <c r="BF12" s="85">
        <f t="shared" si="45"/>
        <v>1</v>
      </c>
      <c r="BG12" s="63">
        <f t="shared" si="46"/>
        <v>1</v>
      </c>
      <c r="BH12" s="53">
        <f t="shared" si="47"/>
        <v>23</v>
      </c>
      <c r="BI12" s="54" t="str">
        <f t="shared" si="48"/>
        <v>23년0월21일</v>
      </c>
      <c r="BJ12" s="85">
        <f t="shared" si="49"/>
        <v>1</v>
      </c>
      <c r="BK12" s="63">
        <f t="shared" si="50"/>
        <v>1</v>
      </c>
      <c r="BL12" s="53">
        <f t="shared" si="51"/>
        <v>23</v>
      </c>
      <c r="BM12" s="54" t="str">
        <f t="shared" si="52"/>
        <v>23년1월20일</v>
      </c>
      <c r="BN12" s="85">
        <f t="shared" si="53"/>
        <v>1</v>
      </c>
      <c r="BO12" s="63">
        <f t="shared" si="54"/>
        <v>1</v>
      </c>
      <c r="BP12" s="53">
        <f t="shared" si="55"/>
        <v>23</v>
      </c>
      <c r="BQ12" s="54" t="str">
        <f t="shared" si="56"/>
        <v>23년2월23일</v>
      </c>
      <c r="BR12" s="85">
        <f t="shared" si="57"/>
        <v>1</v>
      </c>
      <c r="BS12" s="60">
        <f t="shared" si="1"/>
        <v>11</v>
      </c>
      <c r="BT12" s="59">
        <f t="shared" si="2"/>
        <v>11</v>
      </c>
      <c r="BU12" s="57"/>
      <c r="BV12" s="44"/>
      <c r="BZ12" s="279">
        <v>17941198</v>
      </c>
      <c r="CA12" s="44">
        <v>0</v>
      </c>
      <c r="CB12" s="44">
        <f t="shared" si="58"/>
        <v>17941198</v>
      </c>
      <c r="CC12" s="274">
        <f t="shared" si="3"/>
        <v>1</v>
      </c>
      <c r="CD12" s="280" t="str">
        <f t="shared" si="59"/>
        <v>청년</v>
      </c>
      <c r="CE12" s="280" t="str">
        <f t="shared" si="60"/>
        <v>황보</v>
      </c>
      <c r="CF12" s="278">
        <f t="shared" si="61"/>
        <v>17941198</v>
      </c>
      <c r="CG12" s="270">
        <f t="shared" si="61"/>
        <v>0</v>
      </c>
      <c r="CH12" s="271">
        <f t="shared" si="62"/>
        <v>17941198</v>
      </c>
      <c r="CI12" s="44"/>
    </row>
    <row r="13" spans="1:87" ht="16.5" customHeight="1">
      <c r="A13" s="23">
        <f t="shared" si="63"/>
        <v>9</v>
      </c>
      <c r="B13" s="143" t="s">
        <v>5</v>
      </c>
      <c r="C13" s="167" t="s">
        <v>708</v>
      </c>
      <c r="D13" s="168">
        <v>9507252123454</v>
      </c>
      <c r="E13" s="156">
        <f t="shared" si="4"/>
        <v>34905</v>
      </c>
      <c r="F13" s="30">
        <f t="shared" si="5"/>
        <v>4</v>
      </c>
      <c r="G13" s="31" t="str">
        <f t="shared" si="6"/>
        <v>OK</v>
      </c>
      <c r="H13" s="147" t="str">
        <f t="shared" si="7"/>
        <v>여</v>
      </c>
      <c r="I13" s="148">
        <v>42856</v>
      </c>
      <c r="J13" s="151"/>
      <c r="K13" s="33">
        <f t="shared" si="8"/>
        <v>21</v>
      </c>
      <c r="L13" s="33">
        <f t="shared" si="0"/>
        <v>0</v>
      </c>
      <c r="M13" s="35" t="str">
        <f t="shared" si="9"/>
        <v>21년9월07일</v>
      </c>
      <c r="N13" s="108"/>
      <c r="O13" s="178"/>
      <c r="P13" s="179"/>
      <c r="Q13" s="106" t="s">
        <v>160</v>
      </c>
      <c r="R13" s="107" t="s">
        <v>160</v>
      </c>
      <c r="S13" s="43"/>
      <c r="T13" s="122" t="s">
        <v>160</v>
      </c>
      <c r="U13" s="122" t="s">
        <v>160</v>
      </c>
      <c r="V13" s="123" t="s">
        <v>160</v>
      </c>
      <c r="W13" s="63">
        <f t="shared" si="10"/>
        <v>0</v>
      </c>
      <c r="X13" s="53">
        <f t="shared" si="11"/>
        <v>21</v>
      </c>
      <c r="Y13" s="54" t="str">
        <f t="shared" si="12"/>
        <v>21년6월09일</v>
      </c>
      <c r="Z13" s="85">
        <f t="shared" si="13"/>
        <v>0</v>
      </c>
      <c r="AA13" s="63">
        <f t="shared" si="14"/>
        <v>0</v>
      </c>
      <c r="AB13" s="53">
        <f t="shared" si="15"/>
        <v>21</v>
      </c>
      <c r="AC13" s="54" t="str">
        <f t="shared" si="16"/>
        <v>21년7월06일</v>
      </c>
      <c r="AD13" s="85">
        <f t="shared" si="17"/>
        <v>0</v>
      </c>
      <c r="AE13" s="63">
        <f t="shared" si="18"/>
        <v>0</v>
      </c>
      <c r="AF13" s="53">
        <f t="shared" si="19"/>
        <v>21</v>
      </c>
      <c r="AG13" s="54" t="str">
        <f t="shared" si="20"/>
        <v>21년8월06일</v>
      </c>
      <c r="AH13" s="85">
        <f t="shared" si="21"/>
        <v>0</v>
      </c>
      <c r="AI13" s="63">
        <f t="shared" si="22"/>
        <v>0</v>
      </c>
      <c r="AJ13" s="53">
        <f t="shared" si="23"/>
        <v>21</v>
      </c>
      <c r="AK13" s="54" t="str">
        <f t="shared" si="24"/>
        <v>21년9월06일</v>
      </c>
      <c r="AL13" s="85">
        <f t="shared" si="25"/>
        <v>0</v>
      </c>
      <c r="AM13" s="63">
        <f t="shared" si="26"/>
        <v>1</v>
      </c>
      <c r="AN13" s="53">
        <f t="shared" si="27"/>
        <v>21</v>
      </c>
      <c r="AO13" s="54" t="str">
        <f t="shared" si="28"/>
        <v>21년10월06일</v>
      </c>
      <c r="AP13" s="85">
        <f t="shared" si="29"/>
        <v>1</v>
      </c>
      <c r="AQ13" s="63">
        <f t="shared" si="30"/>
        <v>1</v>
      </c>
      <c r="AR13" s="53">
        <f t="shared" si="31"/>
        <v>21</v>
      </c>
      <c r="AS13" s="54" t="str">
        <f t="shared" si="32"/>
        <v>21년11월06일</v>
      </c>
      <c r="AT13" s="85">
        <f t="shared" si="33"/>
        <v>1</v>
      </c>
      <c r="AU13" s="63">
        <f t="shared" si="34"/>
        <v>1</v>
      </c>
      <c r="AV13" s="53">
        <f t="shared" si="35"/>
        <v>22</v>
      </c>
      <c r="AW13" s="54" t="str">
        <f t="shared" si="36"/>
        <v>22년0월06일</v>
      </c>
      <c r="AX13" s="85">
        <f t="shared" si="37"/>
        <v>1</v>
      </c>
      <c r="AY13" s="63">
        <f t="shared" si="38"/>
        <v>1</v>
      </c>
      <c r="AZ13" s="53">
        <f t="shared" si="39"/>
        <v>22</v>
      </c>
      <c r="BA13" s="54" t="str">
        <f t="shared" si="40"/>
        <v>22년1월06일</v>
      </c>
      <c r="BB13" s="85">
        <f t="shared" si="41"/>
        <v>1</v>
      </c>
      <c r="BC13" s="63">
        <f t="shared" si="42"/>
        <v>1</v>
      </c>
      <c r="BD13" s="53">
        <f t="shared" si="43"/>
        <v>22</v>
      </c>
      <c r="BE13" s="54" t="str">
        <f t="shared" si="44"/>
        <v>22년2월08일</v>
      </c>
      <c r="BF13" s="85">
        <f t="shared" si="45"/>
        <v>1</v>
      </c>
      <c r="BG13" s="63">
        <f t="shared" si="46"/>
        <v>1</v>
      </c>
      <c r="BH13" s="53">
        <f t="shared" si="47"/>
        <v>22</v>
      </c>
      <c r="BI13" s="54" t="str">
        <f t="shared" si="48"/>
        <v>22년3월08일</v>
      </c>
      <c r="BJ13" s="85">
        <f t="shared" si="49"/>
        <v>1</v>
      </c>
      <c r="BK13" s="63">
        <f t="shared" si="50"/>
        <v>1</v>
      </c>
      <c r="BL13" s="53">
        <f t="shared" si="51"/>
        <v>22</v>
      </c>
      <c r="BM13" s="54" t="str">
        <f t="shared" si="52"/>
        <v>22년4월08일</v>
      </c>
      <c r="BN13" s="85">
        <f t="shared" si="53"/>
        <v>1</v>
      </c>
      <c r="BO13" s="63">
        <f t="shared" si="54"/>
        <v>1</v>
      </c>
      <c r="BP13" s="53">
        <f t="shared" si="55"/>
        <v>22</v>
      </c>
      <c r="BQ13" s="54" t="str">
        <f t="shared" si="56"/>
        <v>22년5월08일</v>
      </c>
      <c r="BR13" s="85">
        <f t="shared" si="57"/>
        <v>1</v>
      </c>
      <c r="BS13" s="60">
        <f t="shared" si="1"/>
        <v>8</v>
      </c>
      <c r="BT13" s="59">
        <f t="shared" si="2"/>
        <v>8</v>
      </c>
      <c r="BU13" s="57"/>
      <c r="BV13" s="44"/>
      <c r="BZ13" s="279">
        <v>13507696</v>
      </c>
      <c r="CA13" s="44">
        <v>0</v>
      </c>
      <c r="CB13" s="44">
        <f t="shared" si="58"/>
        <v>13507696</v>
      </c>
      <c r="CC13" s="274">
        <f t="shared" si="3"/>
        <v>1</v>
      </c>
      <c r="CD13" s="280" t="str">
        <f t="shared" si="59"/>
        <v>청년</v>
      </c>
      <c r="CE13" s="280" t="str">
        <f t="shared" si="60"/>
        <v>조보아</v>
      </c>
      <c r="CF13" s="278">
        <f t="shared" si="61"/>
        <v>13507696</v>
      </c>
      <c r="CG13" s="270">
        <f t="shared" si="61"/>
        <v>0</v>
      </c>
      <c r="CH13" s="271">
        <f t="shared" si="62"/>
        <v>13507696</v>
      </c>
      <c r="CI13" s="44"/>
    </row>
    <row r="14" spans="1:87" ht="16.5" hidden="1" customHeight="1">
      <c r="A14" s="23">
        <f t="shared" si="63"/>
        <v>10</v>
      </c>
      <c r="B14" s="143" t="s">
        <v>6</v>
      </c>
      <c r="C14" s="169"/>
      <c r="D14" s="170"/>
      <c r="E14" s="156" t="str">
        <f t="shared" si="4"/>
        <v/>
      </c>
      <c r="F14" s="30" t="str">
        <f t="shared" si="5"/>
        <v/>
      </c>
      <c r="G14" s="31" t="str">
        <f t="shared" si="6"/>
        <v/>
      </c>
      <c r="H14" s="147" t="str">
        <f t="shared" si="7"/>
        <v/>
      </c>
      <c r="I14" s="148"/>
      <c r="J14" s="151"/>
      <c r="K14" s="33" t="str">
        <f t="shared" si="8"/>
        <v/>
      </c>
      <c r="L14" s="33">
        <f t="shared" si="0"/>
        <v>0</v>
      </c>
      <c r="M14" s="35" t="str">
        <f t="shared" si="9"/>
        <v/>
      </c>
      <c r="N14" s="108"/>
      <c r="O14" s="178"/>
      <c r="P14" s="179"/>
      <c r="Q14" s="106" t="s">
        <v>160</v>
      </c>
      <c r="R14" s="107" t="s">
        <v>160</v>
      </c>
      <c r="S14" s="43"/>
      <c r="T14" s="122" t="s">
        <v>160</v>
      </c>
      <c r="U14" s="122" t="s">
        <v>160</v>
      </c>
      <c r="V14" s="123" t="s">
        <v>160</v>
      </c>
      <c r="W14" s="63">
        <f t="shared" si="10"/>
        <v>0</v>
      </c>
      <c r="X14" s="53">
        <f t="shared" si="11"/>
        <v>0</v>
      </c>
      <c r="Y14" s="54" t="str">
        <f t="shared" si="12"/>
        <v/>
      </c>
      <c r="Z14" s="85">
        <f t="shared" si="13"/>
        <v>0</v>
      </c>
      <c r="AA14" s="63">
        <f t="shared" si="14"/>
        <v>0</v>
      </c>
      <c r="AB14" s="53">
        <f t="shared" si="15"/>
        <v>0</v>
      </c>
      <c r="AC14" s="54" t="str">
        <f t="shared" si="16"/>
        <v/>
      </c>
      <c r="AD14" s="85">
        <f t="shared" si="17"/>
        <v>0</v>
      </c>
      <c r="AE14" s="63">
        <f t="shared" si="18"/>
        <v>0</v>
      </c>
      <c r="AF14" s="53">
        <f t="shared" si="19"/>
        <v>0</v>
      </c>
      <c r="AG14" s="54" t="str">
        <f t="shared" si="20"/>
        <v/>
      </c>
      <c r="AH14" s="85">
        <f t="shared" si="21"/>
        <v>0</v>
      </c>
      <c r="AI14" s="63">
        <f t="shared" si="22"/>
        <v>0</v>
      </c>
      <c r="AJ14" s="53">
        <f t="shared" si="23"/>
        <v>0</v>
      </c>
      <c r="AK14" s="54" t="str">
        <f t="shared" si="24"/>
        <v/>
      </c>
      <c r="AL14" s="85">
        <f t="shared" si="25"/>
        <v>0</v>
      </c>
      <c r="AM14" s="63">
        <f t="shared" si="26"/>
        <v>0</v>
      </c>
      <c r="AN14" s="53">
        <f t="shared" si="27"/>
        <v>0</v>
      </c>
      <c r="AO14" s="54" t="str">
        <f t="shared" si="28"/>
        <v/>
      </c>
      <c r="AP14" s="85">
        <f t="shared" si="29"/>
        <v>0</v>
      </c>
      <c r="AQ14" s="63">
        <f t="shared" si="30"/>
        <v>0</v>
      </c>
      <c r="AR14" s="53">
        <f t="shared" si="31"/>
        <v>0</v>
      </c>
      <c r="AS14" s="54" t="str">
        <f t="shared" si="32"/>
        <v/>
      </c>
      <c r="AT14" s="85">
        <f t="shared" si="33"/>
        <v>0</v>
      </c>
      <c r="AU14" s="63">
        <f t="shared" si="34"/>
        <v>0</v>
      </c>
      <c r="AV14" s="53">
        <f t="shared" si="35"/>
        <v>0</v>
      </c>
      <c r="AW14" s="54" t="str">
        <f t="shared" si="36"/>
        <v/>
      </c>
      <c r="AX14" s="85">
        <f t="shared" si="37"/>
        <v>0</v>
      </c>
      <c r="AY14" s="63">
        <f t="shared" si="38"/>
        <v>0</v>
      </c>
      <c r="AZ14" s="53">
        <f t="shared" si="39"/>
        <v>0</v>
      </c>
      <c r="BA14" s="54" t="str">
        <f t="shared" si="40"/>
        <v/>
      </c>
      <c r="BB14" s="85">
        <f t="shared" si="41"/>
        <v>0</v>
      </c>
      <c r="BC14" s="63">
        <f t="shared" si="42"/>
        <v>0</v>
      </c>
      <c r="BD14" s="53">
        <f t="shared" si="43"/>
        <v>0</v>
      </c>
      <c r="BE14" s="54" t="str">
        <f t="shared" si="44"/>
        <v/>
      </c>
      <c r="BF14" s="85">
        <f t="shared" si="45"/>
        <v>0</v>
      </c>
      <c r="BG14" s="63">
        <f t="shared" si="46"/>
        <v>0</v>
      </c>
      <c r="BH14" s="53">
        <f t="shared" si="47"/>
        <v>0</v>
      </c>
      <c r="BI14" s="54" t="str">
        <f t="shared" si="48"/>
        <v/>
      </c>
      <c r="BJ14" s="85">
        <f t="shared" si="49"/>
        <v>0</v>
      </c>
      <c r="BK14" s="63">
        <f t="shared" si="50"/>
        <v>0</v>
      </c>
      <c r="BL14" s="53">
        <f t="shared" si="51"/>
        <v>0</v>
      </c>
      <c r="BM14" s="54" t="str">
        <f t="shared" si="52"/>
        <v/>
      </c>
      <c r="BN14" s="85">
        <f t="shared" si="53"/>
        <v>0</v>
      </c>
      <c r="BO14" s="63">
        <f t="shared" si="54"/>
        <v>0</v>
      </c>
      <c r="BP14" s="53">
        <f t="shared" si="55"/>
        <v>0</v>
      </c>
      <c r="BQ14" s="54" t="str">
        <f t="shared" si="56"/>
        <v/>
      </c>
      <c r="BR14" s="85">
        <f t="shared" si="57"/>
        <v>0</v>
      </c>
      <c r="BS14" s="60">
        <f t="shared" si="1"/>
        <v>0</v>
      </c>
      <c r="BT14" s="59">
        <f t="shared" si="2"/>
        <v>0</v>
      </c>
      <c r="BU14" s="57"/>
      <c r="BV14" s="44"/>
      <c r="BZ14" s="44"/>
      <c r="CA14" s="44">
        <v>0</v>
      </c>
      <c r="CB14" s="44">
        <f t="shared" si="58"/>
        <v>0</v>
      </c>
      <c r="CC14" s="274">
        <f t="shared" ref="CC14:CC77" si="64">IF(BS14=0,0,BT14/BS14)</f>
        <v>0</v>
      </c>
      <c r="CD14" s="280" t="str">
        <f t="shared" ref="CD14:CD77" si="65">IF(CC14=100%,"청년",IF(CC14=0%,"청년외","확인"))</f>
        <v>청년외</v>
      </c>
      <c r="CE14" s="280">
        <f t="shared" si="60"/>
        <v>0</v>
      </c>
      <c r="CF14" s="278">
        <f t="shared" si="61"/>
        <v>0</v>
      </c>
      <c r="CG14" s="270">
        <f t="shared" si="61"/>
        <v>0</v>
      </c>
      <c r="CH14" s="271">
        <f t="shared" ref="CH14:CH16" si="66">SUM(CF14:CG14)</f>
        <v>0</v>
      </c>
    </row>
    <row r="15" spans="1:87" ht="16.5" hidden="1" customHeight="1">
      <c r="A15" s="23">
        <f t="shared" si="63"/>
        <v>11</v>
      </c>
      <c r="B15" s="143" t="s">
        <v>7</v>
      </c>
      <c r="C15" s="169"/>
      <c r="D15" s="170"/>
      <c r="E15" s="156" t="str">
        <f t="shared" si="4"/>
        <v/>
      </c>
      <c r="F15" s="30" t="str">
        <f t="shared" si="5"/>
        <v/>
      </c>
      <c r="G15" s="31" t="str">
        <f t="shared" si="6"/>
        <v/>
      </c>
      <c r="H15" s="147" t="str">
        <f t="shared" si="7"/>
        <v/>
      </c>
      <c r="I15" s="150"/>
      <c r="J15" s="151"/>
      <c r="K15" s="33" t="str">
        <f t="shared" si="8"/>
        <v/>
      </c>
      <c r="L15" s="33">
        <f t="shared" si="0"/>
        <v>0</v>
      </c>
      <c r="M15" s="35" t="str">
        <f t="shared" si="9"/>
        <v/>
      </c>
      <c r="N15" s="108"/>
      <c r="O15" s="178"/>
      <c r="P15" s="179"/>
      <c r="Q15" s="106" t="s">
        <v>160</v>
      </c>
      <c r="R15" s="107" t="s">
        <v>160</v>
      </c>
      <c r="S15" s="43"/>
      <c r="T15" s="122" t="s">
        <v>160</v>
      </c>
      <c r="U15" s="122" t="s">
        <v>160</v>
      </c>
      <c r="V15" s="123" t="s">
        <v>160</v>
      </c>
      <c r="W15" s="63">
        <f t="shared" si="10"/>
        <v>0</v>
      </c>
      <c r="X15" s="53">
        <f t="shared" si="11"/>
        <v>0</v>
      </c>
      <c r="Y15" s="54" t="str">
        <f t="shared" si="12"/>
        <v/>
      </c>
      <c r="Z15" s="85">
        <f t="shared" si="13"/>
        <v>0</v>
      </c>
      <c r="AA15" s="63">
        <f t="shared" si="14"/>
        <v>0</v>
      </c>
      <c r="AB15" s="53">
        <f t="shared" si="15"/>
        <v>0</v>
      </c>
      <c r="AC15" s="54" t="str">
        <f t="shared" si="16"/>
        <v/>
      </c>
      <c r="AD15" s="85">
        <f t="shared" si="17"/>
        <v>0</v>
      </c>
      <c r="AE15" s="63">
        <f t="shared" si="18"/>
        <v>0</v>
      </c>
      <c r="AF15" s="53">
        <f t="shared" si="19"/>
        <v>0</v>
      </c>
      <c r="AG15" s="54" t="str">
        <f t="shared" si="20"/>
        <v/>
      </c>
      <c r="AH15" s="85">
        <f t="shared" si="21"/>
        <v>0</v>
      </c>
      <c r="AI15" s="63">
        <f t="shared" si="22"/>
        <v>0</v>
      </c>
      <c r="AJ15" s="53">
        <f t="shared" si="23"/>
        <v>0</v>
      </c>
      <c r="AK15" s="54" t="str">
        <f t="shared" si="24"/>
        <v/>
      </c>
      <c r="AL15" s="85">
        <f t="shared" si="25"/>
        <v>0</v>
      </c>
      <c r="AM15" s="63">
        <f t="shared" si="26"/>
        <v>0</v>
      </c>
      <c r="AN15" s="53">
        <f t="shared" si="27"/>
        <v>0</v>
      </c>
      <c r="AO15" s="54" t="str">
        <f t="shared" si="28"/>
        <v/>
      </c>
      <c r="AP15" s="85">
        <f t="shared" si="29"/>
        <v>0</v>
      </c>
      <c r="AQ15" s="63">
        <f t="shared" si="30"/>
        <v>0</v>
      </c>
      <c r="AR15" s="53">
        <f t="shared" si="31"/>
        <v>0</v>
      </c>
      <c r="AS15" s="54" t="str">
        <f t="shared" si="32"/>
        <v/>
      </c>
      <c r="AT15" s="85">
        <f t="shared" si="33"/>
        <v>0</v>
      </c>
      <c r="AU15" s="63">
        <f t="shared" si="34"/>
        <v>0</v>
      </c>
      <c r="AV15" s="53">
        <f t="shared" si="35"/>
        <v>0</v>
      </c>
      <c r="AW15" s="54" t="str">
        <f t="shared" si="36"/>
        <v/>
      </c>
      <c r="AX15" s="85">
        <f t="shared" si="37"/>
        <v>0</v>
      </c>
      <c r="AY15" s="63">
        <f t="shared" si="38"/>
        <v>0</v>
      </c>
      <c r="AZ15" s="53">
        <f t="shared" si="39"/>
        <v>0</v>
      </c>
      <c r="BA15" s="54" t="str">
        <f t="shared" si="40"/>
        <v/>
      </c>
      <c r="BB15" s="85">
        <f t="shared" si="41"/>
        <v>0</v>
      </c>
      <c r="BC15" s="63">
        <f t="shared" si="42"/>
        <v>0</v>
      </c>
      <c r="BD15" s="53">
        <f t="shared" si="43"/>
        <v>0</v>
      </c>
      <c r="BE15" s="54" t="str">
        <f t="shared" si="44"/>
        <v/>
      </c>
      <c r="BF15" s="85">
        <f t="shared" si="45"/>
        <v>0</v>
      </c>
      <c r="BG15" s="63">
        <f t="shared" si="46"/>
        <v>0</v>
      </c>
      <c r="BH15" s="53">
        <f t="shared" si="47"/>
        <v>0</v>
      </c>
      <c r="BI15" s="54" t="str">
        <f t="shared" si="48"/>
        <v/>
      </c>
      <c r="BJ15" s="85">
        <f t="shared" si="49"/>
        <v>0</v>
      </c>
      <c r="BK15" s="63">
        <f t="shared" si="50"/>
        <v>0</v>
      </c>
      <c r="BL15" s="53">
        <f t="shared" si="51"/>
        <v>0</v>
      </c>
      <c r="BM15" s="54" t="str">
        <f t="shared" si="52"/>
        <v/>
      </c>
      <c r="BN15" s="85">
        <f t="shared" si="53"/>
        <v>0</v>
      </c>
      <c r="BO15" s="63">
        <f t="shared" si="54"/>
        <v>0</v>
      </c>
      <c r="BP15" s="53">
        <f t="shared" si="55"/>
        <v>0</v>
      </c>
      <c r="BQ15" s="54" t="str">
        <f t="shared" si="56"/>
        <v/>
      </c>
      <c r="BR15" s="85">
        <f t="shared" si="57"/>
        <v>0</v>
      </c>
      <c r="BS15" s="60">
        <f t="shared" si="1"/>
        <v>0</v>
      </c>
      <c r="BT15" s="59">
        <f t="shared" si="2"/>
        <v>0</v>
      </c>
      <c r="BU15" s="57"/>
      <c r="BV15" s="44"/>
      <c r="BZ15" s="44"/>
      <c r="CA15" s="44">
        <v>0</v>
      </c>
      <c r="CB15" s="44">
        <f t="shared" si="58"/>
        <v>0</v>
      </c>
      <c r="CC15" s="274">
        <f t="shared" si="64"/>
        <v>0</v>
      </c>
      <c r="CD15" s="280" t="str">
        <f t="shared" si="65"/>
        <v>청년외</v>
      </c>
      <c r="CE15" s="280">
        <f t="shared" si="60"/>
        <v>0</v>
      </c>
      <c r="CF15" s="278">
        <f t="shared" si="61"/>
        <v>0</v>
      </c>
      <c r="CG15" s="270">
        <f t="shared" si="61"/>
        <v>0</v>
      </c>
      <c r="CH15" s="271">
        <f t="shared" si="66"/>
        <v>0</v>
      </c>
    </row>
    <row r="16" spans="1:87" ht="16.5" hidden="1" customHeight="1">
      <c r="A16" s="23">
        <f t="shared" si="63"/>
        <v>12</v>
      </c>
      <c r="B16" s="143" t="s">
        <v>2</v>
      </c>
      <c r="C16" s="169"/>
      <c r="D16" s="170"/>
      <c r="E16" s="156" t="str">
        <f t="shared" si="4"/>
        <v/>
      </c>
      <c r="F16" s="30" t="str">
        <f t="shared" si="5"/>
        <v/>
      </c>
      <c r="G16" s="31" t="str">
        <f t="shared" si="6"/>
        <v/>
      </c>
      <c r="H16" s="147" t="str">
        <f t="shared" si="7"/>
        <v/>
      </c>
      <c r="I16" s="150"/>
      <c r="J16" s="151"/>
      <c r="K16" s="33" t="str">
        <f t="shared" si="8"/>
        <v/>
      </c>
      <c r="L16" s="33">
        <f t="shared" si="0"/>
        <v>0</v>
      </c>
      <c r="M16" s="35" t="str">
        <f t="shared" si="9"/>
        <v/>
      </c>
      <c r="N16" s="108"/>
      <c r="O16" s="178"/>
      <c r="P16" s="179"/>
      <c r="Q16" s="106" t="s">
        <v>160</v>
      </c>
      <c r="R16" s="107" t="s">
        <v>160</v>
      </c>
      <c r="S16" s="43"/>
      <c r="T16" s="122" t="s">
        <v>160</v>
      </c>
      <c r="U16" s="122" t="s">
        <v>160</v>
      </c>
      <c r="V16" s="123" t="s">
        <v>160</v>
      </c>
      <c r="W16" s="63">
        <f t="shared" si="10"/>
        <v>0</v>
      </c>
      <c r="X16" s="53">
        <f t="shared" si="11"/>
        <v>0</v>
      </c>
      <c r="Y16" s="54" t="str">
        <f t="shared" si="12"/>
        <v/>
      </c>
      <c r="Z16" s="85">
        <f t="shared" si="13"/>
        <v>0</v>
      </c>
      <c r="AA16" s="63">
        <f t="shared" si="14"/>
        <v>0</v>
      </c>
      <c r="AB16" s="53">
        <f t="shared" si="15"/>
        <v>0</v>
      </c>
      <c r="AC16" s="54" t="str">
        <f t="shared" si="16"/>
        <v/>
      </c>
      <c r="AD16" s="85">
        <f t="shared" si="17"/>
        <v>0</v>
      </c>
      <c r="AE16" s="63">
        <f t="shared" si="18"/>
        <v>0</v>
      </c>
      <c r="AF16" s="53">
        <f t="shared" si="19"/>
        <v>0</v>
      </c>
      <c r="AG16" s="54" t="str">
        <f t="shared" si="20"/>
        <v/>
      </c>
      <c r="AH16" s="85">
        <f t="shared" si="21"/>
        <v>0</v>
      </c>
      <c r="AI16" s="63">
        <f t="shared" si="22"/>
        <v>0</v>
      </c>
      <c r="AJ16" s="53">
        <f t="shared" si="23"/>
        <v>0</v>
      </c>
      <c r="AK16" s="54" t="str">
        <f t="shared" si="24"/>
        <v/>
      </c>
      <c r="AL16" s="85">
        <f t="shared" si="25"/>
        <v>0</v>
      </c>
      <c r="AM16" s="63">
        <f t="shared" si="26"/>
        <v>0</v>
      </c>
      <c r="AN16" s="53">
        <f t="shared" si="27"/>
        <v>0</v>
      </c>
      <c r="AO16" s="54" t="str">
        <f t="shared" si="28"/>
        <v/>
      </c>
      <c r="AP16" s="85">
        <f t="shared" si="29"/>
        <v>0</v>
      </c>
      <c r="AQ16" s="63">
        <f t="shared" si="30"/>
        <v>0</v>
      </c>
      <c r="AR16" s="53">
        <f t="shared" si="31"/>
        <v>0</v>
      </c>
      <c r="AS16" s="54" t="str">
        <f t="shared" si="32"/>
        <v/>
      </c>
      <c r="AT16" s="85">
        <f t="shared" si="33"/>
        <v>0</v>
      </c>
      <c r="AU16" s="63">
        <f t="shared" si="34"/>
        <v>0</v>
      </c>
      <c r="AV16" s="53">
        <f t="shared" si="35"/>
        <v>0</v>
      </c>
      <c r="AW16" s="54" t="str">
        <f t="shared" si="36"/>
        <v/>
      </c>
      <c r="AX16" s="85">
        <f t="shared" si="37"/>
        <v>0</v>
      </c>
      <c r="AY16" s="63">
        <f t="shared" si="38"/>
        <v>0</v>
      </c>
      <c r="AZ16" s="53">
        <f t="shared" si="39"/>
        <v>0</v>
      </c>
      <c r="BA16" s="54" t="str">
        <f t="shared" si="40"/>
        <v/>
      </c>
      <c r="BB16" s="85">
        <f t="shared" si="41"/>
        <v>0</v>
      </c>
      <c r="BC16" s="63">
        <f t="shared" si="42"/>
        <v>0</v>
      </c>
      <c r="BD16" s="53">
        <f t="shared" si="43"/>
        <v>0</v>
      </c>
      <c r="BE16" s="54" t="str">
        <f t="shared" si="44"/>
        <v/>
      </c>
      <c r="BF16" s="85">
        <f t="shared" si="45"/>
        <v>0</v>
      </c>
      <c r="BG16" s="63">
        <f t="shared" si="46"/>
        <v>0</v>
      </c>
      <c r="BH16" s="53">
        <f t="shared" si="47"/>
        <v>0</v>
      </c>
      <c r="BI16" s="54" t="str">
        <f t="shared" si="48"/>
        <v/>
      </c>
      <c r="BJ16" s="85">
        <f t="shared" si="49"/>
        <v>0</v>
      </c>
      <c r="BK16" s="63">
        <f t="shared" si="50"/>
        <v>0</v>
      </c>
      <c r="BL16" s="53">
        <f t="shared" si="51"/>
        <v>0</v>
      </c>
      <c r="BM16" s="54" t="str">
        <f t="shared" si="52"/>
        <v/>
      </c>
      <c r="BN16" s="85">
        <f t="shared" si="53"/>
        <v>0</v>
      </c>
      <c r="BO16" s="63">
        <f t="shared" si="54"/>
        <v>0</v>
      </c>
      <c r="BP16" s="53">
        <f t="shared" si="55"/>
        <v>0</v>
      </c>
      <c r="BQ16" s="54" t="str">
        <f t="shared" si="56"/>
        <v/>
      </c>
      <c r="BR16" s="85">
        <f t="shared" si="57"/>
        <v>0</v>
      </c>
      <c r="BS16" s="60">
        <f t="shared" si="1"/>
        <v>0</v>
      </c>
      <c r="BT16" s="59">
        <f t="shared" si="2"/>
        <v>0</v>
      </c>
      <c r="BU16" s="57"/>
      <c r="BV16" s="44"/>
      <c r="BZ16" s="44"/>
      <c r="CA16" s="44">
        <v>0</v>
      </c>
      <c r="CB16" s="44">
        <f t="shared" si="58"/>
        <v>0</v>
      </c>
      <c r="CC16" s="274">
        <f t="shared" si="64"/>
        <v>0</v>
      </c>
      <c r="CD16" s="280" t="str">
        <f t="shared" si="65"/>
        <v>청년외</v>
      </c>
      <c r="CE16" s="280">
        <f t="shared" si="60"/>
        <v>0</v>
      </c>
      <c r="CF16" s="278">
        <f t="shared" si="61"/>
        <v>0</v>
      </c>
      <c r="CG16" s="270">
        <f t="shared" si="61"/>
        <v>0</v>
      </c>
      <c r="CH16" s="271">
        <f t="shared" si="66"/>
        <v>0</v>
      </c>
    </row>
    <row r="17" spans="1:83" ht="16.5" hidden="1" customHeight="1">
      <c r="A17" s="23">
        <f t="shared" si="63"/>
        <v>13</v>
      </c>
      <c r="B17" s="143" t="s">
        <v>3</v>
      </c>
      <c r="C17" s="171"/>
      <c r="D17" s="170"/>
      <c r="E17" s="156" t="str">
        <f t="shared" si="4"/>
        <v/>
      </c>
      <c r="F17" s="30" t="str">
        <f t="shared" si="5"/>
        <v/>
      </c>
      <c r="G17" s="31" t="str">
        <f t="shared" si="6"/>
        <v/>
      </c>
      <c r="H17" s="147" t="str">
        <f t="shared" si="7"/>
        <v/>
      </c>
      <c r="I17" s="152"/>
      <c r="J17" s="153"/>
      <c r="K17" s="33" t="str">
        <f t="shared" si="8"/>
        <v/>
      </c>
      <c r="L17" s="33">
        <f t="shared" si="0"/>
        <v>0</v>
      </c>
      <c r="M17" s="35" t="str">
        <f t="shared" si="9"/>
        <v/>
      </c>
      <c r="N17" s="108"/>
      <c r="O17" s="178"/>
      <c r="P17" s="179"/>
      <c r="Q17" s="106" t="s">
        <v>160</v>
      </c>
      <c r="R17" s="107" t="s">
        <v>160</v>
      </c>
      <c r="S17" s="43"/>
      <c r="T17" s="122" t="s">
        <v>160</v>
      </c>
      <c r="U17" s="122" t="s">
        <v>160</v>
      </c>
      <c r="V17" s="123" t="s">
        <v>160</v>
      </c>
      <c r="W17" s="63">
        <f t="shared" si="10"/>
        <v>0</v>
      </c>
      <c r="X17" s="53">
        <f t="shared" si="11"/>
        <v>0</v>
      </c>
      <c r="Y17" s="54" t="str">
        <f t="shared" si="12"/>
        <v/>
      </c>
      <c r="Z17" s="85">
        <f t="shared" si="13"/>
        <v>0</v>
      </c>
      <c r="AA17" s="63">
        <f t="shared" si="14"/>
        <v>0</v>
      </c>
      <c r="AB17" s="53">
        <f t="shared" si="15"/>
        <v>0</v>
      </c>
      <c r="AC17" s="54" t="str">
        <f t="shared" si="16"/>
        <v/>
      </c>
      <c r="AD17" s="85">
        <f t="shared" si="17"/>
        <v>0</v>
      </c>
      <c r="AE17" s="63">
        <f t="shared" si="18"/>
        <v>0</v>
      </c>
      <c r="AF17" s="53">
        <f t="shared" si="19"/>
        <v>0</v>
      </c>
      <c r="AG17" s="54" t="str">
        <f t="shared" si="20"/>
        <v/>
      </c>
      <c r="AH17" s="85">
        <f t="shared" si="21"/>
        <v>0</v>
      </c>
      <c r="AI17" s="63">
        <f t="shared" si="22"/>
        <v>0</v>
      </c>
      <c r="AJ17" s="53">
        <f t="shared" si="23"/>
        <v>0</v>
      </c>
      <c r="AK17" s="54" t="str">
        <f t="shared" si="24"/>
        <v/>
      </c>
      <c r="AL17" s="85">
        <f t="shared" si="25"/>
        <v>0</v>
      </c>
      <c r="AM17" s="63">
        <f t="shared" si="26"/>
        <v>0</v>
      </c>
      <c r="AN17" s="53">
        <f t="shared" si="27"/>
        <v>0</v>
      </c>
      <c r="AO17" s="54" t="str">
        <f t="shared" si="28"/>
        <v/>
      </c>
      <c r="AP17" s="85">
        <f t="shared" si="29"/>
        <v>0</v>
      </c>
      <c r="AQ17" s="63">
        <f t="shared" si="30"/>
        <v>0</v>
      </c>
      <c r="AR17" s="53">
        <f t="shared" si="31"/>
        <v>0</v>
      </c>
      <c r="AS17" s="54" t="str">
        <f t="shared" si="32"/>
        <v/>
      </c>
      <c r="AT17" s="85">
        <f t="shared" si="33"/>
        <v>0</v>
      </c>
      <c r="AU17" s="63">
        <f t="shared" si="34"/>
        <v>0</v>
      </c>
      <c r="AV17" s="53">
        <f t="shared" si="35"/>
        <v>0</v>
      </c>
      <c r="AW17" s="54" t="str">
        <f t="shared" si="36"/>
        <v/>
      </c>
      <c r="AX17" s="85">
        <f t="shared" si="37"/>
        <v>0</v>
      </c>
      <c r="AY17" s="63">
        <f t="shared" si="38"/>
        <v>0</v>
      </c>
      <c r="AZ17" s="53">
        <f t="shared" si="39"/>
        <v>0</v>
      </c>
      <c r="BA17" s="54" t="str">
        <f t="shared" si="40"/>
        <v/>
      </c>
      <c r="BB17" s="85">
        <f t="shared" si="41"/>
        <v>0</v>
      </c>
      <c r="BC17" s="63">
        <f t="shared" si="42"/>
        <v>0</v>
      </c>
      <c r="BD17" s="53">
        <f t="shared" si="43"/>
        <v>0</v>
      </c>
      <c r="BE17" s="54" t="str">
        <f t="shared" si="44"/>
        <v/>
      </c>
      <c r="BF17" s="85">
        <f t="shared" si="45"/>
        <v>0</v>
      </c>
      <c r="BG17" s="63">
        <f t="shared" si="46"/>
        <v>0</v>
      </c>
      <c r="BH17" s="53">
        <f t="shared" si="47"/>
        <v>0</v>
      </c>
      <c r="BI17" s="54" t="str">
        <f t="shared" si="48"/>
        <v/>
      </c>
      <c r="BJ17" s="85">
        <f t="shared" si="49"/>
        <v>0</v>
      </c>
      <c r="BK17" s="63">
        <f t="shared" si="50"/>
        <v>0</v>
      </c>
      <c r="BL17" s="53">
        <f t="shared" si="51"/>
        <v>0</v>
      </c>
      <c r="BM17" s="54" t="str">
        <f t="shared" si="52"/>
        <v/>
      </c>
      <c r="BN17" s="85">
        <f t="shared" si="53"/>
        <v>0</v>
      </c>
      <c r="BO17" s="63">
        <f t="shared" si="54"/>
        <v>0</v>
      </c>
      <c r="BP17" s="53">
        <f t="shared" si="55"/>
        <v>0</v>
      </c>
      <c r="BQ17" s="54" t="str">
        <f t="shared" si="56"/>
        <v/>
      </c>
      <c r="BR17" s="85">
        <f t="shared" si="57"/>
        <v>0</v>
      </c>
      <c r="BS17" s="60">
        <f t="shared" si="1"/>
        <v>0</v>
      </c>
      <c r="BT17" s="59">
        <f t="shared" si="2"/>
        <v>0</v>
      </c>
      <c r="BU17" s="57"/>
      <c r="BV17" s="44"/>
      <c r="BZ17" s="44"/>
      <c r="CA17" s="44"/>
      <c r="CB17" s="44"/>
      <c r="CC17" s="274">
        <f t="shared" si="64"/>
        <v>0</v>
      </c>
      <c r="CD17" s="280" t="str">
        <f t="shared" si="65"/>
        <v>청년외</v>
      </c>
      <c r="CE17" s="44"/>
    </row>
    <row r="18" spans="1:83" ht="16.5" hidden="1" customHeight="1">
      <c r="A18" s="23">
        <f t="shared" si="63"/>
        <v>14</v>
      </c>
      <c r="B18" s="143" t="s">
        <v>1</v>
      </c>
      <c r="C18" s="169"/>
      <c r="D18" s="170"/>
      <c r="E18" s="156" t="str">
        <f t="shared" si="4"/>
        <v/>
      </c>
      <c r="F18" s="30" t="str">
        <f t="shared" si="5"/>
        <v/>
      </c>
      <c r="G18" s="31" t="str">
        <f t="shared" si="6"/>
        <v/>
      </c>
      <c r="H18" s="147" t="str">
        <f t="shared" si="7"/>
        <v/>
      </c>
      <c r="I18" s="150"/>
      <c r="J18" s="151"/>
      <c r="K18" s="33" t="str">
        <f t="shared" si="8"/>
        <v/>
      </c>
      <c r="L18" s="33">
        <f t="shared" si="0"/>
        <v>0</v>
      </c>
      <c r="M18" s="35" t="str">
        <f t="shared" si="9"/>
        <v/>
      </c>
      <c r="N18" s="108"/>
      <c r="O18" s="178"/>
      <c r="P18" s="179"/>
      <c r="Q18" s="106" t="s">
        <v>160</v>
      </c>
      <c r="R18" s="107" t="s">
        <v>160</v>
      </c>
      <c r="S18" s="43"/>
      <c r="T18" s="122" t="s">
        <v>160</v>
      </c>
      <c r="U18" s="122" t="s">
        <v>160</v>
      </c>
      <c r="V18" s="123" t="s">
        <v>160</v>
      </c>
      <c r="W18" s="63">
        <f t="shared" si="10"/>
        <v>0</v>
      </c>
      <c r="X18" s="53">
        <f t="shared" si="11"/>
        <v>0</v>
      </c>
      <c r="Y18" s="54" t="str">
        <f t="shared" si="12"/>
        <v/>
      </c>
      <c r="Z18" s="85">
        <f t="shared" si="13"/>
        <v>0</v>
      </c>
      <c r="AA18" s="63">
        <f t="shared" si="14"/>
        <v>0</v>
      </c>
      <c r="AB18" s="53">
        <f t="shared" si="15"/>
        <v>0</v>
      </c>
      <c r="AC18" s="54" t="str">
        <f t="shared" si="16"/>
        <v/>
      </c>
      <c r="AD18" s="85">
        <f t="shared" si="17"/>
        <v>0</v>
      </c>
      <c r="AE18" s="63">
        <f t="shared" si="18"/>
        <v>0</v>
      </c>
      <c r="AF18" s="53">
        <f t="shared" si="19"/>
        <v>0</v>
      </c>
      <c r="AG18" s="54" t="str">
        <f t="shared" si="20"/>
        <v/>
      </c>
      <c r="AH18" s="85">
        <f t="shared" si="21"/>
        <v>0</v>
      </c>
      <c r="AI18" s="63">
        <f t="shared" si="22"/>
        <v>0</v>
      </c>
      <c r="AJ18" s="53">
        <f t="shared" si="23"/>
        <v>0</v>
      </c>
      <c r="AK18" s="54" t="str">
        <f t="shared" si="24"/>
        <v/>
      </c>
      <c r="AL18" s="85">
        <f t="shared" si="25"/>
        <v>0</v>
      </c>
      <c r="AM18" s="63">
        <f t="shared" si="26"/>
        <v>0</v>
      </c>
      <c r="AN18" s="53">
        <f t="shared" si="27"/>
        <v>0</v>
      </c>
      <c r="AO18" s="54" t="str">
        <f t="shared" si="28"/>
        <v/>
      </c>
      <c r="AP18" s="85">
        <f t="shared" si="29"/>
        <v>0</v>
      </c>
      <c r="AQ18" s="63">
        <f t="shared" si="30"/>
        <v>0</v>
      </c>
      <c r="AR18" s="53">
        <f t="shared" si="31"/>
        <v>0</v>
      </c>
      <c r="AS18" s="54" t="str">
        <f t="shared" si="32"/>
        <v/>
      </c>
      <c r="AT18" s="85">
        <f t="shared" si="33"/>
        <v>0</v>
      </c>
      <c r="AU18" s="63">
        <f t="shared" si="34"/>
        <v>0</v>
      </c>
      <c r="AV18" s="53">
        <f t="shared" si="35"/>
        <v>0</v>
      </c>
      <c r="AW18" s="54" t="str">
        <f t="shared" si="36"/>
        <v/>
      </c>
      <c r="AX18" s="85">
        <f t="shared" si="37"/>
        <v>0</v>
      </c>
      <c r="AY18" s="63">
        <f t="shared" si="38"/>
        <v>0</v>
      </c>
      <c r="AZ18" s="53">
        <f t="shared" si="39"/>
        <v>0</v>
      </c>
      <c r="BA18" s="54" t="str">
        <f t="shared" si="40"/>
        <v/>
      </c>
      <c r="BB18" s="85">
        <f t="shared" si="41"/>
        <v>0</v>
      </c>
      <c r="BC18" s="63">
        <f t="shared" si="42"/>
        <v>0</v>
      </c>
      <c r="BD18" s="53">
        <f t="shared" si="43"/>
        <v>0</v>
      </c>
      <c r="BE18" s="54" t="str">
        <f t="shared" si="44"/>
        <v/>
      </c>
      <c r="BF18" s="85">
        <f t="shared" si="45"/>
        <v>0</v>
      </c>
      <c r="BG18" s="63">
        <f t="shared" si="46"/>
        <v>0</v>
      </c>
      <c r="BH18" s="53">
        <f t="shared" si="47"/>
        <v>0</v>
      </c>
      <c r="BI18" s="54" t="str">
        <f t="shared" si="48"/>
        <v/>
      </c>
      <c r="BJ18" s="85">
        <f t="shared" si="49"/>
        <v>0</v>
      </c>
      <c r="BK18" s="63">
        <f t="shared" si="50"/>
        <v>0</v>
      </c>
      <c r="BL18" s="53">
        <f t="shared" si="51"/>
        <v>0</v>
      </c>
      <c r="BM18" s="54" t="str">
        <f t="shared" si="52"/>
        <v/>
      </c>
      <c r="BN18" s="85">
        <f t="shared" si="53"/>
        <v>0</v>
      </c>
      <c r="BO18" s="63">
        <f t="shared" si="54"/>
        <v>0</v>
      </c>
      <c r="BP18" s="53">
        <f t="shared" si="55"/>
        <v>0</v>
      </c>
      <c r="BQ18" s="54" t="str">
        <f t="shared" si="56"/>
        <v/>
      </c>
      <c r="BR18" s="85">
        <f t="shared" si="57"/>
        <v>0</v>
      </c>
      <c r="BS18" s="60">
        <f t="shared" si="1"/>
        <v>0</v>
      </c>
      <c r="BT18" s="59">
        <f t="shared" si="2"/>
        <v>0</v>
      </c>
      <c r="BU18" s="57"/>
      <c r="BV18" s="44"/>
      <c r="BZ18" s="44"/>
      <c r="CA18" s="44"/>
      <c r="CB18" s="44"/>
      <c r="CC18" s="274">
        <f t="shared" si="64"/>
        <v>0</v>
      </c>
      <c r="CD18" s="280" t="str">
        <f t="shared" si="65"/>
        <v>청년외</v>
      </c>
      <c r="CE18" s="44"/>
    </row>
    <row r="19" spans="1:83" ht="16.5" hidden="1" customHeight="1" thickBot="1">
      <c r="A19" s="23">
        <f t="shared" si="63"/>
        <v>15</v>
      </c>
      <c r="B19" s="143" t="s">
        <v>4</v>
      </c>
      <c r="C19" s="169"/>
      <c r="D19" s="170"/>
      <c r="E19" s="156" t="str">
        <f t="shared" si="4"/>
        <v/>
      </c>
      <c r="F19" s="30" t="str">
        <f t="shared" si="5"/>
        <v/>
      </c>
      <c r="G19" s="31" t="str">
        <f t="shared" si="6"/>
        <v/>
      </c>
      <c r="H19" s="147" t="str">
        <f t="shared" si="7"/>
        <v/>
      </c>
      <c r="I19" s="150"/>
      <c r="J19" s="151"/>
      <c r="K19" s="33" t="str">
        <f t="shared" si="8"/>
        <v/>
      </c>
      <c r="L19" s="33">
        <f t="shared" si="0"/>
        <v>0</v>
      </c>
      <c r="M19" s="35" t="str">
        <f t="shared" si="9"/>
        <v/>
      </c>
      <c r="N19" s="108"/>
      <c r="O19" s="180"/>
      <c r="P19" s="181"/>
      <c r="Q19" s="106" t="s">
        <v>160</v>
      </c>
      <c r="R19" s="107" t="s">
        <v>160</v>
      </c>
      <c r="S19" s="43"/>
      <c r="T19" s="122" t="s">
        <v>160</v>
      </c>
      <c r="U19" s="122" t="s">
        <v>160</v>
      </c>
      <c r="V19" s="123" t="s">
        <v>160</v>
      </c>
      <c r="W19" s="63">
        <f t="shared" si="10"/>
        <v>0</v>
      </c>
      <c r="X19" s="53">
        <f t="shared" si="11"/>
        <v>0</v>
      </c>
      <c r="Y19" s="54" t="str">
        <f t="shared" si="12"/>
        <v/>
      </c>
      <c r="Z19" s="85">
        <f t="shared" si="13"/>
        <v>0</v>
      </c>
      <c r="AA19" s="63">
        <f t="shared" si="14"/>
        <v>0</v>
      </c>
      <c r="AB19" s="53">
        <f t="shared" si="15"/>
        <v>0</v>
      </c>
      <c r="AC19" s="54" t="str">
        <f t="shared" si="16"/>
        <v/>
      </c>
      <c r="AD19" s="85">
        <f t="shared" si="17"/>
        <v>0</v>
      </c>
      <c r="AE19" s="63">
        <f t="shared" si="18"/>
        <v>0</v>
      </c>
      <c r="AF19" s="53">
        <f t="shared" si="19"/>
        <v>0</v>
      </c>
      <c r="AG19" s="54" t="str">
        <f t="shared" si="20"/>
        <v/>
      </c>
      <c r="AH19" s="85">
        <f t="shared" si="21"/>
        <v>0</v>
      </c>
      <c r="AI19" s="63">
        <f t="shared" si="22"/>
        <v>0</v>
      </c>
      <c r="AJ19" s="53">
        <f t="shared" si="23"/>
        <v>0</v>
      </c>
      <c r="AK19" s="54" t="str">
        <f t="shared" si="24"/>
        <v/>
      </c>
      <c r="AL19" s="85">
        <f t="shared" si="25"/>
        <v>0</v>
      </c>
      <c r="AM19" s="63">
        <f t="shared" si="26"/>
        <v>0</v>
      </c>
      <c r="AN19" s="53">
        <f t="shared" si="27"/>
        <v>0</v>
      </c>
      <c r="AO19" s="54" t="str">
        <f t="shared" si="28"/>
        <v/>
      </c>
      <c r="AP19" s="85">
        <f t="shared" si="29"/>
        <v>0</v>
      </c>
      <c r="AQ19" s="63">
        <f t="shared" si="30"/>
        <v>0</v>
      </c>
      <c r="AR19" s="53">
        <f t="shared" si="31"/>
        <v>0</v>
      </c>
      <c r="AS19" s="54" t="str">
        <f t="shared" si="32"/>
        <v/>
      </c>
      <c r="AT19" s="85">
        <f t="shared" si="33"/>
        <v>0</v>
      </c>
      <c r="AU19" s="63">
        <f t="shared" si="34"/>
        <v>0</v>
      </c>
      <c r="AV19" s="53">
        <f t="shared" si="35"/>
        <v>0</v>
      </c>
      <c r="AW19" s="54" t="str">
        <f t="shared" si="36"/>
        <v/>
      </c>
      <c r="AX19" s="85">
        <f t="shared" si="37"/>
        <v>0</v>
      </c>
      <c r="AY19" s="63">
        <f t="shared" si="38"/>
        <v>0</v>
      </c>
      <c r="AZ19" s="53">
        <f t="shared" si="39"/>
        <v>0</v>
      </c>
      <c r="BA19" s="54" t="str">
        <f t="shared" si="40"/>
        <v/>
      </c>
      <c r="BB19" s="85">
        <f t="shared" si="41"/>
        <v>0</v>
      </c>
      <c r="BC19" s="63">
        <f t="shared" si="42"/>
        <v>0</v>
      </c>
      <c r="BD19" s="53">
        <f t="shared" si="43"/>
        <v>0</v>
      </c>
      <c r="BE19" s="54" t="str">
        <f t="shared" si="44"/>
        <v/>
      </c>
      <c r="BF19" s="85">
        <f t="shared" si="45"/>
        <v>0</v>
      </c>
      <c r="BG19" s="63">
        <f t="shared" si="46"/>
        <v>0</v>
      </c>
      <c r="BH19" s="53">
        <f t="shared" si="47"/>
        <v>0</v>
      </c>
      <c r="BI19" s="54" t="str">
        <f t="shared" si="48"/>
        <v/>
      </c>
      <c r="BJ19" s="85">
        <f t="shared" si="49"/>
        <v>0</v>
      </c>
      <c r="BK19" s="63">
        <f t="shared" si="50"/>
        <v>0</v>
      </c>
      <c r="BL19" s="53">
        <f t="shared" si="51"/>
        <v>0</v>
      </c>
      <c r="BM19" s="54" t="str">
        <f t="shared" si="52"/>
        <v/>
      </c>
      <c r="BN19" s="85">
        <f t="shared" si="53"/>
        <v>0</v>
      </c>
      <c r="BO19" s="63">
        <f t="shared" si="54"/>
        <v>0</v>
      </c>
      <c r="BP19" s="53">
        <f t="shared" si="55"/>
        <v>0</v>
      </c>
      <c r="BQ19" s="54" t="str">
        <f t="shared" si="56"/>
        <v/>
      </c>
      <c r="BR19" s="85">
        <f t="shared" si="57"/>
        <v>0</v>
      </c>
      <c r="BS19" s="60">
        <f t="shared" si="1"/>
        <v>0</v>
      </c>
      <c r="BT19" s="59">
        <f t="shared" si="2"/>
        <v>0</v>
      </c>
      <c r="BU19" s="57"/>
      <c r="BV19" s="44"/>
      <c r="BZ19" s="44"/>
      <c r="CA19" s="44"/>
      <c r="CB19" s="44"/>
      <c r="CC19" s="274">
        <f t="shared" si="64"/>
        <v>0</v>
      </c>
      <c r="CD19" s="280" t="str">
        <f t="shared" si="65"/>
        <v>청년외</v>
      </c>
      <c r="CE19" s="44"/>
    </row>
    <row r="20" spans="1:83" ht="16.5" hidden="1" customHeight="1">
      <c r="A20" s="23">
        <f t="shared" si="63"/>
        <v>16</v>
      </c>
      <c r="B20" s="143" t="s">
        <v>5</v>
      </c>
      <c r="C20" s="169"/>
      <c r="D20" s="170"/>
      <c r="E20" s="156" t="str">
        <f t="shared" si="4"/>
        <v/>
      </c>
      <c r="F20" s="30" t="str">
        <f t="shared" si="5"/>
        <v/>
      </c>
      <c r="G20" s="31" t="str">
        <f t="shared" si="6"/>
        <v/>
      </c>
      <c r="H20" s="147" t="str">
        <f t="shared" si="7"/>
        <v/>
      </c>
      <c r="I20" s="150"/>
      <c r="J20" s="151"/>
      <c r="K20" s="33" t="str">
        <f t="shared" si="8"/>
        <v/>
      </c>
      <c r="L20" s="33">
        <f t="shared" si="0"/>
        <v>0</v>
      </c>
      <c r="M20" s="35" t="str">
        <f t="shared" si="9"/>
        <v/>
      </c>
      <c r="N20" s="108"/>
      <c r="O20" s="178"/>
      <c r="P20" s="179"/>
      <c r="Q20" s="106" t="s">
        <v>160</v>
      </c>
      <c r="R20" s="107" t="s">
        <v>160</v>
      </c>
      <c r="S20" s="43"/>
      <c r="T20" s="122" t="s">
        <v>160</v>
      </c>
      <c r="U20" s="122" t="s">
        <v>160</v>
      </c>
      <c r="V20" s="123" t="s">
        <v>160</v>
      </c>
      <c r="W20" s="63">
        <f t="shared" si="10"/>
        <v>0</v>
      </c>
      <c r="X20" s="53">
        <f t="shared" si="11"/>
        <v>0</v>
      </c>
      <c r="Y20" s="54" t="str">
        <f t="shared" si="12"/>
        <v/>
      </c>
      <c r="Z20" s="85">
        <f t="shared" si="13"/>
        <v>0</v>
      </c>
      <c r="AA20" s="63">
        <f t="shared" si="14"/>
        <v>0</v>
      </c>
      <c r="AB20" s="53">
        <f t="shared" si="15"/>
        <v>0</v>
      </c>
      <c r="AC20" s="54" t="str">
        <f t="shared" si="16"/>
        <v/>
      </c>
      <c r="AD20" s="85">
        <f t="shared" si="17"/>
        <v>0</v>
      </c>
      <c r="AE20" s="63">
        <f t="shared" si="18"/>
        <v>0</v>
      </c>
      <c r="AF20" s="53">
        <f t="shared" si="19"/>
        <v>0</v>
      </c>
      <c r="AG20" s="54" t="str">
        <f t="shared" si="20"/>
        <v/>
      </c>
      <c r="AH20" s="85">
        <f t="shared" si="21"/>
        <v>0</v>
      </c>
      <c r="AI20" s="63">
        <f t="shared" si="22"/>
        <v>0</v>
      </c>
      <c r="AJ20" s="53">
        <f t="shared" si="23"/>
        <v>0</v>
      </c>
      <c r="AK20" s="54" t="str">
        <f t="shared" si="24"/>
        <v/>
      </c>
      <c r="AL20" s="85">
        <f t="shared" si="25"/>
        <v>0</v>
      </c>
      <c r="AM20" s="63">
        <f t="shared" si="26"/>
        <v>0</v>
      </c>
      <c r="AN20" s="53">
        <f t="shared" si="27"/>
        <v>0</v>
      </c>
      <c r="AO20" s="54" t="str">
        <f t="shared" si="28"/>
        <v/>
      </c>
      <c r="AP20" s="85">
        <f t="shared" si="29"/>
        <v>0</v>
      </c>
      <c r="AQ20" s="63">
        <f t="shared" si="30"/>
        <v>0</v>
      </c>
      <c r="AR20" s="53">
        <f t="shared" si="31"/>
        <v>0</v>
      </c>
      <c r="AS20" s="54" t="str">
        <f t="shared" si="32"/>
        <v/>
      </c>
      <c r="AT20" s="85">
        <f t="shared" si="33"/>
        <v>0</v>
      </c>
      <c r="AU20" s="63">
        <f t="shared" si="34"/>
        <v>0</v>
      </c>
      <c r="AV20" s="53">
        <f t="shared" si="35"/>
        <v>0</v>
      </c>
      <c r="AW20" s="54" t="str">
        <f t="shared" si="36"/>
        <v/>
      </c>
      <c r="AX20" s="85">
        <f t="shared" si="37"/>
        <v>0</v>
      </c>
      <c r="AY20" s="63">
        <f t="shared" si="38"/>
        <v>0</v>
      </c>
      <c r="AZ20" s="53">
        <f t="shared" si="39"/>
        <v>0</v>
      </c>
      <c r="BA20" s="54" t="str">
        <f t="shared" si="40"/>
        <v/>
      </c>
      <c r="BB20" s="85">
        <f t="shared" si="41"/>
        <v>0</v>
      </c>
      <c r="BC20" s="63">
        <f t="shared" si="42"/>
        <v>0</v>
      </c>
      <c r="BD20" s="53">
        <f t="shared" si="43"/>
        <v>0</v>
      </c>
      <c r="BE20" s="54" t="str">
        <f t="shared" si="44"/>
        <v/>
      </c>
      <c r="BF20" s="85">
        <f t="shared" si="45"/>
        <v>0</v>
      </c>
      <c r="BG20" s="63">
        <f t="shared" si="46"/>
        <v>0</v>
      </c>
      <c r="BH20" s="53">
        <f t="shared" si="47"/>
        <v>0</v>
      </c>
      <c r="BI20" s="54" t="str">
        <f t="shared" si="48"/>
        <v/>
      </c>
      <c r="BJ20" s="85">
        <f t="shared" si="49"/>
        <v>0</v>
      </c>
      <c r="BK20" s="63">
        <f t="shared" si="50"/>
        <v>0</v>
      </c>
      <c r="BL20" s="53">
        <f t="shared" si="51"/>
        <v>0</v>
      </c>
      <c r="BM20" s="54" t="str">
        <f t="shared" si="52"/>
        <v/>
      </c>
      <c r="BN20" s="85">
        <f t="shared" si="53"/>
        <v>0</v>
      </c>
      <c r="BO20" s="63">
        <f t="shared" si="54"/>
        <v>0</v>
      </c>
      <c r="BP20" s="53">
        <f t="shared" si="55"/>
        <v>0</v>
      </c>
      <c r="BQ20" s="54" t="str">
        <f t="shared" si="56"/>
        <v/>
      </c>
      <c r="BR20" s="85">
        <f t="shared" si="57"/>
        <v>0</v>
      </c>
      <c r="BS20" s="60">
        <f t="shared" si="1"/>
        <v>0</v>
      </c>
      <c r="BT20" s="59">
        <f t="shared" si="2"/>
        <v>0</v>
      </c>
      <c r="BU20" s="57"/>
      <c r="BV20" s="44"/>
      <c r="BZ20" s="44"/>
      <c r="CA20" s="44"/>
      <c r="CB20" s="44"/>
      <c r="CC20" s="274">
        <f t="shared" si="64"/>
        <v>0</v>
      </c>
      <c r="CD20" s="280" t="str">
        <f t="shared" si="65"/>
        <v>청년외</v>
      </c>
      <c r="CE20" s="44"/>
    </row>
    <row r="21" spans="1:83" ht="16.5" hidden="1" customHeight="1">
      <c r="A21" s="23">
        <f t="shared" si="63"/>
        <v>17</v>
      </c>
      <c r="B21" s="143" t="s">
        <v>6</v>
      </c>
      <c r="C21" s="169"/>
      <c r="D21" s="170"/>
      <c r="E21" s="156" t="str">
        <f t="shared" si="4"/>
        <v/>
      </c>
      <c r="F21" s="30" t="str">
        <f t="shared" si="5"/>
        <v/>
      </c>
      <c r="G21" s="31" t="str">
        <f t="shared" si="6"/>
        <v/>
      </c>
      <c r="H21" s="147" t="str">
        <f t="shared" si="7"/>
        <v/>
      </c>
      <c r="I21" s="150"/>
      <c r="J21" s="151"/>
      <c r="K21" s="33" t="str">
        <f t="shared" si="8"/>
        <v/>
      </c>
      <c r="L21" s="33">
        <f t="shared" si="0"/>
        <v>0</v>
      </c>
      <c r="M21" s="35" t="str">
        <f t="shared" si="9"/>
        <v/>
      </c>
      <c r="N21" s="108"/>
      <c r="O21" s="178"/>
      <c r="P21" s="179"/>
      <c r="Q21" s="106" t="s">
        <v>160</v>
      </c>
      <c r="R21" s="107" t="s">
        <v>160</v>
      </c>
      <c r="S21" s="43"/>
      <c r="T21" s="122" t="s">
        <v>160</v>
      </c>
      <c r="U21" s="122" t="s">
        <v>160</v>
      </c>
      <c r="V21" s="123" t="s">
        <v>160</v>
      </c>
      <c r="W21" s="63">
        <f t="shared" si="10"/>
        <v>0</v>
      </c>
      <c r="X21" s="53">
        <f t="shared" si="11"/>
        <v>0</v>
      </c>
      <c r="Y21" s="54" t="str">
        <f t="shared" si="12"/>
        <v/>
      </c>
      <c r="Z21" s="85">
        <f t="shared" si="13"/>
        <v>0</v>
      </c>
      <c r="AA21" s="63">
        <f t="shared" si="14"/>
        <v>0</v>
      </c>
      <c r="AB21" s="53">
        <f t="shared" si="15"/>
        <v>0</v>
      </c>
      <c r="AC21" s="54" t="str">
        <f t="shared" si="16"/>
        <v/>
      </c>
      <c r="AD21" s="85">
        <f t="shared" si="17"/>
        <v>0</v>
      </c>
      <c r="AE21" s="63">
        <f t="shared" si="18"/>
        <v>0</v>
      </c>
      <c r="AF21" s="53">
        <f t="shared" si="19"/>
        <v>0</v>
      </c>
      <c r="AG21" s="54" t="str">
        <f t="shared" si="20"/>
        <v/>
      </c>
      <c r="AH21" s="85">
        <f t="shared" si="21"/>
        <v>0</v>
      </c>
      <c r="AI21" s="63">
        <f t="shared" si="22"/>
        <v>0</v>
      </c>
      <c r="AJ21" s="53">
        <f t="shared" si="23"/>
        <v>0</v>
      </c>
      <c r="AK21" s="54" t="str">
        <f t="shared" si="24"/>
        <v/>
      </c>
      <c r="AL21" s="85">
        <f t="shared" si="25"/>
        <v>0</v>
      </c>
      <c r="AM21" s="63">
        <f t="shared" si="26"/>
        <v>0</v>
      </c>
      <c r="AN21" s="53">
        <f t="shared" si="27"/>
        <v>0</v>
      </c>
      <c r="AO21" s="54" t="str">
        <f t="shared" si="28"/>
        <v/>
      </c>
      <c r="AP21" s="85">
        <f t="shared" si="29"/>
        <v>0</v>
      </c>
      <c r="AQ21" s="63">
        <f t="shared" si="30"/>
        <v>0</v>
      </c>
      <c r="AR21" s="53">
        <f t="shared" si="31"/>
        <v>0</v>
      </c>
      <c r="AS21" s="54" t="str">
        <f t="shared" si="32"/>
        <v/>
      </c>
      <c r="AT21" s="85">
        <f t="shared" si="33"/>
        <v>0</v>
      </c>
      <c r="AU21" s="63">
        <f t="shared" si="34"/>
        <v>0</v>
      </c>
      <c r="AV21" s="53">
        <f t="shared" si="35"/>
        <v>0</v>
      </c>
      <c r="AW21" s="54" t="str">
        <f t="shared" si="36"/>
        <v/>
      </c>
      <c r="AX21" s="85">
        <f t="shared" si="37"/>
        <v>0</v>
      </c>
      <c r="AY21" s="63">
        <f t="shared" si="38"/>
        <v>0</v>
      </c>
      <c r="AZ21" s="53">
        <f t="shared" si="39"/>
        <v>0</v>
      </c>
      <c r="BA21" s="54" t="str">
        <f t="shared" si="40"/>
        <v/>
      </c>
      <c r="BB21" s="85">
        <f t="shared" si="41"/>
        <v>0</v>
      </c>
      <c r="BC21" s="63">
        <f t="shared" si="42"/>
        <v>0</v>
      </c>
      <c r="BD21" s="53">
        <f t="shared" si="43"/>
        <v>0</v>
      </c>
      <c r="BE21" s="54" t="str">
        <f t="shared" si="44"/>
        <v/>
      </c>
      <c r="BF21" s="85">
        <f t="shared" si="45"/>
        <v>0</v>
      </c>
      <c r="BG21" s="63">
        <f t="shared" si="46"/>
        <v>0</v>
      </c>
      <c r="BH21" s="53">
        <f t="shared" si="47"/>
        <v>0</v>
      </c>
      <c r="BI21" s="54" t="str">
        <f t="shared" si="48"/>
        <v/>
      </c>
      <c r="BJ21" s="85">
        <f t="shared" si="49"/>
        <v>0</v>
      </c>
      <c r="BK21" s="63">
        <f t="shared" si="50"/>
        <v>0</v>
      </c>
      <c r="BL21" s="53">
        <f t="shared" si="51"/>
        <v>0</v>
      </c>
      <c r="BM21" s="54" t="str">
        <f t="shared" si="52"/>
        <v/>
      </c>
      <c r="BN21" s="85">
        <f t="shared" si="53"/>
        <v>0</v>
      </c>
      <c r="BO21" s="63">
        <f t="shared" si="54"/>
        <v>0</v>
      </c>
      <c r="BP21" s="53">
        <f t="shared" si="55"/>
        <v>0</v>
      </c>
      <c r="BQ21" s="54" t="str">
        <f t="shared" si="56"/>
        <v/>
      </c>
      <c r="BR21" s="85">
        <f t="shared" si="57"/>
        <v>0</v>
      </c>
      <c r="BS21" s="60">
        <f t="shared" si="1"/>
        <v>0</v>
      </c>
      <c r="BT21" s="59">
        <f t="shared" si="2"/>
        <v>0</v>
      </c>
      <c r="BU21" s="57"/>
      <c r="BV21" s="44"/>
      <c r="BZ21" s="44"/>
      <c r="CA21" s="44"/>
      <c r="CB21" s="44"/>
      <c r="CC21" s="274">
        <f t="shared" si="64"/>
        <v>0</v>
      </c>
      <c r="CD21" s="280" t="str">
        <f t="shared" si="65"/>
        <v>청년외</v>
      </c>
      <c r="CE21" s="44"/>
    </row>
    <row r="22" spans="1:83" ht="16.5" hidden="1" customHeight="1">
      <c r="A22" s="23">
        <f t="shared" si="63"/>
        <v>18</v>
      </c>
      <c r="B22" s="143" t="s">
        <v>7</v>
      </c>
      <c r="C22" s="169"/>
      <c r="D22" s="170"/>
      <c r="E22" s="156" t="str">
        <f t="shared" si="4"/>
        <v/>
      </c>
      <c r="F22" s="30" t="str">
        <f t="shared" si="5"/>
        <v/>
      </c>
      <c r="G22" s="31" t="str">
        <f t="shared" si="6"/>
        <v/>
      </c>
      <c r="H22" s="147" t="str">
        <f t="shared" si="7"/>
        <v/>
      </c>
      <c r="I22" s="150"/>
      <c r="J22" s="151"/>
      <c r="K22" s="33" t="str">
        <f t="shared" si="8"/>
        <v/>
      </c>
      <c r="L22" s="33">
        <f t="shared" si="0"/>
        <v>0</v>
      </c>
      <c r="M22" s="35" t="str">
        <f t="shared" si="9"/>
        <v/>
      </c>
      <c r="N22" s="108"/>
      <c r="O22" s="178"/>
      <c r="P22" s="179"/>
      <c r="Q22" s="106" t="s">
        <v>160</v>
      </c>
      <c r="R22" s="107" t="s">
        <v>160</v>
      </c>
      <c r="S22" s="43"/>
      <c r="T22" s="122" t="s">
        <v>160</v>
      </c>
      <c r="U22" s="122" t="s">
        <v>160</v>
      </c>
      <c r="V22" s="123" t="s">
        <v>160</v>
      </c>
      <c r="W22" s="63">
        <f t="shared" si="10"/>
        <v>0</v>
      </c>
      <c r="X22" s="53">
        <f t="shared" si="11"/>
        <v>0</v>
      </c>
      <c r="Y22" s="54" t="str">
        <f t="shared" si="12"/>
        <v/>
      </c>
      <c r="Z22" s="85">
        <f t="shared" si="13"/>
        <v>0</v>
      </c>
      <c r="AA22" s="63">
        <f t="shared" si="14"/>
        <v>0</v>
      </c>
      <c r="AB22" s="53">
        <f t="shared" si="15"/>
        <v>0</v>
      </c>
      <c r="AC22" s="54" t="str">
        <f t="shared" si="16"/>
        <v/>
      </c>
      <c r="AD22" s="85">
        <f t="shared" si="17"/>
        <v>0</v>
      </c>
      <c r="AE22" s="63">
        <f t="shared" si="18"/>
        <v>0</v>
      </c>
      <c r="AF22" s="53">
        <f t="shared" si="19"/>
        <v>0</v>
      </c>
      <c r="AG22" s="54" t="str">
        <f t="shared" si="20"/>
        <v/>
      </c>
      <c r="AH22" s="85">
        <f t="shared" si="21"/>
        <v>0</v>
      </c>
      <c r="AI22" s="63">
        <f t="shared" si="22"/>
        <v>0</v>
      </c>
      <c r="AJ22" s="53">
        <f t="shared" si="23"/>
        <v>0</v>
      </c>
      <c r="AK22" s="54" t="str">
        <f t="shared" si="24"/>
        <v/>
      </c>
      <c r="AL22" s="85">
        <f t="shared" si="25"/>
        <v>0</v>
      </c>
      <c r="AM22" s="63">
        <f t="shared" si="26"/>
        <v>0</v>
      </c>
      <c r="AN22" s="53">
        <f t="shared" si="27"/>
        <v>0</v>
      </c>
      <c r="AO22" s="54" t="str">
        <f t="shared" si="28"/>
        <v/>
      </c>
      <c r="AP22" s="85">
        <f t="shared" si="29"/>
        <v>0</v>
      </c>
      <c r="AQ22" s="63">
        <f t="shared" si="30"/>
        <v>0</v>
      </c>
      <c r="AR22" s="53">
        <f t="shared" si="31"/>
        <v>0</v>
      </c>
      <c r="AS22" s="54" t="str">
        <f t="shared" si="32"/>
        <v/>
      </c>
      <c r="AT22" s="85">
        <f t="shared" si="33"/>
        <v>0</v>
      </c>
      <c r="AU22" s="63">
        <f t="shared" si="34"/>
        <v>0</v>
      </c>
      <c r="AV22" s="53">
        <f t="shared" si="35"/>
        <v>0</v>
      </c>
      <c r="AW22" s="54" t="str">
        <f t="shared" si="36"/>
        <v/>
      </c>
      <c r="AX22" s="85">
        <f t="shared" si="37"/>
        <v>0</v>
      </c>
      <c r="AY22" s="63">
        <f t="shared" si="38"/>
        <v>0</v>
      </c>
      <c r="AZ22" s="53">
        <f t="shared" si="39"/>
        <v>0</v>
      </c>
      <c r="BA22" s="54" t="str">
        <f t="shared" si="40"/>
        <v/>
      </c>
      <c r="BB22" s="85">
        <f t="shared" si="41"/>
        <v>0</v>
      </c>
      <c r="BC22" s="63">
        <f t="shared" si="42"/>
        <v>0</v>
      </c>
      <c r="BD22" s="53">
        <f t="shared" si="43"/>
        <v>0</v>
      </c>
      <c r="BE22" s="54" t="str">
        <f t="shared" si="44"/>
        <v/>
      </c>
      <c r="BF22" s="85">
        <f t="shared" si="45"/>
        <v>0</v>
      </c>
      <c r="BG22" s="63">
        <f t="shared" si="46"/>
        <v>0</v>
      </c>
      <c r="BH22" s="53">
        <f t="shared" si="47"/>
        <v>0</v>
      </c>
      <c r="BI22" s="54" t="str">
        <f t="shared" si="48"/>
        <v/>
      </c>
      <c r="BJ22" s="85">
        <f t="shared" si="49"/>
        <v>0</v>
      </c>
      <c r="BK22" s="63">
        <f t="shared" si="50"/>
        <v>0</v>
      </c>
      <c r="BL22" s="53">
        <f t="shared" si="51"/>
        <v>0</v>
      </c>
      <c r="BM22" s="54" t="str">
        <f t="shared" si="52"/>
        <v/>
      </c>
      <c r="BN22" s="85">
        <f t="shared" si="53"/>
        <v>0</v>
      </c>
      <c r="BO22" s="63">
        <f t="shared" si="54"/>
        <v>0</v>
      </c>
      <c r="BP22" s="53">
        <f t="shared" si="55"/>
        <v>0</v>
      </c>
      <c r="BQ22" s="54" t="str">
        <f t="shared" si="56"/>
        <v/>
      </c>
      <c r="BR22" s="85">
        <f t="shared" si="57"/>
        <v>0</v>
      </c>
      <c r="BS22" s="60">
        <f t="shared" si="1"/>
        <v>0</v>
      </c>
      <c r="BT22" s="59">
        <f t="shared" si="2"/>
        <v>0</v>
      </c>
      <c r="BU22" s="57"/>
      <c r="BV22" s="44"/>
      <c r="BZ22" s="44"/>
      <c r="CA22" s="44"/>
      <c r="CB22" s="44"/>
      <c r="CC22" s="274">
        <f t="shared" si="64"/>
        <v>0</v>
      </c>
      <c r="CD22" s="280" t="str">
        <f t="shared" si="65"/>
        <v>청년외</v>
      </c>
      <c r="CE22" s="44"/>
    </row>
    <row r="23" spans="1:83" ht="16.5" hidden="1" customHeight="1">
      <c r="A23" s="23">
        <f t="shared" si="63"/>
        <v>19</v>
      </c>
      <c r="B23" s="143" t="s">
        <v>2</v>
      </c>
      <c r="C23" s="169"/>
      <c r="D23" s="170"/>
      <c r="E23" s="156" t="str">
        <f t="shared" si="4"/>
        <v/>
      </c>
      <c r="F23" s="30" t="str">
        <f t="shared" si="5"/>
        <v/>
      </c>
      <c r="G23" s="31" t="str">
        <f t="shared" si="6"/>
        <v/>
      </c>
      <c r="H23" s="147" t="str">
        <f t="shared" si="7"/>
        <v/>
      </c>
      <c r="I23" s="150"/>
      <c r="J23" s="151"/>
      <c r="K23" s="33" t="str">
        <f t="shared" si="8"/>
        <v/>
      </c>
      <c r="L23" s="33">
        <f t="shared" si="0"/>
        <v>0</v>
      </c>
      <c r="M23" s="35" t="str">
        <f t="shared" si="9"/>
        <v/>
      </c>
      <c r="N23" s="108"/>
      <c r="O23" s="178"/>
      <c r="P23" s="179"/>
      <c r="Q23" s="106" t="s">
        <v>160</v>
      </c>
      <c r="R23" s="107" t="s">
        <v>160</v>
      </c>
      <c r="S23" s="43"/>
      <c r="T23" s="122" t="s">
        <v>160</v>
      </c>
      <c r="U23" s="122" t="s">
        <v>160</v>
      </c>
      <c r="V23" s="123" t="s">
        <v>160</v>
      </c>
      <c r="W23" s="63">
        <f t="shared" si="10"/>
        <v>0</v>
      </c>
      <c r="X23" s="53">
        <f t="shared" si="11"/>
        <v>0</v>
      </c>
      <c r="Y23" s="54" t="str">
        <f t="shared" si="12"/>
        <v/>
      </c>
      <c r="Z23" s="85">
        <f t="shared" si="13"/>
        <v>0</v>
      </c>
      <c r="AA23" s="63">
        <f t="shared" si="14"/>
        <v>0</v>
      </c>
      <c r="AB23" s="53">
        <f t="shared" si="15"/>
        <v>0</v>
      </c>
      <c r="AC23" s="54" t="str">
        <f t="shared" si="16"/>
        <v/>
      </c>
      <c r="AD23" s="85">
        <f t="shared" si="17"/>
        <v>0</v>
      </c>
      <c r="AE23" s="63">
        <f t="shared" si="18"/>
        <v>0</v>
      </c>
      <c r="AF23" s="53">
        <f t="shared" si="19"/>
        <v>0</v>
      </c>
      <c r="AG23" s="54" t="str">
        <f t="shared" si="20"/>
        <v/>
      </c>
      <c r="AH23" s="85">
        <f t="shared" si="21"/>
        <v>0</v>
      </c>
      <c r="AI23" s="63">
        <f t="shared" si="22"/>
        <v>0</v>
      </c>
      <c r="AJ23" s="53">
        <f t="shared" si="23"/>
        <v>0</v>
      </c>
      <c r="AK23" s="54" t="str">
        <f t="shared" si="24"/>
        <v/>
      </c>
      <c r="AL23" s="85">
        <f t="shared" si="25"/>
        <v>0</v>
      </c>
      <c r="AM23" s="63">
        <f t="shared" si="26"/>
        <v>0</v>
      </c>
      <c r="AN23" s="53">
        <f t="shared" si="27"/>
        <v>0</v>
      </c>
      <c r="AO23" s="54" t="str">
        <f t="shared" si="28"/>
        <v/>
      </c>
      <c r="AP23" s="85">
        <f t="shared" si="29"/>
        <v>0</v>
      </c>
      <c r="AQ23" s="63">
        <f t="shared" si="30"/>
        <v>0</v>
      </c>
      <c r="AR23" s="53">
        <f t="shared" si="31"/>
        <v>0</v>
      </c>
      <c r="AS23" s="54" t="str">
        <f t="shared" si="32"/>
        <v/>
      </c>
      <c r="AT23" s="85">
        <f t="shared" si="33"/>
        <v>0</v>
      </c>
      <c r="AU23" s="63">
        <f t="shared" si="34"/>
        <v>0</v>
      </c>
      <c r="AV23" s="53">
        <f t="shared" si="35"/>
        <v>0</v>
      </c>
      <c r="AW23" s="54" t="str">
        <f t="shared" si="36"/>
        <v/>
      </c>
      <c r="AX23" s="85">
        <f t="shared" si="37"/>
        <v>0</v>
      </c>
      <c r="AY23" s="63">
        <f t="shared" si="38"/>
        <v>0</v>
      </c>
      <c r="AZ23" s="53">
        <f t="shared" si="39"/>
        <v>0</v>
      </c>
      <c r="BA23" s="54" t="str">
        <f t="shared" si="40"/>
        <v/>
      </c>
      <c r="BB23" s="85">
        <f t="shared" si="41"/>
        <v>0</v>
      </c>
      <c r="BC23" s="63">
        <f t="shared" si="42"/>
        <v>0</v>
      </c>
      <c r="BD23" s="53">
        <f t="shared" si="43"/>
        <v>0</v>
      </c>
      <c r="BE23" s="54" t="str">
        <f t="shared" si="44"/>
        <v/>
      </c>
      <c r="BF23" s="85">
        <f t="shared" si="45"/>
        <v>0</v>
      </c>
      <c r="BG23" s="63">
        <f t="shared" si="46"/>
        <v>0</v>
      </c>
      <c r="BH23" s="53">
        <f t="shared" si="47"/>
        <v>0</v>
      </c>
      <c r="BI23" s="54" t="str">
        <f t="shared" si="48"/>
        <v/>
      </c>
      <c r="BJ23" s="85">
        <f t="shared" si="49"/>
        <v>0</v>
      </c>
      <c r="BK23" s="63">
        <f t="shared" si="50"/>
        <v>0</v>
      </c>
      <c r="BL23" s="53">
        <f t="shared" si="51"/>
        <v>0</v>
      </c>
      <c r="BM23" s="54" t="str">
        <f t="shared" si="52"/>
        <v/>
      </c>
      <c r="BN23" s="85">
        <f t="shared" si="53"/>
        <v>0</v>
      </c>
      <c r="BO23" s="63">
        <f t="shared" si="54"/>
        <v>0</v>
      </c>
      <c r="BP23" s="53">
        <f t="shared" si="55"/>
        <v>0</v>
      </c>
      <c r="BQ23" s="54" t="str">
        <f t="shared" si="56"/>
        <v/>
      </c>
      <c r="BR23" s="85">
        <f t="shared" si="57"/>
        <v>0</v>
      </c>
      <c r="BS23" s="60">
        <f t="shared" si="1"/>
        <v>0</v>
      </c>
      <c r="BT23" s="59">
        <f t="shared" si="2"/>
        <v>0</v>
      </c>
      <c r="BU23" s="57"/>
      <c r="BV23" s="44"/>
      <c r="BZ23" s="44"/>
      <c r="CA23" s="44"/>
      <c r="CB23" s="44"/>
      <c r="CC23" s="274">
        <f t="shared" si="64"/>
        <v>0</v>
      </c>
      <c r="CD23" s="280" t="str">
        <f t="shared" si="65"/>
        <v>청년외</v>
      </c>
      <c r="CE23" s="44"/>
    </row>
    <row r="24" spans="1:83" ht="16.5" hidden="1" customHeight="1">
      <c r="A24" s="23">
        <f t="shared" si="63"/>
        <v>20</v>
      </c>
      <c r="B24" s="143" t="s">
        <v>3</v>
      </c>
      <c r="C24" s="171"/>
      <c r="D24" s="170"/>
      <c r="E24" s="156" t="str">
        <f t="shared" si="4"/>
        <v/>
      </c>
      <c r="F24" s="30" t="str">
        <f t="shared" si="5"/>
        <v/>
      </c>
      <c r="G24" s="31" t="str">
        <f t="shared" si="6"/>
        <v/>
      </c>
      <c r="H24" s="147" t="str">
        <f t="shared" si="7"/>
        <v/>
      </c>
      <c r="I24" s="152"/>
      <c r="J24" s="153"/>
      <c r="K24" s="33" t="str">
        <f t="shared" si="8"/>
        <v/>
      </c>
      <c r="L24" s="33">
        <f t="shared" si="0"/>
        <v>0</v>
      </c>
      <c r="M24" s="35" t="str">
        <f t="shared" si="9"/>
        <v/>
      </c>
      <c r="N24" s="108"/>
      <c r="O24" s="178"/>
      <c r="P24" s="179"/>
      <c r="Q24" s="106" t="s">
        <v>160</v>
      </c>
      <c r="R24" s="107" t="s">
        <v>160</v>
      </c>
      <c r="S24" s="43"/>
      <c r="T24" s="122" t="s">
        <v>160</v>
      </c>
      <c r="U24" s="122" t="s">
        <v>160</v>
      </c>
      <c r="V24" s="123" t="s">
        <v>160</v>
      </c>
      <c r="W24" s="63">
        <f t="shared" si="10"/>
        <v>0</v>
      </c>
      <c r="X24" s="53">
        <f t="shared" si="11"/>
        <v>0</v>
      </c>
      <c r="Y24" s="54" t="str">
        <f t="shared" si="12"/>
        <v/>
      </c>
      <c r="Z24" s="85">
        <f t="shared" si="13"/>
        <v>0</v>
      </c>
      <c r="AA24" s="63">
        <f t="shared" si="14"/>
        <v>0</v>
      </c>
      <c r="AB24" s="53">
        <f t="shared" si="15"/>
        <v>0</v>
      </c>
      <c r="AC24" s="54" t="str">
        <f t="shared" si="16"/>
        <v/>
      </c>
      <c r="AD24" s="85">
        <f t="shared" si="17"/>
        <v>0</v>
      </c>
      <c r="AE24" s="63">
        <f t="shared" si="18"/>
        <v>0</v>
      </c>
      <c r="AF24" s="53">
        <f t="shared" si="19"/>
        <v>0</v>
      </c>
      <c r="AG24" s="54" t="str">
        <f t="shared" si="20"/>
        <v/>
      </c>
      <c r="AH24" s="85">
        <f t="shared" si="21"/>
        <v>0</v>
      </c>
      <c r="AI24" s="63">
        <f t="shared" si="22"/>
        <v>0</v>
      </c>
      <c r="AJ24" s="53">
        <f t="shared" si="23"/>
        <v>0</v>
      </c>
      <c r="AK24" s="54" t="str">
        <f t="shared" si="24"/>
        <v/>
      </c>
      <c r="AL24" s="85">
        <f t="shared" si="25"/>
        <v>0</v>
      </c>
      <c r="AM24" s="63">
        <f t="shared" si="26"/>
        <v>0</v>
      </c>
      <c r="AN24" s="53">
        <f t="shared" si="27"/>
        <v>0</v>
      </c>
      <c r="AO24" s="54" t="str">
        <f t="shared" si="28"/>
        <v/>
      </c>
      <c r="AP24" s="85">
        <f t="shared" si="29"/>
        <v>0</v>
      </c>
      <c r="AQ24" s="63">
        <f t="shared" si="30"/>
        <v>0</v>
      </c>
      <c r="AR24" s="53">
        <f t="shared" si="31"/>
        <v>0</v>
      </c>
      <c r="AS24" s="54" t="str">
        <f t="shared" si="32"/>
        <v/>
      </c>
      <c r="AT24" s="85">
        <f t="shared" si="33"/>
        <v>0</v>
      </c>
      <c r="AU24" s="63">
        <f t="shared" si="34"/>
        <v>0</v>
      </c>
      <c r="AV24" s="53">
        <f t="shared" si="35"/>
        <v>0</v>
      </c>
      <c r="AW24" s="54" t="str">
        <f t="shared" si="36"/>
        <v/>
      </c>
      <c r="AX24" s="85">
        <f t="shared" si="37"/>
        <v>0</v>
      </c>
      <c r="AY24" s="63">
        <f t="shared" si="38"/>
        <v>0</v>
      </c>
      <c r="AZ24" s="53">
        <f t="shared" si="39"/>
        <v>0</v>
      </c>
      <c r="BA24" s="54" t="str">
        <f t="shared" si="40"/>
        <v/>
      </c>
      <c r="BB24" s="85">
        <f t="shared" si="41"/>
        <v>0</v>
      </c>
      <c r="BC24" s="63">
        <f t="shared" si="42"/>
        <v>0</v>
      </c>
      <c r="BD24" s="53">
        <f t="shared" si="43"/>
        <v>0</v>
      </c>
      <c r="BE24" s="54" t="str">
        <f t="shared" si="44"/>
        <v/>
      </c>
      <c r="BF24" s="85">
        <f t="shared" si="45"/>
        <v>0</v>
      </c>
      <c r="BG24" s="63">
        <f t="shared" si="46"/>
        <v>0</v>
      </c>
      <c r="BH24" s="53">
        <f t="shared" si="47"/>
        <v>0</v>
      </c>
      <c r="BI24" s="54" t="str">
        <f t="shared" si="48"/>
        <v/>
      </c>
      <c r="BJ24" s="85">
        <f t="shared" si="49"/>
        <v>0</v>
      </c>
      <c r="BK24" s="63">
        <f t="shared" si="50"/>
        <v>0</v>
      </c>
      <c r="BL24" s="53">
        <f t="shared" si="51"/>
        <v>0</v>
      </c>
      <c r="BM24" s="54" t="str">
        <f t="shared" si="52"/>
        <v/>
      </c>
      <c r="BN24" s="85">
        <f t="shared" si="53"/>
        <v>0</v>
      </c>
      <c r="BO24" s="63">
        <f t="shared" si="54"/>
        <v>0</v>
      </c>
      <c r="BP24" s="53">
        <f t="shared" si="55"/>
        <v>0</v>
      </c>
      <c r="BQ24" s="54" t="str">
        <f t="shared" si="56"/>
        <v/>
      </c>
      <c r="BR24" s="85">
        <f t="shared" si="57"/>
        <v>0</v>
      </c>
      <c r="BS24" s="60">
        <f t="shared" si="1"/>
        <v>0</v>
      </c>
      <c r="BT24" s="59">
        <f t="shared" si="2"/>
        <v>0</v>
      </c>
      <c r="BU24" s="57"/>
      <c r="BV24" s="44"/>
      <c r="BZ24" s="44"/>
      <c r="CA24" s="44"/>
      <c r="CB24" s="44"/>
      <c r="CC24" s="274">
        <f t="shared" si="64"/>
        <v>0</v>
      </c>
      <c r="CD24" s="280" t="str">
        <f t="shared" si="65"/>
        <v>청년외</v>
      </c>
      <c r="CE24" s="44"/>
    </row>
    <row r="25" spans="1:83" ht="16.5" hidden="1" customHeight="1">
      <c r="A25" s="23">
        <f t="shared" si="63"/>
        <v>21</v>
      </c>
      <c r="B25" s="143" t="s">
        <v>1</v>
      </c>
      <c r="C25" s="169"/>
      <c r="D25" s="170"/>
      <c r="E25" s="156" t="str">
        <f t="shared" si="4"/>
        <v/>
      </c>
      <c r="F25" s="30" t="str">
        <f t="shared" si="5"/>
        <v/>
      </c>
      <c r="G25" s="31" t="str">
        <f t="shared" si="6"/>
        <v/>
      </c>
      <c r="H25" s="147" t="str">
        <f t="shared" si="7"/>
        <v/>
      </c>
      <c r="I25" s="150"/>
      <c r="J25" s="151"/>
      <c r="K25" s="33" t="str">
        <f t="shared" si="8"/>
        <v/>
      </c>
      <c r="L25" s="33">
        <f t="shared" si="0"/>
        <v>0</v>
      </c>
      <c r="M25" s="35" t="str">
        <f t="shared" si="9"/>
        <v/>
      </c>
      <c r="N25" s="108"/>
      <c r="O25" s="178"/>
      <c r="P25" s="179"/>
      <c r="Q25" s="106" t="s">
        <v>160</v>
      </c>
      <c r="R25" s="107" t="s">
        <v>160</v>
      </c>
      <c r="S25" s="43"/>
      <c r="T25" s="122" t="s">
        <v>160</v>
      </c>
      <c r="U25" s="122" t="s">
        <v>160</v>
      </c>
      <c r="V25" s="123" t="s">
        <v>160</v>
      </c>
      <c r="W25" s="63">
        <f t="shared" si="10"/>
        <v>0</v>
      </c>
      <c r="X25" s="53">
        <f t="shared" si="11"/>
        <v>0</v>
      </c>
      <c r="Y25" s="54" t="str">
        <f t="shared" si="12"/>
        <v/>
      </c>
      <c r="Z25" s="85">
        <f t="shared" si="13"/>
        <v>0</v>
      </c>
      <c r="AA25" s="63">
        <f t="shared" si="14"/>
        <v>0</v>
      </c>
      <c r="AB25" s="53">
        <f t="shared" si="15"/>
        <v>0</v>
      </c>
      <c r="AC25" s="54" t="str">
        <f t="shared" si="16"/>
        <v/>
      </c>
      <c r="AD25" s="85">
        <f t="shared" si="17"/>
        <v>0</v>
      </c>
      <c r="AE25" s="63">
        <f t="shared" si="18"/>
        <v>0</v>
      </c>
      <c r="AF25" s="53">
        <f t="shared" si="19"/>
        <v>0</v>
      </c>
      <c r="AG25" s="54" t="str">
        <f t="shared" si="20"/>
        <v/>
      </c>
      <c r="AH25" s="85">
        <f t="shared" si="21"/>
        <v>0</v>
      </c>
      <c r="AI25" s="63">
        <f t="shared" si="22"/>
        <v>0</v>
      </c>
      <c r="AJ25" s="53">
        <f t="shared" si="23"/>
        <v>0</v>
      </c>
      <c r="AK25" s="54" t="str">
        <f t="shared" si="24"/>
        <v/>
      </c>
      <c r="AL25" s="85">
        <f t="shared" si="25"/>
        <v>0</v>
      </c>
      <c r="AM25" s="63">
        <f t="shared" si="26"/>
        <v>0</v>
      </c>
      <c r="AN25" s="53">
        <f t="shared" si="27"/>
        <v>0</v>
      </c>
      <c r="AO25" s="54" t="str">
        <f t="shared" si="28"/>
        <v/>
      </c>
      <c r="AP25" s="85">
        <f t="shared" si="29"/>
        <v>0</v>
      </c>
      <c r="AQ25" s="63">
        <f t="shared" si="30"/>
        <v>0</v>
      </c>
      <c r="AR25" s="53">
        <f t="shared" si="31"/>
        <v>0</v>
      </c>
      <c r="AS25" s="54" t="str">
        <f t="shared" si="32"/>
        <v/>
      </c>
      <c r="AT25" s="85">
        <f t="shared" si="33"/>
        <v>0</v>
      </c>
      <c r="AU25" s="63">
        <f t="shared" si="34"/>
        <v>0</v>
      </c>
      <c r="AV25" s="53">
        <f t="shared" si="35"/>
        <v>0</v>
      </c>
      <c r="AW25" s="54" t="str">
        <f t="shared" si="36"/>
        <v/>
      </c>
      <c r="AX25" s="85">
        <f t="shared" si="37"/>
        <v>0</v>
      </c>
      <c r="AY25" s="63">
        <f t="shared" si="38"/>
        <v>0</v>
      </c>
      <c r="AZ25" s="53">
        <f t="shared" si="39"/>
        <v>0</v>
      </c>
      <c r="BA25" s="54" t="str">
        <f t="shared" si="40"/>
        <v/>
      </c>
      <c r="BB25" s="85">
        <f t="shared" si="41"/>
        <v>0</v>
      </c>
      <c r="BC25" s="63">
        <f t="shared" si="42"/>
        <v>0</v>
      </c>
      <c r="BD25" s="53">
        <f t="shared" si="43"/>
        <v>0</v>
      </c>
      <c r="BE25" s="54" t="str">
        <f t="shared" si="44"/>
        <v/>
      </c>
      <c r="BF25" s="85">
        <f t="shared" si="45"/>
        <v>0</v>
      </c>
      <c r="BG25" s="63">
        <f t="shared" si="46"/>
        <v>0</v>
      </c>
      <c r="BH25" s="53">
        <f t="shared" si="47"/>
        <v>0</v>
      </c>
      <c r="BI25" s="54" t="str">
        <f t="shared" si="48"/>
        <v/>
      </c>
      <c r="BJ25" s="85">
        <f t="shared" si="49"/>
        <v>0</v>
      </c>
      <c r="BK25" s="63">
        <f t="shared" si="50"/>
        <v>0</v>
      </c>
      <c r="BL25" s="53">
        <f t="shared" si="51"/>
        <v>0</v>
      </c>
      <c r="BM25" s="54" t="str">
        <f t="shared" si="52"/>
        <v/>
      </c>
      <c r="BN25" s="85">
        <f t="shared" si="53"/>
        <v>0</v>
      </c>
      <c r="BO25" s="63">
        <f t="shared" si="54"/>
        <v>0</v>
      </c>
      <c r="BP25" s="53">
        <f t="shared" si="55"/>
        <v>0</v>
      </c>
      <c r="BQ25" s="54" t="str">
        <f t="shared" si="56"/>
        <v/>
      </c>
      <c r="BR25" s="85">
        <f t="shared" si="57"/>
        <v>0</v>
      </c>
      <c r="BS25" s="60">
        <f t="shared" si="1"/>
        <v>0</v>
      </c>
      <c r="BT25" s="59">
        <f t="shared" si="2"/>
        <v>0</v>
      </c>
      <c r="BU25" s="57"/>
      <c r="BV25" s="44"/>
      <c r="BZ25" s="44"/>
      <c r="CA25" s="44"/>
      <c r="CB25" s="44"/>
      <c r="CC25" s="274">
        <f t="shared" si="64"/>
        <v>0</v>
      </c>
      <c r="CD25" s="280" t="str">
        <f t="shared" si="65"/>
        <v>청년외</v>
      </c>
      <c r="CE25" s="44"/>
    </row>
    <row r="26" spans="1:83" ht="16.5" hidden="1" customHeight="1" thickBot="1">
      <c r="A26" s="23">
        <f t="shared" si="63"/>
        <v>22</v>
      </c>
      <c r="B26" s="143" t="s">
        <v>4</v>
      </c>
      <c r="C26" s="169"/>
      <c r="D26" s="170"/>
      <c r="E26" s="156" t="str">
        <f t="shared" si="4"/>
        <v/>
      </c>
      <c r="F26" s="30" t="str">
        <f t="shared" si="5"/>
        <v/>
      </c>
      <c r="G26" s="31" t="str">
        <f t="shared" si="6"/>
        <v/>
      </c>
      <c r="H26" s="147" t="str">
        <f t="shared" si="7"/>
        <v/>
      </c>
      <c r="I26" s="150"/>
      <c r="J26" s="151"/>
      <c r="K26" s="33" t="str">
        <f t="shared" si="8"/>
        <v/>
      </c>
      <c r="L26" s="33">
        <f t="shared" si="0"/>
        <v>0</v>
      </c>
      <c r="M26" s="35" t="str">
        <f t="shared" si="9"/>
        <v/>
      </c>
      <c r="N26" s="108"/>
      <c r="O26" s="180"/>
      <c r="P26" s="181"/>
      <c r="Q26" s="106" t="s">
        <v>160</v>
      </c>
      <c r="R26" s="107" t="s">
        <v>160</v>
      </c>
      <c r="S26" s="43"/>
      <c r="T26" s="122" t="s">
        <v>160</v>
      </c>
      <c r="U26" s="122" t="s">
        <v>160</v>
      </c>
      <c r="V26" s="123" t="s">
        <v>160</v>
      </c>
      <c r="W26" s="63">
        <f t="shared" si="10"/>
        <v>0</v>
      </c>
      <c r="X26" s="53">
        <f t="shared" si="11"/>
        <v>0</v>
      </c>
      <c r="Y26" s="54" t="str">
        <f t="shared" si="12"/>
        <v/>
      </c>
      <c r="Z26" s="85">
        <f t="shared" si="13"/>
        <v>0</v>
      </c>
      <c r="AA26" s="63">
        <f t="shared" si="14"/>
        <v>0</v>
      </c>
      <c r="AB26" s="53">
        <f t="shared" si="15"/>
        <v>0</v>
      </c>
      <c r="AC26" s="54" t="str">
        <f t="shared" si="16"/>
        <v/>
      </c>
      <c r="AD26" s="85">
        <f t="shared" si="17"/>
        <v>0</v>
      </c>
      <c r="AE26" s="63">
        <f t="shared" si="18"/>
        <v>0</v>
      </c>
      <c r="AF26" s="53">
        <f t="shared" si="19"/>
        <v>0</v>
      </c>
      <c r="AG26" s="54" t="str">
        <f t="shared" si="20"/>
        <v/>
      </c>
      <c r="AH26" s="85">
        <f t="shared" si="21"/>
        <v>0</v>
      </c>
      <c r="AI26" s="63">
        <f t="shared" si="22"/>
        <v>0</v>
      </c>
      <c r="AJ26" s="53">
        <f t="shared" si="23"/>
        <v>0</v>
      </c>
      <c r="AK26" s="54" t="str">
        <f t="shared" si="24"/>
        <v/>
      </c>
      <c r="AL26" s="85">
        <f t="shared" si="25"/>
        <v>0</v>
      </c>
      <c r="AM26" s="63">
        <f t="shared" si="26"/>
        <v>0</v>
      </c>
      <c r="AN26" s="53">
        <f t="shared" si="27"/>
        <v>0</v>
      </c>
      <c r="AO26" s="54" t="str">
        <f t="shared" si="28"/>
        <v/>
      </c>
      <c r="AP26" s="85">
        <f t="shared" si="29"/>
        <v>0</v>
      </c>
      <c r="AQ26" s="63">
        <f t="shared" si="30"/>
        <v>0</v>
      </c>
      <c r="AR26" s="53">
        <f t="shared" si="31"/>
        <v>0</v>
      </c>
      <c r="AS26" s="54" t="str">
        <f t="shared" si="32"/>
        <v/>
      </c>
      <c r="AT26" s="85">
        <f t="shared" si="33"/>
        <v>0</v>
      </c>
      <c r="AU26" s="63">
        <f t="shared" si="34"/>
        <v>0</v>
      </c>
      <c r="AV26" s="53">
        <f t="shared" si="35"/>
        <v>0</v>
      </c>
      <c r="AW26" s="54" t="str">
        <f t="shared" si="36"/>
        <v/>
      </c>
      <c r="AX26" s="85">
        <f t="shared" si="37"/>
        <v>0</v>
      </c>
      <c r="AY26" s="63">
        <f t="shared" si="38"/>
        <v>0</v>
      </c>
      <c r="AZ26" s="53">
        <f t="shared" si="39"/>
        <v>0</v>
      </c>
      <c r="BA26" s="54" t="str">
        <f t="shared" si="40"/>
        <v/>
      </c>
      <c r="BB26" s="85">
        <f t="shared" si="41"/>
        <v>0</v>
      </c>
      <c r="BC26" s="63">
        <f t="shared" si="42"/>
        <v>0</v>
      </c>
      <c r="BD26" s="53">
        <f t="shared" si="43"/>
        <v>0</v>
      </c>
      <c r="BE26" s="54" t="str">
        <f t="shared" si="44"/>
        <v/>
      </c>
      <c r="BF26" s="85">
        <f t="shared" si="45"/>
        <v>0</v>
      </c>
      <c r="BG26" s="63">
        <f t="shared" si="46"/>
        <v>0</v>
      </c>
      <c r="BH26" s="53">
        <f t="shared" si="47"/>
        <v>0</v>
      </c>
      <c r="BI26" s="54" t="str">
        <f t="shared" si="48"/>
        <v/>
      </c>
      <c r="BJ26" s="85">
        <f t="shared" si="49"/>
        <v>0</v>
      </c>
      <c r="BK26" s="63">
        <f t="shared" si="50"/>
        <v>0</v>
      </c>
      <c r="BL26" s="53">
        <f t="shared" si="51"/>
        <v>0</v>
      </c>
      <c r="BM26" s="54" t="str">
        <f t="shared" si="52"/>
        <v/>
      </c>
      <c r="BN26" s="85">
        <f t="shared" si="53"/>
        <v>0</v>
      </c>
      <c r="BO26" s="63">
        <f t="shared" si="54"/>
        <v>0</v>
      </c>
      <c r="BP26" s="53">
        <f t="shared" si="55"/>
        <v>0</v>
      </c>
      <c r="BQ26" s="54" t="str">
        <f t="shared" si="56"/>
        <v/>
      </c>
      <c r="BR26" s="85">
        <f t="shared" si="57"/>
        <v>0</v>
      </c>
      <c r="BS26" s="60">
        <f t="shared" si="1"/>
        <v>0</v>
      </c>
      <c r="BT26" s="59">
        <f t="shared" si="2"/>
        <v>0</v>
      </c>
      <c r="BU26" s="57"/>
      <c r="BV26" s="44"/>
      <c r="BZ26" s="44"/>
      <c r="CA26" s="44"/>
      <c r="CB26" s="44"/>
      <c r="CC26" s="274">
        <f t="shared" si="64"/>
        <v>0</v>
      </c>
      <c r="CD26" s="280" t="str">
        <f t="shared" si="65"/>
        <v>청년외</v>
      </c>
      <c r="CE26" s="44"/>
    </row>
    <row r="27" spans="1:83" ht="16.5" hidden="1" customHeight="1">
      <c r="A27" s="23">
        <f t="shared" si="63"/>
        <v>23</v>
      </c>
      <c r="B27" s="143" t="s">
        <v>5</v>
      </c>
      <c r="C27" s="169"/>
      <c r="D27" s="170"/>
      <c r="E27" s="156" t="str">
        <f t="shared" si="4"/>
        <v/>
      </c>
      <c r="F27" s="30" t="str">
        <f t="shared" si="5"/>
        <v/>
      </c>
      <c r="G27" s="31" t="str">
        <f t="shared" si="6"/>
        <v/>
      </c>
      <c r="H27" s="147" t="str">
        <f t="shared" si="7"/>
        <v/>
      </c>
      <c r="I27" s="150"/>
      <c r="J27" s="151"/>
      <c r="K27" s="33" t="str">
        <f t="shared" si="8"/>
        <v/>
      </c>
      <c r="L27" s="33">
        <f t="shared" si="0"/>
        <v>0</v>
      </c>
      <c r="M27" s="35" t="str">
        <f t="shared" si="9"/>
        <v/>
      </c>
      <c r="N27" s="108"/>
      <c r="O27" s="178"/>
      <c r="P27" s="179"/>
      <c r="Q27" s="106" t="s">
        <v>160</v>
      </c>
      <c r="R27" s="107" t="s">
        <v>160</v>
      </c>
      <c r="S27" s="43"/>
      <c r="T27" s="122" t="s">
        <v>160</v>
      </c>
      <c r="U27" s="122" t="s">
        <v>160</v>
      </c>
      <c r="V27" s="123" t="s">
        <v>160</v>
      </c>
      <c r="W27" s="63">
        <f t="shared" si="10"/>
        <v>0</v>
      </c>
      <c r="X27" s="53">
        <f t="shared" si="11"/>
        <v>0</v>
      </c>
      <c r="Y27" s="54" t="str">
        <f t="shared" si="12"/>
        <v/>
      </c>
      <c r="Z27" s="85">
        <f t="shared" si="13"/>
        <v>0</v>
      </c>
      <c r="AA27" s="63">
        <f t="shared" si="14"/>
        <v>0</v>
      </c>
      <c r="AB27" s="53">
        <f t="shared" si="15"/>
        <v>0</v>
      </c>
      <c r="AC27" s="54" t="str">
        <f t="shared" si="16"/>
        <v/>
      </c>
      <c r="AD27" s="85">
        <f t="shared" si="17"/>
        <v>0</v>
      </c>
      <c r="AE27" s="63">
        <f t="shared" si="18"/>
        <v>0</v>
      </c>
      <c r="AF27" s="53">
        <f t="shared" si="19"/>
        <v>0</v>
      </c>
      <c r="AG27" s="54" t="str">
        <f t="shared" si="20"/>
        <v/>
      </c>
      <c r="AH27" s="85">
        <f t="shared" si="21"/>
        <v>0</v>
      </c>
      <c r="AI27" s="63">
        <f t="shared" si="22"/>
        <v>0</v>
      </c>
      <c r="AJ27" s="53">
        <f t="shared" si="23"/>
        <v>0</v>
      </c>
      <c r="AK27" s="54" t="str">
        <f t="shared" si="24"/>
        <v/>
      </c>
      <c r="AL27" s="85">
        <f t="shared" si="25"/>
        <v>0</v>
      </c>
      <c r="AM27" s="63">
        <f t="shared" si="26"/>
        <v>0</v>
      </c>
      <c r="AN27" s="53">
        <f t="shared" si="27"/>
        <v>0</v>
      </c>
      <c r="AO27" s="54" t="str">
        <f t="shared" si="28"/>
        <v/>
      </c>
      <c r="AP27" s="85">
        <f t="shared" si="29"/>
        <v>0</v>
      </c>
      <c r="AQ27" s="63">
        <f t="shared" si="30"/>
        <v>0</v>
      </c>
      <c r="AR27" s="53">
        <f t="shared" si="31"/>
        <v>0</v>
      </c>
      <c r="AS27" s="54" t="str">
        <f t="shared" si="32"/>
        <v/>
      </c>
      <c r="AT27" s="85">
        <f t="shared" si="33"/>
        <v>0</v>
      </c>
      <c r="AU27" s="63">
        <f t="shared" si="34"/>
        <v>0</v>
      </c>
      <c r="AV27" s="53">
        <f t="shared" si="35"/>
        <v>0</v>
      </c>
      <c r="AW27" s="54" t="str">
        <f t="shared" si="36"/>
        <v/>
      </c>
      <c r="AX27" s="85">
        <f t="shared" si="37"/>
        <v>0</v>
      </c>
      <c r="AY27" s="63">
        <f t="shared" si="38"/>
        <v>0</v>
      </c>
      <c r="AZ27" s="53">
        <f t="shared" si="39"/>
        <v>0</v>
      </c>
      <c r="BA27" s="54" t="str">
        <f t="shared" si="40"/>
        <v/>
      </c>
      <c r="BB27" s="85">
        <f t="shared" si="41"/>
        <v>0</v>
      </c>
      <c r="BC27" s="63">
        <f t="shared" si="42"/>
        <v>0</v>
      </c>
      <c r="BD27" s="53">
        <f t="shared" si="43"/>
        <v>0</v>
      </c>
      <c r="BE27" s="54" t="str">
        <f t="shared" si="44"/>
        <v/>
      </c>
      <c r="BF27" s="85">
        <f t="shared" si="45"/>
        <v>0</v>
      </c>
      <c r="BG27" s="63">
        <f t="shared" si="46"/>
        <v>0</v>
      </c>
      <c r="BH27" s="53">
        <f t="shared" si="47"/>
        <v>0</v>
      </c>
      <c r="BI27" s="54" t="str">
        <f t="shared" si="48"/>
        <v/>
      </c>
      <c r="BJ27" s="85">
        <f t="shared" si="49"/>
        <v>0</v>
      </c>
      <c r="BK27" s="63">
        <f t="shared" si="50"/>
        <v>0</v>
      </c>
      <c r="BL27" s="53">
        <f t="shared" si="51"/>
        <v>0</v>
      </c>
      <c r="BM27" s="54" t="str">
        <f t="shared" si="52"/>
        <v/>
      </c>
      <c r="BN27" s="85">
        <f t="shared" si="53"/>
        <v>0</v>
      </c>
      <c r="BO27" s="63">
        <f t="shared" si="54"/>
        <v>0</v>
      </c>
      <c r="BP27" s="53">
        <f t="shared" si="55"/>
        <v>0</v>
      </c>
      <c r="BQ27" s="54" t="str">
        <f t="shared" si="56"/>
        <v/>
      </c>
      <c r="BR27" s="85">
        <f t="shared" si="57"/>
        <v>0</v>
      </c>
      <c r="BS27" s="60">
        <f t="shared" si="1"/>
        <v>0</v>
      </c>
      <c r="BT27" s="59">
        <f t="shared" si="2"/>
        <v>0</v>
      </c>
      <c r="BU27" s="57"/>
      <c r="BV27" s="44"/>
      <c r="BZ27" s="44"/>
      <c r="CA27" s="44"/>
      <c r="CB27" s="44"/>
      <c r="CC27" s="274">
        <f t="shared" si="64"/>
        <v>0</v>
      </c>
      <c r="CD27" s="280" t="str">
        <f t="shared" si="65"/>
        <v>청년외</v>
      </c>
      <c r="CE27" s="44"/>
    </row>
    <row r="28" spans="1:83" ht="16.5" hidden="1" customHeight="1">
      <c r="A28" s="23">
        <f t="shared" si="63"/>
        <v>24</v>
      </c>
      <c r="B28" s="143" t="s">
        <v>6</v>
      </c>
      <c r="C28" s="169"/>
      <c r="D28" s="170"/>
      <c r="E28" s="156" t="str">
        <f t="shared" si="4"/>
        <v/>
      </c>
      <c r="F28" s="30" t="str">
        <f t="shared" si="5"/>
        <v/>
      </c>
      <c r="G28" s="31" t="str">
        <f t="shared" si="6"/>
        <v/>
      </c>
      <c r="H28" s="147" t="str">
        <f t="shared" si="7"/>
        <v/>
      </c>
      <c r="I28" s="150"/>
      <c r="J28" s="151"/>
      <c r="K28" s="33" t="str">
        <f t="shared" si="8"/>
        <v/>
      </c>
      <c r="L28" s="33">
        <f t="shared" si="0"/>
        <v>0</v>
      </c>
      <c r="M28" s="35" t="str">
        <f t="shared" si="9"/>
        <v/>
      </c>
      <c r="N28" s="108"/>
      <c r="O28" s="178"/>
      <c r="P28" s="179"/>
      <c r="Q28" s="106" t="s">
        <v>160</v>
      </c>
      <c r="R28" s="107" t="s">
        <v>160</v>
      </c>
      <c r="S28" s="43"/>
      <c r="T28" s="122" t="s">
        <v>160</v>
      </c>
      <c r="U28" s="122" t="s">
        <v>160</v>
      </c>
      <c r="V28" s="123" t="s">
        <v>160</v>
      </c>
      <c r="W28" s="63">
        <f t="shared" si="10"/>
        <v>0</v>
      </c>
      <c r="X28" s="53">
        <f t="shared" si="11"/>
        <v>0</v>
      </c>
      <c r="Y28" s="54" t="str">
        <f t="shared" si="12"/>
        <v/>
      </c>
      <c r="Z28" s="85">
        <f t="shared" si="13"/>
        <v>0</v>
      </c>
      <c r="AA28" s="63">
        <f t="shared" si="14"/>
        <v>0</v>
      </c>
      <c r="AB28" s="53">
        <f t="shared" si="15"/>
        <v>0</v>
      </c>
      <c r="AC28" s="54" t="str">
        <f t="shared" si="16"/>
        <v/>
      </c>
      <c r="AD28" s="85">
        <f t="shared" si="17"/>
        <v>0</v>
      </c>
      <c r="AE28" s="63">
        <f t="shared" si="18"/>
        <v>0</v>
      </c>
      <c r="AF28" s="53">
        <f t="shared" si="19"/>
        <v>0</v>
      </c>
      <c r="AG28" s="54" t="str">
        <f t="shared" si="20"/>
        <v/>
      </c>
      <c r="AH28" s="85">
        <f t="shared" si="21"/>
        <v>0</v>
      </c>
      <c r="AI28" s="63">
        <f t="shared" si="22"/>
        <v>0</v>
      </c>
      <c r="AJ28" s="53">
        <f t="shared" si="23"/>
        <v>0</v>
      </c>
      <c r="AK28" s="54" t="str">
        <f t="shared" si="24"/>
        <v/>
      </c>
      <c r="AL28" s="85">
        <f t="shared" si="25"/>
        <v>0</v>
      </c>
      <c r="AM28" s="63">
        <f t="shared" si="26"/>
        <v>0</v>
      </c>
      <c r="AN28" s="53">
        <f t="shared" si="27"/>
        <v>0</v>
      </c>
      <c r="AO28" s="54" t="str">
        <f t="shared" si="28"/>
        <v/>
      </c>
      <c r="AP28" s="85">
        <f t="shared" si="29"/>
        <v>0</v>
      </c>
      <c r="AQ28" s="63">
        <f t="shared" si="30"/>
        <v>0</v>
      </c>
      <c r="AR28" s="53">
        <f t="shared" si="31"/>
        <v>0</v>
      </c>
      <c r="AS28" s="54" t="str">
        <f t="shared" si="32"/>
        <v/>
      </c>
      <c r="AT28" s="85">
        <f t="shared" si="33"/>
        <v>0</v>
      </c>
      <c r="AU28" s="63">
        <f t="shared" si="34"/>
        <v>0</v>
      </c>
      <c r="AV28" s="53">
        <f t="shared" si="35"/>
        <v>0</v>
      </c>
      <c r="AW28" s="54" t="str">
        <f t="shared" si="36"/>
        <v/>
      </c>
      <c r="AX28" s="85">
        <f t="shared" si="37"/>
        <v>0</v>
      </c>
      <c r="AY28" s="63">
        <f t="shared" si="38"/>
        <v>0</v>
      </c>
      <c r="AZ28" s="53">
        <f t="shared" si="39"/>
        <v>0</v>
      </c>
      <c r="BA28" s="54" t="str">
        <f t="shared" si="40"/>
        <v/>
      </c>
      <c r="BB28" s="85">
        <f t="shared" si="41"/>
        <v>0</v>
      </c>
      <c r="BC28" s="63">
        <f t="shared" si="42"/>
        <v>0</v>
      </c>
      <c r="BD28" s="53">
        <f t="shared" si="43"/>
        <v>0</v>
      </c>
      <c r="BE28" s="54" t="str">
        <f t="shared" si="44"/>
        <v/>
      </c>
      <c r="BF28" s="85">
        <f t="shared" si="45"/>
        <v>0</v>
      </c>
      <c r="BG28" s="63">
        <f t="shared" si="46"/>
        <v>0</v>
      </c>
      <c r="BH28" s="53">
        <f t="shared" si="47"/>
        <v>0</v>
      </c>
      <c r="BI28" s="54" t="str">
        <f t="shared" si="48"/>
        <v/>
      </c>
      <c r="BJ28" s="85">
        <f t="shared" si="49"/>
        <v>0</v>
      </c>
      <c r="BK28" s="63">
        <f t="shared" si="50"/>
        <v>0</v>
      </c>
      <c r="BL28" s="53">
        <f t="shared" si="51"/>
        <v>0</v>
      </c>
      <c r="BM28" s="54" t="str">
        <f t="shared" si="52"/>
        <v/>
      </c>
      <c r="BN28" s="85">
        <f t="shared" si="53"/>
        <v>0</v>
      </c>
      <c r="BO28" s="63">
        <f t="shared" si="54"/>
        <v>0</v>
      </c>
      <c r="BP28" s="53">
        <f t="shared" si="55"/>
        <v>0</v>
      </c>
      <c r="BQ28" s="54" t="str">
        <f t="shared" si="56"/>
        <v/>
      </c>
      <c r="BR28" s="85">
        <f t="shared" si="57"/>
        <v>0</v>
      </c>
      <c r="BS28" s="60">
        <f t="shared" si="1"/>
        <v>0</v>
      </c>
      <c r="BT28" s="59">
        <f t="shared" si="2"/>
        <v>0</v>
      </c>
      <c r="BU28" s="57"/>
      <c r="BV28" s="44"/>
      <c r="BZ28" s="44"/>
      <c r="CA28" s="44"/>
      <c r="CB28" s="44"/>
      <c r="CC28" s="274">
        <f t="shared" si="64"/>
        <v>0</v>
      </c>
      <c r="CD28" s="280" t="str">
        <f t="shared" si="65"/>
        <v>청년외</v>
      </c>
      <c r="CE28" s="44"/>
    </row>
    <row r="29" spans="1:83" ht="16.5" hidden="1" customHeight="1">
      <c r="A29" s="23">
        <f t="shared" si="63"/>
        <v>25</v>
      </c>
      <c r="B29" s="143" t="s">
        <v>7</v>
      </c>
      <c r="C29" s="169"/>
      <c r="D29" s="170"/>
      <c r="E29" s="156" t="str">
        <f t="shared" si="4"/>
        <v/>
      </c>
      <c r="F29" s="30" t="str">
        <f t="shared" si="5"/>
        <v/>
      </c>
      <c r="G29" s="31" t="str">
        <f t="shared" si="6"/>
        <v/>
      </c>
      <c r="H29" s="147" t="str">
        <f t="shared" si="7"/>
        <v/>
      </c>
      <c r="I29" s="150"/>
      <c r="J29" s="151"/>
      <c r="K29" s="33" t="str">
        <f t="shared" si="8"/>
        <v/>
      </c>
      <c r="L29" s="33">
        <f t="shared" si="0"/>
        <v>0</v>
      </c>
      <c r="M29" s="35" t="str">
        <f t="shared" si="9"/>
        <v/>
      </c>
      <c r="N29" s="108"/>
      <c r="O29" s="178"/>
      <c r="P29" s="179"/>
      <c r="Q29" s="106" t="s">
        <v>160</v>
      </c>
      <c r="R29" s="107" t="s">
        <v>160</v>
      </c>
      <c r="S29" s="43"/>
      <c r="T29" s="122" t="s">
        <v>160</v>
      </c>
      <c r="U29" s="122" t="s">
        <v>160</v>
      </c>
      <c r="V29" s="123" t="s">
        <v>160</v>
      </c>
      <c r="W29" s="63">
        <f t="shared" si="10"/>
        <v>0</v>
      </c>
      <c r="X29" s="53">
        <f t="shared" si="11"/>
        <v>0</v>
      </c>
      <c r="Y29" s="54" t="str">
        <f t="shared" si="12"/>
        <v/>
      </c>
      <c r="Z29" s="85">
        <f t="shared" si="13"/>
        <v>0</v>
      </c>
      <c r="AA29" s="63">
        <f t="shared" si="14"/>
        <v>0</v>
      </c>
      <c r="AB29" s="53">
        <f t="shared" si="15"/>
        <v>0</v>
      </c>
      <c r="AC29" s="54" t="str">
        <f t="shared" si="16"/>
        <v/>
      </c>
      <c r="AD29" s="85">
        <f t="shared" si="17"/>
        <v>0</v>
      </c>
      <c r="AE29" s="63">
        <f t="shared" si="18"/>
        <v>0</v>
      </c>
      <c r="AF29" s="53">
        <f t="shared" si="19"/>
        <v>0</v>
      </c>
      <c r="AG29" s="54" t="str">
        <f t="shared" si="20"/>
        <v/>
      </c>
      <c r="AH29" s="85">
        <f t="shared" si="21"/>
        <v>0</v>
      </c>
      <c r="AI29" s="63">
        <f t="shared" si="22"/>
        <v>0</v>
      </c>
      <c r="AJ29" s="53">
        <f t="shared" si="23"/>
        <v>0</v>
      </c>
      <c r="AK29" s="54" t="str">
        <f t="shared" si="24"/>
        <v/>
      </c>
      <c r="AL29" s="85">
        <f t="shared" si="25"/>
        <v>0</v>
      </c>
      <c r="AM29" s="63">
        <f t="shared" si="26"/>
        <v>0</v>
      </c>
      <c r="AN29" s="53">
        <f t="shared" si="27"/>
        <v>0</v>
      </c>
      <c r="AO29" s="54" t="str">
        <f t="shared" si="28"/>
        <v/>
      </c>
      <c r="AP29" s="85">
        <f t="shared" si="29"/>
        <v>0</v>
      </c>
      <c r="AQ29" s="63">
        <f t="shared" si="30"/>
        <v>0</v>
      </c>
      <c r="AR29" s="53">
        <f t="shared" si="31"/>
        <v>0</v>
      </c>
      <c r="AS29" s="54" t="str">
        <f t="shared" si="32"/>
        <v/>
      </c>
      <c r="AT29" s="85">
        <f t="shared" si="33"/>
        <v>0</v>
      </c>
      <c r="AU29" s="63">
        <f t="shared" si="34"/>
        <v>0</v>
      </c>
      <c r="AV29" s="53">
        <f t="shared" si="35"/>
        <v>0</v>
      </c>
      <c r="AW29" s="54" t="str">
        <f t="shared" si="36"/>
        <v/>
      </c>
      <c r="AX29" s="85">
        <f t="shared" si="37"/>
        <v>0</v>
      </c>
      <c r="AY29" s="63">
        <f t="shared" si="38"/>
        <v>0</v>
      </c>
      <c r="AZ29" s="53">
        <f t="shared" si="39"/>
        <v>0</v>
      </c>
      <c r="BA29" s="54" t="str">
        <f t="shared" si="40"/>
        <v/>
      </c>
      <c r="BB29" s="85">
        <f t="shared" si="41"/>
        <v>0</v>
      </c>
      <c r="BC29" s="63">
        <f t="shared" si="42"/>
        <v>0</v>
      </c>
      <c r="BD29" s="53">
        <f t="shared" si="43"/>
        <v>0</v>
      </c>
      <c r="BE29" s="54" t="str">
        <f t="shared" si="44"/>
        <v/>
      </c>
      <c r="BF29" s="85">
        <f t="shared" si="45"/>
        <v>0</v>
      </c>
      <c r="BG29" s="63">
        <f t="shared" si="46"/>
        <v>0</v>
      </c>
      <c r="BH29" s="53">
        <f t="shared" si="47"/>
        <v>0</v>
      </c>
      <c r="BI29" s="54" t="str">
        <f t="shared" si="48"/>
        <v/>
      </c>
      <c r="BJ29" s="85">
        <f t="shared" si="49"/>
        <v>0</v>
      </c>
      <c r="BK29" s="63">
        <f t="shared" si="50"/>
        <v>0</v>
      </c>
      <c r="BL29" s="53">
        <f t="shared" si="51"/>
        <v>0</v>
      </c>
      <c r="BM29" s="54" t="str">
        <f t="shared" si="52"/>
        <v/>
      </c>
      <c r="BN29" s="85">
        <f t="shared" si="53"/>
        <v>0</v>
      </c>
      <c r="BO29" s="63">
        <f t="shared" si="54"/>
        <v>0</v>
      </c>
      <c r="BP29" s="53">
        <f t="shared" si="55"/>
        <v>0</v>
      </c>
      <c r="BQ29" s="54" t="str">
        <f t="shared" si="56"/>
        <v/>
      </c>
      <c r="BR29" s="85">
        <f t="shared" si="57"/>
        <v>0</v>
      </c>
      <c r="BS29" s="60">
        <f t="shared" si="1"/>
        <v>0</v>
      </c>
      <c r="BT29" s="59">
        <f t="shared" si="2"/>
        <v>0</v>
      </c>
      <c r="BU29" s="57"/>
      <c r="BV29" s="44"/>
      <c r="BZ29" s="44"/>
      <c r="CA29" s="44"/>
      <c r="CB29" s="44"/>
      <c r="CC29" s="274">
        <f t="shared" si="64"/>
        <v>0</v>
      </c>
      <c r="CD29" s="280" t="str">
        <f t="shared" si="65"/>
        <v>청년외</v>
      </c>
      <c r="CE29" s="44"/>
    </row>
    <row r="30" spans="1:83" ht="16.5" hidden="1" customHeight="1">
      <c r="A30" s="23">
        <f t="shared" si="63"/>
        <v>26</v>
      </c>
      <c r="B30" s="143" t="s">
        <v>2</v>
      </c>
      <c r="C30" s="169"/>
      <c r="D30" s="170"/>
      <c r="E30" s="156" t="str">
        <f t="shared" si="4"/>
        <v/>
      </c>
      <c r="F30" s="30" t="str">
        <f t="shared" si="5"/>
        <v/>
      </c>
      <c r="G30" s="31" t="str">
        <f t="shared" si="6"/>
        <v/>
      </c>
      <c r="H30" s="147" t="str">
        <f t="shared" si="7"/>
        <v/>
      </c>
      <c r="I30" s="150"/>
      <c r="J30" s="151"/>
      <c r="K30" s="33" t="str">
        <f t="shared" si="8"/>
        <v/>
      </c>
      <c r="L30" s="33">
        <f t="shared" si="0"/>
        <v>0</v>
      </c>
      <c r="M30" s="35" t="str">
        <f t="shared" si="9"/>
        <v/>
      </c>
      <c r="N30" s="108"/>
      <c r="O30" s="178"/>
      <c r="P30" s="179"/>
      <c r="Q30" s="106" t="s">
        <v>160</v>
      </c>
      <c r="R30" s="107" t="s">
        <v>160</v>
      </c>
      <c r="S30" s="43"/>
      <c r="T30" s="122" t="s">
        <v>160</v>
      </c>
      <c r="U30" s="122" t="s">
        <v>160</v>
      </c>
      <c r="V30" s="123" t="s">
        <v>160</v>
      </c>
      <c r="W30" s="63">
        <f t="shared" si="10"/>
        <v>0</v>
      </c>
      <c r="X30" s="53">
        <f t="shared" si="11"/>
        <v>0</v>
      </c>
      <c r="Y30" s="54" t="str">
        <f t="shared" si="12"/>
        <v/>
      </c>
      <c r="Z30" s="85">
        <f t="shared" si="13"/>
        <v>0</v>
      </c>
      <c r="AA30" s="63">
        <f t="shared" si="14"/>
        <v>0</v>
      </c>
      <c r="AB30" s="53">
        <f t="shared" si="15"/>
        <v>0</v>
      </c>
      <c r="AC30" s="54" t="str">
        <f t="shared" si="16"/>
        <v/>
      </c>
      <c r="AD30" s="85">
        <f t="shared" si="17"/>
        <v>0</v>
      </c>
      <c r="AE30" s="63">
        <f t="shared" si="18"/>
        <v>0</v>
      </c>
      <c r="AF30" s="53">
        <f t="shared" si="19"/>
        <v>0</v>
      </c>
      <c r="AG30" s="54" t="str">
        <f t="shared" si="20"/>
        <v/>
      </c>
      <c r="AH30" s="85">
        <f t="shared" si="21"/>
        <v>0</v>
      </c>
      <c r="AI30" s="63">
        <f t="shared" si="22"/>
        <v>0</v>
      </c>
      <c r="AJ30" s="53">
        <f t="shared" si="23"/>
        <v>0</v>
      </c>
      <c r="AK30" s="54" t="str">
        <f t="shared" si="24"/>
        <v/>
      </c>
      <c r="AL30" s="85">
        <f t="shared" si="25"/>
        <v>0</v>
      </c>
      <c r="AM30" s="63">
        <f t="shared" si="26"/>
        <v>0</v>
      </c>
      <c r="AN30" s="53">
        <f t="shared" si="27"/>
        <v>0</v>
      </c>
      <c r="AO30" s="54" t="str">
        <f t="shared" si="28"/>
        <v/>
      </c>
      <c r="AP30" s="85">
        <f t="shared" si="29"/>
        <v>0</v>
      </c>
      <c r="AQ30" s="63">
        <f t="shared" si="30"/>
        <v>0</v>
      </c>
      <c r="AR30" s="53">
        <f t="shared" si="31"/>
        <v>0</v>
      </c>
      <c r="AS30" s="54" t="str">
        <f t="shared" si="32"/>
        <v/>
      </c>
      <c r="AT30" s="85">
        <f t="shared" si="33"/>
        <v>0</v>
      </c>
      <c r="AU30" s="63">
        <f t="shared" si="34"/>
        <v>0</v>
      </c>
      <c r="AV30" s="53">
        <f t="shared" si="35"/>
        <v>0</v>
      </c>
      <c r="AW30" s="54" t="str">
        <f t="shared" si="36"/>
        <v/>
      </c>
      <c r="AX30" s="85">
        <f t="shared" si="37"/>
        <v>0</v>
      </c>
      <c r="AY30" s="63">
        <f t="shared" si="38"/>
        <v>0</v>
      </c>
      <c r="AZ30" s="53">
        <f t="shared" si="39"/>
        <v>0</v>
      </c>
      <c r="BA30" s="54" t="str">
        <f t="shared" si="40"/>
        <v/>
      </c>
      <c r="BB30" s="85">
        <f t="shared" si="41"/>
        <v>0</v>
      </c>
      <c r="BC30" s="63">
        <f t="shared" si="42"/>
        <v>0</v>
      </c>
      <c r="BD30" s="53">
        <f t="shared" si="43"/>
        <v>0</v>
      </c>
      <c r="BE30" s="54" t="str">
        <f t="shared" si="44"/>
        <v/>
      </c>
      <c r="BF30" s="85">
        <f t="shared" si="45"/>
        <v>0</v>
      </c>
      <c r="BG30" s="63">
        <f t="shared" si="46"/>
        <v>0</v>
      </c>
      <c r="BH30" s="53">
        <f t="shared" si="47"/>
        <v>0</v>
      </c>
      <c r="BI30" s="54" t="str">
        <f t="shared" si="48"/>
        <v/>
      </c>
      <c r="BJ30" s="85">
        <f t="shared" si="49"/>
        <v>0</v>
      </c>
      <c r="BK30" s="63">
        <f t="shared" si="50"/>
        <v>0</v>
      </c>
      <c r="BL30" s="53">
        <f t="shared" si="51"/>
        <v>0</v>
      </c>
      <c r="BM30" s="54" t="str">
        <f t="shared" si="52"/>
        <v/>
      </c>
      <c r="BN30" s="85">
        <f t="shared" si="53"/>
        <v>0</v>
      </c>
      <c r="BO30" s="63">
        <f t="shared" si="54"/>
        <v>0</v>
      </c>
      <c r="BP30" s="53">
        <f t="shared" si="55"/>
        <v>0</v>
      </c>
      <c r="BQ30" s="54" t="str">
        <f t="shared" si="56"/>
        <v/>
      </c>
      <c r="BR30" s="85">
        <f t="shared" si="57"/>
        <v>0</v>
      </c>
      <c r="BS30" s="60">
        <f t="shared" si="1"/>
        <v>0</v>
      </c>
      <c r="BT30" s="59">
        <f t="shared" si="2"/>
        <v>0</v>
      </c>
      <c r="BU30" s="57"/>
      <c r="BV30" s="44"/>
      <c r="BZ30" s="44"/>
      <c r="CA30" s="44"/>
      <c r="CB30" s="44"/>
      <c r="CC30" s="274">
        <f t="shared" si="64"/>
        <v>0</v>
      </c>
      <c r="CD30" s="280" t="str">
        <f t="shared" si="65"/>
        <v>청년외</v>
      </c>
      <c r="CE30" s="44"/>
    </row>
    <row r="31" spans="1:83" ht="16.5" hidden="1" customHeight="1">
      <c r="A31" s="23">
        <f t="shared" si="63"/>
        <v>27</v>
      </c>
      <c r="B31" s="143" t="s">
        <v>3</v>
      </c>
      <c r="C31" s="171"/>
      <c r="D31" s="170"/>
      <c r="E31" s="156" t="str">
        <f t="shared" si="4"/>
        <v/>
      </c>
      <c r="F31" s="30" t="str">
        <f t="shared" si="5"/>
        <v/>
      </c>
      <c r="G31" s="31" t="str">
        <f t="shared" si="6"/>
        <v/>
      </c>
      <c r="H31" s="147" t="str">
        <f t="shared" si="7"/>
        <v/>
      </c>
      <c r="I31" s="152"/>
      <c r="J31" s="153"/>
      <c r="K31" s="33" t="str">
        <f t="shared" si="8"/>
        <v/>
      </c>
      <c r="L31" s="33">
        <f t="shared" si="0"/>
        <v>0</v>
      </c>
      <c r="M31" s="35" t="str">
        <f t="shared" si="9"/>
        <v/>
      </c>
      <c r="N31" s="108"/>
      <c r="O31" s="178"/>
      <c r="P31" s="179"/>
      <c r="Q31" s="106" t="s">
        <v>160</v>
      </c>
      <c r="R31" s="107" t="s">
        <v>160</v>
      </c>
      <c r="S31" s="43"/>
      <c r="T31" s="122" t="s">
        <v>160</v>
      </c>
      <c r="U31" s="122" t="s">
        <v>160</v>
      </c>
      <c r="V31" s="123" t="s">
        <v>160</v>
      </c>
      <c r="W31" s="63">
        <f t="shared" si="10"/>
        <v>0</v>
      </c>
      <c r="X31" s="53">
        <f t="shared" si="11"/>
        <v>0</v>
      </c>
      <c r="Y31" s="54" t="str">
        <f t="shared" si="12"/>
        <v/>
      </c>
      <c r="Z31" s="85">
        <f t="shared" si="13"/>
        <v>0</v>
      </c>
      <c r="AA31" s="63">
        <f t="shared" si="14"/>
        <v>0</v>
      </c>
      <c r="AB31" s="53">
        <f t="shared" si="15"/>
        <v>0</v>
      </c>
      <c r="AC31" s="54" t="str">
        <f t="shared" si="16"/>
        <v/>
      </c>
      <c r="AD31" s="85">
        <f t="shared" si="17"/>
        <v>0</v>
      </c>
      <c r="AE31" s="63">
        <f t="shared" si="18"/>
        <v>0</v>
      </c>
      <c r="AF31" s="53">
        <f t="shared" si="19"/>
        <v>0</v>
      </c>
      <c r="AG31" s="54" t="str">
        <f t="shared" si="20"/>
        <v/>
      </c>
      <c r="AH31" s="85">
        <f t="shared" si="21"/>
        <v>0</v>
      </c>
      <c r="AI31" s="63">
        <f t="shared" si="22"/>
        <v>0</v>
      </c>
      <c r="AJ31" s="53">
        <f t="shared" si="23"/>
        <v>0</v>
      </c>
      <c r="AK31" s="54" t="str">
        <f t="shared" si="24"/>
        <v/>
      </c>
      <c r="AL31" s="85">
        <f t="shared" si="25"/>
        <v>0</v>
      </c>
      <c r="AM31" s="63">
        <f t="shared" si="26"/>
        <v>0</v>
      </c>
      <c r="AN31" s="53">
        <f t="shared" si="27"/>
        <v>0</v>
      </c>
      <c r="AO31" s="54" t="str">
        <f t="shared" si="28"/>
        <v/>
      </c>
      <c r="AP31" s="85">
        <f t="shared" si="29"/>
        <v>0</v>
      </c>
      <c r="AQ31" s="63">
        <f t="shared" si="30"/>
        <v>0</v>
      </c>
      <c r="AR31" s="53">
        <f t="shared" si="31"/>
        <v>0</v>
      </c>
      <c r="AS31" s="54" t="str">
        <f t="shared" si="32"/>
        <v/>
      </c>
      <c r="AT31" s="85">
        <f t="shared" si="33"/>
        <v>0</v>
      </c>
      <c r="AU31" s="63">
        <f t="shared" si="34"/>
        <v>0</v>
      </c>
      <c r="AV31" s="53">
        <f t="shared" si="35"/>
        <v>0</v>
      </c>
      <c r="AW31" s="54" t="str">
        <f t="shared" si="36"/>
        <v/>
      </c>
      <c r="AX31" s="85">
        <f t="shared" si="37"/>
        <v>0</v>
      </c>
      <c r="AY31" s="63">
        <f t="shared" si="38"/>
        <v>0</v>
      </c>
      <c r="AZ31" s="53">
        <f t="shared" si="39"/>
        <v>0</v>
      </c>
      <c r="BA31" s="54" t="str">
        <f t="shared" si="40"/>
        <v/>
      </c>
      <c r="BB31" s="85">
        <f t="shared" si="41"/>
        <v>0</v>
      </c>
      <c r="BC31" s="63">
        <f t="shared" si="42"/>
        <v>0</v>
      </c>
      <c r="BD31" s="53">
        <f t="shared" si="43"/>
        <v>0</v>
      </c>
      <c r="BE31" s="54" t="str">
        <f t="shared" si="44"/>
        <v/>
      </c>
      <c r="BF31" s="85">
        <f t="shared" si="45"/>
        <v>0</v>
      </c>
      <c r="BG31" s="63">
        <f t="shared" si="46"/>
        <v>0</v>
      </c>
      <c r="BH31" s="53">
        <f t="shared" si="47"/>
        <v>0</v>
      </c>
      <c r="BI31" s="54" t="str">
        <f t="shared" si="48"/>
        <v/>
      </c>
      <c r="BJ31" s="85">
        <f t="shared" si="49"/>
        <v>0</v>
      </c>
      <c r="BK31" s="63">
        <f t="shared" si="50"/>
        <v>0</v>
      </c>
      <c r="BL31" s="53">
        <f t="shared" si="51"/>
        <v>0</v>
      </c>
      <c r="BM31" s="54" t="str">
        <f t="shared" si="52"/>
        <v/>
      </c>
      <c r="BN31" s="85">
        <f t="shared" si="53"/>
        <v>0</v>
      </c>
      <c r="BO31" s="63">
        <f t="shared" si="54"/>
        <v>0</v>
      </c>
      <c r="BP31" s="53">
        <f t="shared" si="55"/>
        <v>0</v>
      </c>
      <c r="BQ31" s="54" t="str">
        <f t="shared" si="56"/>
        <v/>
      </c>
      <c r="BR31" s="85">
        <f t="shared" si="57"/>
        <v>0</v>
      </c>
      <c r="BS31" s="60">
        <f t="shared" si="1"/>
        <v>0</v>
      </c>
      <c r="BT31" s="59">
        <f t="shared" si="2"/>
        <v>0</v>
      </c>
      <c r="BU31" s="57"/>
      <c r="BV31" s="44"/>
      <c r="BZ31" s="44"/>
      <c r="CA31" s="44"/>
      <c r="CB31" s="44"/>
      <c r="CC31" s="274">
        <f t="shared" si="64"/>
        <v>0</v>
      </c>
      <c r="CD31" s="280" t="str">
        <f t="shared" si="65"/>
        <v>청년외</v>
      </c>
      <c r="CE31" s="44"/>
    </row>
    <row r="32" spans="1:83" ht="16.5" hidden="1" customHeight="1">
      <c r="A32" s="23">
        <f t="shared" si="63"/>
        <v>28</v>
      </c>
      <c r="B32" s="143" t="s">
        <v>1</v>
      </c>
      <c r="C32" s="169"/>
      <c r="D32" s="170"/>
      <c r="E32" s="156" t="str">
        <f t="shared" si="4"/>
        <v/>
      </c>
      <c r="F32" s="30" t="str">
        <f t="shared" si="5"/>
        <v/>
      </c>
      <c r="G32" s="31" t="str">
        <f t="shared" si="6"/>
        <v/>
      </c>
      <c r="H32" s="147" t="str">
        <f t="shared" si="7"/>
        <v/>
      </c>
      <c r="I32" s="150"/>
      <c r="J32" s="151"/>
      <c r="K32" s="33" t="str">
        <f t="shared" si="8"/>
        <v/>
      </c>
      <c r="L32" s="33">
        <f t="shared" si="0"/>
        <v>0</v>
      </c>
      <c r="M32" s="35" t="str">
        <f t="shared" si="9"/>
        <v/>
      </c>
      <c r="N32" s="108"/>
      <c r="O32" s="178"/>
      <c r="P32" s="179"/>
      <c r="Q32" s="106" t="s">
        <v>160</v>
      </c>
      <c r="R32" s="107" t="s">
        <v>160</v>
      </c>
      <c r="S32" s="43"/>
      <c r="T32" s="122" t="s">
        <v>160</v>
      </c>
      <c r="U32" s="122" t="s">
        <v>160</v>
      </c>
      <c r="V32" s="123" t="s">
        <v>160</v>
      </c>
      <c r="W32" s="63">
        <f t="shared" si="10"/>
        <v>0</v>
      </c>
      <c r="X32" s="53">
        <f t="shared" si="11"/>
        <v>0</v>
      </c>
      <c r="Y32" s="54" t="str">
        <f t="shared" si="12"/>
        <v/>
      </c>
      <c r="Z32" s="85">
        <f t="shared" si="13"/>
        <v>0</v>
      </c>
      <c r="AA32" s="63">
        <f t="shared" si="14"/>
        <v>0</v>
      </c>
      <c r="AB32" s="53">
        <f t="shared" si="15"/>
        <v>0</v>
      </c>
      <c r="AC32" s="54" t="str">
        <f t="shared" si="16"/>
        <v/>
      </c>
      <c r="AD32" s="85">
        <f t="shared" si="17"/>
        <v>0</v>
      </c>
      <c r="AE32" s="63">
        <f t="shared" si="18"/>
        <v>0</v>
      </c>
      <c r="AF32" s="53">
        <f t="shared" si="19"/>
        <v>0</v>
      </c>
      <c r="AG32" s="54" t="str">
        <f t="shared" si="20"/>
        <v/>
      </c>
      <c r="AH32" s="85">
        <f t="shared" si="21"/>
        <v>0</v>
      </c>
      <c r="AI32" s="63">
        <f t="shared" si="22"/>
        <v>0</v>
      </c>
      <c r="AJ32" s="53">
        <f t="shared" si="23"/>
        <v>0</v>
      </c>
      <c r="AK32" s="54" t="str">
        <f t="shared" si="24"/>
        <v/>
      </c>
      <c r="AL32" s="85">
        <f t="shared" si="25"/>
        <v>0</v>
      </c>
      <c r="AM32" s="63">
        <f t="shared" si="26"/>
        <v>0</v>
      </c>
      <c r="AN32" s="53">
        <f t="shared" si="27"/>
        <v>0</v>
      </c>
      <c r="AO32" s="54" t="str">
        <f t="shared" si="28"/>
        <v/>
      </c>
      <c r="AP32" s="85">
        <f t="shared" si="29"/>
        <v>0</v>
      </c>
      <c r="AQ32" s="63">
        <f t="shared" si="30"/>
        <v>0</v>
      </c>
      <c r="AR32" s="53">
        <f t="shared" si="31"/>
        <v>0</v>
      </c>
      <c r="AS32" s="54" t="str">
        <f t="shared" si="32"/>
        <v/>
      </c>
      <c r="AT32" s="85">
        <f t="shared" si="33"/>
        <v>0</v>
      </c>
      <c r="AU32" s="63">
        <f t="shared" si="34"/>
        <v>0</v>
      </c>
      <c r="AV32" s="53">
        <f t="shared" si="35"/>
        <v>0</v>
      </c>
      <c r="AW32" s="54" t="str">
        <f t="shared" si="36"/>
        <v/>
      </c>
      <c r="AX32" s="85">
        <f t="shared" si="37"/>
        <v>0</v>
      </c>
      <c r="AY32" s="63">
        <f t="shared" si="38"/>
        <v>0</v>
      </c>
      <c r="AZ32" s="53">
        <f t="shared" si="39"/>
        <v>0</v>
      </c>
      <c r="BA32" s="54" t="str">
        <f t="shared" si="40"/>
        <v/>
      </c>
      <c r="BB32" s="85">
        <f t="shared" si="41"/>
        <v>0</v>
      </c>
      <c r="BC32" s="63">
        <f t="shared" si="42"/>
        <v>0</v>
      </c>
      <c r="BD32" s="53">
        <f t="shared" si="43"/>
        <v>0</v>
      </c>
      <c r="BE32" s="54" t="str">
        <f t="shared" si="44"/>
        <v/>
      </c>
      <c r="BF32" s="85">
        <f t="shared" si="45"/>
        <v>0</v>
      </c>
      <c r="BG32" s="63">
        <f t="shared" si="46"/>
        <v>0</v>
      </c>
      <c r="BH32" s="53">
        <f t="shared" si="47"/>
        <v>0</v>
      </c>
      <c r="BI32" s="54" t="str">
        <f t="shared" si="48"/>
        <v/>
      </c>
      <c r="BJ32" s="85">
        <f t="shared" si="49"/>
        <v>0</v>
      </c>
      <c r="BK32" s="63">
        <f t="shared" si="50"/>
        <v>0</v>
      </c>
      <c r="BL32" s="53">
        <f t="shared" si="51"/>
        <v>0</v>
      </c>
      <c r="BM32" s="54" t="str">
        <f t="shared" si="52"/>
        <v/>
      </c>
      <c r="BN32" s="85">
        <f t="shared" si="53"/>
        <v>0</v>
      </c>
      <c r="BO32" s="63">
        <f t="shared" si="54"/>
        <v>0</v>
      </c>
      <c r="BP32" s="53">
        <f t="shared" si="55"/>
        <v>0</v>
      </c>
      <c r="BQ32" s="54" t="str">
        <f t="shared" si="56"/>
        <v/>
      </c>
      <c r="BR32" s="85">
        <f t="shared" si="57"/>
        <v>0</v>
      </c>
      <c r="BS32" s="60">
        <f t="shared" si="1"/>
        <v>0</v>
      </c>
      <c r="BT32" s="59">
        <f t="shared" si="2"/>
        <v>0</v>
      </c>
      <c r="BU32" s="57"/>
      <c r="BV32" s="44"/>
      <c r="BZ32" s="44"/>
      <c r="CA32" s="44"/>
      <c r="CB32" s="44"/>
      <c r="CC32" s="274">
        <f t="shared" si="64"/>
        <v>0</v>
      </c>
      <c r="CD32" s="280" t="str">
        <f t="shared" si="65"/>
        <v>청년외</v>
      </c>
      <c r="CE32" s="44"/>
    </row>
    <row r="33" spans="1:83" ht="16.5" hidden="1" customHeight="1" thickBot="1">
      <c r="A33" s="23">
        <f t="shared" si="63"/>
        <v>29</v>
      </c>
      <c r="B33" s="143" t="s">
        <v>4</v>
      </c>
      <c r="C33" s="169"/>
      <c r="D33" s="170"/>
      <c r="E33" s="156" t="str">
        <f t="shared" si="4"/>
        <v/>
      </c>
      <c r="F33" s="30" t="str">
        <f t="shared" si="5"/>
        <v/>
      </c>
      <c r="G33" s="31" t="str">
        <f t="shared" si="6"/>
        <v/>
      </c>
      <c r="H33" s="147" t="str">
        <f t="shared" si="7"/>
        <v/>
      </c>
      <c r="I33" s="150"/>
      <c r="J33" s="151"/>
      <c r="K33" s="33" t="str">
        <f t="shared" si="8"/>
        <v/>
      </c>
      <c r="L33" s="33">
        <f t="shared" si="0"/>
        <v>0</v>
      </c>
      <c r="M33" s="35" t="str">
        <f t="shared" si="9"/>
        <v/>
      </c>
      <c r="N33" s="108"/>
      <c r="O33" s="180"/>
      <c r="P33" s="181"/>
      <c r="Q33" s="106" t="s">
        <v>160</v>
      </c>
      <c r="R33" s="107" t="s">
        <v>160</v>
      </c>
      <c r="S33" s="43"/>
      <c r="T33" s="122" t="s">
        <v>160</v>
      </c>
      <c r="U33" s="122" t="s">
        <v>160</v>
      </c>
      <c r="V33" s="123" t="s">
        <v>160</v>
      </c>
      <c r="W33" s="63">
        <f t="shared" si="10"/>
        <v>0</v>
      </c>
      <c r="X33" s="53">
        <f t="shared" si="11"/>
        <v>0</v>
      </c>
      <c r="Y33" s="54" t="str">
        <f t="shared" si="12"/>
        <v/>
      </c>
      <c r="Z33" s="85">
        <f t="shared" si="13"/>
        <v>0</v>
      </c>
      <c r="AA33" s="63">
        <f t="shared" si="14"/>
        <v>0</v>
      </c>
      <c r="AB33" s="53">
        <f t="shared" si="15"/>
        <v>0</v>
      </c>
      <c r="AC33" s="54" t="str">
        <f t="shared" si="16"/>
        <v/>
      </c>
      <c r="AD33" s="85">
        <f t="shared" si="17"/>
        <v>0</v>
      </c>
      <c r="AE33" s="63">
        <f t="shared" si="18"/>
        <v>0</v>
      </c>
      <c r="AF33" s="53">
        <f t="shared" si="19"/>
        <v>0</v>
      </c>
      <c r="AG33" s="54" t="str">
        <f t="shared" si="20"/>
        <v/>
      </c>
      <c r="AH33" s="85">
        <f t="shared" si="21"/>
        <v>0</v>
      </c>
      <c r="AI33" s="63">
        <f t="shared" si="22"/>
        <v>0</v>
      </c>
      <c r="AJ33" s="53">
        <f t="shared" si="23"/>
        <v>0</v>
      </c>
      <c r="AK33" s="54" t="str">
        <f t="shared" si="24"/>
        <v/>
      </c>
      <c r="AL33" s="85">
        <f t="shared" si="25"/>
        <v>0</v>
      </c>
      <c r="AM33" s="63">
        <f t="shared" si="26"/>
        <v>0</v>
      </c>
      <c r="AN33" s="53">
        <f t="shared" si="27"/>
        <v>0</v>
      </c>
      <c r="AO33" s="54" t="str">
        <f t="shared" si="28"/>
        <v/>
      </c>
      <c r="AP33" s="85">
        <f t="shared" si="29"/>
        <v>0</v>
      </c>
      <c r="AQ33" s="63">
        <f t="shared" si="30"/>
        <v>0</v>
      </c>
      <c r="AR33" s="53">
        <f t="shared" si="31"/>
        <v>0</v>
      </c>
      <c r="AS33" s="54" t="str">
        <f t="shared" si="32"/>
        <v/>
      </c>
      <c r="AT33" s="85">
        <f t="shared" si="33"/>
        <v>0</v>
      </c>
      <c r="AU33" s="63">
        <f t="shared" si="34"/>
        <v>0</v>
      </c>
      <c r="AV33" s="53">
        <f t="shared" si="35"/>
        <v>0</v>
      </c>
      <c r="AW33" s="54" t="str">
        <f t="shared" si="36"/>
        <v/>
      </c>
      <c r="AX33" s="85">
        <f t="shared" si="37"/>
        <v>0</v>
      </c>
      <c r="AY33" s="63">
        <f t="shared" si="38"/>
        <v>0</v>
      </c>
      <c r="AZ33" s="53">
        <f t="shared" si="39"/>
        <v>0</v>
      </c>
      <c r="BA33" s="54" t="str">
        <f t="shared" si="40"/>
        <v/>
      </c>
      <c r="BB33" s="85">
        <f t="shared" si="41"/>
        <v>0</v>
      </c>
      <c r="BC33" s="63">
        <f t="shared" si="42"/>
        <v>0</v>
      </c>
      <c r="BD33" s="53">
        <f t="shared" si="43"/>
        <v>0</v>
      </c>
      <c r="BE33" s="54" t="str">
        <f t="shared" si="44"/>
        <v/>
      </c>
      <c r="BF33" s="85">
        <f t="shared" si="45"/>
        <v>0</v>
      </c>
      <c r="BG33" s="63">
        <f t="shared" si="46"/>
        <v>0</v>
      </c>
      <c r="BH33" s="53">
        <f t="shared" si="47"/>
        <v>0</v>
      </c>
      <c r="BI33" s="54" t="str">
        <f t="shared" si="48"/>
        <v/>
      </c>
      <c r="BJ33" s="85">
        <f t="shared" si="49"/>
        <v>0</v>
      </c>
      <c r="BK33" s="63">
        <f t="shared" si="50"/>
        <v>0</v>
      </c>
      <c r="BL33" s="53">
        <f t="shared" si="51"/>
        <v>0</v>
      </c>
      <c r="BM33" s="54" t="str">
        <f t="shared" si="52"/>
        <v/>
      </c>
      <c r="BN33" s="85">
        <f t="shared" si="53"/>
        <v>0</v>
      </c>
      <c r="BO33" s="63">
        <f t="shared" si="54"/>
        <v>0</v>
      </c>
      <c r="BP33" s="53">
        <f t="shared" si="55"/>
        <v>0</v>
      </c>
      <c r="BQ33" s="54" t="str">
        <f t="shared" si="56"/>
        <v/>
      </c>
      <c r="BR33" s="85">
        <f t="shared" si="57"/>
        <v>0</v>
      </c>
      <c r="BS33" s="60">
        <f t="shared" si="1"/>
        <v>0</v>
      </c>
      <c r="BT33" s="59">
        <f t="shared" si="2"/>
        <v>0</v>
      </c>
      <c r="BU33" s="57"/>
      <c r="BV33" s="44"/>
      <c r="BZ33" s="44"/>
      <c r="CA33" s="44"/>
      <c r="CB33" s="44"/>
      <c r="CC33" s="274">
        <f t="shared" si="64"/>
        <v>0</v>
      </c>
      <c r="CD33" s="280" t="str">
        <f t="shared" si="65"/>
        <v>청년외</v>
      </c>
      <c r="CE33" s="44"/>
    </row>
    <row r="34" spans="1:83" ht="16.5" hidden="1" customHeight="1">
      <c r="A34" s="23">
        <f t="shared" si="63"/>
        <v>30</v>
      </c>
      <c r="B34" s="143" t="s">
        <v>5</v>
      </c>
      <c r="C34" s="169"/>
      <c r="D34" s="170"/>
      <c r="E34" s="156" t="str">
        <f t="shared" si="4"/>
        <v/>
      </c>
      <c r="F34" s="30" t="str">
        <f t="shared" si="5"/>
        <v/>
      </c>
      <c r="G34" s="31" t="str">
        <f t="shared" si="6"/>
        <v/>
      </c>
      <c r="H34" s="147" t="str">
        <f t="shared" si="7"/>
        <v/>
      </c>
      <c r="I34" s="150"/>
      <c r="J34" s="151"/>
      <c r="K34" s="33" t="str">
        <f t="shared" si="8"/>
        <v/>
      </c>
      <c r="L34" s="33">
        <f t="shared" si="0"/>
        <v>0</v>
      </c>
      <c r="M34" s="35" t="str">
        <f t="shared" si="9"/>
        <v/>
      </c>
      <c r="N34" s="108"/>
      <c r="O34" s="178"/>
      <c r="P34" s="179"/>
      <c r="Q34" s="106" t="s">
        <v>160</v>
      </c>
      <c r="R34" s="107" t="s">
        <v>160</v>
      </c>
      <c r="S34" s="43"/>
      <c r="T34" s="122" t="s">
        <v>160</v>
      </c>
      <c r="U34" s="122" t="s">
        <v>160</v>
      </c>
      <c r="V34" s="123" t="s">
        <v>160</v>
      </c>
      <c r="W34" s="63">
        <f t="shared" si="10"/>
        <v>0</v>
      </c>
      <c r="X34" s="53">
        <f t="shared" si="11"/>
        <v>0</v>
      </c>
      <c r="Y34" s="54" t="str">
        <f t="shared" si="12"/>
        <v/>
      </c>
      <c r="Z34" s="85">
        <f t="shared" si="13"/>
        <v>0</v>
      </c>
      <c r="AA34" s="63">
        <f t="shared" si="14"/>
        <v>0</v>
      </c>
      <c r="AB34" s="53">
        <f t="shared" si="15"/>
        <v>0</v>
      </c>
      <c r="AC34" s="54" t="str">
        <f t="shared" si="16"/>
        <v/>
      </c>
      <c r="AD34" s="85">
        <f t="shared" si="17"/>
        <v>0</v>
      </c>
      <c r="AE34" s="63">
        <f t="shared" si="18"/>
        <v>0</v>
      </c>
      <c r="AF34" s="53">
        <f t="shared" si="19"/>
        <v>0</v>
      </c>
      <c r="AG34" s="54" t="str">
        <f t="shared" si="20"/>
        <v/>
      </c>
      <c r="AH34" s="85">
        <f t="shared" si="21"/>
        <v>0</v>
      </c>
      <c r="AI34" s="63">
        <f t="shared" si="22"/>
        <v>0</v>
      </c>
      <c r="AJ34" s="53">
        <f t="shared" si="23"/>
        <v>0</v>
      </c>
      <c r="AK34" s="54" t="str">
        <f t="shared" si="24"/>
        <v/>
      </c>
      <c r="AL34" s="85">
        <f t="shared" si="25"/>
        <v>0</v>
      </c>
      <c r="AM34" s="63">
        <f t="shared" si="26"/>
        <v>0</v>
      </c>
      <c r="AN34" s="53">
        <f t="shared" si="27"/>
        <v>0</v>
      </c>
      <c r="AO34" s="54" t="str">
        <f t="shared" si="28"/>
        <v/>
      </c>
      <c r="AP34" s="85">
        <f t="shared" si="29"/>
        <v>0</v>
      </c>
      <c r="AQ34" s="63">
        <f t="shared" si="30"/>
        <v>0</v>
      </c>
      <c r="AR34" s="53">
        <f t="shared" si="31"/>
        <v>0</v>
      </c>
      <c r="AS34" s="54" t="str">
        <f t="shared" si="32"/>
        <v/>
      </c>
      <c r="AT34" s="85">
        <f t="shared" si="33"/>
        <v>0</v>
      </c>
      <c r="AU34" s="63">
        <f t="shared" si="34"/>
        <v>0</v>
      </c>
      <c r="AV34" s="53">
        <f t="shared" si="35"/>
        <v>0</v>
      </c>
      <c r="AW34" s="54" t="str">
        <f t="shared" si="36"/>
        <v/>
      </c>
      <c r="AX34" s="85">
        <f t="shared" si="37"/>
        <v>0</v>
      </c>
      <c r="AY34" s="63">
        <f t="shared" si="38"/>
        <v>0</v>
      </c>
      <c r="AZ34" s="53">
        <f t="shared" si="39"/>
        <v>0</v>
      </c>
      <c r="BA34" s="54" t="str">
        <f t="shared" si="40"/>
        <v/>
      </c>
      <c r="BB34" s="85">
        <f t="shared" si="41"/>
        <v>0</v>
      </c>
      <c r="BC34" s="63">
        <f t="shared" si="42"/>
        <v>0</v>
      </c>
      <c r="BD34" s="53">
        <f t="shared" si="43"/>
        <v>0</v>
      </c>
      <c r="BE34" s="54" t="str">
        <f t="shared" si="44"/>
        <v/>
      </c>
      <c r="BF34" s="85">
        <f t="shared" si="45"/>
        <v>0</v>
      </c>
      <c r="BG34" s="63">
        <f t="shared" si="46"/>
        <v>0</v>
      </c>
      <c r="BH34" s="53">
        <f t="shared" si="47"/>
        <v>0</v>
      </c>
      <c r="BI34" s="54" t="str">
        <f t="shared" si="48"/>
        <v/>
      </c>
      <c r="BJ34" s="85">
        <f t="shared" si="49"/>
        <v>0</v>
      </c>
      <c r="BK34" s="63">
        <f t="shared" si="50"/>
        <v>0</v>
      </c>
      <c r="BL34" s="53">
        <f t="shared" si="51"/>
        <v>0</v>
      </c>
      <c r="BM34" s="54" t="str">
        <f t="shared" si="52"/>
        <v/>
      </c>
      <c r="BN34" s="85">
        <f t="shared" si="53"/>
        <v>0</v>
      </c>
      <c r="BO34" s="63">
        <f t="shared" si="54"/>
        <v>0</v>
      </c>
      <c r="BP34" s="53">
        <f t="shared" si="55"/>
        <v>0</v>
      </c>
      <c r="BQ34" s="54" t="str">
        <f t="shared" si="56"/>
        <v/>
      </c>
      <c r="BR34" s="85">
        <f t="shared" si="57"/>
        <v>0</v>
      </c>
      <c r="BS34" s="60">
        <f t="shared" si="1"/>
        <v>0</v>
      </c>
      <c r="BT34" s="59">
        <f t="shared" si="2"/>
        <v>0</v>
      </c>
      <c r="BU34" s="57"/>
      <c r="BV34" s="44"/>
      <c r="BZ34" s="44"/>
      <c r="CA34" s="44"/>
      <c r="CB34" s="44"/>
      <c r="CC34" s="274">
        <f t="shared" si="64"/>
        <v>0</v>
      </c>
      <c r="CD34" s="280" t="str">
        <f t="shared" si="65"/>
        <v>청년외</v>
      </c>
      <c r="CE34" s="44"/>
    </row>
    <row r="35" spans="1:83" ht="16.5" hidden="1" customHeight="1">
      <c r="A35" s="23">
        <f t="shared" si="63"/>
        <v>31</v>
      </c>
      <c r="B35" s="143" t="s">
        <v>6</v>
      </c>
      <c r="C35" s="169"/>
      <c r="D35" s="170"/>
      <c r="E35" s="156" t="str">
        <f t="shared" si="4"/>
        <v/>
      </c>
      <c r="F35" s="30" t="str">
        <f t="shared" si="5"/>
        <v/>
      </c>
      <c r="G35" s="31" t="str">
        <f t="shared" si="6"/>
        <v/>
      </c>
      <c r="H35" s="147" t="str">
        <f t="shared" si="7"/>
        <v/>
      </c>
      <c r="I35" s="150"/>
      <c r="J35" s="151"/>
      <c r="K35" s="33" t="str">
        <f t="shared" si="8"/>
        <v/>
      </c>
      <c r="L35" s="33">
        <f t="shared" si="0"/>
        <v>0</v>
      </c>
      <c r="M35" s="35" t="str">
        <f t="shared" si="9"/>
        <v/>
      </c>
      <c r="N35" s="108"/>
      <c r="O35" s="178"/>
      <c r="P35" s="179"/>
      <c r="Q35" s="106" t="s">
        <v>160</v>
      </c>
      <c r="R35" s="107" t="s">
        <v>160</v>
      </c>
      <c r="S35" s="43"/>
      <c r="T35" s="122" t="s">
        <v>160</v>
      </c>
      <c r="U35" s="122" t="s">
        <v>160</v>
      </c>
      <c r="V35" s="123" t="s">
        <v>160</v>
      </c>
      <c r="W35" s="63">
        <f t="shared" si="10"/>
        <v>0</v>
      </c>
      <c r="X35" s="53">
        <f t="shared" si="11"/>
        <v>0</v>
      </c>
      <c r="Y35" s="54" t="str">
        <f t="shared" si="12"/>
        <v/>
      </c>
      <c r="Z35" s="85">
        <f t="shared" si="13"/>
        <v>0</v>
      </c>
      <c r="AA35" s="63">
        <f t="shared" si="14"/>
        <v>0</v>
      </c>
      <c r="AB35" s="53">
        <f t="shared" si="15"/>
        <v>0</v>
      </c>
      <c r="AC35" s="54" t="str">
        <f t="shared" si="16"/>
        <v/>
      </c>
      <c r="AD35" s="85">
        <f t="shared" si="17"/>
        <v>0</v>
      </c>
      <c r="AE35" s="63">
        <f t="shared" si="18"/>
        <v>0</v>
      </c>
      <c r="AF35" s="53">
        <f t="shared" si="19"/>
        <v>0</v>
      </c>
      <c r="AG35" s="54" t="str">
        <f t="shared" si="20"/>
        <v/>
      </c>
      <c r="AH35" s="85">
        <f t="shared" si="21"/>
        <v>0</v>
      </c>
      <c r="AI35" s="63">
        <f t="shared" si="22"/>
        <v>0</v>
      </c>
      <c r="AJ35" s="53">
        <f t="shared" si="23"/>
        <v>0</v>
      </c>
      <c r="AK35" s="54" t="str">
        <f t="shared" si="24"/>
        <v/>
      </c>
      <c r="AL35" s="85">
        <f t="shared" si="25"/>
        <v>0</v>
      </c>
      <c r="AM35" s="63">
        <f t="shared" si="26"/>
        <v>0</v>
      </c>
      <c r="AN35" s="53">
        <f t="shared" si="27"/>
        <v>0</v>
      </c>
      <c r="AO35" s="54" t="str">
        <f t="shared" si="28"/>
        <v/>
      </c>
      <c r="AP35" s="85">
        <f t="shared" si="29"/>
        <v>0</v>
      </c>
      <c r="AQ35" s="63">
        <f t="shared" si="30"/>
        <v>0</v>
      </c>
      <c r="AR35" s="53">
        <f t="shared" si="31"/>
        <v>0</v>
      </c>
      <c r="AS35" s="54" t="str">
        <f t="shared" si="32"/>
        <v/>
      </c>
      <c r="AT35" s="85">
        <f t="shared" si="33"/>
        <v>0</v>
      </c>
      <c r="AU35" s="63">
        <f t="shared" si="34"/>
        <v>0</v>
      </c>
      <c r="AV35" s="53">
        <f t="shared" si="35"/>
        <v>0</v>
      </c>
      <c r="AW35" s="54" t="str">
        <f t="shared" si="36"/>
        <v/>
      </c>
      <c r="AX35" s="85">
        <f t="shared" si="37"/>
        <v>0</v>
      </c>
      <c r="AY35" s="63">
        <f t="shared" si="38"/>
        <v>0</v>
      </c>
      <c r="AZ35" s="53">
        <f t="shared" si="39"/>
        <v>0</v>
      </c>
      <c r="BA35" s="54" t="str">
        <f t="shared" si="40"/>
        <v/>
      </c>
      <c r="BB35" s="85">
        <f t="shared" si="41"/>
        <v>0</v>
      </c>
      <c r="BC35" s="63">
        <f t="shared" si="42"/>
        <v>0</v>
      </c>
      <c r="BD35" s="53">
        <f t="shared" si="43"/>
        <v>0</v>
      </c>
      <c r="BE35" s="54" t="str">
        <f t="shared" si="44"/>
        <v/>
      </c>
      <c r="BF35" s="85">
        <f t="shared" si="45"/>
        <v>0</v>
      </c>
      <c r="BG35" s="63">
        <f t="shared" si="46"/>
        <v>0</v>
      </c>
      <c r="BH35" s="53">
        <f t="shared" si="47"/>
        <v>0</v>
      </c>
      <c r="BI35" s="54" t="str">
        <f t="shared" si="48"/>
        <v/>
      </c>
      <c r="BJ35" s="85">
        <f t="shared" si="49"/>
        <v>0</v>
      </c>
      <c r="BK35" s="63">
        <f t="shared" si="50"/>
        <v>0</v>
      </c>
      <c r="BL35" s="53">
        <f t="shared" si="51"/>
        <v>0</v>
      </c>
      <c r="BM35" s="54" t="str">
        <f t="shared" si="52"/>
        <v/>
      </c>
      <c r="BN35" s="85">
        <f t="shared" si="53"/>
        <v>0</v>
      </c>
      <c r="BO35" s="63">
        <f t="shared" si="54"/>
        <v>0</v>
      </c>
      <c r="BP35" s="53">
        <f t="shared" si="55"/>
        <v>0</v>
      </c>
      <c r="BQ35" s="54" t="str">
        <f t="shared" si="56"/>
        <v/>
      </c>
      <c r="BR35" s="85">
        <f t="shared" si="57"/>
        <v>0</v>
      </c>
      <c r="BS35" s="60">
        <f t="shared" si="1"/>
        <v>0</v>
      </c>
      <c r="BT35" s="59">
        <f t="shared" si="2"/>
        <v>0</v>
      </c>
      <c r="BU35" s="57"/>
      <c r="BV35" s="44"/>
      <c r="BZ35" s="44"/>
      <c r="CA35" s="44"/>
      <c r="CB35" s="44"/>
      <c r="CC35" s="274">
        <f t="shared" si="64"/>
        <v>0</v>
      </c>
      <c r="CD35" s="280" t="str">
        <f t="shared" si="65"/>
        <v>청년외</v>
      </c>
      <c r="CE35" s="44"/>
    </row>
    <row r="36" spans="1:83" ht="16.5" hidden="1" customHeight="1">
      <c r="A36" s="23">
        <f t="shared" si="63"/>
        <v>32</v>
      </c>
      <c r="B36" s="143" t="s">
        <v>7</v>
      </c>
      <c r="C36" s="169"/>
      <c r="D36" s="170"/>
      <c r="E36" s="156" t="str">
        <f t="shared" si="4"/>
        <v/>
      </c>
      <c r="F36" s="30" t="str">
        <f t="shared" si="5"/>
        <v/>
      </c>
      <c r="G36" s="31" t="str">
        <f t="shared" si="6"/>
        <v/>
      </c>
      <c r="H36" s="147" t="str">
        <f t="shared" si="7"/>
        <v/>
      </c>
      <c r="I36" s="150"/>
      <c r="J36" s="151"/>
      <c r="K36" s="33" t="str">
        <f t="shared" si="8"/>
        <v/>
      </c>
      <c r="L36" s="33">
        <f t="shared" si="0"/>
        <v>0</v>
      </c>
      <c r="M36" s="35" t="str">
        <f t="shared" si="9"/>
        <v/>
      </c>
      <c r="N36" s="108"/>
      <c r="O36" s="178"/>
      <c r="P36" s="179"/>
      <c r="Q36" s="106" t="s">
        <v>160</v>
      </c>
      <c r="R36" s="107" t="s">
        <v>160</v>
      </c>
      <c r="S36" s="43"/>
      <c r="T36" s="122" t="s">
        <v>160</v>
      </c>
      <c r="U36" s="122" t="s">
        <v>160</v>
      </c>
      <c r="V36" s="123" t="s">
        <v>160</v>
      </c>
      <c r="W36" s="63">
        <f t="shared" si="10"/>
        <v>0</v>
      </c>
      <c r="X36" s="53">
        <f t="shared" si="11"/>
        <v>0</v>
      </c>
      <c r="Y36" s="54" t="str">
        <f t="shared" si="12"/>
        <v/>
      </c>
      <c r="Z36" s="85">
        <f t="shared" si="13"/>
        <v>0</v>
      </c>
      <c r="AA36" s="63">
        <f t="shared" si="14"/>
        <v>0</v>
      </c>
      <c r="AB36" s="53">
        <f t="shared" si="15"/>
        <v>0</v>
      </c>
      <c r="AC36" s="54" t="str">
        <f t="shared" si="16"/>
        <v/>
      </c>
      <c r="AD36" s="85">
        <f t="shared" si="17"/>
        <v>0</v>
      </c>
      <c r="AE36" s="63">
        <f t="shared" si="18"/>
        <v>0</v>
      </c>
      <c r="AF36" s="53">
        <f t="shared" si="19"/>
        <v>0</v>
      </c>
      <c r="AG36" s="54" t="str">
        <f t="shared" si="20"/>
        <v/>
      </c>
      <c r="AH36" s="85">
        <f t="shared" si="21"/>
        <v>0</v>
      </c>
      <c r="AI36" s="63">
        <f t="shared" si="22"/>
        <v>0</v>
      </c>
      <c r="AJ36" s="53">
        <f t="shared" si="23"/>
        <v>0</v>
      </c>
      <c r="AK36" s="54" t="str">
        <f t="shared" si="24"/>
        <v/>
      </c>
      <c r="AL36" s="85">
        <f t="shared" si="25"/>
        <v>0</v>
      </c>
      <c r="AM36" s="63">
        <f t="shared" si="26"/>
        <v>0</v>
      </c>
      <c r="AN36" s="53">
        <f t="shared" si="27"/>
        <v>0</v>
      </c>
      <c r="AO36" s="54" t="str">
        <f t="shared" si="28"/>
        <v/>
      </c>
      <c r="AP36" s="85">
        <f t="shared" si="29"/>
        <v>0</v>
      </c>
      <c r="AQ36" s="63">
        <f t="shared" si="30"/>
        <v>0</v>
      </c>
      <c r="AR36" s="53">
        <f t="shared" si="31"/>
        <v>0</v>
      </c>
      <c r="AS36" s="54" t="str">
        <f t="shared" si="32"/>
        <v/>
      </c>
      <c r="AT36" s="85">
        <f t="shared" si="33"/>
        <v>0</v>
      </c>
      <c r="AU36" s="63">
        <f t="shared" si="34"/>
        <v>0</v>
      </c>
      <c r="AV36" s="53">
        <f t="shared" si="35"/>
        <v>0</v>
      </c>
      <c r="AW36" s="54" t="str">
        <f t="shared" si="36"/>
        <v/>
      </c>
      <c r="AX36" s="85">
        <f t="shared" si="37"/>
        <v>0</v>
      </c>
      <c r="AY36" s="63">
        <f t="shared" si="38"/>
        <v>0</v>
      </c>
      <c r="AZ36" s="53">
        <f t="shared" si="39"/>
        <v>0</v>
      </c>
      <c r="BA36" s="54" t="str">
        <f t="shared" si="40"/>
        <v/>
      </c>
      <c r="BB36" s="85">
        <f t="shared" si="41"/>
        <v>0</v>
      </c>
      <c r="BC36" s="63">
        <f t="shared" si="42"/>
        <v>0</v>
      </c>
      <c r="BD36" s="53">
        <f t="shared" si="43"/>
        <v>0</v>
      </c>
      <c r="BE36" s="54" t="str">
        <f t="shared" si="44"/>
        <v/>
      </c>
      <c r="BF36" s="85">
        <f t="shared" si="45"/>
        <v>0</v>
      </c>
      <c r="BG36" s="63">
        <f t="shared" si="46"/>
        <v>0</v>
      </c>
      <c r="BH36" s="53">
        <f t="shared" si="47"/>
        <v>0</v>
      </c>
      <c r="BI36" s="54" t="str">
        <f t="shared" si="48"/>
        <v/>
      </c>
      <c r="BJ36" s="85">
        <f t="shared" si="49"/>
        <v>0</v>
      </c>
      <c r="BK36" s="63">
        <f t="shared" si="50"/>
        <v>0</v>
      </c>
      <c r="BL36" s="53">
        <f t="shared" si="51"/>
        <v>0</v>
      </c>
      <c r="BM36" s="54" t="str">
        <f t="shared" si="52"/>
        <v/>
      </c>
      <c r="BN36" s="85">
        <f t="shared" si="53"/>
        <v>0</v>
      </c>
      <c r="BO36" s="63">
        <f t="shared" si="54"/>
        <v>0</v>
      </c>
      <c r="BP36" s="53">
        <f t="shared" si="55"/>
        <v>0</v>
      </c>
      <c r="BQ36" s="54" t="str">
        <f t="shared" si="56"/>
        <v/>
      </c>
      <c r="BR36" s="85">
        <f t="shared" si="57"/>
        <v>0</v>
      </c>
      <c r="BS36" s="60">
        <f t="shared" si="1"/>
        <v>0</v>
      </c>
      <c r="BT36" s="59">
        <f t="shared" si="2"/>
        <v>0</v>
      </c>
      <c r="BU36" s="57"/>
      <c r="BV36" s="44"/>
      <c r="BZ36" s="44"/>
      <c r="CA36" s="44"/>
      <c r="CB36" s="44"/>
      <c r="CC36" s="274">
        <f t="shared" si="64"/>
        <v>0</v>
      </c>
      <c r="CD36" s="280" t="str">
        <f t="shared" si="65"/>
        <v>청년외</v>
      </c>
      <c r="CE36" s="44"/>
    </row>
    <row r="37" spans="1:83" ht="16.5" hidden="1" customHeight="1">
      <c r="A37" s="23">
        <f t="shared" si="63"/>
        <v>33</v>
      </c>
      <c r="B37" s="143" t="s">
        <v>2</v>
      </c>
      <c r="C37" s="169"/>
      <c r="D37" s="170"/>
      <c r="E37" s="156" t="str">
        <f t="shared" si="4"/>
        <v/>
      </c>
      <c r="F37" s="30" t="str">
        <f t="shared" si="5"/>
        <v/>
      </c>
      <c r="G37" s="31" t="str">
        <f t="shared" si="6"/>
        <v/>
      </c>
      <c r="H37" s="147" t="str">
        <f t="shared" si="7"/>
        <v/>
      </c>
      <c r="I37" s="150"/>
      <c r="J37" s="151"/>
      <c r="K37" s="33" t="str">
        <f t="shared" si="8"/>
        <v/>
      </c>
      <c r="L37" s="33">
        <f t="shared" si="0"/>
        <v>0</v>
      </c>
      <c r="M37" s="35" t="str">
        <f t="shared" si="9"/>
        <v/>
      </c>
      <c r="N37" s="108"/>
      <c r="O37" s="178"/>
      <c r="P37" s="179"/>
      <c r="Q37" s="106" t="s">
        <v>160</v>
      </c>
      <c r="R37" s="107" t="s">
        <v>160</v>
      </c>
      <c r="S37" s="43"/>
      <c r="T37" s="122" t="s">
        <v>160</v>
      </c>
      <c r="U37" s="122" t="s">
        <v>160</v>
      </c>
      <c r="V37" s="123" t="s">
        <v>160</v>
      </c>
      <c r="W37" s="63">
        <f t="shared" si="10"/>
        <v>0</v>
      </c>
      <c r="X37" s="53">
        <f t="shared" si="11"/>
        <v>0</v>
      </c>
      <c r="Y37" s="54" t="str">
        <f t="shared" si="12"/>
        <v/>
      </c>
      <c r="Z37" s="85">
        <f t="shared" si="13"/>
        <v>0</v>
      </c>
      <c r="AA37" s="63">
        <f t="shared" si="14"/>
        <v>0</v>
      </c>
      <c r="AB37" s="53">
        <f t="shared" si="15"/>
        <v>0</v>
      </c>
      <c r="AC37" s="54" t="str">
        <f t="shared" si="16"/>
        <v/>
      </c>
      <c r="AD37" s="85">
        <f t="shared" si="17"/>
        <v>0</v>
      </c>
      <c r="AE37" s="63">
        <f t="shared" si="18"/>
        <v>0</v>
      </c>
      <c r="AF37" s="53">
        <f t="shared" si="19"/>
        <v>0</v>
      </c>
      <c r="AG37" s="54" t="str">
        <f t="shared" si="20"/>
        <v/>
      </c>
      <c r="AH37" s="85">
        <f t="shared" si="21"/>
        <v>0</v>
      </c>
      <c r="AI37" s="63">
        <f t="shared" si="22"/>
        <v>0</v>
      </c>
      <c r="AJ37" s="53">
        <f t="shared" si="23"/>
        <v>0</v>
      </c>
      <c r="AK37" s="54" t="str">
        <f t="shared" si="24"/>
        <v/>
      </c>
      <c r="AL37" s="85">
        <f t="shared" si="25"/>
        <v>0</v>
      </c>
      <c r="AM37" s="63">
        <f t="shared" si="26"/>
        <v>0</v>
      </c>
      <c r="AN37" s="53">
        <f t="shared" si="27"/>
        <v>0</v>
      </c>
      <c r="AO37" s="54" t="str">
        <f t="shared" si="28"/>
        <v/>
      </c>
      <c r="AP37" s="85">
        <f t="shared" si="29"/>
        <v>0</v>
      </c>
      <c r="AQ37" s="63">
        <f t="shared" si="30"/>
        <v>0</v>
      </c>
      <c r="AR37" s="53">
        <f t="shared" si="31"/>
        <v>0</v>
      </c>
      <c r="AS37" s="54" t="str">
        <f t="shared" si="32"/>
        <v/>
      </c>
      <c r="AT37" s="85">
        <f t="shared" si="33"/>
        <v>0</v>
      </c>
      <c r="AU37" s="63">
        <f t="shared" si="34"/>
        <v>0</v>
      </c>
      <c r="AV37" s="53">
        <f t="shared" si="35"/>
        <v>0</v>
      </c>
      <c r="AW37" s="54" t="str">
        <f t="shared" si="36"/>
        <v/>
      </c>
      <c r="AX37" s="85">
        <f t="shared" si="37"/>
        <v>0</v>
      </c>
      <c r="AY37" s="63">
        <f t="shared" si="38"/>
        <v>0</v>
      </c>
      <c r="AZ37" s="53">
        <f t="shared" si="39"/>
        <v>0</v>
      </c>
      <c r="BA37" s="54" t="str">
        <f t="shared" si="40"/>
        <v/>
      </c>
      <c r="BB37" s="85">
        <f t="shared" si="41"/>
        <v>0</v>
      </c>
      <c r="BC37" s="63">
        <f t="shared" si="42"/>
        <v>0</v>
      </c>
      <c r="BD37" s="53">
        <f t="shared" si="43"/>
        <v>0</v>
      </c>
      <c r="BE37" s="54" t="str">
        <f t="shared" si="44"/>
        <v/>
      </c>
      <c r="BF37" s="85">
        <f t="shared" si="45"/>
        <v>0</v>
      </c>
      <c r="BG37" s="63">
        <f t="shared" si="46"/>
        <v>0</v>
      </c>
      <c r="BH37" s="53">
        <f t="shared" si="47"/>
        <v>0</v>
      </c>
      <c r="BI37" s="54" t="str">
        <f t="shared" si="48"/>
        <v/>
      </c>
      <c r="BJ37" s="85">
        <f t="shared" si="49"/>
        <v>0</v>
      </c>
      <c r="BK37" s="63">
        <f t="shared" si="50"/>
        <v>0</v>
      </c>
      <c r="BL37" s="53">
        <f t="shared" si="51"/>
        <v>0</v>
      </c>
      <c r="BM37" s="54" t="str">
        <f t="shared" si="52"/>
        <v/>
      </c>
      <c r="BN37" s="85">
        <f t="shared" si="53"/>
        <v>0</v>
      </c>
      <c r="BO37" s="63">
        <f t="shared" si="54"/>
        <v>0</v>
      </c>
      <c r="BP37" s="53">
        <f t="shared" si="55"/>
        <v>0</v>
      </c>
      <c r="BQ37" s="54" t="str">
        <f t="shared" si="56"/>
        <v/>
      </c>
      <c r="BR37" s="85">
        <f t="shared" si="57"/>
        <v>0</v>
      </c>
      <c r="BS37" s="60">
        <f t="shared" si="1"/>
        <v>0</v>
      </c>
      <c r="BT37" s="59">
        <f t="shared" si="2"/>
        <v>0</v>
      </c>
      <c r="BU37" s="57"/>
      <c r="BV37" s="44"/>
      <c r="BZ37" s="44"/>
      <c r="CA37" s="44"/>
      <c r="CB37" s="44"/>
      <c r="CC37" s="274">
        <f t="shared" si="64"/>
        <v>0</v>
      </c>
      <c r="CD37" s="280" t="str">
        <f t="shared" si="65"/>
        <v>청년외</v>
      </c>
      <c r="CE37" s="44"/>
    </row>
    <row r="38" spans="1:83" ht="16.5" hidden="1" customHeight="1">
      <c r="A38" s="23">
        <f t="shared" si="63"/>
        <v>34</v>
      </c>
      <c r="B38" s="143" t="s">
        <v>3</v>
      </c>
      <c r="C38" s="171"/>
      <c r="D38" s="170"/>
      <c r="E38" s="156" t="str">
        <f t="shared" si="4"/>
        <v/>
      </c>
      <c r="F38" s="30" t="str">
        <f t="shared" si="5"/>
        <v/>
      </c>
      <c r="G38" s="31" t="str">
        <f t="shared" si="6"/>
        <v/>
      </c>
      <c r="H38" s="147" t="str">
        <f t="shared" si="7"/>
        <v/>
      </c>
      <c r="I38" s="152"/>
      <c r="J38" s="153"/>
      <c r="K38" s="33" t="str">
        <f t="shared" si="8"/>
        <v/>
      </c>
      <c r="L38" s="33">
        <f t="shared" si="0"/>
        <v>0</v>
      </c>
      <c r="M38" s="35" t="str">
        <f t="shared" si="9"/>
        <v/>
      </c>
      <c r="N38" s="108"/>
      <c r="O38" s="178"/>
      <c r="P38" s="179"/>
      <c r="Q38" s="106" t="s">
        <v>160</v>
      </c>
      <c r="R38" s="107" t="s">
        <v>160</v>
      </c>
      <c r="S38" s="43"/>
      <c r="T38" s="122" t="s">
        <v>160</v>
      </c>
      <c r="U38" s="122" t="s">
        <v>160</v>
      </c>
      <c r="V38" s="123" t="s">
        <v>160</v>
      </c>
      <c r="W38" s="63">
        <f t="shared" si="10"/>
        <v>0</v>
      </c>
      <c r="X38" s="53">
        <f t="shared" si="11"/>
        <v>0</v>
      </c>
      <c r="Y38" s="54" t="str">
        <f t="shared" si="12"/>
        <v/>
      </c>
      <c r="Z38" s="85">
        <f t="shared" si="13"/>
        <v>0</v>
      </c>
      <c r="AA38" s="63">
        <f t="shared" si="14"/>
        <v>0</v>
      </c>
      <c r="AB38" s="53">
        <f t="shared" si="15"/>
        <v>0</v>
      </c>
      <c r="AC38" s="54" t="str">
        <f t="shared" si="16"/>
        <v/>
      </c>
      <c r="AD38" s="85">
        <f t="shared" si="17"/>
        <v>0</v>
      </c>
      <c r="AE38" s="63">
        <f t="shared" si="18"/>
        <v>0</v>
      </c>
      <c r="AF38" s="53">
        <f t="shared" si="19"/>
        <v>0</v>
      </c>
      <c r="AG38" s="54" t="str">
        <f t="shared" si="20"/>
        <v/>
      </c>
      <c r="AH38" s="85">
        <f t="shared" si="21"/>
        <v>0</v>
      </c>
      <c r="AI38" s="63">
        <f t="shared" si="22"/>
        <v>0</v>
      </c>
      <c r="AJ38" s="53">
        <f t="shared" si="23"/>
        <v>0</v>
      </c>
      <c r="AK38" s="54" t="str">
        <f t="shared" si="24"/>
        <v/>
      </c>
      <c r="AL38" s="85">
        <f t="shared" si="25"/>
        <v>0</v>
      </c>
      <c r="AM38" s="63">
        <f t="shared" si="26"/>
        <v>0</v>
      </c>
      <c r="AN38" s="53">
        <f t="shared" si="27"/>
        <v>0</v>
      </c>
      <c r="AO38" s="54" t="str">
        <f t="shared" si="28"/>
        <v/>
      </c>
      <c r="AP38" s="85">
        <f t="shared" si="29"/>
        <v>0</v>
      </c>
      <c r="AQ38" s="63">
        <f t="shared" si="30"/>
        <v>0</v>
      </c>
      <c r="AR38" s="53">
        <f t="shared" si="31"/>
        <v>0</v>
      </c>
      <c r="AS38" s="54" t="str">
        <f t="shared" si="32"/>
        <v/>
      </c>
      <c r="AT38" s="85">
        <f t="shared" si="33"/>
        <v>0</v>
      </c>
      <c r="AU38" s="63">
        <f t="shared" si="34"/>
        <v>0</v>
      </c>
      <c r="AV38" s="53">
        <f t="shared" si="35"/>
        <v>0</v>
      </c>
      <c r="AW38" s="54" t="str">
        <f t="shared" si="36"/>
        <v/>
      </c>
      <c r="AX38" s="85">
        <f t="shared" si="37"/>
        <v>0</v>
      </c>
      <c r="AY38" s="63">
        <f t="shared" si="38"/>
        <v>0</v>
      </c>
      <c r="AZ38" s="53">
        <f t="shared" si="39"/>
        <v>0</v>
      </c>
      <c r="BA38" s="54" t="str">
        <f t="shared" si="40"/>
        <v/>
      </c>
      <c r="BB38" s="85">
        <f t="shared" si="41"/>
        <v>0</v>
      </c>
      <c r="BC38" s="63">
        <f t="shared" si="42"/>
        <v>0</v>
      </c>
      <c r="BD38" s="53">
        <f t="shared" si="43"/>
        <v>0</v>
      </c>
      <c r="BE38" s="54" t="str">
        <f t="shared" si="44"/>
        <v/>
      </c>
      <c r="BF38" s="85">
        <f t="shared" si="45"/>
        <v>0</v>
      </c>
      <c r="BG38" s="63">
        <f t="shared" si="46"/>
        <v>0</v>
      </c>
      <c r="BH38" s="53">
        <f t="shared" si="47"/>
        <v>0</v>
      </c>
      <c r="BI38" s="54" t="str">
        <f t="shared" si="48"/>
        <v/>
      </c>
      <c r="BJ38" s="85">
        <f t="shared" si="49"/>
        <v>0</v>
      </c>
      <c r="BK38" s="63">
        <f t="shared" si="50"/>
        <v>0</v>
      </c>
      <c r="BL38" s="53">
        <f t="shared" si="51"/>
        <v>0</v>
      </c>
      <c r="BM38" s="54" t="str">
        <f t="shared" si="52"/>
        <v/>
      </c>
      <c r="BN38" s="85">
        <f t="shared" si="53"/>
        <v>0</v>
      </c>
      <c r="BO38" s="63">
        <f t="shared" si="54"/>
        <v>0</v>
      </c>
      <c r="BP38" s="53">
        <f t="shared" si="55"/>
        <v>0</v>
      </c>
      <c r="BQ38" s="54" t="str">
        <f t="shared" si="56"/>
        <v/>
      </c>
      <c r="BR38" s="85">
        <f t="shared" si="57"/>
        <v>0</v>
      </c>
      <c r="BS38" s="60">
        <f t="shared" si="1"/>
        <v>0</v>
      </c>
      <c r="BT38" s="59">
        <f t="shared" si="2"/>
        <v>0</v>
      </c>
      <c r="BU38" s="57"/>
      <c r="BV38" s="44"/>
      <c r="BZ38" s="44"/>
      <c r="CA38" s="44"/>
      <c r="CB38" s="44"/>
      <c r="CC38" s="274">
        <f t="shared" si="64"/>
        <v>0</v>
      </c>
      <c r="CD38" s="280" t="str">
        <f t="shared" si="65"/>
        <v>청년외</v>
      </c>
      <c r="CE38" s="44"/>
    </row>
    <row r="39" spans="1:83" ht="16.5" hidden="1" customHeight="1">
      <c r="A39" s="23">
        <f t="shared" si="63"/>
        <v>35</v>
      </c>
      <c r="B39" s="143" t="s">
        <v>1</v>
      </c>
      <c r="C39" s="169"/>
      <c r="D39" s="170"/>
      <c r="E39" s="156" t="str">
        <f t="shared" si="4"/>
        <v/>
      </c>
      <c r="F39" s="30" t="str">
        <f t="shared" si="5"/>
        <v/>
      </c>
      <c r="G39" s="31" t="str">
        <f t="shared" si="6"/>
        <v/>
      </c>
      <c r="H39" s="147" t="str">
        <f t="shared" si="7"/>
        <v/>
      </c>
      <c r="I39" s="150"/>
      <c r="J39" s="151"/>
      <c r="K39" s="33" t="str">
        <f t="shared" si="8"/>
        <v/>
      </c>
      <c r="L39" s="33">
        <f t="shared" si="0"/>
        <v>0</v>
      </c>
      <c r="M39" s="35" t="str">
        <f t="shared" si="9"/>
        <v/>
      </c>
      <c r="N39" s="108"/>
      <c r="O39" s="178"/>
      <c r="P39" s="179"/>
      <c r="Q39" s="106" t="s">
        <v>160</v>
      </c>
      <c r="R39" s="107" t="s">
        <v>160</v>
      </c>
      <c r="S39" s="43"/>
      <c r="T39" s="122" t="s">
        <v>160</v>
      </c>
      <c r="U39" s="122" t="s">
        <v>160</v>
      </c>
      <c r="V39" s="123" t="s">
        <v>160</v>
      </c>
      <c r="W39" s="63">
        <f t="shared" si="10"/>
        <v>0</v>
      </c>
      <c r="X39" s="53">
        <f t="shared" si="11"/>
        <v>0</v>
      </c>
      <c r="Y39" s="54" t="str">
        <f t="shared" si="12"/>
        <v/>
      </c>
      <c r="Z39" s="85">
        <f t="shared" si="13"/>
        <v>0</v>
      </c>
      <c r="AA39" s="63">
        <f t="shared" si="14"/>
        <v>0</v>
      </c>
      <c r="AB39" s="53">
        <f t="shared" si="15"/>
        <v>0</v>
      </c>
      <c r="AC39" s="54" t="str">
        <f t="shared" si="16"/>
        <v/>
      </c>
      <c r="AD39" s="85">
        <f t="shared" si="17"/>
        <v>0</v>
      </c>
      <c r="AE39" s="63">
        <f t="shared" si="18"/>
        <v>0</v>
      </c>
      <c r="AF39" s="53">
        <f t="shared" si="19"/>
        <v>0</v>
      </c>
      <c r="AG39" s="54" t="str">
        <f t="shared" si="20"/>
        <v/>
      </c>
      <c r="AH39" s="85">
        <f t="shared" si="21"/>
        <v>0</v>
      </c>
      <c r="AI39" s="63">
        <f t="shared" si="22"/>
        <v>0</v>
      </c>
      <c r="AJ39" s="53">
        <f t="shared" si="23"/>
        <v>0</v>
      </c>
      <c r="AK39" s="54" t="str">
        <f t="shared" si="24"/>
        <v/>
      </c>
      <c r="AL39" s="85">
        <f t="shared" si="25"/>
        <v>0</v>
      </c>
      <c r="AM39" s="63">
        <f t="shared" si="26"/>
        <v>0</v>
      </c>
      <c r="AN39" s="53">
        <f t="shared" si="27"/>
        <v>0</v>
      </c>
      <c r="AO39" s="54" t="str">
        <f t="shared" si="28"/>
        <v/>
      </c>
      <c r="AP39" s="85">
        <f t="shared" si="29"/>
        <v>0</v>
      </c>
      <c r="AQ39" s="63">
        <f t="shared" si="30"/>
        <v>0</v>
      </c>
      <c r="AR39" s="53">
        <f t="shared" si="31"/>
        <v>0</v>
      </c>
      <c r="AS39" s="54" t="str">
        <f t="shared" si="32"/>
        <v/>
      </c>
      <c r="AT39" s="85">
        <f t="shared" si="33"/>
        <v>0</v>
      </c>
      <c r="AU39" s="63">
        <f t="shared" si="34"/>
        <v>0</v>
      </c>
      <c r="AV39" s="53">
        <f t="shared" si="35"/>
        <v>0</v>
      </c>
      <c r="AW39" s="54" t="str">
        <f t="shared" si="36"/>
        <v/>
      </c>
      <c r="AX39" s="85">
        <f t="shared" si="37"/>
        <v>0</v>
      </c>
      <c r="AY39" s="63">
        <f t="shared" si="38"/>
        <v>0</v>
      </c>
      <c r="AZ39" s="53">
        <f t="shared" si="39"/>
        <v>0</v>
      </c>
      <c r="BA39" s="54" t="str">
        <f t="shared" si="40"/>
        <v/>
      </c>
      <c r="BB39" s="85">
        <f t="shared" si="41"/>
        <v>0</v>
      </c>
      <c r="BC39" s="63">
        <f t="shared" si="42"/>
        <v>0</v>
      </c>
      <c r="BD39" s="53">
        <f t="shared" si="43"/>
        <v>0</v>
      </c>
      <c r="BE39" s="54" t="str">
        <f t="shared" si="44"/>
        <v/>
      </c>
      <c r="BF39" s="85">
        <f t="shared" si="45"/>
        <v>0</v>
      </c>
      <c r="BG39" s="63">
        <f t="shared" si="46"/>
        <v>0</v>
      </c>
      <c r="BH39" s="53">
        <f t="shared" si="47"/>
        <v>0</v>
      </c>
      <c r="BI39" s="54" t="str">
        <f t="shared" si="48"/>
        <v/>
      </c>
      <c r="BJ39" s="85">
        <f t="shared" si="49"/>
        <v>0</v>
      </c>
      <c r="BK39" s="63">
        <f t="shared" si="50"/>
        <v>0</v>
      </c>
      <c r="BL39" s="53">
        <f t="shared" si="51"/>
        <v>0</v>
      </c>
      <c r="BM39" s="54" t="str">
        <f t="shared" si="52"/>
        <v/>
      </c>
      <c r="BN39" s="85">
        <f t="shared" si="53"/>
        <v>0</v>
      </c>
      <c r="BO39" s="63">
        <f t="shared" si="54"/>
        <v>0</v>
      </c>
      <c r="BP39" s="53">
        <f t="shared" si="55"/>
        <v>0</v>
      </c>
      <c r="BQ39" s="54" t="str">
        <f t="shared" si="56"/>
        <v/>
      </c>
      <c r="BR39" s="85">
        <f t="shared" si="57"/>
        <v>0</v>
      </c>
      <c r="BS39" s="60">
        <f t="shared" si="1"/>
        <v>0</v>
      </c>
      <c r="BT39" s="59">
        <f t="shared" si="2"/>
        <v>0</v>
      </c>
      <c r="BU39" s="57"/>
      <c r="BV39" s="44"/>
      <c r="BZ39" s="44"/>
      <c r="CA39" s="44"/>
      <c r="CB39" s="44"/>
      <c r="CC39" s="274">
        <f t="shared" si="64"/>
        <v>0</v>
      </c>
      <c r="CD39" s="280" t="str">
        <f t="shared" si="65"/>
        <v>청년외</v>
      </c>
      <c r="CE39" s="44"/>
    </row>
    <row r="40" spans="1:83" ht="16.5" hidden="1" customHeight="1" thickBot="1">
      <c r="A40" s="23">
        <f t="shared" si="63"/>
        <v>36</v>
      </c>
      <c r="B40" s="143" t="s">
        <v>4</v>
      </c>
      <c r="C40" s="169"/>
      <c r="D40" s="170"/>
      <c r="E40" s="156" t="str">
        <f t="shared" si="4"/>
        <v/>
      </c>
      <c r="F40" s="30" t="str">
        <f t="shared" si="5"/>
        <v/>
      </c>
      <c r="G40" s="31" t="str">
        <f t="shared" si="6"/>
        <v/>
      </c>
      <c r="H40" s="147" t="str">
        <f t="shared" si="7"/>
        <v/>
      </c>
      <c r="I40" s="150"/>
      <c r="J40" s="151"/>
      <c r="K40" s="33" t="str">
        <f t="shared" si="8"/>
        <v/>
      </c>
      <c r="L40" s="33">
        <f t="shared" si="0"/>
        <v>0</v>
      </c>
      <c r="M40" s="35" t="str">
        <f t="shared" si="9"/>
        <v/>
      </c>
      <c r="N40" s="108"/>
      <c r="O40" s="180"/>
      <c r="P40" s="181"/>
      <c r="Q40" s="106" t="s">
        <v>160</v>
      </c>
      <c r="R40" s="107" t="s">
        <v>160</v>
      </c>
      <c r="S40" s="43"/>
      <c r="T40" s="122" t="s">
        <v>160</v>
      </c>
      <c r="U40" s="122" t="s">
        <v>160</v>
      </c>
      <c r="V40" s="123" t="s">
        <v>160</v>
      </c>
      <c r="W40" s="63">
        <f t="shared" si="10"/>
        <v>0</v>
      </c>
      <c r="X40" s="53">
        <f t="shared" si="11"/>
        <v>0</v>
      </c>
      <c r="Y40" s="54" t="str">
        <f t="shared" si="12"/>
        <v/>
      </c>
      <c r="Z40" s="85">
        <f t="shared" si="13"/>
        <v>0</v>
      </c>
      <c r="AA40" s="63">
        <f t="shared" si="14"/>
        <v>0</v>
      </c>
      <c r="AB40" s="53">
        <f t="shared" si="15"/>
        <v>0</v>
      </c>
      <c r="AC40" s="54" t="str">
        <f t="shared" si="16"/>
        <v/>
      </c>
      <c r="AD40" s="85">
        <f t="shared" si="17"/>
        <v>0</v>
      </c>
      <c r="AE40" s="63">
        <f t="shared" si="18"/>
        <v>0</v>
      </c>
      <c r="AF40" s="53">
        <f t="shared" si="19"/>
        <v>0</v>
      </c>
      <c r="AG40" s="54" t="str">
        <f t="shared" si="20"/>
        <v/>
      </c>
      <c r="AH40" s="85">
        <f t="shared" si="21"/>
        <v>0</v>
      </c>
      <c r="AI40" s="63">
        <f t="shared" si="22"/>
        <v>0</v>
      </c>
      <c r="AJ40" s="53">
        <f t="shared" si="23"/>
        <v>0</v>
      </c>
      <c r="AK40" s="54" t="str">
        <f t="shared" si="24"/>
        <v/>
      </c>
      <c r="AL40" s="85">
        <f t="shared" si="25"/>
        <v>0</v>
      </c>
      <c r="AM40" s="63">
        <f t="shared" si="26"/>
        <v>0</v>
      </c>
      <c r="AN40" s="53">
        <f t="shared" si="27"/>
        <v>0</v>
      </c>
      <c r="AO40" s="54" t="str">
        <f t="shared" si="28"/>
        <v/>
      </c>
      <c r="AP40" s="85">
        <f t="shared" si="29"/>
        <v>0</v>
      </c>
      <c r="AQ40" s="63">
        <f t="shared" si="30"/>
        <v>0</v>
      </c>
      <c r="AR40" s="53">
        <f t="shared" si="31"/>
        <v>0</v>
      </c>
      <c r="AS40" s="54" t="str">
        <f t="shared" si="32"/>
        <v/>
      </c>
      <c r="AT40" s="85">
        <f t="shared" si="33"/>
        <v>0</v>
      </c>
      <c r="AU40" s="63">
        <f t="shared" si="34"/>
        <v>0</v>
      </c>
      <c r="AV40" s="53">
        <f t="shared" si="35"/>
        <v>0</v>
      </c>
      <c r="AW40" s="54" t="str">
        <f t="shared" si="36"/>
        <v/>
      </c>
      <c r="AX40" s="85">
        <f t="shared" si="37"/>
        <v>0</v>
      </c>
      <c r="AY40" s="63">
        <f t="shared" si="38"/>
        <v>0</v>
      </c>
      <c r="AZ40" s="53">
        <f t="shared" si="39"/>
        <v>0</v>
      </c>
      <c r="BA40" s="54" t="str">
        <f t="shared" si="40"/>
        <v/>
      </c>
      <c r="BB40" s="85">
        <f t="shared" si="41"/>
        <v>0</v>
      </c>
      <c r="BC40" s="63">
        <f t="shared" si="42"/>
        <v>0</v>
      </c>
      <c r="BD40" s="53">
        <f t="shared" si="43"/>
        <v>0</v>
      </c>
      <c r="BE40" s="54" t="str">
        <f t="shared" si="44"/>
        <v/>
      </c>
      <c r="BF40" s="85">
        <f t="shared" si="45"/>
        <v>0</v>
      </c>
      <c r="BG40" s="63">
        <f t="shared" si="46"/>
        <v>0</v>
      </c>
      <c r="BH40" s="53">
        <f t="shared" si="47"/>
        <v>0</v>
      </c>
      <c r="BI40" s="54" t="str">
        <f t="shared" si="48"/>
        <v/>
      </c>
      <c r="BJ40" s="85">
        <f t="shared" si="49"/>
        <v>0</v>
      </c>
      <c r="BK40" s="63">
        <f t="shared" si="50"/>
        <v>0</v>
      </c>
      <c r="BL40" s="53">
        <f t="shared" si="51"/>
        <v>0</v>
      </c>
      <c r="BM40" s="54" t="str">
        <f t="shared" si="52"/>
        <v/>
      </c>
      <c r="BN40" s="85">
        <f t="shared" si="53"/>
        <v>0</v>
      </c>
      <c r="BO40" s="63">
        <f t="shared" si="54"/>
        <v>0</v>
      </c>
      <c r="BP40" s="53">
        <f t="shared" si="55"/>
        <v>0</v>
      </c>
      <c r="BQ40" s="54" t="str">
        <f t="shared" si="56"/>
        <v/>
      </c>
      <c r="BR40" s="85">
        <f t="shared" si="57"/>
        <v>0</v>
      </c>
      <c r="BS40" s="60">
        <f t="shared" si="1"/>
        <v>0</v>
      </c>
      <c r="BT40" s="59">
        <f t="shared" si="2"/>
        <v>0</v>
      </c>
      <c r="BU40" s="57"/>
      <c r="BV40" s="44"/>
      <c r="BZ40" s="44"/>
      <c r="CA40" s="44"/>
      <c r="CB40" s="44"/>
      <c r="CC40" s="274">
        <f t="shared" si="64"/>
        <v>0</v>
      </c>
      <c r="CD40" s="280" t="str">
        <f t="shared" si="65"/>
        <v>청년외</v>
      </c>
      <c r="CE40" s="44"/>
    </row>
    <row r="41" spans="1:83" ht="16.5" hidden="1" customHeight="1">
      <c r="A41" s="23">
        <f t="shared" si="63"/>
        <v>37</v>
      </c>
      <c r="B41" s="143" t="s">
        <v>5</v>
      </c>
      <c r="C41" s="169"/>
      <c r="D41" s="170"/>
      <c r="E41" s="156" t="str">
        <f t="shared" si="4"/>
        <v/>
      </c>
      <c r="F41" s="30" t="str">
        <f t="shared" si="5"/>
        <v/>
      </c>
      <c r="G41" s="31" t="str">
        <f t="shared" si="6"/>
        <v/>
      </c>
      <c r="H41" s="147" t="str">
        <f t="shared" si="7"/>
        <v/>
      </c>
      <c r="I41" s="150"/>
      <c r="J41" s="151"/>
      <c r="K41" s="33" t="str">
        <f t="shared" si="8"/>
        <v/>
      </c>
      <c r="L41" s="33">
        <f t="shared" si="0"/>
        <v>0</v>
      </c>
      <c r="M41" s="35" t="str">
        <f t="shared" si="9"/>
        <v/>
      </c>
      <c r="N41" s="108"/>
      <c r="O41" s="178"/>
      <c r="P41" s="179"/>
      <c r="Q41" s="106" t="s">
        <v>160</v>
      </c>
      <c r="R41" s="107" t="s">
        <v>160</v>
      </c>
      <c r="S41" s="43"/>
      <c r="T41" s="122" t="s">
        <v>160</v>
      </c>
      <c r="U41" s="122" t="s">
        <v>160</v>
      </c>
      <c r="V41" s="123" t="s">
        <v>160</v>
      </c>
      <c r="W41" s="63">
        <f t="shared" si="10"/>
        <v>0</v>
      </c>
      <c r="X41" s="53">
        <f t="shared" si="11"/>
        <v>0</v>
      </c>
      <c r="Y41" s="54" t="str">
        <f t="shared" si="12"/>
        <v/>
      </c>
      <c r="Z41" s="85">
        <f t="shared" si="13"/>
        <v>0</v>
      </c>
      <c r="AA41" s="63">
        <f t="shared" si="14"/>
        <v>0</v>
      </c>
      <c r="AB41" s="53">
        <f t="shared" si="15"/>
        <v>0</v>
      </c>
      <c r="AC41" s="54" t="str">
        <f t="shared" si="16"/>
        <v/>
      </c>
      <c r="AD41" s="85">
        <f t="shared" si="17"/>
        <v>0</v>
      </c>
      <c r="AE41" s="63">
        <f t="shared" si="18"/>
        <v>0</v>
      </c>
      <c r="AF41" s="53">
        <f t="shared" si="19"/>
        <v>0</v>
      </c>
      <c r="AG41" s="54" t="str">
        <f t="shared" si="20"/>
        <v/>
      </c>
      <c r="AH41" s="85">
        <f t="shared" si="21"/>
        <v>0</v>
      </c>
      <c r="AI41" s="63">
        <f t="shared" si="22"/>
        <v>0</v>
      </c>
      <c r="AJ41" s="53">
        <f t="shared" si="23"/>
        <v>0</v>
      </c>
      <c r="AK41" s="54" t="str">
        <f t="shared" si="24"/>
        <v/>
      </c>
      <c r="AL41" s="85">
        <f t="shared" si="25"/>
        <v>0</v>
      </c>
      <c r="AM41" s="63">
        <f t="shared" si="26"/>
        <v>0</v>
      </c>
      <c r="AN41" s="53">
        <f t="shared" si="27"/>
        <v>0</v>
      </c>
      <c r="AO41" s="54" t="str">
        <f t="shared" si="28"/>
        <v/>
      </c>
      <c r="AP41" s="85">
        <f t="shared" si="29"/>
        <v>0</v>
      </c>
      <c r="AQ41" s="63">
        <f t="shared" si="30"/>
        <v>0</v>
      </c>
      <c r="AR41" s="53">
        <f t="shared" si="31"/>
        <v>0</v>
      </c>
      <c r="AS41" s="54" t="str">
        <f t="shared" si="32"/>
        <v/>
      </c>
      <c r="AT41" s="85">
        <f t="shared" si="33"/>
        <v>0</v>
      </c>
      <c r="AU41" s="63">
        <f t="shared" si="34"/>
        <v>0</v>
      </c>
      <c r="AV41" s="53">
        <f t="shared" si="35"/>
        <v>0</v>
      </c>
      <c r="AW41" s="54" t="str">
        <f t="shared" si="36"/>
        <v/>
      </c>
      <c r="AX41" s="85">
        <f t="shared" si="37"/>
        <v>0</v>
      </c>
      <c r="AY41" s="63">
        <f t="shared" si="38"/>
        <v>0</v>
      </c>
      <c r="AZ41" s="53">
        <f t="shared" si="39"/>
        <v>0</v>
      </c>
      <c r="BA41" s="54" t="str">
        <f t="shared" si="40"/>
        <v/>
      </c>
      <c r="BB41" s="85">
        <f t="shared" si="41"/>
        <v>0</v>
      </c>
      <c r="BC41" s="63">
        <f t="shared" si="42"/>
        <v>0</v>
      </c>
      <c r="BD41" s="53">
        <f t="shared" si="43"/>
        <v>0</v>
      </c>
      <c r="BE41" s="54" t="str">
        <f t="shared" si="44"/>
        <v/>
      </c>
      <c r="BF41" s="85">
        <f t="shared" si="45"/>
        <v>0</v>
      </c>
      <c r="BG41" s="63">
        <f t="shared" si="46"/>
        <v>0</v>
      </c>
      <c r="BH41" s="53">
        <f t="shared" si="47"/>
        <v>0</v>
      </c>
      <c r="BI41" s="54" t="str">
        <f t="shared" si="48"/>
        <v/>
      </c>
      <c r="BJ41" s="85">
        <f t="shared" si="49"/>
        <v>0</v>
      </c>
      <c r="BK41" s="63">
        <f t="shared" si="50"/>
        <v>0</v>
      </c>
      <c r="BL41" s="53">
        <f t="shared" si="51"/>
        <v>0</v>
      </c>
      <c r="BM41" s="54" t="str">
        <f t="shared" si="52"/>
        <v/>
      </c>
      <c r="BN41" s="85">
        <f t="shared" si="53"/>
        <v>0</v>
      </c>
      <c r="BO41" s="63">
        <f t="shared" si="54"/>
        <v>0</v>
      </c>
      <c r="BP41" s="53">
        <f t="shared" si="55"/>
        <v>0</v>
      </c>
      <c r="BQ41" s="54" t="str">
        <f t="shared" si="56"/>
        <v/>
      </c>
      <c r="BR41" s="85">
        <f t="shared" si="57"/>
        <v>0</v>
      </c>
      <c r="BS41" s="60">
        <f t="shared" si="1"/>
        <v>0</v>
      </c>
      <c r="BT41" s="59">
        <f t="shared" si="2"/>
        <v>0</v>
      </c>
      <c r="BU41" s="57"/>
      <c r="BV41" s="44"/>
      <c r="BZ41" s="44"/>
      <c r="CA41" s="44"/>
      <c r="CB41" s="44"/>
      <c r="CC41" s="274">
        <f t="shared" si="64"/>
        <v>0</v>
      </c>
      <c r="CD41" s="280" t="str">
        <f t="shared" si="65"/>
        <v>청년외</v>
      </c>
      <c r="CE41" s="44"/>
    </row>
    <row r="42" spans="1:83" ht="16.5" hidden="1" customHeight="1">
      <c r="A42" s="23">
        <f t="shared" si="63"/>
        <v>38</v>
      </c>
      <c r="B42" s="143" t="s">
        <v>6</v>
      </c>
      <c r="C42" s="169"/>
      <c r="D42" s="170"/>
      <c r="E42" s="156" t="str">
        <f t="shared" si="4"/>
        <v/>
      </c>
      <c r="F42" s="30" t="str">
        <f t="shared" si="5"/>
        <v/>
      </c>
      <c r="G42" s="31" t="str">
        <f t="shared" si="6"/>
        <v/>
      </c>
      <c r="H42" s="147" t="str">
        <f t="shared" si="7"/>
        <v/>
      </c>
      <c r="I42" s="150"/>
      <c r="J42" s="151"/>
      <c r="K42" s="33" t="str">
        <f t="shared" si="8"/>
        <v/>
      </c>
      <c r="L42" s="33">
        <f t="shared" si="0"/>
        <v>0</v>
      </c>
      <c r="M42" s="35" t="str">
        <f t="shared" si="9"/>
        <v/>
      </c>
      <c r="N42" s="108"/>
      <c r="O42" s="178"/>
      <c r="P42" s="179"/>
      <c r="Q42" s="106" t="s">
        <v>160</v>
      </c>
      <c r="R42" s="107" t="s">
        <v>160</v>
      </c>
      <c r="S42" s="43"/>
      <c r="T42" s="122" t="s">
        <v>160</v>
      </c>
      <c r="U42" s="122" t="s">
        <v>160</v>
      </c>
      <c r="V42" s="123" t="s">
        <v>160</v>
      </c>
      <c r="W42" s="63">
        <f t="shared" si="10"/>
        <v>0</v>
      </c>
      <c r="X42" s="53">
        <f t="shared" si="11"/>
        <v>0</v>
      </c>
      <c r="Y42" s="54" t="str">
        <f t="shared" si="12"/>
        <v/>
      </c>
      <c r="Z42" s="85">
        <f t="shared" si="13"/>
        <v>0</v>
      </c>
      <c r="AA42" s="63">
        <f t="shared" si="14"/>
        <v>0</v>
      </c>
      <c r="AB42" s="53">
        <f t="shared" si="15"/>
        <v>0</v>
      </c>
      <c r="AC42" s="54" t="str">
        <f t="shared" si="16"/>
        <v/>
      </c>
      <c r="AD42" s="85">
        <f t="shared" si="17"/>
        <v>0</v>
      </c>
      <c r="AE42" s="63">
        <f t="shared" si="18"/>
        <v>0</v>
      </c>
      <c r="AF42" s="53">
        <f t="shared" si="19"/>
        <v>0</v>
      </c>
      <c r="AG42" s="54" t="str">
        <f t="shared" si="20"/>
        <v/>
      </c>
      <c r="AH42" s="85">
        <f t="shared" si="21"/>
        <v>0</v>
      </c>
      <c r="AI42" s="63">
        <f t="shared" si="22"/>
        <v>0</v>
      </c>
      <c r="AJ42" s="53">
        <f t="shared" si="23"/>
        <v>0</v>
      </c>
      <c r="AK42" s="54" t="str">
        <f t="shared" si="24"/>
        <v/>
      </c>
      <c r="AL42" s="85">
        <f t="shared" si="25"/>
        <v>0</v>
      </c>
      <c r="AM42" s="63">
        <f t="shared" si="26"/>
        <v>0</v>
      </c>
      <c r="AN42" s="53">
        <f t="shared" si="27"/>
        <v>0</v>
      </c>
      <c r="AO42" s="54" t="str">
        <f t="shared" si="28"/>
        <v/>
      </c>
      <c r="AP42" s="85">
        <f t="shared" si="29"/>
        <v>0</v>
      </c>
      <c r="AQ42" s="63">
        <f t="shared" si="30"/>
        <v>0</v>
      </c>
      <c r="AR42" s="53">
        <f t="shared" si="31"/>
        <v>0</v>
      </c>
      <c r="AS42" s="54" t="str">
        <f t="shared" si="32"/>
        <v/>
      </c>
      <c r="AT42" s="85">
        <f t="shared" si="33"/>
        <v>0</v>
      </c>
      <c r="AU42" s="63">
        <f t="shared" si="34"/>
        <v>0</v>
      </c>
      <c r="AV42" s="53">
        <f t="shared" si="35"/>
        <v>0</v>
      </c>
      <c r="AW42" s="54" t="str">
        <f t="shared" si="36"/>
        <v/>
      </c>
      <c r="AX42" s="85">
        <f t="shared" si="37"/>
        <v>0</v>
      </c>
      <c r="AY42" s="63">
        <f t="shared" si="38"/>
        <v>0</v>
      </c>
      <c r="AZ42" s="53">
        <f t="shared" si="39"/>
        <v>0</v>
      </c>
      <c r="BA42" s="54" t="str">
        <f t="shared" si="40"/>
        <v/>
      </c>
      <c r="BB42" s="85">
        <f t="shared" si="41"/>
        <v>0</v>
      </c>
      <c r="BC42" s="63">
        <f t="shared" si="42"/>
        <v>0</v>
      </c>
      <c r="BD42" s="53">
        <f t="shared" si="43"/>
        <v>0</v>
      </c>
      <c r="BE42" s="54" t="str">
        <f t="shared" si="44"/>
        <v/>
      </c>
      <c r="BF42" s="85">
        <f t="shared" si="45"/>
        <v>0</v>
      </c>
      <c r="BG42" s="63">
        <f t="shared" si="46"/>
        <v>0</v>
      </c>
      <c r="BH42" s="53">
        <f t="shared" si="47"/>
        <v>0</v>
      </c>
      <c r="BI42" s="54" t="str">
        <f t="shared" si="48"/>
        <v/>
      </c>
      <c r="BJ42" s="85">
        <f t="shared" si="49"/>
        <v>0</v>
      </c>
      <c r="BK42" s="63">
        <f t="shared" si="50"/>
        <v>0</v>
      </c>
      <c r="BL42" s="53">
        <f t="shared" si="51"/>
        <v>0</v>
      </c>
      <c r="BM42" s="54" t="str">
        <f t="shared" si="52"/>
        <v/>
      </c>
      <c r="BN42" s="85">
        <f t="shared" si="53"/>
        <v>0</v>
      </c>
      <c r="BO42" s="63">
        <f t="shared" si="54"/>
        <v>0</v>
      </c>
      <c r="BP42" s="53">
        <f t="shared" si="55"/>
        <v>0</v>
      </c>
      <c r="BQ42" s="54" t="str">
        <f t="shared" si="56"/>
        <v/>
      </c>
      <c r="BR42" s="85">
        <f t="shared" si="57"/>
        <v>0</v>
      </c>
      <c r="BS42" s="60">
        <f t="shared" si="1"/>
        <v>0</v>
      </c>
      <c r="BT42" s="59">
        <f t="shared" si="2"/>
        <v>0</v>
      </c>
      <c r="BU42" s="57"/>
      <c r="BV42" s="44"/>
      <c r="BZ42" s="44"/>
      <c r="CA42" s="44"/>
      <c r="CB42" s="44"/>
      <c r="CC42" s="274">
        <f t="shared" si="64"/>
        <v>0</v>
      </c>
      <c r="CD42" s="280" t="str">
        <f t="shared" si="65"/>
        <v>청년외</v>
      </c>
      <c r="CE42" s="44"/>
    </row>
    <row r="43" spans="1:83" ht="16.5" hidden="1" customHeight="1">
      <c r="A43" s="23">
        <f t="shared" si="63"/>
        <v>39</v>
      </c>
      <c r="B43" s="143" t="s">
        <v>7</v>
      </c>
      <c r="C43" s="169"/>
      <c r="D43" s="170"/>
      <c r="E43" s="156" t="str">
        <f t="shared" si="4"/>
        <v/>
      </c>
      <c r="F43" s="30" t="str">
        <f t="shared" si="5"/>
        <v/>
      </c>
      <c r="G43" s="31" t="str">
        <f t="shared" si="6"/>
        <v/>
      </c>
      <c r="H43" s="147" t="str">
        <f t="shared" si="7"/>
        <v/>
      </c>
      <c r="I43" s="150"/>
      <c r="J43" s="151"/>
      <c r="K43" s="33" t="str">
        <f t="shared" si="8"/>
        <v/>
      </c>
      <c r="L43" s="33">
        <f t="shared" si="0"/>
        <v>0</v>
      </c>
      <c r="M43" s="35" t="str">
        <f t="shared" si="9"/>
        <v/>
      </c>
      <c r="N43" s="108"/>
      <c r="O43" s="178"/>
      <c r="P43" s="179"/>
      <c r="Q43" s="106" t="s">
        <v>160</v>
      </c>
      <c r="R43" s="107" t="s">
        <v>160</v>
      </c>
      <c r="S43" s="43"/>
      <c r="T43" s="122" t="s">
        <v>160</v>
      </c>
      <c r="U43" s="122" t="s">
        <v>160</v>
      </c>
      <c r="V43" s="123" t="s">
        <v>160</v>
      </c>
      <c r="W43" s="63">
        <f t="shared" si="10"/>
        <v>0</v>
      </c>
      <c r="X43" s="53">
        <f t="shared" si="11"/>
        <v>0</v>
      </c>
      <c r="Y43" s="54" t="str">
        <f t="shared" si="12"/>
        <v/>
      </c>
      <c r="Z43" s="85">
        <f t="shared" si="13"/>
        <v>0</v>
      </c>
      <c r="AA43" s="63">
        <f t="shared" si="14"/>
        <v>0</v>
      </c>
      <c r="AB43" s="53">
        <f t="shared" si="15"/>
        <v>0</v>
      </c>
      <c r="AC43" s="54" t="str">
        <f t="shared" si="16"/>
        <v/>
      </c>
      <c r="AD43" s="85">
        <f t="shared" si="17"/>
        <v>0</v>
      </c>
      <c r="AE43" s="63">
        <f t="shared" si="18"/>
        <v>0</v>
      </c>
      <c r="AF43" s="53">
        <f t="shared" si="19"/>
        <v>0</v>
      </c>
      <c r="AG43" s="54" t="str">
        <f t="shared" si="20"/>
        <v/>
      </c>
      <c r="AH43" s="85">
        <f t="shared" si="21"/>
        <v>0</v>
      </c>
      <c r="AI43" s="63">
        <f t="shared" si="22"/>
        <v>0</v>
      </c>
      <c r="AJ43" s="53">
        <f t="shared" si="23"/>
        <v>0</v>
      </c>
      <c r="AK43" s="54" t="str">
        <f t="shared" si="24"/>
        <v/>
      </c>
      <c r="AL43" s="85">
        <f t="shared" si="25"/>
        <v>0</v>
      </c>
      <c r="AM43" s="63">
        <f t="shared" si="26"/>
        <v>0</v>
      </c>
      <c r="AN43" s="53">
        <f t="shared" si="27"/>
        <v>0</v>
      </c>
      <c r="AO43" s="54" t="str">
        <f t="shared" si="28"/>
        <v/>
      </c>
      <c r="AP43" s="85">
        <f t="shared" si="29"/>
        <v>0</v>
      </c>
      <c r="AQ43" s="63">
        <f t="shared" si="30"/>
        <v>0</v>
      </c>
      <c r="AR43" s="53">
        <f t="shared" si="31"/>
        <v>0</v>
      </c>
      <c r="AS43" s="54" t="str">
        <f t="shared" si="32"/>
        <v/>
      </c>
      <c r="AT43" s="85">
        <f t="shared" si="33"/>
        <v>0</v>
      </c>
      <c r="AU43" s="63">
        <f t="shared" si="34"/>
        <v>0</v>
      </c>
      <c r="AV43" s="53">
        <f t="shared" si="35"/>
        <v>0</v>
      </c>
      <c r="AW43" s="54" t="str">
        <f t="shared" si="36"/>
        <v/>
      </c>
      <c r="AX43" s="85">
        <f t="shared" si="37"/>
        <v>0</v>
      </c>
      <c r="AY43" s="63">
        <f t="shared" si="38"/>
        <v>0</v>
      </c>
      <c r="AZ43" s="53">
        <f t="shared" si="39"/>
        <v>0</v>
      </c>
      <c r="BA43" s="54" t="str">
        <f t="shared" si="40"/>
        <v/>
      </c>
      <c r="BB43" s="85">
        <f t="shared" si="41"/>
        <v>0</v>
      </c>
      <c r="BC43" s="63">
        <f t="shared" si="42"/>
        <v>0</v>
      </c>
      <c r="BD43" s="53">
        <f t="shared" si="43"/>
        <v>0</v>
      </c>
      <c r="BE43" s="54" t="str">
        <f t="shared" si="44"/>
        <v/>
      </c>
      <c r="BF43" s="85">
        <f t="shared" si="45"/>
        <v>0</v>
      </c>
      <c r="BG43" s="63">
        <f t="shared" si="46"/>
        <v>0</v>
      </c>
      <c r="BH43" s="53">
        <f t="shared" si="47"/>
        <v>0</v>
      </c>
      <c r="BI43" s="54" t="str">
        <f t="shared" si="48"/>
        <v/>
      </c>
      <c r="BJ43" s="85">
        <f t="shared" si="49"/>
        <v>0</v>
      </c>
      <c r="BK43" s="63">
        <f t="shared" si="50"/>
        <v>0</v>
      </c>
      <c r="BL43" s="53">
        <f t="shared" si="51"/>
        <v>0</v>
      </c>
      <c r="BM43" s="54" t="str">
        <f t="shared" si="52"/>
        <v/>
      </c>
      <c r="BN43" s="85">
        <f t="shared" si="53"/>
        <v>0</v>
      </c>
      <c r="BO43" s="63">
        <f t="shared" si="54"/>
        <v>0</v>
      </c>
      <c r="BP43" s="53">
        <f t="shared" si="55"/>
        <v>0</v>
      </c>
      <c r="BQ43" s="54" t="str">
        <f t="shared" si="56"/>
        <v/>
      </c>
      <c r="BR43" s="85">
        <f t="shared" si="57"/>
        <v>0</v>
      </c>
      <c r="BS43" s="60">
        <f t="shared" si="1"/>
        <v>0</v>
      </c>
      <c r="BT43" s="59">
        <f t="shared" si="2"/>
        <v>0</v>
      </c>
      <c r="BU43" s="57"/>
      <c r="BV43" s="44"/>
      <c r="BZ43" s="44"/>
      <c r="CA43" s="44"/>
      <c r="CB43" s="44"/>
      <c r="CC43" s="274">
        <f t="shared" si="64"/>
        <v>0</v>
      </c>
      <c r="CD43" s="280" t="str">
        <f t="shared" si="65"/>
        <v>청년외</v>
      </c>
      <c r="CE43" s="44"/>
    </row>
    <row r="44" spans="1:83" ht="16.5" hidden="1" customHeight="1">
      <c r="A44" s="23">
        <f t="shared" si="63"/>
        <v>40</v>
      </c>
      <c r="B44" s="143" t="s">
        <v>2</v>
      </c>
      <c r="C44" s="169"/>
      <c r="D44" s="170"/>
      <c r="E44" s="156" t="str">
        <f t="shared" si="4"/>
        <v/>
      </c>
      <c r="F44" s="30" t="str">
        <f t="shared" si="5"/>
        <v/>
      </c>
      <c r="G44" s="31" t="str">
        <f t="shared" si="6"/>
        <v/>
      </c>
      <c r="H44" s="147" t="str">
        <f t="shared" si="7"/>
        <v/>
      </c>
      <c r="I44" s="150"/>
      <c r="J44" s="151"/>
      <c r="K44" s="33" t="str">
        <f t="shared" si="8"/>
        <v/>
      </c>
      <c r="L44" s="33">
        <f t="shared" si="0"/>
        <v>0</v>
      </c>
      <c r="M44" s="35" t="str">
        <f t="shared" si="9"/>
        <v/>
      </c>
      <c r="N44" s="108"/>
      <c r="O44" s="178"/>
      <c r="P44" s="179"/>
      <c r="Q44" s="106" t="s">
        <v>160</v>
      </c>
      <c r="R44" s="107" t="s">
        <v>160</v>
      </c>
      <c r="S44" s="43"/>
      <c r="T44" s="122" t="s">
        <v>160</v>
      </c>
      <c r="U44" s="122" t="s">
        <v>160</v>
      </c>
      <c r="V44" s="123" t="s">
        <v>160</v>
      </c>
      <c r="W44" s="63">
        <f t="shared" si="10"/>
        <v>0</v>
      </c>
      <c r="X44" s="53">
        <f t="shared" si="11"/>
        <v>0</v>
      </c>
      <c r="Y44" s="54" t="str">
        <f t="shared" si="12"/>
        <v/>
      </c>
      <c r="Z44" s="85">
        <f t="shared" si="13"/>
        <v>0</v>
      </c>
      <c r="AA44" s="63">
        <f t="shared" si="14"/>
        <v>0</v>
      </c>
      <c r="AB44" s="53">
        <f t="shared" si="15"/>
        <v>0</v>
      </c>
      <c r="AC44" s="54" t="str">
        <f t="shared" si="16"/>
        <v/>
      </c>
      <c r="AD44" s="85">
        <f t="shared" si="17"/>
        <v>0</v>
      </c>
      <c r="AE44" s="63">
        <f t="shared" si="18"/>
        <v>0</v>
      </c>
      <c r="AF44" s="53">
        <f t="shared" si="19"/>
        <v>0</v>
      </c>
      <c r="AG44" s="54" t="str">
        <f t="shared" si="20"/>
        <v/>
      </c>
      <c r="AH44" s="85">
        <f t="shared" si="21"/>
        <v>0</v>
      </c>
      <c r="AI44" s="63">
        <f t="shared" si="22"/>
        <v>0</v>
      </c>
      <c r="AJ44" s="53">
        <f t="shared" si="23"/>
        <v>0</v>
      </c>
      <c r="AK44" s="54" t="str">
        <f t="shared" si="24"/>
        <v/>
      </c>
      <c r="AL44" s="85">
        <f t="shared" si="25"/>
        <v>0</v>
      </c>
      <c r="AM44" s="63">
        <f t="shared" si="26"/>
        <v>0</v>
      </c>
      <c r="AN44" s="53">
        <f t="shared" si="27"/>
        <v>0</v>
      </c>
      <c r="AO44" s="54" t="str">
        <f t="shared" si="28"/>
        <v/>
      </c>
      <c r="AP44" s="85">
        <f t="shared" si="29"/>
        <v>0</v>
      </c>
      <c r="AQ44" s="63">
        <f t="shared" si="30"/>
        <v>0</v>
      </c>
      <c r="AR44" s="53">
        <f t="shared" si="31"/>
        <v>0</v>
      </c>
      <c r="AS44" s="54" t="str">
        <f t="shared" si="32"/>
        <v/>
      </c>
      <c r="AT44" s="85">
        <f t="shared" si="33"/>
        <v>0</v>
      </c>
      <c r="AU44" s="63">
        <f t="shared" si="34"/>
        <v>0</v>
      </c>
      <c r="AV44" s="53">
        <f t="shared" si="35"/>
        <v>0</v>
      </c>
      <c r="AW44" s="54" t="str">
        <f t="shared" si="36"/>
        <v/>
      </c>
      <c r="AX44" s="85">
        <f t="shared" si="37"/>
        <v>0</v>
      </c>
      <c r="AY44" s="63">
        <f t="shared" si="38"/>
        <v>0</v>
      </c>
      <c r="AZ44" s="53">
        <f t="shared" si="39"/>
        <v>0</v>
      </c>
      <c r="BA44" s="54" t="str">
        <f t="shared" si="40"/>
        <v/>
      </c>
      <c r="BB44" s="85">
        <f t="shared" si="41"/>
        <v>0</v>
      </c>
      <c r="BC44" s="63">
        <f t="shared" si="42"/>
        <v>0</v>
      </c>
      <c r="BD44" s="53">
        <f t="shared" si="43"/>
        <v>0</v>
      </c>
      <c r="BE44" s="54" t="str">
        <f t="shared" si="44"/>
        <v/>
      </c>
      <c r="BF44" s="85">
        <f t="shared" si="45"/>
        <v>0</v>
      </c>
      <c r="BG44" s="63">
        <f t="shared" si="46"/>
        <v>0</v>
      </c>
      <c r="BH44" s="53">
        <f t="shared" si="47"/>
        <v>0</v>
      </c>
      <c r="BI44" s="54" t="str">
        <f t="shared" si="48"/>
        <v/>
      </c>
      <c r="BJ44" s="85">
        <f t="shared" si="49"/>
        <v>0</v>
      </c>
      <c r="BK44" s="63">
        <f t="shared" si="50"/>
        <v>0</v>
      </c>
      <c r="BL44" s="53">
        <f t="shared" si="51"/>
        <v>0</v>
      </c>
      <c r="BM44" s="54" t="str">
        <f t="shared" si="52"/>
        <v/>
      </c>
      <c r="BN44" s="85">
        <f t="shared" si="53"/>
        <v>0</v>
      </c>
      <c r="BO44" s="63">
        <f t="shared" si="54"/>
        <v>0</v>
      </c>
      <c r="BP44" s="53">
        <f t="shared" si="55"/>
        <v>0</v>
      </c>
      <c r="BQ44" s="54" t="str">
        <f t="shared" si="56"/>
        <v/>
      </c>
      <c r="BR44" s="85">
        <f t="shared" si="57"/>
        <v>0</v>
      </c>
      <c r="BS44" s="60">
        <f t="shared" si="1"/>
        <v>0</v>
      </c>
      <c r="BT44" s="59">
        <f t="shared" si="2"/>
        <v>0</v>
      </c>
      <c r="BU44" s="57"/>
      <c r="BV44" s="44"/>
      <c r="BZ44" s="44"/>
      <c r="CA44" s="44"/>
      <c r="CB44" s="44"/>
      <c r="CC44" s="274">
        <f t="shared" si="64"/>
        <v>0</v>
      </c>
      <c r="CD44" s="280" t="str">
        <f t="shared" si="65"/>
        <v>청년외</v>
      </c>
      <c r="CE44" s="44"/>
    </row>
    <row r="45" spans="1:83" ht="16.5" hidden="1" customHeight="1">
      <c r="A45" s="23">
        <f t="shared" si="63"/>
        <v>41</v>
      </c>
      <c r="B45" s="143" t="s">
        <v>3</v>
      </c>
      <c r="C45" s="171"/>
      <c r="D45" s="170"/>
      <c r="E45" s="156" t="str">
        <f t="shared" si="4"/>
        <v/>
      </c>
      <c r="F45" s="30" t="str">
        <f t="shared" si="5"/>
        <v/>
      </c>
      <c r="G45" s="31" t="str">
        <f t="shared" si="6"/>
        <v/>
      </c>
      <c r="H45" s="147" t="str">
        <f t="shared" si="7"/>
        <v/>
      </c>
      <c r="I45" s="152"/>
      <c r="J45" s="153"/>
      <c r="K45" s="33" t="str">
        <f t="shared" si="8"/>
        <v/>
      </c>
      <c r="L45" s="33">
        <f t="shared" si="0"/>
        <v>0</v>
      </c>
      <c r="M45" s="35" t="str">
        <f t="shared" si="9"/>
        <v/>
      </c>
      <c r="N45" s="108"/>
      <c r="O45" s="178"/>
      <c r="P45" s="179"/>
      <c r="Q45" s="106" t="s">
        <v>160</v>
      </c>
      <c r="R45" s="107" t="s">
        <v>160</v>
      </c>
      <c r="S45" s="43"/>
      <c r="T45" s="122" t="s">
        <v>160</v>
      </c>
      <c r="U45" s="122" t="s">
        <v>160</v>
      </c>
      <c r="V45" s="123" t="s">
        <v>160</v>
      </c>
      <c r="W45" s="63">
        <f t="shared" si="10"/>
        <v>0</v>
      </c>
      <c r="X45" s="53">
        <f t="shared" si="11"/>
        <v>0</v>
      </c>
      <c r="Y45" s="54" t="str">
        <f t="shared" si="12"/>
        <v/>
      </c>
      <c r="Z45" s="85">
        <f t="shared" si="13"/>
        <v>0</v>
      </c>
      <c r="AA45" s="63">
        <f t="shared" si="14"/>
        <v>0</v>
      </c>
      <c r="AB45" s="53">
        <f t="shared" si="15"/>
        <v>0</v>
      </c>
      <c r="AC45" s="54" t="str">
        <f t="shared" si="16"/>
        <v/>
      </c>
      <c r="AD45" s="85">
        <f t="shared" si="17"/>
        <v>0</v>
      </c>
      <c r="AE45" s="63">
        <f t="shared" si="18"/>
        <v>0</v>
      </c>
      <c r="AF45" s="53">
        <f t="shared" si="19"/>
        <v>0</v>
      </c>
      <c r="AG45" s="54" t="str">
        <f t="shared" si="20"/>
        <v/>
      </c>
      <c r="AH45" s="85">
        <f t="shared" si="21"/>
        <v>0</v>
      </c>
      <c r="AI45" s="63">
        <f t="shared" si="22"/>
        <v>0</v>
      </c>
      <c r="AJ45" s="53">
        <f t="shared" si="23"/>
        <v>0</v>
      </c>
      <c r="AK45" s="54" t="str">
        <f t="shared" si="24"/>
        <v/>
      </c>
      <c r="AL45" s="85">
        <f t="shared" si="25"/>
        <v>0</v>
      </c>
      <c r="AM45" s="63">
        <f t="shared" si="26"/>
        <v>0</v>
      </c>
      <c r="AN45" s="53">
        <f t="shared" si="27"/>
        <v>0</v>
      </c>
      <c r="AO45" s="54" t="str">
        <f t="shared" si="28"/>
        <v/>
      </c>
      <c r="AP45" s="85">
        <f t="shared" si="29"/>
        <v>0</v>
      </c>
      <c r="AQ45" s="63">
        <f t="shared" si="30"/>
        <v>0</v>
      </c>
      <c r="AR45" s="53">
        <f t="shared" si="31"/>
        <v>0</v>
      </c>
      <c r="AS45" s="54" t="str">
        <f t="shared" si="32"/>
        <v/>
      </c>
      <c r="AT45" s="85">
        <f t="shared" si="33"/>
        <v>0</v>
      </c>
      <c r="AU45" s="63">
        <f t="shared" si="34"/>
        <v>0</v>
      </c>
      <c r="AV45" s="53">
        <f t="shared" si="35"/>
        <v>0</v>
      </c>
      <c r="AW45" s="54" t="str">
        <f t="shared" si="36"/>
        <v/>
      </c>
      <c r="AX45" s="85">
        <f t="shared" si="37"/>
        <v>0</v>
      </c>
      <c r="AY45" s="63">
        <f t="shared" si="38"/>
        <v>0</v>
      </c>
      <c r="AZ45" s="53">
        <f t="shared" si="39"/>
        <v>0</v>
      </c>
      <c r="BA45" s="54" t="str">
        <f t="shared" si="40"/>
        <v/>
      </c>
      <c r="BB45" s="85">
        <f t="shared" si="41"/>
        <v>0</v>
      </c>
      <c r="BC45" s="63">
        <f t="shared" si="42"/>
        <v>0</v>
      </c>
      <c r="BD45" s="53">
        <f t="shared" si="43"/>
        <v>0</v>
      </c>
      <c r="BE45" s="54" t="str">
        <f t="shared" si="44"/>
        <v/>
      </c>
      <c r="BF45" s="85">
        <f t="shared" si="45"/>
        <v>0</v>
      </c>
      <c r="BG45" s="63">
        <f t="shared" si="46"/>
        <v>0</v>
      </c>
      <c r="BH45" s="53">
        <f t="shared" si="47"/>
        <v>0</v>
      </c>
      <c r="BI45" s="54" t="str">
        <f t="shared" si="48"/>
        <v/>
      </c>
      <c r="BJ45" s="85">
        <f t="shared" si="49"/>
        <v>0</v>
      </c>
      <c r="BK45" s="63">
        <f t="shared" si="50"/>
        <v>0</v>
      </c>
      <c r="BL45" s="53">
        <f t="shared" si="51"/>
        <v>0</v>
      </c>
      <c r="BM45" s="54" t="str">
        <f t="shared" si="52"/>
        <v/>
      </c>
      <c r="BN45" s="85">
        <f t="shared" si="53"/>
        <v>0</v>
      </c>
      <c r="BO45" s="63">
        <f t="shared" si="54"/>
        <v>0</v>
      </c>
      <c r="BP45" s="53">
        <f t="shared" si="55"/>
        <v>0</v>
      </c>
      <c r="BQ45" s="54" t="str">
        <f t="shared" si="56"/>
        <v/>
      </c>
      <c r="BR45" s="85">
        <f t="shared" si="57"/>
        <v>0</v>
      </c>
      <c r="BS45" s="60">
        <f t="shared" si="1"/>
        <v>0</v>
      </c>
      <c r="BT45" s="59">
        <f t="shared" si="2"/>
        <v>0</v>
      </c>
      <c r="BU45" s="57"/>
      <c r="BV45" s="44"/>
      <c r="BZ45" s="44"/>
      <c r="CA45" s="44"/>
      <c r="CB45" s="44"/>
      <c r="CC45" s="274">
        <f t="shared" si="64"/>
        <v>0</v>
      </c>
      <c r="CD45" s="280" t="str">
        <f t="shared" si="65"/>
        <v>청년외</v>
      </c>
      <c r="CE45" s="44"/>
    </row>
    <row r="46" spans="1:83" ht="16.5" hidden="1" customHeight="1">
      <c r="A46" s="23">
        <f t="shared" si="63"/>
        <v>42</v>
      </c>
      <c r="B46" s="143" t="s">
        <v>1</v>
      </c>
      <c r="C46" s="169"/>
      <c r="D46" s="170"/>
      <c r="E46" s="156" t="str">
        <f t="shared" si="4"/>
        <v/>
      </c>
      <c r="F46" s="30" t="str">
        <f t="shared" si="5"/>
        <v/>
      </c>
      <c r="G46" s="31" t="str">
        <f t="shared" si="6"/>
        <v/>
      </c>
      <c r="H46" s="147" t="str">
        <f t="shared" si="7"/>
        <v/>
      </c>
      <c r="I46" s="150"/>
      <c r="J46" s="151"/>
      <c r="K46" s="33" t="str">
        <f t="shared" si="8"/>
        <v/>
      </c>
      <c r="L46" s="33">
        <f t="shared" si="0"/>
        <v>0</v>
      </c>
      <c r="M46" s="35" t="str">
        <f t="shared" si="9"/>
        <v/>
      </c>
      <c r="N46" s="108"/>
      <c r="O46" s="178"/>
      <c r="P46" s="179"/>
      <c r="Q46" s="106" t="s">
        <v>160</v>
      </c>
      <c r="R46" s="107" t="s">
        <v>160</v>
      </c>
      <c r="S46" s="43"/>
      <c r="T46" s="122" t="s">
        <v>160</v>
      </c>
      <c r="U46" s="122" t="s">
        <v>160</v>
      </c>
      <c r="V46" s="123" t="s">
        <v>160</v>
      </c>
      <c r="W46" s="63">
        <f t="shared" si="10"/>
        <v>0</v>
      </c>
      <c r="X46" s="53">
        <f t="shared" si="11"/>
        <v>0</v>
      </c>
      <c r="Y46" s="54" t="str">
        <f t="shared" si="12"/>
        <v/>
      </c>
      <c r="Z46" s="85">
        <f t="shared" si="13"/>
        <v>0</v>
      </c>
      <c r="AA46" s="63">
        <f t="shared" si="14"/>
        <v>0</v>
      </c>
      <c r="AB46" s="53">
        <f t="shared" si="15"/>
        <v>0</v>
      </c>
      <c r="AC46" s="54" t="str">
        <f t="shared" si="16"/>
        <v/>
      </c>
      <c r="AD46" s="85">
        <f t="shared" si="17"/>
        <v>0</v>
      </c>
      <c r="AE46" s="63">
        <f t="shared" si="18"/>
        <v>0</v>
      </c>
      <c r="AF46" s="53">
        <f t="shared" si="19"/>
        <v>0</v>
      </c>
      <c r="AG46" s="54" t="str">
        <f t="shared" si="20"/>
        <v/>
      </c>
      <c r="AH46" s="85">
        <f t="shared" si="21"/>
        <v>0</v>
      </c>
      <c r="AI46" s="63">
        <f t="shared" si="22"/>
        <v>0</v>
      </c>
      <c r="AJ46" s="53">
        <f t="shared" si="23"/>
        <v>0</v>
      </c>
      <c r="AK46" s="54" t="str">
        <f t="shared" si="24"/>
        <v/>
      </c>
      <c r="AL46" s="85">
        <f t="shared" si="25"/>
        <v>0</v>
      </c>
      <c r="AM46" s="63">
        <f t="shared" si="26"/>
        <v>0</v>
      </c>
      <c r="AN46" s="53">
        <f t="shared" si="27"/>
        <v>0</v>
      </c>
      <c r="AO46" s="54" t="str">
        <f t="shared" si="28"/>
        <v/>
      </c>
      <c r="AP46" s="85">
        <f t="shared" si="29"/>
        <v>0</v>
      </c>
      <c r="AQ46" s="63">
        <f t="shared" si="30"/>
        <v>0</v>
      </c>
      <c r="AR46" s="53">
        <f t="shared" si="31"/>
        <v>0</v>
      </c>
      <c r="AS46" s="54" t="str">
        <f t="shared" si="32"/>
        <v/>
      </c>
      <c r="AT46" s="85">
        <f t="shared" si="33"/>
        <v>0</v>
      </c>
      <c r="AU46" s="63">
        <f t="shared" si="34"/>
        <v>0</v>
      </c>
      <c r="AV46" s="53">
        <f t="shared" si="35"/>
        <v>0</v>
      </c>
      <c r="AW46" s="54" t="str">
        <f t="shared" si="36"/>
        <v/>
      </c>
      <c r="AX46" s="85">
        <f t="shared" si="37"/>
        <v>0</v>
      </c>
      <c r="AY46" s="63">
        <f t="shared" si="38"/>
        <v>0</v>
      </c>
      <c r="AZ46" s="53">
        <f t="shared" si="39"/>
        <v>0</v>
      </c>
      <c r="BA46" s="54" t="str">
        <f t="shared" si="40"/>
        <v/>
      </c>
      <c r="BB46" s="85">
        <f t="shared" si="41"/>
        <v>0</v>
      </c>
      <c r="BC46" s="63">
        <f t="shared" si="42"/>
        <v>0</v>
      </c>
      <c r="BD46" s="53">
        <f t="shared" si="43"/>
        <v>0</v>
      </c>
      <c r="BE46" s="54" t="str">
        <f t="shared" si="44"/>
        <v/>
      </c>
      <c r="BF46" s="85">
        <f t="shared" si="45"/>
        <v>0</v>
      </c>
      <c r="BG46" s="63">
        <f t="shared" si="46"/>
        <v>0</v>
      </c>
      <c r="BH46" s="53">
        <f t="shared" si="47"/>
        <v>0</v>
      </c>
      <c r="BI46" s="54" t="str">
        <f t="shared" si="48"/>
        <v/>
      </c>
      <c r="BJ46" s="85">
        <f t="shared" si="49"/>
        <v>0</v>
      </c>
      <c r="BK46" s="63">
        <f t="shared" si="50"/>
        <v>0</v>
      </c>
      <c r="BL46" s="53">
        <f t="shared" si="51"/>
        <v>0</v>
      </c>
      <c r="BM46" s="54" t="str">
        <f t="shared" si="52"/>
        <v/>
      </c>
      <c r="BN46" s="85">
        <f t="shared" si="53"/>
        <v>0</v>
      </c>
      <c r="BO46" s="63">
        <f t="shared" si="54"/>
        <v>0</v>
      </c>
      <c r="BP46" s="53">
        <f t="shared" si="55"/>
        <v>0</v>
      </c>
      <c r="BQ46" s="54" t="str">
        <f t="shared" si="56"/>
        <v/>
      </c>
      <c r="BR46" s="85">
        <f t="shared" si="57"/>
        <v>0</v>
      </c>
      <c r="BS46" s="60">
        <f t="shared" si="1"/>
        <v>0</v>
      </c>
      <c r="BT46" s="59">
        <f t="shared" si="2"/>
        <v>0</v>
      </c>
      <c r="BU46" s="57"/>
      <c r="BV46" s="44"/>
      <c r="BZ46" s="44"/>
      <c r="CA46" s="44"/>
      <c r="CB46" s="44"/>
      <c r="CC46" s="274">
        <f t="shared" si="64"/>
        <v>0</v>
      </c>
      <c r="CD46" s="280" t="str">
        <f t="shared" si="65"/>
        <v>청년외</v>
      </c>
      <c r="CE46" s="44"/>
    </row>
    <row r="47" spans="1:83" ht="16.5" hidden="1" customHeight="1" thickBot="1">
      <c r="A47" s="23">
        <f t="shared" si="63"/>
        <v>43</v>
      </c>
      <c r="B47" s="143" t="s">
        <v>4</v>
      </c>
      <c r="C47" s="169"/>
      <c r="D47" s="170"/>
      <c r="E47" s="156" t="str">
        <f t="shared" si="4"/>
        <v/>
      </c>
      <c r="F47" s="30" t="str">
        <f t="shared" si="5"/>
        <v/>
      </c>
      <c r="G47" s="31" t="str">
        <f t="shared" si="6"/>
        <v/>
      </c>
      <c r="H47" s="147" t="str">
        <f t="shared" si="7"/>
        <v/>
      </c>
      <c r="I47" s="150"/>
      <c r="J47" s="151"/>
      <c r="K47" s="33" t="str">
        <f t="shared" si="8"/>
        <v/>
      </c>
      <c r="L47" s="33">
        <f t="shared" si="0"/>
        <v>0</v>
      </c>
      <c r="M47" s="35" t="str">
        <f t="shared" si="9"/>
        <v/>
      </c>
      <c r="N47" s="108"/>
      <c r="O47" s="180"/>
      <c r="P47" s="181"/>
      <c r="Q47" s="106" t="s">
        <v>160</v>
      </c>
      <c r="R47" s="107" t="s">
        <v>160</v>
      </c>
      <c r="S47" s="43"/>
      <c r="T47" s="122" t="s">
        <v>160</v>
      </c>
      <c r="U47" s="122" t="s">
        <v>160</v>
      </c>
      <c r="V47" s="123" t="s">
        <v>160</v>
      </c>
      <c r="W47" s="63">
        <f t="shared" si="10"/>
        <v>0</v>
      </c>
      <c r="X47" s="53">
        <f t="shared" si="11"/>
        <v>0</v>
      </c>
      <c r="Y47" s="54" t="str">
        <f t="shared" si="12"/>
        <v/>
      </c>
      <c r="Z47" s="85">
        <f t="shared" si="13"/>
        <v>0</v>
      </c>
      <c r="AA47" s="63">
        <f t="shared" si="14"/>
        <v>0</v>
      </c>
      <c r="AB47" s="53">
        <f t="shared" si="15"/>
        <v>0</v>
      </c>
      <c r="AC47" s="54" t="str">
        <f t="shared" si="16"/>
        <v/>
      </c>
      <c r="AD47" s="85">
        <f t="shared" si="17"/>
        <v>0</v>
      </c>
      <c r="AE47" s="63">
        <f t="shared" si="18"/>
        <v>0</v>
      </c>
      <c r="AF47" s="53">
        <f t="shared" si="19"/>
        <v>0</v>
      </c>
      <c r="AG47" s="54" t="str">
        <f t="shared" si="20"/>
        <v/>
      </c>
      <c r="AH47" s="85">
        <f t="shared" si="21"/>
        <v>0</v>
      </c>
      <c r="AI47" s="63">
        <f t="shared" si="22"/>
        <v>0</v>
      </c>
      <c r="AJ47" s="53">
        <f t="shared" si="23"/>
        <v>0</v>
      </c>
      <c r="AK47" s="54" t="str">
        <f t="shared" si="24"/>
        <v/>
      </c>
      <c r="AL47" s="85">
        <f t="shared" si="25"/>
        <v>0</v>
      </c>
      <c r="AM47" s="63">
        <f t="shared" si="26"/>
        <v>0</v>
      </c>
      <c r="AN47" s="53">
        <f t="shared" si="27"/>
        <v>0</v>
      </c>
      <c r="AO47" s="54" t="str">
        <f t="shared" si="28"/>
        <v/>
      </c>
      <c r="AP47" s="85">
        <f t="shared" si="29"/>
        <v>0</v>
      </c>
      <c r="AQ47" s="63">
        <f t="shared" si="30"/>
        <v>0</v>
      </c>
      <c r="AR47" s="53">
        <f t="shared" si="31"/>
        <v>0</v>
      </c>
      <c r="AS47" s="54" t="str">
        <f t="shared" si="32"/>
        <v/>
      </c>
      <c r="AT47" s="85">
        <f t="shared" si="33"/>
        <v>0</v>
      </c>
      <c r="AU47" s="63">
        <f t="shared" si="34"/>
        <v>0</v>
      </c>
      <c r="AV47" s="53">
        <f t="shared" si="35"/>
        <v>0</v>
      </c>
      <c r="AW47" s="54" t="str">
        <f t="shared" si="36"/>
        <v/>
      </c>
      <c r="AX47" s="85">
        <f t="shared" si="37"/>
        <v>0</v>
      </c>
      <c r="AY47" s="63">
        <f t="shared" si="38"/>
        <v>0</v>
      </c>
      <c r="AZ47" s="53">
        <f t="shared" si="39"/>
        <v>0</v>
      </c>
      <c r="BA47" s="54" t="str">
        <f t="shared" si="40"/>
        <v/>
      </c>
      <c r="BB47" s="85">
        <f t="shared" si="41"/>
        <v>0</v>
      </c>
      <c r="BC47" s="63">
        <f t="shared" si="42"/>
        <v>0</v>
      </c>
      <c r="BD47" s="53">
        <f t="shared" si="43"/>
        <v>0</v>
      </c>
      <c r="BE47" s="54" t="str">
        <f t="shared" si="44"/>
        <v/>
      </c>
      <c r="BF47" s="85">
        <f t="shared" si="45"/>
        <v>0</v>
      </c>
      <c r="BG47" s="63">
        <f t="shared" si="46"/>
        <v>0</v>
      </c>
      <c r="BH47" s="53">
        <f t="shared" si="47"/>
        <v>0</v>
      </c>
      <c r="BI47" s="54" t="str">
        <f t="shared" si="48"/>
        <v/>
      </c>
      <c r="BJ47" s="85">
        <f t="shared" si="49"/>
        <v>0</v>
      </c>
      <c r="BK47" s="63">
        <f t="shared" si="50"/>
        <v>0</v>
      </c>
      <c r="BL47" s="53">
        <f t="shared" si="51"/>
        <v>0</v>
      </c>
      <c r="BM47" s="54" t="str">
        <f t="shared" si="52"/>
        <v/>
      </c>
      <c r="BN47" s="85">
        <f t="shared" si="53"/>
        <v>0</v>
      </c>
      <c r="BO47" s="63">
        <f t="shared" si="54"/>
        <v>0</v>
      </c>
      <c r="BP47" s="53">
        <f t="shared" si="55"/>
        <v>0</v>
      </c>
      <c r="BQ47" s="54" t="str">
        <f t="shared" si="56"/>
        <v/>
      </c>
      <c r="BR47" s="85">
        <f t="shared" si="57"/>
        <v>0</v>
      </c>
      <c r="BS47" s="60">
        <f t="shared" si="1"/>
        <v>0</v>
      </c>
      <c r="BT47" s="59">
        <f t="shared" si="2"/>
        <v>0</v>
      </c>
      <c r="BU47" s="57"/>
      <c r="BV47" s="44"/>
      <c r="BZ47" s="44"/>
      <c r="CA47" s="44"/>
      <c r="CB47" s="44"/>
      <c r="CC47" s="274">
        <f t="shared" si="64"/>
        <v>0</v>
      </c>
      <c r="CD47" s="280" t="str">
        <f t="shared" si="65"/>
        <v>청년외</v>
      </c>
      <c r="CE47" s="44"/>
    </row>
    <row r="48" spans="1:83" ht="16.5" hidden="1" customHeight="1">
      <c r="A48" s="23">
        <f t="shared" si="63"/>
        <v>44</v>
      </c>
      <c r="B48" s="143" t="s">
        <v>5</v>
      </c>
      <c r="C48" s="169"/>
      <c r="D48" s="170"/>
      <c r="E48" s="156" t="str">
        <f t="shared" si="4"/>
        <v/>
      </c>
      <c r="F48" s="30" t="str">
        <f t="shared" si="5"/>
        <v/>
      </c>
      <c r="G48" s="31" t="str">
        <f t="shared" si="6"/>
        <v/>
      </c>
      <c r="H48" s="147" t="str">
        <f t="shared" si="7"/>
        <v/>
      </c>
      <c r="I48" s="150"/>
      <c r="J48" s="151"/>
      <c r="K48" s="33" t="str">
        <f t="shared" si="8"/>
        <v/>
      </c>
      <c r="L48" s="33">
        <f t="shared" si="0"/>
        <v>0</v>
      </c>
      <c r="M48" s="35" t="str">
        <f t="shared" si="9"/>
        <v/>
      </c>
      <c r="N48" s="108"/>
      <c r="O48" s="178"/>
      <c r="P48" s="179"/>
      <c r="Q48" s="106" t="s">
        <v>160</v>
      </c>
      <c r="R48" s="107" t="s">
        <v>160</v>
      </c>
      <c r="S48" s="43"/>
      <c r="T48" s="122" t="s">
        <v>160</v>
      </c>
      <c r="U48" s="122" t="s">
        <v>160</v>
      </c>
      <c r="V48" s="123" t="s">
        <v>160</v>
      </c>
      <c r="W48" s="63">
        <f t="shared" si="10"/>
        <v>0</v>
      </c>
      <c r="X48" s="53">
        <f t="shared" si="11"/>
        <v>0</v>
      </c>
      <c r="Y48" s="54" t="str">
        <f t="shared" si="12"/>
        <v/>
      </c>
      <c r="Z48" s="85">
        <f t="shared" si="13"/>
        <v>0</v>
      </c>
      <c r="AA48" s="63">
        <f t="shared" si="14"/>
        <v>0</v>
      </c>
      <c r="AB48" s="53">
        <f t="shared" si="15"/>
        <v>0</v>
      </c>
      <c r="AC48" s="54" t="str">
        <f t="shared" si="16"/>
        <v/>
      </c>
      <c r="AD48" s="85">
        <f t="shared" si="17"/>
        <v>0</v>
      </c>
      <c r="AE48" s="63">
        <f t="shared" si="18"/>
        <v>0</v>
      </c>
      <c r="AF48" s="53">
        <f t="shared" si="19"/>
        <v>0</v>
      </c>
      <c r="AG48" s="54" t="str">
        <f t="shared" si="20"/>
        <v/>
      </c>
      <c r="AH48" s="85">
        <f t="shared" si="21"/>
        <v>0</v>
      </c>
      <c r="AI48" s="63">
        <f t="shared" si="22"/>
        <v>0</v>
      </c>
      <c r="AJ48" s="53">
        <f t="shared" si="23"/>
        <v>0</v>
      </c>
      <c r="AK48" s="54" t="str">
        <f t="shared" si="24"/>
        <v/>
      </c>
      <c r="AL48" s="85">
        <f t="shared" si="25"/>
        <v>0</v>
      </c>
      <c r="AM48" s="63">
        <f t="shared" si="26"/>
        <v>0</v>
      </c>
      <c r="AN48" s="53">
        <f t="shared" si="27"/>
        <v>0</v>
      </c>
      <c r="AO48" s="54" t="str">
        <f t="shared" si="28"/>
        <v/>
      </c>
      <c r="AP48" s="85">
        <f t="shared" si="29"/>
        <v>0</v>
      </c>
      <c r="AQ48" s="63">
        <f t="shared" si="30"/>
        <v>0</v>
      </c>
      <c r="AR48" s="53">
        <f t="shared" si="31"/>
        <v>0</v>
      </c>
      <c r="AS48" s="54" t="str">
        <f t="shared" si="32"/>
        <v/>
      </c>
      <c r="AT48" s="85">
        <f t="shared" si="33"/>
        <v>0</v>
      </c>
      <c r="AU48" s="63">
        <f t="shared" si="34"/>
        <v>0</v>
      </c>
      <c r="AV48" s="53">
        <f t="shared" si="35"/>
        <v>0</v>
      </c>
      <c r="AW48" s="54" t="str">
        <f t="shared" si="36"/>
        <v/>
      </c>
      <c r="AX48" s="85">
        <f t="shared" si="37"/>
        <v>0</v>
      </c>
      <c r="AY48" s="63">
        <f t="shared" si="38"/>
        <v>0</v>
      </c>
      <c r="AZ48" s="53">
        <f t="shared" si="39"/>
        <v>0</v>
      </c>
      <c r="BA48" s="54" t="str">
        <f t="shared" si="40"/>
        <v/>
      </c>
      <c r="BB48" s="85">
        <f t="shared" si="41"/>
        <v>0</v>
      </c>
      <c r="BC48" s="63">
        <f t="shared" si="42"/>
        <v>0</v>
      </c>
      <c r="BD48" s="53">
        <f t="shared" si="43"/>
        <v>0</v>
      </c>
      <c r="BE48" s="54" t="str">
        <f t="shared" si="44"/>
        <v/>
      </c>
      <c r="BF48" s="85">
        <f t="shared" si="45"/>
        <v>0</v>
      </c>
      <c r="BG48" s="63">
        <f t="shared" si="46"/>
        <v>0</v>
      </c>
      <c r="BH48" s="53">
        <f t="shared" si="47"/>
        <v>0</v>
      </c>
      <c r="BI48" s="54" t="str">
        <f t="shared" si="48"/>
        <v/>
      </c>
      <c r="BJ48" s="85">
        <f t="shared" si="49"/>
        <v>0</v>
      </c>
      <c r="BK48" s="63">
        <f t="shared" si="50"/>
        <v>0</v>
      </c>
      <c r="BL48" s="53">
        <f t="shared" si="51"/>
        <v>0</v>
      </c>
      <c r="BM48" s="54" t="str">
        <f t="shared" si="52"/>
        <v/>
      </c>
      <c r="BN48" s="85">
        <f t="shared" si="53"/>
        <v>0</v>
      </c>
      <c r="BO48" s="63">
        <f t="shared" si="54"/>
        <v>0</v>
      </c>
      <c r="BP48" s="53">
        <f t="shared" si="55"/>
        <v>0</v>
      </c>
      <c r="BQ48" s="54" t="str">
        <f t="shared" si="56"/>
        <v/>
      </c>
      <c r="BR48" s="85">
        <f t="shared" si="57"/>
        <v>0</v>
      </c>
      <c r="BS48" s="60">
        <f t="shared" si="1"/>
        <v>0</v>
      </c>
      <c r="BT48" s="59">
        <f t="shared" si="2"/>
        <v>0</v>
      </c>
      <c r="BU48" s="57"/>
      <c r="BV48" s="44"/>
      <c r="BZ48" s="44"/>
      <c r="CA48" s="44"/>
      <c r="CB48" s="44"/>
      <c r="CC48" s="274">
        <f t="shared" si="64"/>
        <v>0</v>
      </c>
      <c r="CD48" s="280" t="str">
        <f t="shared" si="65"/>
        <v>청년외</v>
      </c>
      <c r="CE48" s="44"/>
    </row>
    <row r="49" spans="1:83" ht="16.5" hidden="1" customHeight="1">
      <c r="A49" s="23">
        <f t="shared" si="63"/>
        <v>45</v>
      </c>
      <c r="B49" s="143" t="s">
        <v>6</v>
      </c>
      <c r="C49" s="169"/>
      <c r="D49" s="170"/>
      <c r="E49" s="156" t="str">
        <f t="shared" si="4"/>
        <v/>
      </c>
      <c r="F49" s="30" t="str">
        <f t="shared" si="5"/>
        <v/>
      </c>
      <c r="G49" s="31" t="str">
        <f t="shared" si="6"/>
        <v/>
      </c>
      <c r="H49" s="147" t="str">
        <f t="shared" si="7"/>
        <v/>
      </c>
      <c r="I49" s="150"/>
      <c r="J49" s="151"/>
      <c r="K49" s="33" t="str">
        <f t="shared" si="8"/>
        <v/>
      </c>
      <c r="L49" s="33">
        <f t="shared" si="0"/>
        <v>0</v>
      </c>
      <c r="M49" s="35" t="str">
        <f t="shared" si="9"/>
        <v/>
      </c>
      <c r="N49" s="108"/>
      <c r="O49" s="178"/>
      <c r="P49" s="179"/>
      <c r="Q49" s="106" t="s">
        <v>160</v>
      </c>
      <c r="R49" s="107" t="s">
        <v>160</v>
      </c>
      <c r="S49" s="43"/>
      <c r="T49" s="122" t="s">
        <v>160</v>
      </c>
      <c r="U49" s="122" t="s">
        <v>160</v>
      </c>
      <c r="V49" s="123" t="s">
        <v>160</v>
      </c>
      <c r="W49" s="63">
        <f t="shared" si="10"/>
        <v>0</v>
      </c>
      <c r="X49" s="53">
        <f t="shared" si="11"/>
        <v>0</v>
      </c>
      <c r="Y49" s="54" t="str">
        <f t="shared" si="12"/>
        <v/>
      </c>
      <c r="Z49" s="85">
        <f t="shared" si="13"/>
        <v>0</v>
      </c>
      <c r="AA49" s="63">
        <f t="shared" si="14"/>
        <v>0</v>
      </c>
      <c r="AB49" s="53">
        <f t="shared" si="15"/>
        <v>0</v>
      </c>
      <c r="AC49" s="54" t="str">
        <f t="shared" si="16"/>
        <v/>
      </c>
      <c r="AD49" s="85">
        <f t="shared" si="17"/>
        <v>0</v>
      </c>
      <c r="AE49" s="63">
        <f t="shared" si="18"/>
        <v>0</v>
      </c>
      <c r="AF49" s="53">
        <f t="shared" si="19"/>
        <v>0</v>
      </c>
      <c r="AG49" s="54" t="str">
        <f t="shared" si="20"/>
        <v/>
      </c>
      <c r="AH49" s="85">
        <f t="shared" si="21"/>
        <v>0</v>
      </c>
      <c r="AI49" s="63">
        <f t="shared" si="22"/>
        <v>0</v>
      </c>
      <c r="AJ49" s="53">
        <f t="shared" si="23"/>
        <v>0</v>
      </c>
      <c r="AK49" s="54" t="str">
        <f t="shared" si="24"/>
        <v/>
      </c>
      <c r="AL49" s="85">
        <f t="shared" si="25"/>
        <v>0</v>
      </c>
      <c r="AM49" s="63">
        <f t="shared" si="26"/>
        <v>0</v>
      </c>
      <c r="AN49" s="53">
        <f t="shared" si="27"/>
        <v>0</v>
      </c>
      <c r="AO49" s="54" t="str">
        <f t="shared" si="28"/>
        <v/>
      </c>
      <c r="AP49" s="85">
        <f t="shared" si="29"/>
        <v>0</v>
      </c>
      <c r="AQ49" s="63">
        <f t="shared" si="30"/>
        <v>0</v>
      </c>
      <c r="AR49" s="53">
        <f t="shared" si="31"/>
        <v>0</v>
      </c>
      <c r="AS49" s="54" t="str">
        <f t="shared" si="32"/>
        <v/>
      </c>
      <c r="AT49" s="85">
        <f t="shared" si="33"/>
        <v>0</v>
      </c>
      <c r="AU49" s="63">
        <f t="shared" si="34"/>
        <v>0</v>
      </c>
      <c r="AV49" s="53">
        <f t="shared" si="35"/>
        <v>0</v>
      </c>
      <c r="AW49" s="54" t="str">
        <f t="shared" si="36"/>
        <v/>
      </c>
      <c r="AX49" s="85">
        <f t="shared" si="37"/>
        <v>0</v>
      </c>
      <c r="AY49" s="63">
        <f t="shared" si="38"/>
        <v>0</v>
      </c>
      <c r="AZ49" s="53">
        <f t="shared" si="39"/>
        <v>0</v>
      </c>
      <c r="BA49" s="54" t="str">
        <f t="shared" si="40"/>
        <v/>
      </c>
      <c r="BB49" s="85">
        <f t="shared" si="41"/>
        <v>0</v>
      </c>
      <c r="BC49" s="63">
        <f t="shared" si="42"/>
        <v>0</v>
      </c>
      <c r="BD49" s="53">
        <f t="shared" si="43"/>
        <v>0</v>
      </c>
      <c r="BE49" s="54" t="str">
        <f t="shared" si="44"/>
        <v/>
      </c>
      <c r="BF49" s="85">
        <f t="shared" si="45"/>
        <v>0</v>
      </c>
      <c r="BG49" s="63">
        <f t="shared" si="46"/>
        <v>0</v>
      </c>
      <c r="BH49" s="53">
        <f t="shared" si="47"/>
        <v>0</v>
      </c>
      <c r="BI49" s="54" t="str">
        <f t="shared" si="48"/>
        <v/>
      </c>
      <c r="BJ49" s="85">
        <f t="shared" si="49"/>
        <v>0</v>
      </c>
      <c r="BK49" s="63">
        <f t="shared" si="50"/>
        <v>0</v>
      </c>
      <c r="BL49" s="53">
        <f t="shared" si="51"/>
        <v>0</v>
      </c>
      <c r="BM49" s="54" t="str">
        <f t="shared" si="52"/>
        <v/>
      </c>
      <c r="BN49" s="85">
        <f t="shared" si="53"/>
        <v>0</v>
      </c>
      <c r="BO49" s="63">
        <f t="shared" si="54"/>
        <v>0</v>
      </c>
      <c r="BP49" s="53">
        <f t="shared" si="55"/>
        <v>0</v>
      </c>
      <c r="BQ49" s="54" t="str">
        <f t="shared" si="56"/>
        <v/>
      </c>
      <c r="BR49" s="85">
        <f t="shared" si="57"/>
        <v>0</v>
      </c>
      <c r="BS49" s="60">
        <f t="shared" si="1"/>
        <v>0</v>
      </c>
      <c r="BT49" s="59">
        <f t="shared" si="2"/>
        <v>0</v>
      </c>
      <c r="BU49" s="57"/>
      <c r="BV49" s="44"/>
      <c r="BZ49" s="44"/>
      <c r="CA49" s="44"/>
      <c r="CB49" s="44"/>
      <c r="CC49" s="274">
        <f t="shared" si="64"/>
        <v>0</v>
      </c>
      <c r="CD49" s="280" t="str">
        <f t="shared" si="65"/>
        <v>청년외</v>
      </c>
      <c r="CE49" s="44"/>
    </row>
    <row r="50" spans="1:83" ht="16.5" hidden="1" customHeight="1">
      <c r="A50" s="23">
        <f t="shared" si="63"/>
        <v>46</v>
      </c>
      <c r="B50" s="143" t="s">
        <v>7</v>
      </c>
      <c r="C50" s="169"/>
      <c r="D50" s="170"/>
      <c r="E50" s="156" t="str">
        <f t="shared" si="4"/>
        <v/>
      </c>
      <c r="F50" s="30" t="str">
        <f t="shared" si="5"/>
        <v/>
      </c>
      <c r="G50" s="31" t="str">
        <f t="shared" si="6"/>
        <v/>
      </c>
      <c r="H50" s="147" t="str">
        <f t="shared" si="7"/>
        <v/>
      </c>
      <c r="I50" s="150"/>
      <c r="J50" s="151"/>
      <c r="K50" s="33" t="str">
        <f t="shared" si="8"/>
        <v/>
      </c>
      <c r="L50" s="33">
        <f t="shared" si="0"/>
        <v>0</v>
      </c>
      <c r="M50" s="35" t="str">
        <f t="shared" si="9"/>
        <v/>
      </c>
      <c r="N50" s="108"/>
      <c r="O50" s="178"/>
      <c r="P50" s="179"/>
      <c r="Q50" s="106" t="s">
        <v>160</v>
      </c>
      <c r="R50" s="107" t="s">
        <v>160</v>
      </c>
      <c r="S50" s="43"/>
      <c r="T50" s="122" t="s">
        <v>160</v>
      </c>
      <c r="U50" s="122" t="s">
        <v>160</v>
      </c>
      <c r="V50" s="123" t="s">
        <v>160</v>
      </c>
      <c r="W50" s="63">
        <f t="shared" si="10"/>
        <v>0</v>
      </c>
      <c r="X50" s="53">
        <f t="shared" si="11"/>
        <v>0</v>
      </c>
      <c r="Y50" s="54" t="str">
        <f t="shared" si="12"/>
        <v/>
      </c>
      <c r="Z50" s="85">
        <f t="shared" si="13"/>
        <v>0</v>
      </c>
      <c r="AA50" s="63">
        <f t="shared" si="14"/>
        <v>0</v>
      </c>
      <c r="AB50" s="53">
        <f t="shared" si="15"/>
        <v>0</v>
      </c>
      <c r="AC50" s="54" t="str">
        <f t="shared" si="16"/>
        <v/>
      </c>
      <c r="AD50" s="85">
        <f t="shared" si="17"/>
        <v>0</v>
      </c>
      <c r="AE50" s="63">
        <f t="shared" si="18"/>
        <v>0</v>
      </c>
      <c r="AF50" s="53">
        <f t="shared" si="19"/>
        <v>0</v>
      </c>
      <c r="AG50" s="54" t="str">
        <f t="shared" si="20"/>
        <v/>
      </c>
      <c r="AH50" s="85">
        <f t="shared" si="21"/>
        <v>0</v>
      </c>
      <c r="AI50" s="63">
        <f t="shared" si="22"/>
        <v>0</v>
      </c>
      <c r="AJ50" s="53">
        <f t="shared" si="23"/>
        <v>0</v>
      </c>
      <c r="AK50" s="54" t="str">
        <f t="shared" si="24"/>
        <v/>
      </c>
      <c r="AL50" s="85">
        <f t="shared" si="25"/>
        <v>0</v>
      </c>
      <c r="AM50" s="63">
        <f t="shared" si="26"/>
        <v>0</v>
      </c>
      <c r="AN50" s="53">
        <f t="shared" si="27"/>
        <v>0</v>
      </c>
      <c r="AO50" s="54" t="str">
        <f t="shared" si="28"/>
        <v/>
      </c>
      <c r="AP50" s="85">
        <f t="shared" si="29"/>
        <v>0</v>
      </c>
      <c r="AQ50" s="63">
        <f t="shared" si="30"/>
        <v>0</v>
      </c>
      <c r="AR50" s="53">
        <f t="shared" si="31"/>
        <v>0</v>
      </c>
      <c r="AS50" s="54" t="str">
        <f t="shared" si="32"/>
        <v/>
      </c>
      <c r="AT50" s="85">
        <f t="shared" si="33"/>
        <v>0</v>
      </c>
      <c r="AU50" s="63">
        <f t="shared" si="34"/>
        <v>0</v>
      </c>
      <c r="AV50" s="53">
        <f t="shared" si="35"/>
        <v>0</v>
      </c>
      <c r="AW50" s="54" t="str">
        <f t="shared" si="36"/>
        <v/>
      </c>
      <c r="AX50" s="85">
        <f t="shared" si="37"/>
        <v>0</v>
      </c>
      <c r="AY50" s="63">
        <f t="shared" si="38"/>
        <v>0</v>
      </c>
      <c r="AZ50" s="53">
        <f t="shared" si="39"/>
        <v>0</v>
      </c>
      <c r="BA50" s="54" t="str">
        <f t="shared" si="40"/>
        <v/>
      </c>
      <c r="BB50" s="85">
        <f t="shared" si="41"/>
        <v>0</v>
      </c>
      <c r="BC50" s="63">
        <f t="shared" si="42"/>
        <v>0</v>
      </c>
      <c r="BD50" s="53">
        <f t="shared" si="43"/>
        <v>0</v>
      </c>
      <c r="BE50" s="54" t="str">
        <f t="shared" si="44"/>
        <v/>
      </c>
      <c r="BF50" s="85">
        <f t="shared" si="45"/>
        <v>0</v>
      </c>
      <c r="BG50" s="63">
        <f t="shared" si="46"/>
        <v>0</v>
      </c>
      <c r="BH50" s="53">
        <f t="shared" si="47"/>
        <v>0</v>
      </c>
      <c r="BI50" s="54" t="str">
        <f t="shared" si="48"/>
        <v/>
      </c>
      <c r="BJ50" s="85">
        <f t="shared" si="49"/>
        <v>0</v>
      </c>
      <c r="BK50" s="63">
        <f t="shared" si="50"/>
        <v>0</v>
      </c>
      <c r="BL50" s="53">
        <f t="shared" si="51"/>
        <v>0</v>
      </c>
      <c r="BM50" s="54" t="str">
        <f t="shared" si="52"/>
        <v/>
      </c>
      <c r="BN50" s="85">
        <f t="shared" si="53"/>
        <v>0</v>
      </c>
      <c r="BO50" s="63">
        <f t="shared" si="54"/>
        <v>0</v>
      </c>
      <c r="BP50" s="53">
        <f t="shared" si="55"/>
        <v>0</v>
      </c>
      <c r="BQ50" s="54" t="str">
        <f t="shared" si="56"/>
        <v/>
      </c>
      <c r="BR50" s="85">
        <f t="shared" si="57"/>
        <v>0</v>
      </c>
      <c r="BS50" s="60">
        <f t="shared" si="1"/>
        <v>0</v>
      </c>
      <c r="BT50" s="59">
        <f t="shared" si="2"/>
        <v>0</v>
      </c>
      <c r="BU50" s="57"/>
      <c r="BV50" s="44"/>
      <c r="BZ50" s="44"/>
      <c r="CA50" s="44"/>
      <c r="CB50" s="44"/>
      <c r="CC50" s="274">
        <f t="shared" si="64"/>
        <v>0</v>
      </c>
      <c r="CD50" s="280" t="str">
        <f t="shared" si="65"/>
        <v>청년외</v>
      </c>
      <c r="CE50" s="44"/>
    </row>
    <row r="51" spans="1:83" ht="16.5" hidden="1" customHeight="1">
      <c r="A51" s="23">
        <f t="shared" si="63"/>
        <v>47</v>
      </c>
      <c r="B51" s="143" t="s">
        <v>2</v>
      </c>
      <c r="C51" s="169"/>
      <c r="D51" s="170"/>
      <c r="E51" s="156" t="str">
        <f t="shared" si="4"/>
        <v/>
      </c>
      <c r="F51" s="30" t="str">
        <f t="shared" si="5"/>
        <v/>
      </c>
      <c r="G51" s="31" t="str">
        <f t="shared" si="6"/>
        <v/>
      </c>
      <c r="H51" s="147" t="str">
        <f t="shared" si="7"/>
        <v/>
      </c>
      <c r="I51" s="150"/>
      <c r="J51" s="151"/>
      <c r="K51" s="33" t="str">
        <f t="shared" si="8"/>
        <v/>
      </c>
      <c r="L51" s="33">
        <f t="shared" si="0"/>
        <v>0</v>
      </c>
      <c r="M51" s="35" t="str">
        <f t="shared" si="9"/>
        <v/>
      </c>
      <c r="N51" s="108"/>
      <c r="O51" s="178"/>
      <c r="P51" s="179"/>
      <c r="Q51" s="106" t="s">
        <v>160</v>
      </c>
      <c r="R51" s="107" t="s">
        <v>160</v>
      </c>
      <c r="S51" s="43"/>
      <c r="T51" s="122" t="s">
        <v>160</v>
      </c>
      <c r="U51" s="122" t="s">
        <v>160</v>
      </c>
      <c r="V51" s="123" t="s">
        <v>160</v>
      </c>
      <c r="W51" s="63">
        <f t="shared" si="10"/>
        <v>0</v>
      </c>
      <c r="X51" s="53">
        <f t="shared" si="11"/>
        <v>0</v>
      </c>
      <c r="Y51" s="54" t="str">
        <f t="shared" si="12"/>
        <v/>
      </c>
      <c r="Z51" s="85">
        <f t="shared" si="13"/>
        <v>0</v>
      </c>
      <c r="AA51" s="63">
        <f t="shared" si="14"/>
        <v>0</v>
      </c>
      <c r="AB51" s="53">
        <f t="shared" si="15"/>
        <v>0</v>
      </c>
      <c r="AC51" s="54" t="str">
        <f t="shared" si="16"/>
        <v/>
      </c>
      <c r="AD51" s="85">
        <f t="shared" si="17"/>
        <v>0</v>
      </c>
      <c r="AE51" s="63">
        <f t="shared" si="18"/>
        <v>0</v>
      </c>
      <c r="AF51" s="53">
        <f t="shared" si="19"/>
        <v>0</v>
      </c>
      <c r="AG51" s="54" t="str">
        <f t="shared" si="20"/>
        <v/>
      </c>
      <c r="AH51" s="85">
        <f t="shared" si="21"/>
        <v>0</v>
      </c>
      <c r="AI51" s="63">
        <f t="shared" si="22"/>
        <v>0</v>
      </c>
      <c r="AJ51" s="53">
        <f t="shared" si="23"/>
        <v>0</v>
      </c>
      <c r="AK51" s="54" t="str">
        <f t="shared" si="24"/>
        <v/>
      </c>
      <c r="AL51" s="85">
        <f t="shared" si="25"/>
        <v>0</v>
      </c>
      <c r="AM51" s="63">
        <f t="shared" si="26"/>
        <v>0</v>
      </c>
      <c r="AN51" s="53">
        <f t="shared" si="27"/>
        <v>0</v>
      </c>
      <c r="AO51" s="54" t="str">
        <f t="shared" si="28"/>
        <v/>
      </c>
      <c r="AP51" s="85">
        <f t="shared" si="29"/>
        <v>0</v>
      </c>
      <c r="AQ51" s="63">
        <f t="shared" si="30"/>
        <v>0</v>
      </c>
      <c r="AR51" s="53">
        <f t="shared" si="31"/>
        <v>0</v>
      </c>
      <c r="AS51" s="54" t="str">
        <f t="shared" si="32"/>
        <v/>
      </c>
      <c r="AT51" s="85">
        <f t="shared" si="33"/>
        <v>0</v>
      </c>
      <c r="AU51" s="63">
        <f t="shared" si="34"/>
        <v>0</v>
      </c>
      <c r="AV51" s="53">
        <f t="shared" si="35"/>
        <v>0</v>
      </c>
      <c r="AW51" s="54" t="str">
        <f t="shared" si="36"/>
        <v/>
      </c>
      <c r="AX51" s="85">
        <f t="shared" si="37"/>
        <v>0</v>
      </c>
      <c r="AY51" s="63">
        <f t="shared" si="38"/>
        <v>0</v>
      </c>
      <c r="AZ51" s="53">
        <f t="shared" si="39"/>
        <v>0</v>
      </c>
      <c r="BA51" s="54" t="str">
        <f t="shared" si="40"/>
        <v/>
      </c>
      <c r="BB51" s="85">
        <f t="shared" si="41"/>
        <v>0</v>
      </c>
      <c r="BC51" s="63">
        <f t="shared" si="42"/>
        <v>0</v>
      </c>
      <c r="BD51" s="53">
        <f t="shared" si="43"/>
        <v>0</v>
      </c>
      <c r="BE51" s="54" t="str">
        <f t="shared" si="44"/>
        <v/>
      </c>
      <c r="BF51" s="85">
        <f t="shared" si="45"/>
        <v>0</v>
      </c>
      <c r="BG51" s="63">
        <f t="shared" si="46"/>
        <v>0</v>
      </c>
      <c r="BH51" s="53">
        <f t="shared" si="47"/>
        <v>0</v>
      </c>
      <c r="BI51" s="54" t="str">
        <f t="shared" si="48"/>
        <v/>
      </c>
      <c r="BJ51" s="85">
        <f t="shared" si="49"/>
        <v>0</v>
      </c>
      <c r="BK51" s="63">
        <f t="shared" si="50"/>
        <v>0</v>
      </c>
      <c r="BL51" s="53">
        <f t="shared" si="51"/>
        <v>0</v>
      </c>
      <c r="BM51" s="54" t="str">
        <f t="shared" si="52"/>
        <v/>
      </c>
      <c r="BN51" s="85">
        <f t="shared" si="53"/>
        <v>0</v>
      </c>
      <c r="BO51" s="63">
        <f t="shared" si="54"/>
        <v>0</v>
      </c>
      <c r="BP51" s="53">
        <f t="shared" si="55"/>
        <v>0</v>
      </c>
      <c r="BQ51" s="54" t="str">
        <f t="shared" si="56"/>
        <v/>
      </c>
      <c r="BR51" s="85">
        <f t="shared" si="57"/>
        <v>0</v>
      </c>
      <c r="BS51" s="60">
        <f t="shared" si="1"/>
        <v>0</v>
      </c>
      <c r="BT51" s="59">
        <f t="shared" si="2"/>
        <v>0</v>
      </c>
      <c r="BU51" s="57"/>
      <c r="BV51" s="44"/>
      <c r="BZ51" s="44"/>
      <c r="CA51" s="44"/>
      <c r="CB51" s="44"/>
      <c r="CC51" s="274">
        <f t="shared" si="64"/>
        <v>0</v>
      </c>
      <c r="CD51" s="280" t="str">
        <f t="shared" si="65"/>
        <v>청년외</v>
      </c>
      <c r="CE51" s="44"/>
    </row>
    <row r="52" spans="1:83" ht="16.5" hidden="1" customHeight="1">
      <c r="A52" s="23">
        <f t="shared" si="63"/>
        <v>48</v>
      </c>
      <c r="B52" s="143" t="s">
        <v>3</v>
      </c>
      <c r="C52" s="171"/>
      <c r="D52" s="170"/>
      <c r="E52" s="156" t="str">
        <f t="shared" si="4"/>
        <v/>
      </c>
      <c r="F52" s="30" t="str">
        <f t="shared" si="5"/>
        <v/>
      </c>
      <c r="G52" s="31" t="str">
        <f t="shared" si="6"/>
        <v/>
      </c>
      <c r="H52" s="147" t="str">
        <f t="shared" si="7"/>
        <v/>
      </c>
      <c r="I52" s="152"/>
      <c r="J52" s="153"/>
      <c r="K52" s="33" t="str">
        <f t="shared" si="8"/>
        <v/>
      </c>
      <c r="L52" s="33">
        <f t="shared" si="0"/>
        <v>0</v>
      </c>
      <c r="M52" s="35" t="str">
        <f t="shared" si="9"/>
        <v/>
      </c>
      <c r="N52" s="108"/>
      <c r="O52" s="178"/>
      <c r="P52" s="179"/>
      <c r="Q52" s="106" t="s">
        <v>160</v>
      </c>
      <c r="R52" s="107" t="s">
        <v>160</v>
      </c>
      <c r="S52" s="43"/>
      <c r="T52" s="122" t="s">
        <v>160</v>
      </c>
      <c r="U52" s="122" t="s">
        <v>160</v>
      </c>
      <c r="V52" s="123" t="s">
        <v>160</v>
      </c>
      <c r="W52" s="63">
        <f t="shared" si="10"/>
        <v>0</v>
      </c>
      <c r="X52" s="53">
        <f t="shared" si="11"/>
        <v>0</v>
      </c>
      <c r="Y52" s="54" t="str">
        <f t="shared" si="12"/>
        <v/>
      </c>
      <c r="Z52" s="85">
        <f t="shared" si="13"/>
        <v>0</v>
      </c>
      <c r="AA52" s="63">
        <f t="shared" si="14"/>
        <v>0</v>
      </c>
      <c r="AB52" s="53">
        <f t="shared" si="15"/>
        <v>0</v>
      </c>
      <c r="AC52" s="54" t="str">
        <f t="shared" si="16"/>
        <v/>
      </c>
      <c r="AD52" s="85">
        <f t="shared" si="17"/>
        <v>0</v>
      </c>
      <c r="AE52" s="63">
        <f t="shared" si="18"/>
        <v>0</v>
      </c>
      <c r="AF52" s="53">
        <f t="shared" si="19"/>
        <v>0</v>
      </c>
      <c r="AG52" s="54" t="str">
        <f t="shared" si="20"/>
        <v/>
      </c>
      <c r="AH52" s="85">
        <f t="shared" si="21"/>
        <v>0</v>
      </c>
      <c r="AI52" s="63">
        <f t="shared" si="22"/>
        <v>0</v>
      </c>
      <c r="AJ52" s="53">
        <f t="shared" si="23"/>
        <v>0</v>
      </c>
      <c r="AK52" s="54" t="str">
        <f t="shared" si="24"/>
        <v/>
      </c>
      <c r="AL52" s="85">
        <f t="shared" si="25"/>
        <v>0</v>
      </c>
      <c r="AM52" s="63">
        <f t="shared" si="26"/>
        <v>0</v>
      </c>
      <c r="AN52" s="53">
        <f t="shared" si="27"/>
        <v>0</v>
      </c>
      <c r="AO52" s="54" t="str">
        <f t="shared" si="28"/>
        <v/>
      </c>
      <c r="AP52" s="85">
        <f t="shared" si="29"/>
        <v>0</v>
      </c>
      <c r="AQ52" s="63">
        <f t="shared" si="30"/>
        <v>0</v>
      </c>
      <c r="AR52" s="53">
        <f t="shared" si="31"/>
        <v>0</v>
      </c>
      <c r="AS52" s="54" t="str">
        <f t="shared" si="32"/>
        <v/>
      </c>
      <c r="AT52" s="85">
        <f t="shared" si="33"/>
        <v>0</v>
      </c>
      <c r="AU52" s="63">
        <f t="shared" si="34"/>
        <v>0</v>
      </c>
      <c r="AV52" s="53">
        <f t="shared" si="35"/>
        <v>0</v>
      </c>
      <c r="AW52" s="54" t="str">
        <f t="shared" si="36"/>
        <v/>
      </c>
      <c r="AX52" s="85">
        <f t="shared" si="37"/>
        <v>0</v>
      </c>
      <c r="AY52" s="63">
        <f t="shared" si="38"/>
        <v>0</v>
      </c>
      <c r="AZ52" s="53">
        <f t="shared" si="39"/>
        <v>0</v>
      </c>
      <c r="BA52" s="54" t="str">
        <f t="shared" si="40"/>
        <v/>
      </c>
      <c r="BB52" s="85">
        <f t="shared" si="41"/>
        <v>0</v>
      </c>
      <c r="BC52" s="63">
        <f t="shared" si="42"/>
        <v>0</v>
      </c>
      <c r="BD52" s="53">
        <f t="shared" si="43"/>
        <v>0</v>
      </c>
      <c r="BE52" s="54" t="str">
        <f t="shared" si="44"/>
        <v/>
      </c>
      <c r="BF52" s="85">
        <f t="shared" si="45"/>
        <v>0</v>
      </c>
      <c r="BG52" s="63">
        <f t="shared" si="46"/>
        <v>0</v>
      </c>
      <c r="BH52" s="53">
        <f t="shared" si="47"/>
        <v>0</v>
      </c>
      <c r="BI52" s="54" t="str">
        <f t="shared" si="48"/>
        <v/>
      </c>
      <c r="BJ52" s="85">
        <f t="shared" si="49"/>
        <v>0</v>
      </c>
      <c r="BK52" s="63">
        <f t="shared" si="50"/>
        <v>0</v>
      </c>
      <c r="BL52" s="53">
        <f t="shared" si="51"/>
        <v>0</v>
      </c>
      <c r="BM52" s="54" t="str">
        <f t="shared" si="52"/>
        <v/>
      </c>
      <c r="BN52" s="85">
        <f t="shared" si="53"/>
        <v>0</v>
      </c>
      <c r="BO52" s="63">
        <f t="shared" si="54"/>
        <v>0</v>
      </c>
      <c r="BP52" s="53">
        <f t="shared" si="55"/>
        <v>0</v>
      </c>
      <c r="BQ52" s="54" t="str">
        <f t="shared" si="56"/>
        <v/>
      </c>
      <c r="BR52" s="85">
        <f t="shared" si="57"/>
        <v>0</v>
      </c>
      <c r="BS52" s="60">
        <f t="shared" si="1"/>
        <v>0</v>
      </c>
      <c r="BT52" s="59">
        <f t="shared" si="2"/>
        <v>0</v>
      </c>
      <c r="BU52" s="57"/>
      <c r="BV52" s="44"/>
      <c r="BZ52" s="44"/>
      <c r="CA52" s="44"/>
      <c r="CB52" s="44"/>
      <c r="CC52" s="274">
        <f t="shared" si="64"/>
        <v>0</v>
      </c>
      <c r="CD52" s="280" t="str">
        <f t="shared" si="65"/>
        <v>청년외</v>
      </c>
      <c r="CE52" s="44"/>
    </row>
    <row r="53" spans="1:83" ht="16.5" hidden="1" customHeight="1">
      <c r="A53" s="23">
        <f t="shared" si="63"/>
        <v>49</v>
      </c>
      <c r="B53" s="143" t="s">
        <v>1</v>
      </c>
      <c r="C53" s="169"/>
      <c r="D53" s="170"/>
      <c r="E53" s="156" t="str">
        <f t="shared" si="4"/>
        <v/>
      </c>
      <c r="F53" s="30" t="str">
        <f t="shared" si="5"/>
        <v/>
      </c>
      <c r="G53" s="31" t="str">
        <f t="shared" si="6"/>
        <v/>
      </c>
      <c r="H53" s="147" t="str">
        <f t="shared" si="7"/>
        <v/>
      </c>
      <c r="I53" s="150"/>
      <c r="J53" s="151"/>
      <c r="K53" s="33" t="str">
        <f t="shared" si="8"/>
        <v/>
      </c>
      <c r="L53" s="33">
        <f t="shared" si="0"/>
        <v>0</v>
      </c>
      <c r="M53" s="35" t="str">
        <f t="shared" si="9"/>
        <v/>
      </c>
      <c r="N53" s="108"/>
      <c r="O53" s="178"/>
      <c r="P53" s="179"/>
      <c r="Q53" s="106" t="s">
        <v>160</v>
      </c>
      <c r="R53" s="107" t="s">
        <v>160</v>
      </c>
      <c r="S53" s="43"/>
      <c r="T53" s="122" t="s">
        <v>160</v>
      </c>
      <c r="U53" s="122" t="s">
        <v>160</v>
      </c>
      <c r="V53" s="123" t="s">
        <v>160</v>
      </c>
      <c r="W53" s="63">
        <f t="shared" si="10"/>
        <v>0</v>
      </c>
      <c r="X53" s="53">
        <f t="shared" si="11"/>
        <v>0</v>
      </c>
      <c r="Y53" s="54" t="str">
        <f t="shared" si="12"/>
        <v/>
      </c>
      <c r="Z53" s="85">
        <f t="shared" si="13"/>
        <v>0</v>
      </c>
      <c r="AA53" s="63">
        <f t="shared" si="14"/>
        <v>0</v>
      </c>
      <c r="AB53" s="53">
        <f t="shared" si="15"/>
        <v>0</v>
      </c>
      <c r="AC53" s="54" t="str">
        <f t="shared" si="16"/>
        <v/>
      </c>
      <c r="AD53" s="85">
        <f t="shared" si="17"/>
        <v>0</v>
      </c>
      <c r="AE53" s="63">
        <f t="shared" si="18"/>
        <v>0</v>
      </c>
      <c r="AF53" s="53">
        <f t="shared" si="19"/>
        <v>0</v>
      </c>
      <c r="AG53" s="54" t="str">
        <f t="shared" si="20"/>
        <v/>
      </c>
      <c r="AH53" s="85">
        <f t="shared" si="21"/>
        <v>0</v>
      </c>
      <c r="AI53" s="63">
        <f t="shared" si="22"/>
        <v>0</v>
      </c>
      <c r="AJ53" s="53">
        <f t="shared" si="23"/>
        <v>0</v>
      </c>
      <c r="AK53" s="54" t="str">
        <f t="shared" si="24"/>
        <v/>
      </c>
      <c r="AL53" s="85">
        <f t="shared" si="25"/>
        <v>0</v>
      </c>
      <c r="AM53" s="63">
        <f t="shared" si="26"/>
        <v>0</v>
      </c>
      <c r="AN53" s="53">
        <f t="shared" si="27"/>
        <v>0</v>
      </c>
      <c r="AO53" s="54" t="str">
        <f t="shared" si="28"/>
        <v/>
      </c>
      <c r="AP53" s="85">
        <f t="shared" si="29"/>
        <v>0</v>
      </c>
      <c r="AQ53" s="63">
        <f t="shared" si="30"/>
        <v>0</v>
      </c>
      <c r="AR53" s="53">
        <f t="shared" si="31"/>
        <v>0</v>
      </c>
      <c r="AS53" s="54" t="str">
        <f t="shared" si="32"/>
        <v/>
      </c>
      <c r="AT53" s="85">
        <f t="shared" si="33"/>
        <v>0</v>
      </c>
      <c r="AU53" s="63">
        <f t="shared" si="34"/>
        <v>0</v>
      </c>
      <c r="AV53" s="53">
        <f t="shared" si="35"/>
        <v>0</v>
      </c>
      <c r="AW53" s="54" t="str">
        <f t="shared" si="36"/>
        <v/>
      </c>
      <c r="AX53" s="85">
        <f t="shared" si="37"/>
        <v>0</v>
      </c>
      <c r="AY53" s="63">
        <f t="shared" si="38"/>
        <v>0</v>
      </c>
      <c r="AZ53" s="53">
        <f t="shared" si="39"/>
        <v>0</v>
      </c>
      <c r="BA53" s="54" t="str">
        <f t="shared" si="40"/>
        <v/>
      </c>
      <c r="BB53" s="85">
        <f t="shared" si="41"/>
        <v>0</v>
      </c>
      <c r="BC53" s="63">
        <f t="shared" si="42"/>
        <v>0</v>
      </c>
      <c r="BD53" s="53">
        <f t="shared" si="43"/>
        <v>0</v>
      </c>
      <c r="BE53" s="54" t="str">
        <f t="shared" si="44"/>
        <v/>
      </c>
      <c r="BF53" s="85">
        <f t="shared" si="45"/>
        <v>0</v>
      </c>
      <c r="BG53" s="63">
        <f t="shared" si="46"/>
        <v>0</v>
      </c>
      <c r="BH53" s="53">
        <f t="shared" si="47"/>
        <v>0</v>
      </c>
      <c r="BI53" s="54" t="str">
        <f t="shared" si="48"/>
        <v/>
      </c>
      <c r="BJ53" s="85">
        <f t="shared" si="49"/>
        <v>0</v>
      </c>
      <c r="BK53" s="63">
        <f t="shared" si="50"/>
        <v>0</v>
      </c>
      <c r="BL53" s="53">
        <f t="shared" si="51"/>
        <v>0</v>
      </c>
      <c r="BM53" s="54" t="str">
        <f t="shared" si="52"/>
        <v/>
      </c>
      <c r="BN53" s="85">
        <f t="shared" si="53"/>
        <v>0</v>
      </c>
      <c r="BO53" s="63">
        <f t="shared" si="54"/>
        <v>0</v>
      </c>
      <c r="BP53" s="53">
        <f t="shared" si="55"/>
        <v>0</v>
      </c>
      <c r="BQ53" s="54" t="str">
        <f t="shared" si="56"/>
        <v/>
      </c>
      <c r="BR53" s="85">
        <f t="shared" si="57"/>
        <v>0</v>
      </c>
      <c r="BS53" s="60">
        <f t="shared" si="1"/>
        <v>0</v>
      </c>
      <c r="BT53" s="59">
        <f t="shared" si="2"/>
        <v>0</v>
      </c>
      <c r="BU53" s="57"/>
      <c r="BV53" s="44"/>
      <c r="BZ53" s="44"/>
      <c r="CA53" s="44"/>
      <c r="CB53" s="44"/>
      <c r="CC53" s="274">
        <f t="shared" si="64"/>
        <v>0</v>
      </c>
      <c r="CD53" s="280" t="str">
        <f t="shared" si="65"/>
        <v>청년외</v>
      </c>
      <c r="CE53" s="44"/>
    </row>
    <row r="54" spans="1:83" ht="16.5" hidden="1" customHeight="1" thickBot="1">
      <c r="A54" s="23">
        <f t="shared" si="63"/>
        <v>50</v>
      </c>
      <c r="B54" s="143" t="s">
        <v>4</v>
      </c>
      <c r="C54" s="169"/>
      <c r="D54" s="170"/>
      <c r="E54" s="156" t="str">
        <f t="shared" si="4"/>
        <v/>
      </c>
      <c r="F54" s="30" t="str">
        <f t="shared" si="5"/>
        <v/>
      </c>
      <c r="G54" s="31" t="str">
        <f t="shared" si="6"/>
        <v/>
      </c>
      <c r="H54" s="147" t="str">
        <f t="shared" si="7"/>
        <v/>
      </c>
      <c r="I54" s="150"/>
      <c r="J54" s="151"/>
      <c r="K54" s="33" t="str">
        <f t="shared" si="8"/>
        <v/>
      </c>
      <c r="L54" s="33">
        <f t="shared" si="0"/>
        <v>0</v>
      </c>
      <c r="M54" s="35" t="str">
        <f t="shared" si="9"/>
        <v/>
      </c>
      <c r="N54" s="108"/>
      <c r="O54" s="180"/>
      <c r="P54" s="181"/>
      <c r="Q54" s="106" t="s">
        <v>160</v>
      </c>
      <c r="R54" s="107" t="s">
        <v>160</v>
      </c>
      <c r="S54" s="43"/>
      <c r="T54" s="122" t="s">
        <v>160</v>
      </c>
      <c r="U54" s="122" t="s">
        <v>160</v>
      </c>
      <c r="V54" s="123" t="s">
        <v>160</v>
      </c>
      <c r="W54" s="63">
        <f t="shared" si="10"/>
        <v>0</v>
      </c>
      <c r="X54" s="53">
        <f t="shared" si="11"/>
        <v>0</v>
      </c>
      <c r="Y54" s="54" t="str">
        <f t="shared" si="12"/>
        <v/>
      </c>
      <c r="Z54" s="85">
        <f t="shared" si="13"/>
        <v>0</v>
      </c>
      <c r="AA54" s="63">
        <f t="shared" si="14"/>
        <v>0</v>
      </c>
      <c r="AB54" s="53">
        <f t="shared" si="15"/>
        <v>0</v>
      </c>
      <c r="AC54" s="54" t="str">
        <f t="shared" si="16"/>
        <v/>
      </c>
      <c r="AD54" s="85">
        <f t="shared" si="17"/>
        <v>0</v>
      </c>
      <c r="AE54" s="63">
        <f t="shared" si="18"/>
        <v>0</v>
      </c>
      <c r="AF54" s="53">
        <f t="shared" si="19"/>
        <v>0</v>
      </c>
      <c r="AG54" s="54" t="str">
        <f t="shared" si="20"/>
        <v/>
      </c>
      <c r="AH54" s="85">
        <f t="shared" si="21"/>
        <v>0</v>
      </c>
      <c r="AI54" s="63">
        <f t="shared" si="22"/>
        <v>0</v>
      </c>
      <c r="AJ54" s="53">
        <f t="shared" si="23"/>
        <v>0</v>
      </c>
      <c r="AK54" s="54" t="str">
        <f t="shared" si="24"/>
        <v/>
      </c>
      <c r="AL54" s="85">
        <f t="shared" si="25"/>
        <v>0</v>
      </c>
      <c r="AM54" s="63">
        <f t="shared" si="26"/>
        <v>0</v>
      </c>
      <c r="AN54" s="53">
        <f t="shared" si="27"/>
        <v>0</v>
      </c>
      <c r="AO54" s="54" t="str">
        <f t="shared" si="28"/>
        <v/>
      </c>
      <c r="AP54" s="85">
        <f t="shared" si="29"/>
        <v>0</v>
      </c>
      <c r="AQ54" s="63">
        <f t="shared" si="30"/>
        <v>0</v>
      </c>
      <c r="AR54" s="53">
        <f t="shared" si="31"/>
        <v>0</v>
      </c>
      <c r="AS54" s="54" t="str">
        <f t="shared" si="32"/>
        <v/>
      </c>
      <c r="AT54" s="85">
        <f t="shared" si="33"/>
        <v>0</v>
      </c>
      <c r="AU54" s="63">
        <f t="shared" si="34"/>
        <v>0</v>
      </c>
      <c r="AV54" s="53">
        <f t="shared" si="35"/>
        <v>0</v>
      </c>
      <c r="AW54" s="54" t="str">
        <f t="shared" si="36"/>
        <v/>
      </c>
      <c r="AX54" s="85">
        <f t="shared" si="37"/>
        <v>0</v>
      </c>
      <c r="AY54" s="63">
        <f t="shared" si="38"/>
        <v>0</v>
      </c>
      <c r="AZ54" s="53">
        <f t="shared" si="39"/>
        <v>0</v>
      </c>
      <c r="BA54" s="54" t="str">
        <f t="shared" si="40"/>
        <v/>
      </c>
      <c r="BB54" s="85">
        <f t="shared" si="41"/>
        <v>0</v>
      </c>
      <c r="BC54" s="63">
        <f t="shared" si="42"/>
        <v>0</v>
      </c>
      <c r="BD54" s="53">
        <f t="shared" si="43"/>
        <v>0</v>
      </c>
      <c r="BE54" s="54" t="str">
        <f t="shared" si="44"/>
        <v/>
      </c>
      <c r="BF54" s="85">
        <f t="shared" si="45"/>
        <v>0</v>
      </c>
      <c r="BG54" s="63">
        <f t="shared" si="46"/>
        <v>0</v>
      </c>
      <c r="BH54" s="53">
        <f t="shared" si="47"/>
        <v>0</v>
      </c>
      <c r="BI54" s="54" t="str">
        <f t="shared" si="48"/>
        <v/>
      </c>
      <c r="BJ54" s="85">
        <f t="shared" si="49"/>
        <v>0</v>
      </c>
      <c r="BK54" s="63">
        <f t="shared" si="50"/>
        <v>0</v>
      </c>
      <c r="BL54" s="53">
        <f t="shared" si="51"/>
        <v>0</v>
      </c>
      <c r="BM54" s="54" t="str">
        <f t="shared" si="52"/>
        <v/>
      </c>
      <c r="BN54" s="85">
        <f t="shared" si="53"/>
        <v>0</v>
      </c>
      <c r="BO54" s="63">
        <f t="shared" si="54"/>
        <v>0</v>
      </c>
      <c r="BP54" s="53">
        <f t="shared" si="55"/>
        <v>0</v>
      </c>
      <c r="BQ54" s="54" t="str">
        <f t="shared" si="56"/>
        <v/>
      </c>
      <c r="BR54" s="85">
        <f t="shared" si="57"/>
        <v>0</v>
      </c>
      <c r="BS54" s="60">
        <f t="shared" si="1"/>
        <v>0</v>
      </c>
      <c r="BT54" s="59">
        <f t="shared" si="2"/>
        <v>0</v>
      </c>
      <c r="BU54" s="57"/>
      <c r="BV54" s="44"/>
      <c r="BZ54" s="44"/>
      <c r="CA54" s="44"/>
      <c r="CB54" s="44"/>
      <c r="CC54" s="274">
        <f t="shared" si="64"/>
        <v>0</v>
      </c>
      <c r="CD54" s="280" t="str">
        <f t="shared" si="65"/>
        <v>청년외</v>
      </c>
      <c r="CE54" s="44"/>
    </row>
    <row r="55" spans="1:83" ht="16.5" hidden="1" customHeight="1">
      <c r="A55" s="23">
        <f t="shared" si="63"/>
        <v>51</v>
      </c>
      <c r="B55" s="143" t="s">
        <v>5</v>
      </c>
      <c r="C55" s="169"/>
      <c r="D55" s="170"/>
      <c r="E55" s="156" t="str">
        <f t="shared" si="4"/>
        <v/>
      </c>
      <c r="F55" s="30" t="str">
        <f t="shared" si="5"/>
        <v/>
      </c>
      <c r="G55" s="31" t="str">
        <f t="shared" si="6"/>
        <v/>
      </c>
      <c r="H55" s="147" t="str">
        <f t="shared" si="7"/>
        <v/>
      </c>
      <c r="I55" s="150"/>
      <c r="J55" s="151"/>
      <c r="K55" s="33" t="str">
        <f t="shared" si="8"/>
        <v/>
      </c>
      <c r="L55" s="33">
        <f t="shared" si="0"/>
        <v>0</v>
      </c>
      <c r="M55" s="35" t="str">
        <f t="shared" si="9"/>
        <v/>
      </c>
      <c r="N55" s="108"/>
      <c r="O55" s="178"/>
      <c r="P55" s="179"/>
      <c r="Q55" s="106" t="s">
        <v>160</v>
      </c>
      <c r="R55" s="107" t="s">
        <v>160</v>
      </c>
      <c r="S55" s="43"/>
      <c r="T55" s="122" t="s">
        <v>160</v>
      </c>
      <c r="U55" s="122" t="s">
        <v>160</v>
      </c>
      <c r="V55" s="123" t="s">
        <v>160</v>
      </c>
      <c r="W55" s="63">
        <f t="shared" si="10"/>
        <v>0</v>
      </c>
      <c r="X55" s="53">
        <f t="shared" si="11"/>
        <v>0</v>
      </c>
      <c r="Y55" s="54" t="str">
        <f t="shared" si="12"/>
        <v/>
      </c>
      <c r="Z55" s="85">
        <f t="shared" si="13"/>
        <v>0</v>
      </c>
      <c r="AA55" s="63">
        <f t="shared" si="14"/>
        <v>0</v>
      </c>
      <c r="AB55" s="53">
        <f t="shared" si="15"/>
        <v>0</v>
      </c>
      <c r="AC55" s="54" t="str">
        <f t="shared" si="16"/>
        <v/>
      </c>
      <c r="AD55" s="85">
        <f t="shared" si="17"/>
        <v>0</v>
      </c>
      <c r="AE55" s="63">
        <f t="shared" si="18"/>
        <v>0</v>
      </c>
      <c r="AF55" s="53">
        <f t="shared" si="19"/>
        <v>0</v>
      </c>
      <c r="AG55" s="54" t="str">
        <f t="shared" si="20"/>
        <v/>
      </c>
      <c r="AH55" s="85">
        <f t="shared" si="21"/>
        <v>0</v>
      </c>
      <c r="AI55" s="63">
        <f t="shared" si="22"/>
        <v>0</v>
      </c>
      <c r="AJ55" s="53">
        <f t="shared" si="23"/>
        <v>0</v>
      </c>
      <c r="AK55" s="54" t="str">
        <f t="shared" si="24"/>
        <v/>
      </c>
      <c r="AL55" s="85">
        <f t="shared" si="25"/>
        <v>0</v>
      </c>
      <c r="AM55" s="63">
        <f t="shared" si="26"/>
        <v>0</v>
      </c>
      <c r="AN55" s="53">
        <f t="shared" si="27"/>
        <v>0</v>
      </c>
      <c r="AO55" s="54" t="str">
        <f t="shared" si="28"/>
        <v/>
      </c>
      <c r="AP55" s="85">
        <f t="shared" si="29"/>
        <v>0</v>
      </c>
      <c r="AQ55" s="63">
        <f t="shared" si="30"/>
        <v>0</v>
      </c>
      <c r="AR55" s="53">
        <f t="shared" si="31"/>
        <v>0</v>
      </c>
      <c r="AS55" s="54" t="str">
        <f t="shared" si="32"/>
        <v/>
      </c>
      <c r="AT55" s="85">
        <f t="shared" si="33"/>
        <v>0</v>
      </c>
      <c r="AU55" s="63">
        <f t="shared" si="34"/>
        <v>0</v>
      </c>
      <c r="AV55" s="53">
        <f t="shared" si="35"/>
        <v>0</v>
      </c>
      <c r="AW55" s="54" t="str">
        <f t="shared" si="36"/>
        <v/>
      </c>
      <c r="AX55" s="85">
        <f t="shared" si="37"/>
        <v>0</v>
      </c>
      <c r="AY55" s="63">
        <f t="shared" si="38"/>
        <v>0</v>
      </c>
      <c r="AZ55" s="53">
        <f t="shared" si="39"/>
        <v>0</v>
      </c>
      <c r="BA55" s="54" t="str">
        <f t="shared" si="40"/>
        <v/>
      </c>
      <c r="BB55" s="85">
        <f t="shared" si="41"/>
        <v>0</v>
      </c>
      <c r="BC55" s="63">
        <f t="shared" si="42"/>
        <v>0</v>
      </c>
      <c r="BD55" s="53">
        <f t="shared" si="43"/>
        <v>0</v>
      </c>
      <c r="BE55" s="54" t="str">
        <f t="shared" si="44"/>
        <v/>
      </c>
      <c r="BF55" s="85">
        <f t="shared" si="45"/>
        <v>0</v>
      </c>
      <c r="BG55" s="63">
        <f t="shared" si="46"/>
        <v>0</v>
      </c>
      <c r="BH55" s="53">
        <f t="shared" si="47"/>
        <v>0</v>
      </c>
      <c r="BI55" s="54" t="str">
        <f t="shared" si="48"/>
        <v/>
      </c>
      <c r="BJ55" s="85">
        <f t="shared" si="49"/>
        <v>0</v>
      </c>
      <c r="BK55" s="63">
        <f t="shared" si="50"/>
        <v>0</v>
      </c>
      <c r="BL55" s="53">
        <f t="shared" si="51"/>
        <v>0</v>
      </c>
      <c r="BM55" s="54" t="str">
        <f t="shared" si="52"/>
        <v/>
      </c>
      <c r="BN55" s="85">
        <f t="shared" si="53"/>
        <v>0</v>
      </c>
      <c r="BO55" s="63">
        <f t="shared" si="54"/>
        <v>0</v>
      </c>
      <c r="BP55" s="53">
        <f t="shared" si="55"/>
        <v>0</v>
      </c>
      <c r="BQ55" s="54" t="str">
        <f t="shared" si="56"/>
        <v/>
      </c>
      <c r="BR55" s="85">
        <f t="shared" si="57"/>
        <v>0</v>
      </c>
      <c r="BS55" s="60">
        <f t="shared" si="1"/>
        <v>0</v>
      </c>
      <c r="BT55" s="59">
        <f t="shared" si="2"/>
        <v>0</v>
      </c>
      <c r="BU55" s="57"/>
      <c r="BV55" s="44"/>
      <c r="BZ55" s="44"/>
      <c r="CA55" s="44"/>
      <c r="CB55" s="44"/>
      <c r="CC55" s="274">
        <f t="shared" si="64"/>
        <v>0</v>
      </c>
      <c r="CD55" s="280" t="str">
        <f t="shared" si="65"/>
        <v>청년외</v>
      </c>
      <c r="CE55" s="44"/>
    </row>
    <row r="56" spans="1:83" ht="16.5" hidden="1" customHeight="1">
      <c r="A56" s="23">
        <f t="shared" si="63"/>
        <v>52</v>
      </c>
      <c r="B56" s="143" t="s">
        <v>6</v>
      </c>
      <c r="C56" s="169"/>
      <c r="D56" s="170"/>
      <c r="E56" s="156" t="str">
        <f t="shared" si="4"/>
        <v/>
      </c>
      <c r="F56" s="30" t="str">
        <f t="shared" si="5"/>
        <v/>
      </c>
      <c r="G56" s="31" t="str">
        <f t="shared" si="6"/>
        <v/>
      </c>
      <c r="H56" s="147" t="str">
        <f t="shared" si="7"/>
        <v/>
      </c>
      <c r="I56" s="150"/>
      <c r="J56" s="151"/>
      <c r="K56" s="33" t="str">
        <f t="shared" si="8"/>
        <v/>
      </c>
      <c r="L56" s="33">
        <f t="shared" si="0"/>
        <v>0</v>
      </c>
      <c r="M56" s="35" t="str">
        <f t="shared" si="9"/>
        <v/>
      </c>
      <c r="N56" s="108"/>
      <c r="O56" s="178"/>
      <c r="P56" s="179"/>
      <c r="Q56" s="106" t="s">
        <v>160</v>
      </c>
      <c r="R56" s="107" t="s">
        <v>160</v>
      </c>
      <c r="S56" s="43"/>
      <c r="T56" s="122" t="s">
        <v>160</v>
      </c>
      <c r="U56" s="122" t="s">
        <v>160</v>
      </c>
      <c r="V56" s="123" t="s">
        <v>160</v>
      </c>
      <c r="W56" s="63">
        <f t="shared" si="10"/>
        <v>0</v>
      </c>
      <c r="X56" s="53">
        <f t="shared" si="11"/>
        <v>0</v>
      </c>
      <c r="Y56" s="54" t="str">
        <f t="shared" si="12"/>
        <v/>
      </c>
      <c r="Z56" s="85">
        <f t="shared" si="13"/>
        <v>0</v>
      </c>
      <c r="AA56" s="63">
        <f t="shared" si="14"/>
        <v>0</v>
      </c>
      <c r="AB56" s="53">
        <f t="shared" si="15"/>
        <v>0</v>
      </c>
      <c r="AC56" s="54" t="str">
        <f t="shared" si="16"/>
        <v/>
      </c>
      <c r="AD56" s="85">
        <f t="shared" si="17"/>
        <v>0</v>
      </c>
      <c r="AE56" s="63">
        <f t="shared" si="18"/>
        <v>0</v>
      </c>
      <c r="AF56" s="53">
        <f t="shared" si="19"/>
        <v>0</v>
      </c>
      <c r="AG56" s="54" t="str">
        <f t="shared" si="20"/>
        <v/>
      </c>
      <c r="AH56" s="85">
        <f t="shared" si="21"/>
        <v>0</v>
      </c>
      <c r="AI56" s="63">
        <f t="shared" si="22"/>
        <v>0</v>
      </c>
      <c r="AJ56" s="53">
        <f t="shared" si="23"/>
        <v>0</v>
      </c>
      <c r="AK56" s="54" t="str">
        <f t="shared" si="24"/>
        <v/>
      </c>
      <c r="AL56" s="85">
        <f t="shared" si="25"/>
        <v>0</v>
      </c>
      <c r="AM56" s="63">
        <f t="shared" si="26"/>
        <v>0</v>
      </c>
      <c r="AN56" s="53">
        <f t="shared" si="27"/>
        <v>0</v>
      </c>
      <c r="AO56" s="54" t="str">
        <f t="shared" si="28"/>
        <v/>
      </c>
      <c r="AP56" s="85">
        <f t="shared" si="29"/>
        <v>0</v>
      </c>
      <c r="AQ56" s="63">
        <f t="shared" si="30"/>
        <v>0</v>
      </c>
      <c r="AR56" s="53">
        <f t="shared" si="31"/>
        <v>0</v>
      </c>
      <c r="AS56" s="54" t="str">
        <f t="shared" si="32"/>
        <v/>
      </c>
      <c r="AT56" s="85">
        <f t="shared" si="33"/>
        <v>0</v>
      </c>
      <c r="AU56" s="63">
        <f t="shared" si="34"/>
        <v>0</v>
      </c>
      <c r="AV56" s="53">
        <f t="shared" si="35"/>
        <v>0</v>
      </c>
      <c r="AW56" s="54" t="str">
        <f t="shared" si="36"/>
        <v/>
      </c>
      <c r="AX56" s="85">
        <f t="shared" si="37"/>
        <v>0</v>
      </c>
      <c r="AY56" s="63">
        <f t="shared" si="38"/>
        <v>0</v>
      </c>
      <c r="AZ56" s="53">
        <f t="shared" si="39"/>
        <v>0</v>
      </c>
      <c r="BA56" s="54" t="str">
        <f t="shared" si="40"/>
        <v/>
      </c>
      <c r="BB56" s="85">
        <f t="shared" si="41"/>
        <v>0</v>
      </c>
      <c r="BC56" s="63">
        <f t="shared" si="42"/>
        <v>0</v>
      </c>
      <c r="BD56" s="53">
        <f t="shared" si="43"/>
        <v>0</v>
      </c>
      <c r="BE56" s="54" t="str">
        <f t="shared" si="44"/>
        <v/>
      </c>
      <c r="BF56" s="85">
        <f t="shared" si="45"/>
        <v>0</v>
      </c>
      <c r="BG56" s="63">
        <f t="shared" si="46"/>
        <v>0</v>
      </c>
      <c r="BH56" s="53">
        <f t="shared" si="47"/>
        <v>0</v>
      </c>
      <c r="BI56" s="54" t="str">
        <f t="shared" si="48"/>
        <v/>
      </c>
      <c r="BJ56" s="85">
        <f t="shared" si="49"/>
        <v>0</v>
      </c>
      <c r="BK56" s="63">
        <f t="shared" si="50"/>
        <v>0</v>
      </c>
      <c r="BL56" s="53">
        <f t="shared" si="51"/>
        <v>0</v>
      </c>
      <c r="BM56" s="54" t="str">
        <f t="shared" si="52"/>
        <v/>
      </c>
      <c r="BN56" s="85">
        <f t="shared" si="53"/>
        <v>0</v>
      </c>
      <c r="BO56" s="63">
        <f t="shared" si="54"/>
        <v>0</v>
      </c>
      <c r="BP56" s="53">
        <f t="shared" si="55"/>
        <v>0</v>
      </c>
      <c r="BQ56" s="54" t="str">
        <f t="shared" si="56"/>
        <v/>
      </c>
      <c r="BR56" s="85">
        <f t="shared" si="57"/>
        <v>0</v>
      </c>
      <c r="BS56" s="60">
        <f t="shared" si="1"/>
        <v>0</v>
      </c>
      <c r="BT56" s="59">
        <f t="shared" si="2"/>
        <v>0</v>
      </c>
      <c r="BU56" s="57"/>
      <c r="BV56" s="44"/>
      <c r="BZ56" s="44"/>
      <c r="CA56" s="44"/>
      <c r="CB56" s="44"/>
      <c r="CC56" s="274">
        <f t="shared" si="64"/>
        <v>0</v>
      </c>
      <c r="CD56" s="280" t="str">
        <f t="shared" si="65"/>
        <v>청년외</v>
      </c>
      <c r="CE56" s="44"/>
    </row>
    <row r="57" spans="1:83" ht="16.5" hidden="1" customHeight="1">
      <c r="A57" s="23">
        <f t="shared" si="63"/>
        <v>53</v>
      </c>
      <c r="B57" s="143" t="s">
        <v>7</v>
      </c>
      <c r="C57" s="169"/>
      <c r="D57" s="170"/>
      <c r="E57" s="156" t="str">
        <f t="shared" si="4"/>
        <v/>
      </c>
      <c r="F57" s="30" t="str">
        <f t="shared" si="5"/>
        <v/>
      </c>
      <c r="G57" s="31" t="str">
        <f t="shared" si="6"/>
        <v/>
      </c>
      <c r="H57" s="147" t="str">
        <f t="shared" si="7"/>
        <v/>
      </c>
      <c r="I57" s="150"/>
      <c r="J57" s="151"/>
      <c r="K57" s="33" t="str">
        <f t="shared" si="8"/>
        <v/>
      </c>
      <c r="L57" s="33">
        <f t="shared" si="0"/>
        <v>0</v>
      </c>
      <c r="M57" s="35" t="str">
        <f t="shared" si="9"/>
        <v/>
      </c>
      <c r="N57" s="108"/>
      <c r="O57" s="178"/>
      <c r="P57" s="179"/>
      <c r="Q57" s="106" t="s">
        <v>160</v>
      </c>
      <c r="R57" s="107" t="s">
        <v>160</v>
      </c>
      <c r="S57" s="43"/>
      <c r="T57" s="122" t="s">
        <v>160</v>
      </c>
      <c r="U57" s="122" t="s">
        <v>160</v>
      </c>
      <c r="V57" s="123" t="s">
        <v>160</v>
      </c>
      <c r="W57" s="63">
        <f t="shared" si="10"/>
        <v>0</v>
      </c>
      <c r="X57" s="53">
        <f t="shared" si="11"/>
        <v>0</v>
      </c>
      <c r="Y57" s="54" t="str">
        <f t="shared" si="12"/>
        <v/>
      </c>
      <c r="Z57" s="85">
        <f t="shared" si="13"/>
        <v>0</v>
      </c>
      <c r="AA57" s="63">
        <f t="shared" si="14"/>
        <v>0</v>
      </c>
      <c r="AB57" s="53">
        <f t="shared" si="15"/>
        <v>0</v>
      </c>
      <c r="AC57" s="54" t="str">
        <f t="shared" si="16"/>
        <v/>
      </c>
      <c r="AD57" s="85">
        <f t="shared" si="17"/>
        <v>0</v>
      </c>
      <c r="AE57" s="63">
        <f t="shared" si="18"/>
        <v>0</v>
      </c>
      <c r="AF57" s="53">
        <f t="shared" si="19"/>
        <v>0</v>
      </c>
      <c r="AG57" s="54" t="str">
        <f t="shared" si="20"/>
        <v/>
      </c>
      <c r="AH57" s="85">
        <f t="shared" si="21"/>
        <v>0</v>
      </c>
      <c r="AI57" s="63">
        <f t="shared" si="22"/>
        <v>0</v>
      </c>
      <c r="AJ57" s="53">
        <f t="shared" si="23"/>
        <v>0</v>
      </c>
      <c r="AK57" s="54" t="str">
        <f t="shared" si="24"/>
        <v/>
      </c>
      <c r="AL57" s="85">
        <f t="shared" si="25"/>
        <v>0</v>
      </c>
      <c r="AM57" s="63">
        <f t="shared" si="26"/>
        <v>0</v>
      </c>
      <c r="AN57" s="53">
        <f t="shared" si="27"/>
        <v>0</v>
      </c>
      <c r="AO57" s="54" t="str">
        <f t="shared" si="28"/>
        <v/>
      </c>
      <c r="AP57" s="85">
        <f t="shared" si="29"/>
        <v>0</v>
      </c>
      <c r="AQ57" s="63">
        <f t="shared" si="30"/>
        <v>0</v>
      </c>
      <c r="AR57" s="53">
        <f t="shared" si="31"/>
        <v>0</v>
      </c>
      <c r="AS57" s="54" t="str">
        <f t="shared" si="32"/>
        <v/>
      </c>
      <c r="AT57" s="85">
        <f t="shared" si="33"/>
        <v>0</v>
      </c>
      <c r="AU57" s="63">
        <f t="shared" si="34"/>
        <v>0</v>
      </c>
      <c r="AV57" s="53">
        <f t="shared" si="35"/>
        <v>0</v>
      </c>
      <c r="AW57" s="54" t="str">
        <f t="shared" si="36"/>
        <v/>
      </c>
      <c r="AX57" s="85">
        <f t="shared" si="37"/>
        <v>0</v>
      </c>
      <c r="AY57" s="63">
        <f t="shared" si="38"/>
        <v>0</v>
      </c>
      <c r="AZ57" s="53">
        <f t="shared" si="39"/>
        <v>0</v>
      </c>
      <c r="BA57" s="54" t="str">
        <f t="shared" si="40"/>
        <v/>
      </c>
      <c r="BB57" s="85">
        <f t="shared" si="41"/>
        <v>0</v>
      </c>
      <c r="BC57" s="63">
        <f t="shared" si="42"/>
        <v>0</v>
      </c>
      <c r="BD57" s="53">
        <f t="shared" si="43"/>
        <v>0</v>
      </c>
      <c r="BE57" s="54" t="str">
        <f t="shared" si="44"/>
        <v/>
      </c>
      <c r="BF57" s="85">
        <f t="shared" si="45"/>
        <v>0</v>
      </c>
      <c r="BG57" s="63">
        <f t="shared" si="46"/>
        <v>0</v>
      </c>
      <c r="BH57" s="53">
        <f t="shared" si="47"/>
        <v>0</v>
      </c>
      <c r="BI57" s="54" t="str">
        <f t="shared" si="48"/>
        <v/>
      </c>
      <c r="BJ57" s="85">
        <f t="shared" si="49"/>
        <v>0</v>
      </c>
      <c r="BK57" s="63">
        <f t="shared" si="50"/>
        <v>0</v>
      </c>
      <c r="BL57" s="53">
        <f t="shared" si="51"/>
        <v>0</v>
      </c>
      <c r="BM57" s="54" t="str">
        <f t="shared" si="52"/>
        <v/>
      </c>
      <c r="BN57" s="85">
        <f t="shared" si="53"/>
        <v>0</v>
      </c>
      <c r="BO57" s="63">
        <f t="shared" si="54"/>
        <v>0</v>
      </c>
      <c r="BP57" s="53">
        <f t="shared" si="55"/>
        <v>0</v>
      </c>
      <c r="BQ57" s="54" t="str">
        <f t="shared" si="56"/>
        <v/>
      </c>
      <c r="BR57" s="85">
        <f t="shared" si="57"/>
        <v>0</v>
      </c>
      <c r="BS57" s="60">
        <f t="shared" si="1"/>
        <v>0</v>
      </c>
      <c r="BT57" s="59">
        <f t="shared" si="2"/>
        <v>0</v>
      </c>
      <c r="BU57" s="57"/>
      <c r="BV57" s="44"/>
      <c r="BZ57" s="44"/>
      <c r="CA57" s="44"/>
      <c r="CB57" s="44"/>
      <c r="CC57" s="274">
        <f t="shared" si="64"/>
        <v>0</v>
      </c>
      <c r="CD57" s="280" t="str">
        <f t="shared" si="65"/>
        <v>청년외</v>
      </c>
      <c r="CE57" s="44"/>
    </row>
    <row r="58" spans="1:83" ht="16.5" hidden="1" customHeight="1">
      <c r="A58" s="23">
        <f t="shared" si="63"/>
        <v>54</v>
      </c>
      <c r="B58" s="143" t="s">
        <v>2</v>
      </c>
      <c r="C58" s="169"/>
      <c r="D58" s="170"/>
      <c r="E58" s="156" t="str">
        <f t="shared" si="4"/>
        <v/>
      </c>
      <c r="F58" s="30" t="str">
        <f t="shared" si="5"/>
        <v/>
      </c>
      <c r="G58" s="31" t="str">
        <f t="shared" si="6"/>
        <v/>
      </c>
      <c r="H58" s="147" t="str">
        <f t="shared" si="7"/>
        <v/>
      </c>
      <c r="I58" s="150"/>
      <c r="J58" s="151"/>
      <c r="K58" s="33" t="str">
        <f t="shared" si="8"/>
        <v/>
      </c>
      <c r="L58" s="33">
        <f t="shared" si="0"/>
        <v>0</v>
      </c>
      <c r="M58" s="35" t="str">
        <f t="shared" si="9"/>
        <v/>
      </c>
      <c r="N58" s="108"/>
      <c r="O58" s="178"/>
      <c r="P58" s="179"/>
      <c r="Q58" s="106" t="s">
        <v>160</v>
      </c>
      <c r="R58" s="107" t="s">
        <v>160</v>
      </c>
      <c r="S58" s="43"/>
      <c r="T58" s="122" t="s">
        <v>160</v>
      </c>
      <c r="U58" s="122" t="s">
        <v>160</v>
      </c>
      <c r="V58" s="123" t="s">
        <v>160</v>
      </c>
      <c r="W58" s="63">
        <f t="shared" si="10"/>
        <v>0</v>
      </c>
      <c r="X58" s="53">
        <f t="shared" si="11"/>
        <v>0</v>
      </c>
      <c r="Y58" s="54" t="str">
        <f t="shared" si="12"/>
        <v/>
      </c>
      <c r="Z58" s="85">
        <f t="shared" si="13"/>
        <v>0</v>
      </c>
      <c r="AA58" s="63">
        <f t="shared" si="14"/>
        <v>0</v>
      </c>
      <c r="AB58" s="53">
        <f t="shared" si="15"/>
        <v>0</v>
      </c>
      <c r="AC58" s="54" t="str">
        <f t="shared" si="16"/>
        <v/>
      </c>
      <c r="AD58" s="85">
        <f t="shared" si="17"/>
        <v>0</v>
      </c>
      <c r="AE58" s="63">
        <f t="shared" si="18"/>
        <v>0</v>
      </c>
      <c r="AF58" s="53">
        <f t="shared" si="19"/>
        <v>0</v>
      </c>
      <c r="AG58" s="54" t="str">
        <f t="shared" si="20"/>
        <v/>
      </c>
      <c r="AH58" s="85">
        <f t="shared" si="21"/>
        <v>0</v>
      </c>
      <c r="AI58" s="63">
        <f t="shared" si="22"/>
        <v>0</v>
      </c>
      <c r="AJ58" s="53">
        <f t="shared" si="23"/>
        <v>0</v>
      </c>
      <c r="AK58" s="54" t="str">
        <f t="shared" si="24"/>
        <v/>
      </c>
      <c r="AL58" s="85">
        <f t="shared" si="25"/>
        <v>0</v>
      </c>
      <c r="AM58" s="63">
        <f t="shared" si="26"/>
        <v>0</v>
      </c>
      <c r="AN58" s="53">
        <f t="shared" si="27"/>
        <v>0</v>
      </c>
      <c r="AO58" s="54" t="str">
        <f t="shared" si="28"/>
        <v/>
      </c>
      <c r="AP58" s="85">
        <f t="shared" si="29"/>
        <v>0</v>
      </c>
      <c r="AQ58" s="63">
        <f t="shared" si="30"/>
        <v>0</v>
      </c>
      <c r="AR58" s="53">
        <f t="shared" si="31"/>
        <v>0</v>
      </c>
      <c r="AS58" s="54" t="str">
        <f t="shared" si="32"/>
        <v/>
      </c>
      <c r="AT58" s="85">
        <f t="shared" si="33"/>
        <v>0</v>
      </c>
      <c r="AU58" s="63">
        <f t="shared" si="34"/>
        <v>0</v>
      </c>
      <c r="AV58" s="53">
        <f t="shared" si="35"/>
        <v>0</v>
      </c>
      <c r="AW58" s="54" t="str">
        <f t="shared" si="36"/>
        <v/>
      </c>
      <c r="AX58" s="85">
        <f t="shared" si="37"/>
        <v>0</v>
      </c>
      <c r="AY58" s="63">
        <f t="shared" si="38"/>
        <v>0</v>
      </c>
      <c r="AZ58" s="53">
        <f t="shared" si="39"/>
        <v>0</v>
      </c>
      <c r="BA58" s="54" t="str">
        <f t="shared" si="40"/>
        <v/>
      </c>
      <c r="BB58" s="85">
        <f t="shared" si="41"/>
        <v>0</v>
      </c>
      <c r="BC58" s="63">
        <f t="shared" si="42"/>
        <v>0</v>
      </c>
      <c r="BD58" s="53">
        <f t="shared" si="43"/>
        <v>0</v>
      </c>
      <c r="BE58" s="54" t="str">
        <f t="shared" si="44"/>
        <v/>
      </c>
      <c r="BF58" s="85">
        <f t="shared" si="45"/>
        <v>0</v>
      </c>
      <c r="BG58" s="63">
        <f t="shared" si="46"/>
        <v>0</v>
      </c>
      <c r="BH58" s="53">
        <f t="shared" si="47"/>
        <v>0</v>
      </c>
      <c r="BI58" s="54" t="str">
        <f t="shared" si="48"/>
        <v/>
      </c>
      <c r="BJ58" s="85">
        <f t="shared" si="49"/>
        <v>0</v>
      </c>
      <c r="BK58" s="63">
        <f t="shared" si="50"/>
        <v>0</v>
      </c>
      <c r="BL58" s="53">
        <f t="shared" si="51"/>
        <v>0</v>
      </c>
      <c r="BM58" s="54" t="str">
        <f t="shared" si="52"/>
        <v/>
      </c>
      <c r="BN58" s="85">
        <f t="shared" si="53"/>
        <v>0</v>
      </c>
      <c r="BO58" s="63">
        <f t="shared" si="54"/>
        <v>0</v>
      </c>
      <c r="BP58" s="53">
        <f t="shared" si="55"/>
        <v>0</v>
      </c>
      <c r="BQ58" s="54" t="str">
        <f t="shared" si="56"/>
        <v/>
      </c>
      <c r="BR58" s="85">
        <f t="shared" si="57"/>
        <v>0</v>
      </c>
      <c r="BS58" s="60">
        <f t="shared" si="1"/>
        <v>0</v>
      </c>
      <c r="BT58" s="59">
        <f t="shared" si="2"/>
        <v>0</v>
      </c>
      <c r="BU58" s="57"/>
      <c r="BV58" s="44"/>
      <c r="BZ58" s="44"/>
      <c r="CA58" s="44"/>
      <c r="CB58" s="44"/>
      <c r="CC58" s="274">
        <f t="shared" si="64"/>
        <v>0</v>
      </c>
      <c r="CD58" s="280" t="str">
        <f t="shared" si="65"/>
        <v>청년외</v>
      </c>
      <c r="CE58" s="44"/>
    </row>
    <row r="59" spans="1:83" ht="16.5" hidden="1" customHeight="1">
      <c r="A59" s="23">
        <f t="shared" si="63"/>
        <v>55</v>
      </c>
      <c r="B59" s="143" t="s">
        <v>3</v>
      </c>
      <c r="C59" s="171"/>
      <c r="D59" s="170"/>
      <c r="E59" s="156" t="str">
        <f t="shared" si="4"/>
        <v/>
      </c>
      <c r="F59" s="30" t="str">
        <f t="shared" si="5"/>
        <v/>
      </c>
      <c r="G59" s="31" t="str">
        <f t="shared" si="6"/>
        <v/>
      </c>
      <c r="H59" s="147" t="str">
        <f t="shared" si="7"/>
        <v/>
      </c>
      <c r="I59" s="152"/>
      <c r="J59" s="153"/>
      <c r="K59" s="33" t="str">
        <f t="shared" si="8"/>
        <v/>
      </c>
      <c r="L59" s="33">
        <f t="shared" si="0"/>
        <v>0</v>
      </c>
      <c r="M59" s="35" t="str">
        <f t="shared" si="9"/>
        <v/>
      </c>
      <c r="N59" s="108"/>
      <c r="O59" s="178"/>
      <c r="P59" s="179"/>
      <c r="Q59" s="106" t="s">
        <v>160</v>
      </c>
      <c r="R59" s="107" t="s">
        <v>160</v>
      </c>
      <c r="S59" s="43"/>
      <c r="T59" s="122" t="s">
        <v>160</v>
      </c>
      <c r="U59" s="122" t="s">
        <v>160</v>
      </c>
      <c r="V59" s="123" t="s">
        <v>160</v>
      </c>
      <c r="W59" s="63">
        <f t="shared" si="10"/>
        <v>0</v>
      </c>
      <c r="X59" s="53">
        <f t="shared" si="11"/>
        <v>0</v>
      </c>
      <c r="Y59" s="54" t="str">
        <f t="shared" si="12"/>
        <v/>
      </c>
      <c r="Z59" s="85">
        <f t="shared" si="13"/>
        <v>0</v>
      </c>
      <c r="AA59" s="63">
        <f t="shared" si="14"/>
        <v>0</v>
      </c>
      <c r="AB59" s="53">
        <f t="shared" si="15"/>
        <v>0</v>
      </c>
      <c r="AC59" s="54" t="str">
        <f t="shared" si="16"/>
        <v/>
      </c>
      <c r="AD59" s="85">
        <f t="shared" si="17"/>
        <v>0</v>
      </c>
      <c r="AE59" s="63">
        <f t="shared" si="18"/>
        <v>0</v>
      </c>
      <c r="AF59" s="53">
        <f t="shared" si="19"/>
        <v>0</v>
      </c>
      <c r="AG59" s="54" t="str">
        <f t="shared" si="20"/>
        <v/>
      </c>
      <c r="AH59" s="85">
        <f t="shared" si="21"/>
        <v>0</v>
      </c>
      <c r="AI59" s="63">
        <f t="shared" si="22"/>
        <v>0</v>
      </c>
      <c r="AJ59" s="53">
        <f t="shared" si="23"/>
        <v>0</v>
      </c>
      <c r="AK59" s="54" t="str">
        <f t="shared" si="24"/>
        <v/>
      </c>
      <c r="AL59" s="85">
        <f t="shared" si="25"/>
        <v>0</v>
      </c>
      <c r="AM59" s="63">
        <f t="shared" si="26"/>
        <v>0</v>
      </c>
      <c r="AN59" s="53">
        <f t="shared" si="27"/>
        <v>0</v>
      </c>
      <c r="AO59" s="54" t="str">
        <f t="shared" si="28"/>
        <v/>
      </c>
      <c r="AP59" s="85">
        <f t="shared" si="29"/>
        <v>0</v>
      </c>
      <c r="AQ59" s="63">
        <f t="shared" si="30"/>
        <v>0</v>
      </c>
      <c r="AR59" s="53">
        <f t="shared" si="31"/>
        <v>0</v>
      </c>
      <c r="AS59" s="54" t="str">
        <f t="shared" si="32"/>
        <v/>
      </c>
      <c r="AT59" s="85">
        <f t="shared" si="33"/>
        <v>0</v>
      </c>
      <c r="AU59" s="63">
        <f t="shared" si="34"/>
        <v>0</v>
      </c>
      <c r="AV59" s="53">
        <f t="shared" si="35"/>
        <v>0</v>
      </c>
      <c r="AW59" s="54" t="str">
        <f t="shared" si="36"/>
        <v/>
      </c>
      <c r="AX59" s="85">
        <f t="shared" si="37"/>
        <v>0</v>
      </c>
      <c r="AY59" s="63">
        <f t="shared" si="38"/>
        <v>0</v>
      </c>
      <c r="AZ59" s="53">
        <f t="shared" si="39"/>
        <v>0</v>
      </c>
      <c r="BA59" s="54" t="str">
        <f t="shared" si="40"/>
        <v/>
      </c>
      <c r="BB59" s="85">
        <f t="shared" si="41"/>
        <v>0</v>
      </c>
      <c r="BC59" s="63">
        <f t="shared" si="42"/>
        <v>0</v>
      </c>
      <c r="BD59" s="53">
        <f t="shared" si="43"/>
        <v>0</v>
      </c>
      <c r="BE59" s="54" t="str">
        <f t="shared" si="44"/>
        <v/>
      </c>
      <c r="BF59" s="85">
        <f t="shared" si="45"/>
        <v>0</v>
      </c>
      <c r="BG59" s="63">
        <f t="shared" si="46"/>
        <v>0</v>
      </c>
      <c r="BH59" s="53">
        <f t="shared" si="47"/>
        <v>0</v>
      </c>
      <c r="BI59" s="54" t="str">
        <f t="shared" si="48"/>
        <v/>
      </c>
      <c r="BJ59" s="85">
        <f t="shared" si="49"/>
        <v>0</v>
      </c>
      <c r="BK59" s="63">
        <f t="shared" si="50"/>
        <v>0</v>
      </c>
      <c r="BL59" s="53">
        <f t="shared" si="51"/>
        <v>0</v>
      </c>
      <c r="BM59" s="54" t="str">
        <f t="shared" si="52"/>
        <v/>
      </c>
      <c r="BN59" s="85">
        <f t="shared" si="53"/>
        <v>0</v>
      </c>
      <c r="BO59" s="63">
        <f t="shared" si="54"/>
        <v>0</v>
      </c>
      <c r="BP59" s="53">
        <f t="shared" si="55"/>
        <v>0</v>
      </c>
      <c r="BQ59" s="54" t="str">
        <f t="shared" si="56"/>
        <v/>
      </c>
      <c r="BR59" s="85">
        <f t="shared" si="57"/>
        <v>0</v>
      </c>
      <c r="BS59" s="60">
        <f t="shared" si="1"/>
        <v>0</v>
      </c>
      <c r="BT59" s="59">
        <f t="shared" si="2"/>
        <v>0</v>
      </c>
      <c r="BU59" s="57"/>
      <c r="BV59" s="44"/>
      <c r="BZ59" s="44"/>
      <c r="CA59" s="44"/>
      <c r="CB59" s="44"/>
      <c r="CC59" s="274">
        <f t="shared" si="64"/>
        <v>0</v>
      </c>
      <c r="CD59" s="280" t="str">
        <f t="shared" si="65"/>
        <v>청년외</v>
      </c>
      <c r="CE59" s="44"/>
    </row>
    <row r="60" spans="1:83" ht="16.5" hidden="1" customHeight="1">
      <c r="A60" s="23">
        <f t="shared" si="63"/>
        <v>56</v>
      </c>
      <c r="B60" s="143" t="s">
        <v>1</v>
      </c>
      <c r="C60" s="169"/>
      <c r="D60" s="170"/>
      <c r="E60" s="156" t="str">
        <f t="shared" si="4"/>
        <v/>
      </c>
      <c r="F60" s="30" t="str">
        <f t="shared" si="5"/>
        <v/>
      </c>
      <c r="G60" s="31" t="str">
        <f t="shared" si="6"/>
        <v/>
      </c>
      <c r="H60" s="147" t="str">
        <f t="shared" si="7"/>
        <v/>
      </c>
      <c r="I60" s="150"/>
      <c r="J60" s="151"/>
      <c r="K60" s="33" t="str">
        <f t="shared" si="8"/>
        <v/>
      </c>
      <c r="L60" s="33">
        <f t="shared" si="0"/>
        <v>0</v>
      </c>
      <c r="M60" s="35" t="str">
        <f t="shared" si="9"/>
        <v/>
      </c>
      <c r="N60" s="108"/>
      <c r="O60" s="178"/>
      <c r="P60" s="179"/>
      <c r="Q60" s="106" t="s">
        <v>160</v>
      </c>
      <c r="R60" s="107" t="s">
        <v>160</v>
      </c>
      <c r="S60" s="43"/>
      <c r="T60" s="122" t="s">
        <v>160</v>
      </c>
      <c r="U60" s="122" t="s">
        <v>160</v>
      </c>
      <c r="V60" s="123" t="s">
        <v>160</v>
      </c>
      <c r="W60" s="63">
        <f t="shared" si="10"/>
        <v>0</v>
      </c>
      <c r="X60" s="53">
        <f t="shared" si="11"/>
        <v>0</v>
      </c>
      <c r="Y60" s="54" t="str">
        <f t="shared" si="12"/>
        <v/>
      </c>
      <c r="Z60" s="85">
        <f t="shared" si="13"/>
        <v>0</v>
      </c>
      <c r="AA60" s="63">
        <f t="shared" si="14"/>
        <v>0</v>
      </c>
      <c r="AB60" s="53">
        <f t="shared" si="15"/>
        <v>0</v>
      </c>
      <c r="AC60" s="54" t="str">
        <f t="shared" si="16"/>
        <v/>
      </c>
      <c r="AD60" s="85">
        <f t="shared" si="17"/>
        <v>0</v>
      </c>
      <c r="AE60" s="63">
        <f t="shared" si="18"/>
        <v>0</v>
      </c>
      <c r="AF60" s="53">
        <f t="shared" si="19"/>
        <v>0</v>
      </c>
      <c r="AG60" s="54" t="str">
        <f t="shared" si="20"/>
        <v/>
      </c>
      <c r="AH60" s="85">
        <f t="shared" si="21"/>
        <v>0</v>
      </c>
      <c r="AI60" s="63">
        <f t="shared" si="22"/>
        <v>0</v>
      </c>
      <c r="AJ60" s="53">
        <f t="shared" si="23"/>
        <v>0</v>
      </c>
      <c r="AK60" s="54" t="str">
        <f t="shared" si="24"/>
        <v/>
      </c>
      <c r="AL60" s="85">
        <f t="shared" si="25"/>
        <v>0</v>
      </c>
      <c r="AM60" s="63">
        <f t="shared" si="26"/>
        <v>0</v>
      </c>
      <c r="AN60" s="53">
        <f t="shared" si="27"/>
        <v>0</v>
      </c>
      <c r="AO60" s="54" t="str">
        <f t="shared" si="28"/>
        <v/>
      </c>
      <c r="AP60" s="85">
        <f t="shared" si="29"/>
        <v>0</v>
      </c>
      <c r="AQ60" s="63">
        <f t="shared" si="30"/>
        <v>0</v>
      </c>
      <c r="AR60" s="53">
        <f t="shared" si="31"/>
        <v>0</v>
      </c>
      <c r="AS60" s="54" t="str">
        <f t="shared" si="32"/>
        <v/>
      </c>
      <c r="AT60" s="85">
        <f t="shared" si="33"/>
        <v>0</v>
      </c>
      <c r="AU60" s="63">
        <f t="shared" si="34"/>
        <v>0</v>
      </c>
      <c r="AV60" s="53">
        <f t="shared" si="35"/>
        <v>0</v>
      </c>
      <c r="AW60" s="54" t="str">
        <f t="shared" si="36"/>
        <v/>
      </c>
      <c r="AX60" s="85">
        <f t="shared" si="37"/>
        <v>0</v>
      </c>
      <c r="AY60" s="63">
        <f t="shared" si="38"/>
        <v>0</v>
      </c>
      <c r="AZ60" s="53">
        <f t="shared" si="39"/>
        <v>0</v>
      </c>
      <c r="BA60" s="54" t="str">
        <f t="shared" si="40"/>
        <v/>
      </c>
      <c r="BB60" s="85">
        <f t="shared" si="41"/>
        <v>0</v>
      </c>
      <c r="BC60" s="63">
        <f t="shared" si="42"/>
        <v>0</v>
      </c>
      <c r="BD60" s="53">
        <f t="shared" si="43"/>
        <v>0</v>
      </c>
      <c r="BE60" s="54" t="str">
        <f t="shared" si="44"/>
        <v/>
      </c>
      <c r="BF60" s="85">
        <f t="shared" si="45"/>
        <v>0</v>
      </c>
      <c r="BG60" s="63">
        <f t="shared" si="46"/>
        <v>0</v>
      </c>
      <c r="BH60" s="53">
        <f t="shared" si="47"/>
        <v>0</v>
      </c>
      <c r="BI60" s="54" t="str">
        <f t="shared" si="48"/>
        <v/>
      </c>
      <c r="BJ60" s="85">
        <f t="shared" si="49"/>
        <v>0</v>
      </c>
      <c r="BK60" s="63">
        <f t="shared" si="50"/>
        <v>0</v>
      </c>
      <c r="BL60" s="53">
        <f t="shared" si="51"/>
        <v>0</v>
      </c>
      <c r="BM60" s="54" t="str">
        <f t="shared" si="52"/>
        <v/>
      </c>
      <c r="BN60" s="85">
        <f t="shared" si="53"/>
        <v>0</v>
      </c>
      <c r="BO60" s="63">
        <f t="shared" si="54"/>
        <v>0</v>
      </c>
      <c r="BP60" s="53">
        <f t="shared" si="55"/>
        <v>0</v>
      </c>
      <c r="BQ60" s="54" t="str">
        <f t="shared" si="56"/>
        <v/>
      </c>
      <c r="BR60" s="85">
        <f t="shared" si="57"/>
        <v>0</v>
      </c>
      <c r="BS60" s="60">
        <f t="shared" si="1"/>
        <v>0</v>
      </c>
      <c r="BT60" s="59">
        <f t="shared" si="2"/>
        <v>0</v>
      </c>
      <c r="BU60" s="57"/>
      <c r="BV60" s="44"/>
      <c r="BZ60" s="44"/>
      <c r="CA60" s="44"/>
      <c r="CB60" s="44"/>
      <c r="CC60" s="274">
        <f t="shared" si="64"/>
        <v>0</v>
      </c>
      <c r="CD60" s="280" t="str">
        <f t="shared" si="65"/>
        <v>청년외</v>
      </c>
      <c r="CE60" s="44"/>
    </row>
    <row r="61" spans="1:83" ht="16.5" hidden="1" customHeight="1" thickBot="1">
      <c r="A61" s="23">
        <f t="shared" si="63"/>
        <v>57</v>
      </c>
      <c r="B61" s="143" t="s">
        <v>4</v>
      </c>
      <c r="C61" s="169"/>
      <c r="D61" s="170"/>
      <c r="E61" s="156" t="str">
        <f t="shared" si="4"/>
        <v/>
      </c>
      <c r="F61" s="30" t="str">
        <f t="shared" si="5"/>
        <v/>
      </c>
      <c r="G61" s="31" t="str">
        <f t="shared" si="6"/>
        <v/>
      </c>
      <c r="H61" s="147" t="str">
        <f t="shared" si="7"/>
        <v/>
      </c>
      <c r="I61" s="150"/>
      <c r="J61" s="151"/>
      <c r="K61" s="33" t="str">
        <f t="shared" si="8"/>
        <v/>
      </c>
      <c r="L61" s="33">
        <f t="shared" si="0"/>
        <v>0</v>
      </c>
      <c r="M61" s="35" t="str">
        <f t="shared" si="9"/>
        <v/>
      </c>
      <c r="N61" s="108"/>
      <c r="O61" s="180"/>
      <c r="P61" s="181"/>
      <c r="Q61" s="106" t="s">
        <v>160</v>
      </c>
      <c r="R61" s="107" t="s">
        <v>160</v>
      </c>
      <c r="S61" s="43"/>
      <c r="T61" s="122" t="s">
        <v>160</v>
      </c>
      <c r="U61" s="122" t="s">
        <v>160</v>
      </c>
      <c r="V61" s="123" t="s">
        <v>160</v>
      </c>
      <c r="W61" s="63">
        <f t="shared" si="10"/>
        <v>0</v>
      </c>
      <c r="X61" s="53">
        <f t="shared" si="11"/>
        <v>0</v>
      </c>
      <c r="Y61" s="54" t="str">
        <f t="shared" si="12"/>
        <v/>
      </c>
      <c r="Z61" s="85">
        <f t="shared" si="13"/>
        <v>0</v>
      </c>
      <c r="AA61" s="63">
        <f t="shared" si="14"/>
        <v>0</v>
      </c>
      <c r="AB61" s="53">
        <f t="shared" si="15"/>
        <v>0</v>
      </c>
      <c r="AC61" s="54" t="str">
        <f t="shared" si="16"/>
        <v/>
      </c>
      <c r="AD61" s="85">
        <f t="shared" si="17"/>
        <v>0</v>
      </c>
      <c r="AE61" s="63">
        <f t="shared" si="18"/>
        <v>0</v>
      </c>
      <c r="AF61" s="53">
        <f t="shared" si="19"/>
        <v>0</v>
      </c>
      <c r="AG61" s="54" t="str">
        <f t="shared" si="20"/>
        <v/>
      </c>
      <c r="AH61" s="85">
        <f t="shared" si="21"/>
        <v>0</v>
      </c>
      <c r="AI61" s="63">
        <f t="shared" si="22"/>
        <v>0</v>
      </c>
      <c r="AJ61" s="53">
        <f t="shared" si="23"/>
        <v>0</v>
      </c>
      <c r="AK61" s="54" t="str">
        <f t="shared" si="24"/>
        <v/>
      </c>
      <c r="AL61" s="85">
        <f t="shared" si="25"/>
        <v>0</v>
      </c>
      <c r="AM61" s="63">
        <f t="shared" si="26"/>
        <v>0</v>
      </c>
      <c r="AN61" s="53">
        <f t="shared" si="27"/>
        <v>0</v>
      </c>
      <c r="AO61" s="54" t="str">
        <f t="shared" si="28"/>
        <v/>
      </c>
      <c r="AP61" s="85">
        <f t="shared" si="29"/>
        <v>0</v>
      </c>
      <c r="AQ61" s="63">
        <f t="shared" si="30"/>
        <v>0</v>
      </c>
      <c r="AR61" s="53">
        <f t="shared" si="31"/>
        <v>0</v>
      </c>
      <c r="AS61" s="54" t="str">
        <f t="shared" si="32"/>
        <v/>
      </c>
      <c r="AT61" s="85">
        <f t="shared" si="33"/>
        <v>0</v>
      </c>
      <c r="AU61" s="63">
        <f t="shared" si="34"/>
        <v>0</v>
      </c>
      <c r="AV61" s="53">
        <f t="shared" si="35"/>
        <v>0</v>
      </c>
      <c r="AW61" s="54" t="str">
        <f t="shared" si="36"/>
        <v/>
      </c>
      <c r="AX61" s="85">
        <f t="shared" si="37"/>
        <v>0</v>
      </c>
      <c r="AY61" s="63">
        <f t="shared" si="38"/>
        <v>0</v>
      </c>
      <c r="AZ61" s="53">
        <f t="shared" si="39"/>
        <v>0</v>
      </c>
      <c r="BA61" s="54" t="str">
        <f t="shared" si="40"/>
        <v/>
      </c>
      <c r="BB61" s="85">
        <f t="shared" si="41"/>
        <v>0</v>
      </c>
      <c r="BC61" s="63">
        <f t="shared" si="42"/>
        <v>0</v>
      </c>
      <c r="BD61" s="53">
        <f t="shared" si="43"/>
        <v>0</v>
      </c>
      <c r="BE61" s="54" t="str">
        <f t="shared" si="44"/>
        <v/>
      </c>
      <c r="BF61" s="85">
        <f t="shared" si="45"/>
        <v>0</v>
      </c>
      <c r="BG61" s="63">
        <f t="shared" si="46"/>
        <v>0</v>
      </c>
      <c r="BH61" s="53">
        <f t="shared" si="47"/>
        <v>0</v>
      </c>
      <c r="BI61" s="54" t="str">
        <f t="shared" si="48"/>
        <v/>
      </c>
      <c r="BJ61" s="85">
        <f t="shared" si="49"/>
        <v>0</v>
      </c>
      <c r="BK61" s="63">
        <f t="shared" si="50"/>
        <v>0</v>
      </c>
      <c r="BL61" s="53">
        <f t="shared" si="51"/>
        <v>0</v>
      </c>
      <c r="BM61" s="54" t="str">
        <f t="shared" si="52"/>
        <v/>
      </c>
      <c r="BN61" s="85">
        <f t="shared" si="53"/>
        <v>0</v>
      </c>
      <c r="BO61" s="63">
        <f t="shared" si="54"/>
        <v>0</v>
      </c>
      <c r="BP61" s="53">
        <f t="shared" si="55"/>
        <v>0</v>
      </c>
      <c r="BQ61" s="54" t="str">
        <f t="shared" si="56"/>
        <v/>
      </c>
      <c r="BR61" s="85">
        <f t="shared" si="57"/>
        <v>0</v>
      </c>
      <c r="BS61" s="60">
        <f t="shared" si="1"/>
        <v>0</v>
      </c>
      <c r="BT61" s="59">
        <f t="shared" si="2"/>
        <v>0</v>
      </c>
      <c r="BU61" s="57"/>
      <c r="BV61" s="44"/>
      <c r="BZ61" s="44"/>
      <c r="CA61" s="44"/>
      <c r="CB61" s="44"/>
      <c r="CC61" s="274">
        <f t="shared" si="64"/>
        <v>0</v>
      </c>
      <c r="CD61" s="280" t="str">
        <f t="shared" si="65"/>
        <v>청년외</v>
      </c>
      <c r="CE61" s="44"/>
    </row>
    <row r="62" spans="1:83" ht="16.5" hidden="1" customHeight="1">
      <c r="A62" s="23">
        <f t="shared" si="63"/>
        <v>58</v>
      </c>
      <c r="B62" s="143" t="s">
        <v>3</v>
      </c>
      <c r="C62" s="171"/>
      <c r="D62" s="170"/>
      <c r="E62" s="156" t="str">
        <f t="shared" si="4"/>
        <v/>
      </c>
      <c r="F62" s="30" t="str">
        <f t="shared" si="5"/>
        <v/>
      </c>
      <c r="G62" s="31" t="str">
        <f t="shared" si="6"/>
        <v/>
      </c>
      <c r="H62" s="147" t="str">
        <f t="shared" si="7"/>
        <v/>
      </c>
      <c r="I62" s="152"/>
      <c r="J62" s="153"/>
      <c r="K62" s="33" t="str">
        <f t="shared" si="8"/>
        <v/>
      </c>
      <c r="L62" s="33">
        <f t="shared" si="0"/>
        <v>0</v>
      </c>
      <c r="M62" s="35" t="str">
        <f t="shared" si="9"/>
        <v/>
      </c>
      <c r="N62" s="108"/>
      <c r="O62" s="178"/>
      <c r="P62" s="179"/>
      <c r="Q62" s="106" t="s">
        <v>160</v>
      </c>
      <c r="R62" s="107" t="s">
        <v>160</v>
      </c>
      <c r="S62" s="43"/>
      <c r="T62" s="122" t="s">
        <v>160</v>
      </c>
      <c r="U62" s="122" t="s">
        <v>160</v>
      </c>
      <c r="V62" s="123" t="s">
        <v>160</v>
      </c>
      <c r="W62" s="63">
        <f t="shared" si="10"/>
        <v>0</v>
      </c>
      <c r="X62" s="53">
        <f t="shared" si="11"/>
        <v>0</v>
      </c>
      <c r="Y62" s="54" t="str">
        <f t="shared" si="12"/>
        <v/>
      </c>
      <c r="Z62" s="85">
        <f t="shared" si="13"/>
        <v>0</v>
      </c>
      <c r="AA62" s="63">
        <f t="shared" si="14"/>
        <v>0</v>
      </c>
      <c r="AB62" s="53">
        <f t="shared" si="15"/>
        <v>0</v>
      </c>
      <c r="AC62" s="54" t="str">
        <f t="shared" si="16"/>
        <v/>
      </c>
      <c r="AD62" s="85">
        <f t="shared" si="17"/>
        <v>0</v>
      </c>
      <c r="AE62" s="63">
        <f t="shared" si="18"/>
        <v>0</v>
      </c>
      <c r="AF62" s="53">
        <f t="shared" si="19"/>
        <v>0</v>
      </c>
      <c r="AG62" s="54" t="str">
        <f t="shared" si="20"/>
        <v/>
      </c>
      <c r="AH62" s="85">
        <f t="shared" si="21"/>
        <v>0</v>
      </c>
      <c r="AI62" s="63">
        <f t="shared" si="22"/>
        <v>0</v>
      </c>
      <c r="AJ62" s="53">
        <f t="shared" si="23"/>
        <v>0</v>
      </c>
      <c r="AK62" s="54" t="str">
        <f t="shared" si="24"/>
        <v/>
      </c>
      <c r="AL62" s="85">
        <f t="shared" si="25"/>
        <v>0</v>
      </c>
      <c r="AM62" s="63">
        <f t="shared" si="26"/>
        <v>0</v>
      </c>
      <c r="AN62" s="53">
        <f t="shared" si="27"/>
        <v>0</v>
      </c>
      <c r="AO62" s="54" t="str">
        <f t="shared" si="28"/>
        <v/>
      </c>
      <c r="AP62" s="85">
        <f t="shared" si="29"/>
        <v>0</v>
      </c>
      <c r="AQ62" s="63">
        <f t="shared" si="30"/>
        <v>0</v>
      </c>
      <c r="AR62" s="53">
        <f t="shared" si="31"/>
        <v>0</v>
      </c>
      <c r="AS62" s="54" t="str">
        <f t="shared" si="32"/>
        <v/>
      </c>
      <c r="AT62" s="85">
        <f t="shared" si="33"/>
        <v>0</v>
      </c>
      <c r="AU62" s="63">
        <f t="shared" si="34"/>
        <v>0</v>
      </c>
      <c r="AV62" s="53">
        <f t="shared" si="35"/>
        <v>0</v>
      </c>
      <c r="AW62" s="54" t="str">
        <f t="shared" si="36"/>
        <v/>
      </c>
      <c r="AX62" s="85">
        <f t="shared" si="37"/>
        <v>0</v>
      </c>
      <c r="AY62" s="63">
        <f t="shared" si="38"/>
        <v>0</v>
      </c>
      <c r="AZ62" s="53">
        <f t="shared" si="39"/>
        <v>0</v>
      </c>
      <c r="BA62" s="54" t="str">
        <f t="shared" si="40"/>
        <v/>
      </c>
      <c r="BB62" s="85">
        <f t="shared" si="41"/>
        <v>0</v>
      </c>
      <c r="BC62" s="63">
        <f t="shared" si="42"/>
        <v>0</v>
      </c>
      <c r="BD62" s="53">
        <f t="shared" si="43"/>
        <v>0</v>
      </c>
      <c r="BE62" s="54" t="str">
        <f t="shared" si="44"/>
        <v/>
      </c>
      <c r="BF62" s="85">
        <f t="shared" si="45"/>
        <v>0</v>
      </c>
      <c r="BG62" s="63">
        <f t="shared" si="46"/>
        <v>0</v>
      </c>
      <c r="BH62" s="53">
        <f t="shared" si="47"/>
        <v>0</v>
      </c>
      <c r="BI62" s="54" t="str">
        <f t="shared" si="48"/>
        <v/>
      </c>
      <c r="BJ62" s="85">
        <f t="shared" si="49"/>
        <v>0</v>
      </c>
      <c r="BK62" s="63">
        <f t="shared" si="50"/>
        <v>0</v>
      </c>
      <c r="BL62" s="53">
        <f t="shared" si="51"/>
        <v>0</v>
      </c>
      <c r="BM62" s="54" t="str">
        <f t="shared" si="52"/>
        <v/>
      </c>
      <c r="BN62" s="85">
        <f t="shared" si="53"/>
        <v>0</v>
      </c>
      <c r="BO62" s="63">
        <f t="shared" si="54"/>
        <v>0</v>
      </c>
      <c r="BP62" s="53">
        <f t="shared" si="55"/>
        <v>0</v>
      </c>
      <c r="BQ62" s="54" t="str">
        <f t="shared" si="56"/>
        <v/>
      </c>
      <c r="BR62" s="85">
        <f t="shared" si="57"/>
        <v>0</v>
      </c>
      <c r="BS62" s="60">
        <f t="shared" si="1"/>
        <v>0</v>
      </c>
      <c r="BT62" s="59">
        <f t="shared" si="2"/>
        <v>0</v>
      </c>
      <c r="BU62" s="57"/>
      <c r="BV62" s="44"/>
      <c r="BZ62" s="44"/>
      <c r="CA62" s="44"/>
      <c r="CB62" s="44"/>
      <c r="CC62" s="274">
        <f t="shared" si="64"/>
        <v>0</v>
      </c>
      <c r="CD62" s="280" t="str">
        <f t="shared" si="65"/>
        <v>청년외</v>
      </c>
      <c r="CE62" s="44"/>
    </row>
    <row r="63" spans="1:83" ht="16.5" hidden="1" customHeight="1">
      <c r="A63" s="23">
        <f t="shared" si="63"/>
        <v>59</v>
      </c>
      <c r="B63" s="143" t="s">
        <v>1</v>
      </c>
      <c r="C63" s="169"/>
      <c r="D63" s="170"/>
      <c r="E63" s="156" t="str">
        <f t="shared" si="4"/>
        <v/>
      </c>
      <c r="F63" s="30" t="str">
        <f t="shared" si="5"/>
        <v/>
      </c>
      <c r="G63" s="31" t="str">
        <f t="shared" si="6"/>
        <v/>
      </c>
      <c r="H63" s="147" t="str">
        <f t="shared" si="7"/>
        <v/>
      </c>
      <c r="I63" s="150"/>
      <c r="J63" s="151"/>
      <c r="K63" s="33" t="str">
        <f t="shared" si="8"/>
        <v/>
      </c>
      <c r="L63" s="33">
        <f t="shared" si="0"/>
        <v>0</v>
      </c>
      <c r="M63" s="35" t="str">
        <f t="shared" si="9"/>
        <v/>
      </c>
      <c r="N63" s="108"/>
      <c r="O63" s="178"/>
      <c r="P63" s="179"/>
      <c r="Q63" s="106" t="s">
        <v>160</v>
      </c>
      <c r="R63" s="107" t="s">
        <v>160</v>
      </c>
      <c r="S63" s="43"/>
      <c r="T63" s="122" t="s">
        <v>160</v>
      </c>
      <c r="U63" s="122" t="s">
        <v>160</v>
      </c>
      <c r="V63" s="123" t="s">
        <v>160</v>
      </c>
      <c r="W63" s="63">
        <f t="shared" si="10"/>
        <v>0</v>
      </c>
      <c r="X63" s="53">
        <f t="shared" si="11"/>
        <v>0</v>
      </c>
      <c r="Y63" s="54" t="str">
        <f t="shared" si="12"/>
        <v/>
      </c>
      <c r="Z63" s="85">
        <f t="shared" si="13"/>
        <v>0</v>
      </c>
      <c r="AA63" s="63">
        <f t="shared" si="14"/>
        <v>0</v>
      </c>
      <c r="AB63" s="53">
        <f t="shared" si="15"/>
        <v>0</v>
      </c>
      <c r="AC63" s="54" t="str">
        <f t="shared" si="16"/>
        <v/>
      </c>
      <c r="AD63" s="85">
        <f t="shared" si="17"/>
        <v>0</v>
      </c>
      <c r="AE63" s="63">
        <f t="shared" si="18"/>
        <v>0</v>
      </c>
      <c r="AF63" s="53">
        <f t="shared" si="19"/>
        <v>0</v>
      </c>
      <c r="AG63" s="54" t="str">
        <f t="shared" si="20"/>
        <v/>
      </c>
      <c r="AH63" s="85">
        <f t="shared" si="21"/>
        <v>0</v>
      </c>
      <c r="AI63" s="63">
        <f t="shared" si="22"/>
        <v>0</v>
      </c>
      <c r="AJ63" s="53">
        <f t="shared" si="23"/>
        <v>0</v>
      </c>
      <c r="AK63" s="54" t="str">
        <f t="shared" si="24"/>
        <v/>
      </c>
      <c r="AL63" s="85">
        <f t="shared" si="25"/>
        <v>0</v>
      </c>
      <c r="AM63" s="63">
        <f t="shared" si="26"/>
        <v>0</v>
      </c>
      <c r="AN63" s="53">
        <f t="shared" si="27"/>
        <v>0</v>
      </c>
      <c r="AO63" s="54" t="str">
        <f t="shared" si="28"/>
        <v/>
      </c>
      <c r="AP63" s="85">
        <f t="shared" si="29"/>
        <v>0</v>
      </c>
      <c r="AQ63" s="63">
        <f t="shared" si="30"/>
        <v>0</v>
      </c>
      <c r="AR63" s="53">
        <f t="shared" si="31"/>
        <v>0</v>
      </c>
      <c r="AS63" s="54" t="str">
        <f t="shared" si="32"/>
        <v/>
      </c>
      <c r="AT63" s="85">
        <f t="shared" si="33"/>
        <v>0</v>
      </c>
      <c r="AU63" s="63">
        <f t="shared" si="34"/>
        <v>0</v>
      </c>
      <c r="AV63" s="53">
        <f t="shared" si="35"/>
        <v>0</v>
      </c>
      <c r="AW63" s="54" t="str">
        <f t="shared" si="36"/>
        <v/>
      </c>
      <c r="AX63" s="85">
        <f t="shared" si="37"/>
        <v>0</v>
      </c>
      <c r="AY63" s="63">
        <f t="shared" si="38"/>
        <v>0</v>
      </c>
      <c r="AZ63" s="53">
        <f t="shared" si="39"/>
        <v>0</v>
      </c>
      <c r="BA63" s="54" t="str">
        <f t="shared" si="40"/>
        <v/>
      </c>
      <c r="BB63" s="85">
        <f t="shared" si="41"/>
        <v>0</v>
      </c>
      <c r="BC63" s="63">
        <f t="shared" si="42"/>
        <v>0</v>
      </c>
      <c r="BD63" s="53">
        <f t="shared" si="43"/>
        <v>0</v>
      </c>
      <c r="BE63" s="54" t="str">
        <f t="shared" si="44"/>
        <v/>
      </c>
      <c r="BF63" s="85">
        <f t="shared" si="45"/>
        <v>0</v>
      </c>
      <c r="BG63" s="63">
        <f t="shared" si="46"/>
        <v>0</v>
      </c>
      <c r="BH63" s="53">
        <f t="shared" si="47"/>
        <v>0</v>
      </c>
      <c r="BI63" s="54" t="str">
        <f t="shared" si="48"/>
        <v/>
      </c>
      <c r="BJ63" s="85">
        <f t="shared" si="49"/>
        <v>0</v>
      </c>
      <c r="BK63" s="63">
        <f t="shared" si="50"/>
        <v>0</v>
      </c>
      <c r="BL63" s="53">
        <f t="shared" si="51"/>
        <v>0</v>
      </c>
      <c r="BM63" s="54" t="str">
        <f t="shared" si="52"/>
        <v/>
      </c>
      <c r="BN63" s="85">
        <f t="shared" si="53"/>
        <v>0</v>
      </c>
      <c r="BO63" s="63">
        <f t="shared" si="54"/>
        <v>0</v>
      </c>
      <c r="BP63" s="53">
        <f t="shared" si="55"/>
        <v>0</v>
      </c>
      <c r="BQ63" s="54" t="str">
        <f t="shared" si="56"/>
        <v/>
      </c>
      <c r="BR63" s="85">
        <f t="shared" si="57"/>
        <v>0</v>
      </c>
      <c r="BS63" s="60">
        <f t="shared" si="1"/>
        <v>0</v>
      </c>
      <c r="BT63" s="59">
        <f t="shared" si="2"/>
        <v>0</v>
      </c>
      <c r="BU63" s="57"/>
      <c r="BV63" s="44"/>
      <c r="BZ63" s="44"/>
      <c r="CA63" s="44"/>
      <c r="CB63" s="44"/>
      <c r="CC63" s="274">
        <f t="shared" si="64"/>
        <v>0</v>
      </c>
      <c r="CD63" s="280" t="str">
        <f t="shared" si="65"/>
        <v>청년외</v>
      </c>
      <c r="CE63" s="44"/>
    </row>
    <row r="64" spans="1:83" ht="16.5" hidden="1" customHeight="1" thickBot="1">
      <c r="A64" s="23">
        <f t="shared" si="63"/>
        <v>60</v>
      </c>
      <c r="B64" s="143" t="s">
        <v>4</v>
      </c>
      <c r="C64" s="169"/>
      <c r="D64" s="170"/>
      <c r="E64" s="156" t="str">
        <f t="shared" si="4"/>
        <v/>
      </c>
      <c r="F64" s="30" t="str">
        <f t="shared" si="5"/>
        <v/>
      </c>
      <c r="G64" s="31" t="str">
        <f t="shared" si="6"/>
        <v/>
      </c>
      <c r="H64" s="147" t="str">
        <f t="shared" si="7"/>
        <v/>
      </c>
      <c r="I64" s="150"/>
      <c r="J64" s="151"/>
      <c r="K64" s="33" t="str">
        <f t="shared" si="8"/>
        <v/>
      </c>
      <c r="L64" s="33">
        <f t="shared" si="0"/>
        <v>0</v>
      </c>
      <c r="M64" s="35" t="str">
        <f t="shared" si="9"/>
        <v/>
      </c>
      <c r="N64" s="108"/>
      <c r="O64" s="180"/>
      <c r="P64" s="181"/>
      <c r="Q64" s="106" t="s">
        <v>160</v>
      </c>
      <c r="R64" s="107" t="s">
        <v>160</v>
      </c>
      <c r="S64" s="43"/>
      <c r="T64" s="122" t="s">
        <v>160</v>
      </c>
      <c r="U64" s="122" t="s">
        <v>160</v>
      </c>
      <c r="V64" s="123" t="s">
        <v>160</v>
      </c>
      <c r="W64" s="63">
        <f t="shared" si="10"/>
        <v>0</v>
      </c>
      <c r="X64" s="53">
        <f t="shared" si="11"/>
        <v>0</v>
      </c>
      <c r="Y64" s="54" t="str">
        <f t="shared" si="12"/>
        <v/>
      </c>
      <c r="Z64" s="85">
        <f t="shared" si="13"/>
        <v>0</v>
      </c>
      <c r="AA64" s="63">
        <f t="shared" si="14"/>
        <v>0</v>
      </c>
      <c r="AB64" s="53">
        <f t="shared" si="15"/>
        <v>0</v>
      </c>
      <c r="AC64" s="54" t="str">
        <f t="shared" si="16"/>
        <v/>
      </c>
      <c r="AD64" s="85">
        <f t="shared" si="17"/>
        <v>0</v>
      </c>
      <c r="AE64" s="63">
        <f t="shared" si="18"/>
        <v>0</v>
      </c>
      <c r="AF64" s="53">
        <f t="shared" si="19"/>
        <v>0</v>
      </c>
      <c r="AG64" s="54" t="str">
        <f t="shared" si="20"/>
        <v/>
      </c>
      <c r="AH64" s="85">
        <f t="shared" si="21"/>
        <v>0</v>
      </c>
      <c r="AI64" s="63">
        <f t="shared" si="22"/>
        <v>0</v>
      </c>
      <c r="AJ64" s="53">
        <f t="shared" si="23"/>
        <v>0</v>
      </c>
      <c r="AK64" s="54" t="str">
        <f t="shared" si="24"/>
        <v/>
      </c>
      <c r="AL64" s="85">
        <f t="shared" si="25"/>
        <v>0</v>
      </c>
      <c r="AM64" s="63">
        <f t="shared" si="26"/>
        <v>0</v>
      </c>
      <c r="AN64" s="53">
        <f t="shared" si="27"/>
        <v>0</v>
      </c>
      <c r="AO64" s="54" t="str">
        <f t="shared" si="28"/>
        <v/>
      </c>
      <c r="AP64" s="85">
        <f t="shared" si="29"/>
        <v>0</v>
      </c>
      <c r="AQ64" s="63">
        <f t="shared" si="30"/>
        <v>0</v>
      </c>
      <c r="AR64" s="53">
        <f t="shared" si="31"/>
        <v>0</v>
      </c>
      <c r="AS64" s="54" t="str">
        <f t="shared" si="32"/>
        <v/>
      </c>
      <c r="AT64" s="85">
        <f t="shared" si="33"/>
        <v>0</v>
      </c>
      <c r="AU64" s="63">
        <f t="shared" si="34"/>
        <v>0</v>
      </c>
      <c r="AV64" s="53">
        <f t="shared" si="35"/>
        <v>0</v>
      </c>
      <c r="AW64" s="54" t="str">
        <f t="shared" si="36"/>
        <v/>
      </c>
      <c r="AX64" s="85">
        <f t="shared" si="37"/>
        <v>0</v>
      </c>
      <c r="AY64" s="63">
        <f t="shared" si="38"/>
        <v>0</v>
      </c>
      <c r="AZ64" s="53">
        <f t="shared" si="39"/>
        <v>0</v>
      </c>
      <c r="BA64" s="54" t="str">
        <f t="shared" si="40"/>
        <v/>
      </c>
      <c r="BB64" s="85">
        <f t="shared" si="41"/>
        <v>0</v>
      </c>
      <c r="BC64" s="63">
        <f t="shared" si="42"/>
        <v>0</v>
      </c>
      <c r="BD64" s="53">
        <f t="shared" si="43"/>
        <v>0</v>
      </c>
      <c r="BE64" s="54" t="str">
        <f t="shared" si="44"/>
        <v/>
      </c>
      <c r="BF64" s="85">
        <f t="shared" si="45"/>
        <v>0</v>
      </c>
      <c r="BG64" s="63">
        <f t="shared" si="46"/>
        <v>0</v>
      </c>
      <c r="BH64" s="53">
        <f t="shared" si="47"/>
        <v>0</v>
      </c>
      <c r="BI64" s="54" t="str">
        <f t="shared" si="48"/>
        <v/>
      </c>
      <c r="BJ64" s="85">
        <f t="shared" si="49"/>
        <v>0</v>
      </c>
      <c r="BK64" s="63">
        <f t="shared" si="50"/>
        <v>0</v>
      </c>
      <c r="BL64" s="53">
        <f t="shared" si="51"/>
        <v>0</v>
      </c>
      <c r="BM64" s="54" t="str">
        <f t="shared" si="52"/>
        <v/>
      </c>
      <c r="BN64" s="85">
        <f t="shared" si="53"/>
        <v>0</v>
      </c>
      <c r="BO64" s="63">
        <f t="shared" si="54"/>
        <v>0</v>
      </c>
      <c r="BP64" s="53">
        <f t="shared" si="55"/>
        <v>0</v>
      </c>
      <c r="BQ64" s="54" t="str">
        <f t="shared" si="56"/>
        <v/>
      </c>
      <c r="BR64" s="85">
        <f t="shared" si="57"/>
        <v>0</v>
      </c>
      <c r="BS64" s="60">
        <f t="shared" si="1"/>
        <v>0</v>
      </c>
      <c r="BT64" s="59">
        <f t="shared" si="2"/>
        <v>0</v>
      </c>
      <c r="BU64" s="57"/>
      <c r="BV64" s="44"/>
      <c r="BZ64" s="44"/>
      <c r="CA64" s="44"/>
      <c r="CB64" s="44"/>
      <c r="CC64" s="274">
        <f t="shared" si="64"/>
        <v>0</v>
      </c>
      <c r="CD64" s="280" t="str">
        <f t="shared" si="65"/>
        <v>청년외</v>
      </c>
      <c r="CE64" s="44"/>
    </row>
    <row r="65" spans="1:83" ht="16.5" hidden="1" customHeight="1">
      <c r="A65" s="23">
        <f t="shared" si="63"/>
        <v>61</v>
      </c>
      <c r="B65" s="143" t="s">
        <v>5</v>
      </c>
      <c r="C65" s="169"/>
      <c r="D65" s="170"/>
      <c r="E65" s="156" t="str">
        <f t="shared" si="4"/>
        <v/>
      </c>
      <c r="F65" s="30" t="str">
        <f t="shared" si="5"/>
        <v/>
      </c>
      <c r="G65" s="31" t="str">
        <f t="shared" si="6"/>
        <v/>
      </c>
      <c r="H65" s="147" t="str">
        <f t="shared" si="7"/>
        <v/>
      </c>
      <c r="I65" s="150"/>
      <c r="J65" s="151"/>
      <c r="K65" s="33" t="str">
        <f t="shared" si="8"/>
        <v/>
      </c>
      <c r="L65" s="33">
        <f t="shared" si="0"/>
        <v>0</v>
      </c>
      <c r="M65" s="35" t="str">
        <f t="shared" si="9"/>
        <v/>
      </c>
      <c r="N65" s="108"/>
      <c r="O65" s="178"/>
      <c r="P65" s="179"/>
      <c r="Q65" s="106" t="s">
        <v>160</v>
      </c>
      <c r="R65" s="107" t="s">
        <v>160</v>
      </c>
      <c r="S65" s="43"/>
      <c r="T65" s="122" t="s">
        <v>160</v>
      </c>
      <c r="U65" s="122" t="s">
        <v>160</v>
      </c>
      <c r="V65" s="123" t="s">
        <v>160</v>
      </c>
      <c r="W65" s="63">
        <f t="shared" si="10"/>
        <v>0</v>
      </c>
      <c r="X65" s="53">
        <f t="shared" si="11"/>
        <v>0</v>
      </c>
      <c r="Y65" s="54" t="str">
        <f t="shared" si="12"/>
        <v/>
      </c>
      <c r="Z65" s="85">
        <f t="shared" si="13"/>
        <v>0</v>
      </c>
      <c r="AA65" s="63">
        <f t="shared" si="14"/>
        <v>0</v>
      </c>
      <c r="AB65" s="53">
        <f t="shared" si="15"/>
        <v>0</v>
      </c>
      <c r="AC65" s="54" t="str">
        <f t="shared" si="16"/>
        <v/>
      </c>
      <c r="AD65" s="85">
        <f t="shared" si="17"/>
        <v>0</v>
      </c>
      <c r="AE65" s="63">
        <f t="shared" si="18"/>
        <v>0</v>
      </c>
      <c r="AF65" s="53">
        <f t="shared" si="19"/>
        <v>0</v>
      </c>
      <c r="AG65" s="54" t="str">
        <f t="shared" si="20"/>
        <v/>
      </c>
      <c r="AH65" s="85">
        <f t="shared" si="21"/>
        <v>0</v>
      </c>
      <c r="AI65" s="63">
        <f t="shared" si="22"/>
        <v>0</v>
      </c>
      <c r="AJ65" s="53">
        <f t="shared" si="23"/>
        <v>0</v>
      </c>
      <c r="AK65" s="54" t="str">
        <f t="shared" si="24"/>
        <v/>
      </c>
      <c r="AL65" s="85">
        <f t="shared" si="25"/>
        <v>0</v>
      </c>
      <c r="AM65" s="63">
        <f t="shared" si="26"/>
        <v>0</v>
      </c>
      <c r="AN65" s="53">
        <f t="shared" si="27"/>
        <v>0</v>
      </c>
      <c r="AO65" s="54" t="str">
        <f t="shared" si="28"/>
        <v/>
      </c>
      <c r="AP65" s="85">
        <f t="shared" si="29"/>
        <v>0</v>
      </c>
      <c r="AQ65" s="63">
        <f t="shared" si="30"/>
        <v>0</v>
      </c>
      <c r="AR65" s="53">
        <f t="shared" si="31"/>
        <v>0</v>
      </c>
      <c r="AS65" s="54" t="str">
        <f t="shared" si="32"/>
        <v/>
      </c>
      <c r="AT65" s="85">
        <f t="shared" si="33"/>
        <v>0</v>
      </c>
      <c r="AU65" s="63">
        <f t="shared" si="34"/>
        <v>0</v>
      </c>
      <c r="AV65" s="53">
        <f t="shared" si="35"/>
        <v>0</v>
      </c>
      <c r="AW65" s="54" t="str">
        <f t="shared" si="36"/>
        <v/>
      </c>
      <c r="AX65" s="85">
        <f t="shared" si="37"/>
        <v>0</v>
      </c>
      <c r="AY65" s="63">
        <f t="shared" si="38"/>
        <v>0</v>
      </c>
      <c r="AZ65" s="53">
        <f t="shared" si="39"/>
        <v>0</v>
      </c>
      <c r="BA65" s="54" t="str">
        <f t="shared" si="40"/>
        <v/>
      </c>
      <c r="BB65" s="85">
        <f t="shared" si="41"/>
        <v>0</v>
      </c>
      <c r="BC65" s="63">
        <f t="shared" si="42"/>
        <v>0</v>
      </c>
      <c r="BD65" s="53">
        <f t="shared" si="43"/>
        <v>0</v>
      </c>
      <c r="BE65" s="54" t="str">
        <f t="shared" si="44"/>
        <v/>
      </c>
      <c r="BF65" s="85">
        <f t="shared" si="45"/>
        <v>0</v>
      </c>
      <c r="BG65" s="63">
        <f t="shared" si="46"/>
        <v>0</v>
      </c>
      <c r="BH65" s="53">
        <f t="shared" si="47"/>
        <v>0</v>
      </c>
      <c r="BI65" s="54" t="str">
        <f t="shared" si="48"/>
        <v/>
      </c>
      <c r="BJ65" s="85">
        <f t="shared" si="49"/>
        <v>0</v>
      </c>
      <c r="BK65" s="63">
        <f t="shared" si="50"/>
        <v>0</v>
      </c>
      <c r="BL65" s="53">
        <f t="shared" si="51"/>
        <v>0</v>
      </c>
      <c r="BM65" s="54" t="str">
        <f t="shared" si="52"/>
        <v/>
      </c>
      <c r="BN65" s="85">
        <f t="shared" si="53"/>
        <v>0</v>
      </c>
      <c r="BO65" s="63">
        <f t="shared" si="54"/>
        <v>0</v>
      </c>
      <c r="BP65" s="53">
        <f t="shared" si="55"/>
        <v>0</v>
      </c>
      <c r="BQ65" s="54" t="str">
        <f t="shared" si="56"/>
        <v/>
      </c>
      <c r="BR65" s="85">
        <f t="shared" si="57"/>
        <v>0</v>
      </c>
      <c r="BS65" s="60">
        <f t="shared" si="1"/>
        <v>0</v>
      </c>
      <c r="BT65" s="59">
        <f t="shared" si="2"/>
        <v>0</v>
      </c>
      <c r="BU65" s="57"/>
      <c r="BV65" s="44"/>
      <c r="BZ65" s="44"/>
      <c r="CA65" s="44"/>
      <c r="CB65" s="44"/>
      <c r="CC65" s="274">
        <f t="shared" si="64"/>
        <v>0</v>
      </c>
      <c r="CD65" s="280" t="str">
        <f t="shared" si="65"/>
        <v>청년외</v>
      </c>
      <c r="CE65" s="44"/>
    </row>
    <row r="66" spans="1:83" ht="16.5" hidden="1" customHeight="1">
      <c r="A66" s="23">
        <f t="shared" si="63"/>
        <v>62</v>
      </c>
      <c r="B66" s="143" t="s">
        <v>6</v>
      </c>
      <c r="C66" s="169"/>
      <c r="D66" s="170"/>
      <c r="E66" s="156" t="str">
        <f t="shared" si="4"/>
        <v/>
      </c>
      <c r="F66" s="30" t="str">
        <f t="shared" si="5"/>
        <v/>
      </c>
      <c r="G66" s="31" t="str">
        <f t="shared" si="6"/>
        <v/>
      </c>
      <c r="H66" s="147" t="str">
        <f t="shared" si="7"/>
        <v/>
      </c>
      <c r="I66" s="150"/>
      <c r="J66" s="151"/>
      <c r="K66" s="33" t="str">
        <f t="shared" si="8"/>
        <v/>
      </c>
      <c r="L66" s="33">
        <f t="shared" si="0"/>
        <v>0</v>
      </c>
      <c r="M66" s="35" t="str">
        <f t="shared" si="9"/>
        <v/>
      </c>
      <c r="N66" s="108"/>
      <c r="O66" s="178"/>
      <c r="P66" s="179"/>
      <c r="Q66" s="106" t="s">
        <v>160</v>
      </c>
      <c r="R66" s="107" t="s">
        <v>160</v>
      </c>
      <c r="S66" s="43"/>
      <c r="T66" s="122" t="s">
        <v>160</v>
      </c>
      <c r="U66" s="122" t="s">
        <v>160</v>
      </c>
      <c r="V66" s="123" t="s">
        <v>160</v>
      </c>
      <c r="W66" s="63">
        <f t="shared" si="10"/>
        <v>0</v>
      </c>
      <c r="X66" s="53">
        <f t="shared" si="11"/>
        <v>0</v>
      </c>
      <c r="Y66" s="54" t="str">
        <f t="shared" si="12"/>
        <v/>
      </c>
      <c r="Z66" s="85">
        <f t="shared" si="13"/>
        <v>0</v>
      </c>
      <c r="AA66" s="63">
        <f t="shared" si="14"/>
        <v>0</v>
      </c>
      <c r="AB66" s="53">
        <f t="shared" si="15"/>
        <v>0</v>
      </c>
      <c r="AC66" s="54" t="str">
        <f t="shared" si="16"/>
        <v/>
      </c>
      <c r="AD66" s="85">
        <f t="shared" si="17"/>
        <v>0</v>
      </c>
      <c r="AE66" s="63">
        <f t="shared" si="18"/>
        <v>0</v>
      </c>
      <c r="AF66" s="53">
        <f t="shared" si="19"/>
        <v>0</v>
      </c>
      <c r="AG66" s="54" t="str">
        <f t="shared" si="20"/>
        <v/>
      </c>
      <c r="AH66" s="85">
        <f t="shared" si="21"/>
        <v>0</v>
      </c>
      <c r="AI66" s="63">
        <f t="shared" si="22"/>
        <v>0</v>
      </c>
      <c r="AJ66" s="53">
        <f t="shared" si="23"/>
        <v>0</v>
      </c>
      <c r="AK66" s="54" t="str">
        <f t="shared" si="24"/>
        <v/>
      </c>
      <c r="AL66" s="85">
        <f t="shared" si="25"/>
        <v>0</v>
      </c>
      <c r="AM66" s="63">
        <f t="shared" si="26"/>
        <v>0</v>
      </c>
      <c r="AN66" s="53">
        <f t="shared" si="27"/>
        <v>0</v>
      </c>
      <c r="AO66" s="54" t="str">
        <f t="shared" si="28"/>
        <v/>
      </c>
      <c r="AP66" s="85">
        <f t="shared" si="29"/>
        <v>0</v>
      </c>
      <c r="AQ66" s="63">
        <f t="shared" si="30"/>
        <v>0</v>
      </c>
      <c r="AR66" s="53">
        <f t="shared" si="31"/>
        <v>0</v>
      </c>
      <c r="AS66" s="54" t="str">
        <f t="shared" si="32"/>
        <v/>
      </c>
      <c r="AT66" s="85">
        <f t="shared" si="33"/>
        <v>0</v>
      </c>
      <c r="AU66" s="63">
        <f t="shared" si="34"/>
        <v>0</v>
      </c>
      <c r="AV66" s="53">
        <f t="shared" si="35"/>
        <v>0</v>
      </c>
      <c r="AW66" s="54" t="str">
        <f t="shared" si="36"/>
        <v/>
      </c>
      <c r="AX66" s="85">
        <f t="shared" si="37"/>
        <v>0</v>
      </c>
      <c r="AY66" s="63">
        <f t="shared" si="38"/>
        <v>0</v>
      </c>
      <c r="AZ66" s="53">
        <f t="shared" si="39"/>
        <v>0</v>
      </c>
      <c r="BA66" s="54" t="str">
        <f t="shared" si="40"/>
        <v/>
      </c>
      <c r="BB66" s="85">
        <f t="shared" si="41"/>
        <v>0</v>
      </c>
      <c r="BC66" s="63">
        <f t="shared" si="42"/>
        <v>0</v>
      </c>
      <c r="BD66" s="53">
        <f t="shared" si="43"/>
        <v>0</v>
      </c>
      <c r="BE66" s="54" t="str">
        <f t="shared" si="44"/>
        <v/>
      </c>
      <c r="BF66" s="85">
        <f t="shared" si="45"/>
        <v>0</v>
      </c>
      <c r="BG66" s="63">
        <f t="shared" si="46"/>
        <v>0</v>
      </c>
      <c r="BH66" s="53">
        <f t="shared" si="47"/>
        <v>0</v>
      </c>
      <c r="BI66" s="54" t="str">
        <f t="shared" si="48"/>
        <v/>
      </c>
      <c r="BJ66" s="85">
        <f t="shared" si="49"/>
        <v>0</v>
      </c>
      <c r="BK66" s="63">
        <f t="shared" si="50"/>
        <v>0</v>
      </c>
      <c r="BL66" s="53">
        <f t="shared" si="51"/>
        <v>0</v>
      </c>
      <c r="BM66" s="54" t="str">
        <f t="shared" si="52"/>
        <v/>
      </c>
      <c r="BN66" s="85">
        <f t="shared" si="53"/>
        <v>0</v>
      </c>
      <c r="BO66" s="63">
        <f t="shared" si="54"/>
        <v>0</v>
      </c>
      <c r="BP66" s="53">
        <f t="shared" si="55"/>
        <v>0</v>
      </c>
      <c r="BQ66" s="54" t="str">
        <f t="shared" si="56"/>
        <v/>
      </c>
      <c r="BR66" s="85">
        <f t="shared" si="57"/>
        <v>0</v>
      </c>
      <c r="BS66" s="60">
        <f t="shared" si="1"/>
        <v>0</v>
      </c>
      <c r="BT66" s="59">
        <f t="shared" si="2"/>
        <v>0</v>
      </c>
      <c r="BU66" s="57"/>
      <c r="BV66" s="44"/>
      <c r="BZ66" s="44"/>
      <c r="CA66" s="44"/>
      <c r="CB66" s="44"/>
      <c r="CC66" s="274">
        <f t="shared" si="64"/>
        <v>0</v>
      </c>
      <c r="CD66" s="280" t="str">
        <f t="shared" si="65"/>
        <v>청년외</v>
      </c>
      <c r="CE66" s="44"/>
    </row>
    <row r="67" spans="1:83" ht="16.5" hidden="1" customHeight="1">
      <c r="A67" s="23">
        <f t="shared" si="63"/>
        <v>63</v>
      </c>
      <c r="B67" s="143" t="s">
        <v>7</v>
      </c>
      <c r="C67" s="169"/>
      <c r="D67" s="170"/>
      <c r="E67" s="156" t="str">
        <f t="shared" si="4"/>
        <v/>
      </c>
      <c r="F67" s="30" t="str">
        <f t="shared" si="5"/>
        <v/>
      </c>
      <c r="G67" s="31" t="str">
        <f t="shared" si="6"/>
        <v/>
      </c>
      <c r="H67" s="147" t="str">
        <f t="shared" si="7"/>
        <v/>
      </c>
      <c r="I67" s="150"/>
      <c r="J67" s="151"/>
      <c r="K67" s="33" t="str">
        <f t="shared" si="8"/>
        <v/>
      </c>
      <c r="L67" s="33">
        <f t="shared" si="0"/>
        <v>0</v>
      </c>
      <c r="M67" s="35" t="str">
        <f t="shared" si="9"/>
        <v/>
      </c>
      <c r="N67" s="108"/>
      <c r="O67" s="178"/>
      <c r="P67" s="179"/>
      <c r="Q67" s="106" t="s">
        <v>160</v>
      </c>
      <c r="R67" s="107" t="s">
        <v>160</v>
      </c>
      <c r="S67" s="43"/>
      <c r="T67" s="122" t="s">
        <v>160</v>
      </c>
      <c r="U67" s="122" t="s">
        <v>160</v>
      </c>
      <c r="V67" s="123" t="s">
        <v>160</v>
      </c>
      <c r="W67" s="63">
        <f t="shared" si="10"/>
        <v>0</v>
      </c>
      <c r="X67" s="53">
        <f t="shared" si="11"/>
        <v>0</v>
      </c>
      <c r="Y67" s="54" t="str">
        <f t="shared" si="12"/>
        <v/>
      </c>
      <c r="Z67" s="85">
        <f t="shared" si="13"/>
        <v>0</v>
      </c>
      <c r="AA67" s="63">
        <f t="shared" si="14"/>
        <v>0</v>
      </c>
      <c r="AB67" s="53">
        <f t="shared" si="15"/>
        <v>0</v>
      </c>
      <c r="AC67" s="54" t="str">
        <f t="shared" si="16"/>
        <v/>
      </c>
      <c r="AD67" s="85">
        <f t="shared" si="17"/>
        <v>0</v>
      </c>
      <c r="AE67" s="63">
        <f t="shared" si="18"/>
        <v>0</v>
      </c>
      <c r="AF67" s="53">
        <f t="shared" si="19"/>
        <v>0</v>
      </c>
      <c r="AG67" s="54" t="str">
        <f t="shared" si="20"/>
        <v/>
      </c>
      <c r="AH67" s="85">
        <f t="shared" si="21"/>
        <v>0</v>
      </c>
      <c r="AI67" s="63">
        <f t="shared" si="22"/>
        <v>0</v>
      </c>
      <c r="AJ67" s="53">
        <f t="shared" si="23"/>
        <v>0</v>
      </c>
      <c r="AK67" s="54" t="str">
        <f t="shared" si="24"/>
        <v/>
      </c>
      <c r="AL67" s="85">
        <f t="shared" si="25"/>
        <v>0</v>
      </c>
      <c r="AM67" s="63">
        <f t="shared" si="26"/>
        <v>0</v>
      </c>
      <c r="AN67" s="53">
        <f t="shared" si="27"/>
        <v>0</v>
      </c>
      <c r="AO67" s="54" t="str">
        <f t="shared" si="28"/>
        <v/>
      </c>
      <c r="AP67" s="85">
        <f t="shared" si="29"/>
        <v>0</v>
      </c>
      <c r="AQ67" s="63">
        <f t="shared" si="30"/>
        <v>0</v>
      </c>
      <c r="AR67" s="53">
        <f t="shared" si="31"/>
        <v>0</v>
      </c>
      <c r="AS67" s="54" t="str">
        <f t="shared" si="32"/>
        <v/>
      </c>
      <c r="AT67" s="85">
        <f t="shared" si="33"/>
        <v>0</v>
      </c>
      <c r="AU67" s="63">
        <f t="shared" si="34"/>
        <v>0</v>
      </c>
      <c r="AV67" s="53">
        <f t="shared" si="35"/>
        <v>0</v>
      </c>
      <c r="AW67" s="54" t="str">
        <f t="shared" si="36"/>
        <v/>
      </c>
      <c r="AX67" s="85">
        <f t="shared" si="37"/>
        <v>0</v>
      </c>
      <c r="AY67" s="63">
        <f t="shared" si="38"/>
        <v>0</v>
      </c>
      <c r="AZ67" s="53">
        <f t="shared" si="39"/>
        <v>0</v>
      </c>
      <c r="BA67" s="54" t="str">
        <f t="shared" si="40"/>
        <v/>
      </c>
      <c r="BB67" s="85">
        <f t="shared" si="41"/>
        <v>0</v>
      </c>
      <c r="BC67" s="63">
        <f t="shared" si="42"/>
        <v>0</v>
      </c>
      <c r="BD67" s="53">
        <f t="shared" si="43"/>
        <v>0</v>
      </c>
      <c r="BE67" s="54" t="str">
        <f t="shared" si="44"/>
        <v/>
      </c>
      <c r="BF67" s="85">
        <f t="shared" si="45"/>
        <v>0</v>
      </c>
      <c r="BG67" s="63">
        <f t="shared" si="46"/>
        <v>0</v>
      </c>
      <c r="BH67" s="53">
        <f t="shared" si="47"/>
        <v>0</v>
      </c>
      <c r="BI67" s="54" t="str">
        <f t="shared" si="48"/>
        <v/>
      </c>
      <c r="BJ67" s="85">
        <f t="shared" si="49"/>
        <v>0</v>
      </c>
      <c r="BK67" s="63">
        <f t="shared" si="50"/>
        <v>0</v>
      </c>
      <c r="BL67" s="53">
        <f t="shared" si="51"/>
        <v>0</v>
      </c>
      <c r="BM67" s="54" t="str">
        <f t="shared" si="52"/>
        <v/>
      </c>
      <c r="BN67" s="85">
        <f t="shared" si="53"/>
        <v>0</v>
      </c>
      <c r="BO67" s="63">
        <f t="shared" si="54"/>
        <v>0</v>
      </c>
      <c r="BP67" s="53">
        <f t="shared" si="55"/>
        <v>0</v>
      </c>
      <c r="BQ67" s="54" t="str">
        <f t="shared" si="56"/>
        <v/>
      </c>
      <c r="BR67" s="85">
        <f t="shared" si="57"/>
        <v>0</v>
      </c>
      <c r="BS67" s="60">
        <f t="shared" si="1"/>
        <v>0</v>
      </c>
      <c r="BT67" s="59">
        <f t="shared" si="2"/>
        <v>0</v>
      </c>
      <c r="BU67" s="57"/>
      <c r="BV67" s="44"/>
      <c r="BZ67" s="44"/>
      <c r="CA67" s="44"/>
      <c r="CB67" s="44"/>
      <c r="CC67" s="274">
        <f t="shared" si="64"/>
        <v>0</v>
      </c>
      <c r="CD67" s="280" t="str">
        <f t="shared" si="65"/>
        <v>청년외</v>
      </c>
      <c r="CE67" s="44"/>
    </row>
    <row r="68" spans="1:83" ht="16.5" hidden="1" customHeight="1">
      <c r="A68" s="23">
        <f t="shared" si="63"/>
        <v>64</v>
      </c>
      <c r="B68" s="143" t="s">
        <v>2</v>
      </c>
      <c r="C68" s="169"/>
      <c r="D68" s="170"/>
      <c r="E68" s="156" t="str">
        <f t="shared" si="4"/>
        <v/>
      </c>
      <c r="F68" s="30" t="str">
        <f t="shared" si="5"/>
        <v/>
      </c>
      <c r="G68" s="31" t="str">
        <f t="shared" si="6"/>
        <v/>
      </c>
      <c r="H68" s="147" t="str">
        <f t="shared" si="7"/>
        <v/>
      </c>
      <c r="I68" s="150"/>
      <c r="J68" s="151"/>
      <c r="K68" s="33" t="str">
        <f t="shared" si="8"/>
        <v/>
      </c>
      <c r="L68" s="33">
        <f t="shared" si="0"/>
        <v>0</v>
      </c>
      <c r="M68" s="35" t="str">
        <f t="shared" si="9"/>
        <v/>
      </c>
      <c r="N68" s="108"/>
      <c r="O68" s="178"/>
      <c r="P68" s="179"/>
      <c r="Q68" s="106" t="s">
        <v>160</v>
      </c>
      <c r="R68" s="107" t="s">
        <v>160</v>
      </c>
      <c r="S68" s="43"/>
      <c r="T68" s="122" t="s">
        <v>160</v>
      </c>
      <c r="U68" s="122" t="s">
        <v>160</v>
      </c>
      <c r="V68" s="123" t="s">
        <v>160</v>
      </c>
      <c r="W68" s="63">
        <f t="shared" si="10"/>
        <v>0</v>
      </c>
      <c r="X68" s="53">
        <f t="shared" si="11"/>
        <v>0</v>
      </c>
      <c r="Y68" s="54" t="str">
        <f t="shared" si="12"/>
        <v/>
      </c>
      <c r="Z68" s="85">
        <f t="shared" si="13"/>
        <v>0</v>
      </c>
      <c r="AA68" s="63">
        <f t="shared" si="14"/>
        <v>0</v>
      </c>
      <c r="AB68" s="53">
        <f t="shared" si="15"/>
        <v>0</v>
      </c>
      <c r="AC68" s="54" t="str">
        <f t="shared" si="16"/>
        <v/>
      </c>
      <c r="AD68" s="85">
        <f t="shared" si="17"/>
        <v>0</v>
      </c>
      <c r="AE68" s="63">
        <f t="shared" si="18"/>
        <v>0</v>
      </c>
      <c r="AF68" s="53">
        <f t="shared" si="19"/>
        <v>0</v>
      </c>
      <c r="AG68" s="54" t="str">
        <f t="shared" si="20"/>
        <v/>
      </c>
      <c r="AH68" s="85">
        <f t="shared" si="21"/>
        <v>0</v>
      </c>
      <c r="AI68" s="63">
        <f t="shared" si="22"/>
        <v>0</v>
      </c>
      <c r="AJ68" s="53">
        <f t="shared" si="23"/>
        <v>0</v>
      </c>
      <c r="AK68" s="54" t="str">
        <f t="shared" si="24"/>
        <v/>
      </c>
      <c r="AL68" s="85">
        <f t="shared" si="25"/>
        <v>0</v>
      </c>
      <c r="AM68" s="63">
        <f t="shared" si="26"/>
        <v>0</v>
      </c>
      <c r="AN68" s="53">
        <f t="shared" si="27"/>
        <v>0</v>
      </c>
      <c r="AO68" s="54" t="str">
        <f t="shared" si="28"/>
        <v/>
      </c>
      <c r="AP68" s="85">
        <f t="shared" si="29"/>
        <v>0</v>
      </c>
      <c r="AQ68" s="63">
        <f t="shared" si="30"/>
        <v>0</v>
      </c>
      <c r="AR68" s="53">
        <f t="shared" si="31"/>
        <v>0</v>
      </c>
      <c r="AS68" s="54" t="str">
        <f t="shared" si="32"/>
        <v/>
      </c>
      <c r="AT68" s="85">
        <f t="shared" si="33"/>
        <v>0</v>
      </c>
      <c r="AU68" s="63">
        <f t="shared" si="34"/>
        <v>0</v>
      </c>
      <c r="AV68" s="53">
        <f t="shared" si="35"/>
        <v>0</v>
      </c>
      <c r="AW68" s="54" t="str">
        <f t="shared" si="36"/>
        <v/>
      </c>
      <c r="AX68" s="85">
        <f t="shared" si="37"/>
        <v>0</v>
      </c>
      <c r="AY68" s="63">
        <f t="shared" si="38"/>
        <v>0</v>
      </c>
      <c r="AZ68" s="53">
        <f t="shared" si="39"/>
        <v>0</v>
      </c>
      <c r="BA68" s="54" t="str">
        <f t="shared" si="40"/>
        <v/>
      </c>
      <c r="BB68" s="85">
        <f t="shared" si="41"/>
        <v>0</v>
      </c>
      <c r="BC68" s="63">
        <f t="shared" si="42"/>
        <v>0</v>
      </c>
      <c r="BD68" s="53">
        <f t="shared" si="43"/>
        <v>0</v>
      </c>
      <c r="BE68" s="54" t="str">
        <f t="shared" si="44"/>
        <v/>
      </c>
      <c r="BF68" s="85">
        <f t="shared" si="45"/>
        <v>0</v>
      </c>
      <c r="BG68" s="63">
        <f t="shared" si="46"/>
        <v>0</v>
      </c>
      <c r="BH68" s="53">
        <f t="shared" si="47"/>
        <v>0</v>
      </c>
      <c r="BI68" s="54" t="str">
        <f t="shared" si="48"/>
        <v/>
      </c>
      <c r="BJ68" s="85">
        <f t="shared" si="49"/>
        <v>0</v>
      </c>
      <c r="BK68" s="63">
        <f t="shared" si="50"/>
        <v>0</v>
      </c>
      <c r="BL68" s="53">
        <f t="shared" si="51"/>
        <v>0</v>
      </c>
      <c r="BM68" s="54" t="str">
        <f t="shared" si="52"/>
        <v/>
      </c>
      <c r="BN68" s="85">
        <f t="shared" si="53"/>
        <v>0</v>
      </c>
      <c r="BO68" s="63">
        <f t="shared" si="54"/>
        <v>0</v>
      </c>
      <c r="BP68" s="53">
        <f t="shared" si="55"/>
        <v>0</v>
      </c>
      <c r="BQ68" s="54" t="str">
        <f t="shared" si="56"/>
        <v/>
      </c>
      <c r="BR68" s="85">
        <f t="shared" si="57"/>
        <v>0</v>
      </c>
      <c r="BS68" s="60">
        <f t="shared" si="1"/>
        <v>0</v>
      </c>
      <c r="BT68" s="59">
        <f t="shared" si="2"/>
        <v>0</v>
      </c>
      <c r="BU68" s="57"/>
      <c r="BV68" s="44"/>
      <c r="BZ68" s="44"/>
      <c r="CA68" s="44"/>
      <c r="CB68" s="44"/>
      <c r="CC68" s="274">
        <f t="shared" si="64"/>
        <v>0</v>
      </c>
      <c r="CD68" s="280" t="str">
        <f t="shared" si="65"/>
        <v>청년외</v>
      </c>
      <c r="CE68" s="44"/>
    </row>
    <row r="69" spans="1:83" ht="16.5" hidden="1" customHeight="1">
      <c r="A69" s="23">
        <f t="shared" si="63"/>
        <v>65</v>
      </c>
      <c r="B69" s="143" t="s">
        <v>3</v>
      </c>
      <c r="C69" s="171"/>
      <c r="D69" s="170"/>
      <c r="E69" s="156" t="str">
        <f t="shared" si="4"/>
        <v/>
      </c>
      <c r="F69" s="30" t="str">
        <f t="shared" si="5"/>
        <v/>
      </c>
      <c r="G69" s="31" t="str">
        <f t="shared" si="6"/>
        <v/>
      </c>
      <c r="H69" s="147" t="str">
        <f t="shared" si="7"/>
        <v/>
      </c>
      <c r="I69" s="152"/>
      <c r="J69" s="153"/>
      <c r="K69" s="33" t="str">
        <f t="shared" si="8"/>
        <v/>
      </c>
      <c r="L69" s="33">
        <f t="shared" ref="L69:L104" si="67">IF(P69="",0,DATEDIF(O69,P69+1,"Y")&amp;"년 "&amp;DATEDIF(O69,P69+1,"YM")&amp;"월 "&amp;IF(OR(AND(TEXT(O69,"dd")="01",TEXT(EOMONTH(P69,0),"dd")=TEXT(P69,"dd")),TEXT(TEXT(P69,"dd")+1,"dd")=TEXT(O69,"dd")),"",DATEDIF(O69,P69,"MD")+1&amp;"일"))</f>
        <v>0</v>
      </c>
      <c r="M69" s="35" t="str">
        <f t="shared" si="9"/>
        <v/>
      </c>
      <c r="N69" s="108"/>
      <c r="O69" s="178"/>
      <c r="P69" s="179"/>
      <c r="Q69" s="106" t="s">
        <v>160</v>
      </c>
      <c r="R69" s="107" t="s">
        <v>160</v>
      </c>
      <c r="S69" s="43"/>
      <c r="T69" s="122" t="s">
        <v>160</v>
      </c>
      <c r="U69" s="122" t="s">
        <v>160</v>
      </c>
      <c r="V69" s="123" t="s">
        <v>160</v>
      </c>
      <c r="W69" s="63">
        <f t="shared" si="10"/>
        <v>0</v>
      </c>
      <c r="X69" s="53">
        <f t="shared" si="11"/>
        <v>0</v>
      </c>
      <c r="Y69" s="54" t="str">
        <f t="shared" si="12"/>
        <v/>
      </c>
      <c r="Z69" s="85">
        <f t="shared" si="13"/>
        <v>0</v>
      </c>
      <c r="AA69" s="63">
        <f t="shared" si="14"/>
        <v>0</v>
      </c>
      <c r="AB69" s="53">
        <f t="shared" si="15"/>
        <v>0</v>
      </c>
      <c r="AC69" s="54" t="str">
        <f t="shared" si="16"/>
        <v/>
      </c>
      <c r="AD69" s="85">
        <f t="shared" si="17"/>
        <v>0</v>
      </c>
      <c r="AE69" s="63">
        <f t="shared" si="18"/>
        <v>0</v>
      </c>
      <c r="AF69" s="53">
        <f t="shared" si="19"/>
        <v>0</v>
      </c>
      <c r="AG69" s="54" t="str">
        <f t="shared" si="20"/>
        <v/>
      </c>
      <c r="AH69" s="85">
        <f t="shared" si="21"/>
        <v>0</v>
      </c>
      <c r="AI69" s="63">
        <f t="shared" si="22"/>
        <v>0</v>
      </c>
      <c r="AJ69" s="53">
        <f t="shared" si="23"/>
        <v>0</v>
      </c>
      <c r="AK69" s="54" t="str">
        <f t="shared" si="24"/>
        <v/>
      </c>
      <c r="AL69" s="85">
        <f t="shared" si="25"/>
        <v>0</v>
      </c>
      <c r="AM69" s="63">
        <f t="shared" si="26"/>
        <v>0</v>
      </c>
      <c r="AN69" s="53">
        <f t="shared" si="27"/>
        <v>0</v>
      </c>
      <c r="AO69" s="54" t="str">
        <f t="shared" si="28"/>
        <v/>
      </c>
      <c r="AP69" s="85">
        <f t="shared" si="29"/>
        <v>0</v>
      </c>
      <c r="AQ69" s="63">
        <f t="shared" si="30"/>
        <v>0</v>
      </c>
      <c r="AR69" s="53">
        <f t="shared" si="31"/>
        <v>0</v>
      </c>
      <c r="AS69" s="54" t="str">
        <f t="shared" si="32"/>
        <v/>
      </c>
      <c r="AT69" s="85">
        <f t="shared" si="33"/>
        <v>0</v>
      </c>
      <c r="AU69" s="63">
        <f t="shared" si="34"/>
        <v>0</v>
      </c>
      <c r="AV69" s="53">
        <f t="shared" si="35"/>
        <v>0</v>
      </c>
      <c r="AW69" s="54" t="str">
        <f t="shared" si="36"/>
        <v/>
      </c>
      <c r="AX69" s="85">
        <f t="shared" si="37"/>
        <v>0</v>
      </c>
      <c r="AY69" s="63">
        <f t="shared" si="38"/>
        <v>0</v>
      </c>
      <c r="AZ69" s="53">
        <f t="shared" si="39"/>
        <v>0</v>
      </c>
      <c r="BA69" s="54" t="str">
        <f t="shared" si="40"/>
        <v/>
      </c>
      <c r="BB69" s="85">
        <f t="shared" si="41"/>
        <v>0</v>
      </c>
      <c r="BC69" s="63">
        <f t="shared" si="42"/>
        <v>0</v>
      </c>
      <c r="BD69" s="53">
        <f t="shared" si="43"/>
        <v>0</v>
      </c>
      <c r="BE69" s="54" t="str">
        <f t="shared" si="44"/>
        <v/>
      </c>
      <c r="BF69" s="85">
        <f t="shared" si="45"/>
        <v>0</v>
      </c>
      <c r="BG69" s="63">
        <f t="shared" si="46"/>
        <v>0</v>
      </c>
      <c r="BH69" s="53">
        <f t="shared" si="47"/>
        <v>0</v>
      </c>
      <c r="BI69" s="54" t="str">
        <f t="shared" si="48"/>
        <v/>
      </c>
      <c r="BJ69" s="85">
        <f t="shared" si="49"/>
        <v>0</v>
      </c>
      <c r="BK69" s="63">
        <f t="shared" si="50"/>
        <v>0</v>
      </c>
      <c r="BL69" s="53">
        <f t="shared" si="51"/>
        <v>0</v>
      </c>
      <c r="BM69" s="54" t="str">
        <f t="shared" si="52"/>
        <v/>
      </c>
      <c r="BN69" s="85">
        <f t="shared" si="53"/>
        <v>0</v>
      </c>
      <c r="BO69" s="63">
        <f t="shared" si="54"/>
        <v>0</v>
      </c>
      <c r="BP69" s="53">
        <f t="shared" si="55"/>
        <v>0</v>
      </c>
      <c r="BQ69" s="54" t="str">
        <f t="shared" si="56"/>
        <v/>
      </c>
      <c r="BR69" s="85">
        <f t="shared" si="57"/>
        <v>0</v>
      </c>
      <c r="BS69" s="60">
        <f t="shared" ref="BS69:BS104" si="68">SUM(W69,AA69,AE69,AI69,AM69,AQ69,AU69,AY69,BC69,BG69,BK69,BO69)</f>
        <v>0</v>
      </c>
      <c r="BT69" s="59">
        <f t="shared" ref="BT69:BT104" si="69">SUM(Z69,AD69,AH69,AL69,AP69,AT69,AX69,BB69,BF69,BJ69,BN69,BR69)</f>
        <v>0</v>
      </c>
      <c r="BU69" s="57"/>
      <c r="BV69" s="44"/>
      <c r="BZ69" s="44"/>
      <c r="CA69" s="44"/>
      <c r="CB69" s="44"/>
      <c r="CC69" s="274">
        <f t="shared" si="64"/>
        <v>0</v>
      </c>
      <c r="CD69" s="280" t="str">
        <f t="shared" si="65"/>
        <v>청년외</v>
      </c>
      <c r="CE69" s="44"/>
    </row>
    <row r="70" spans="1:83" ht="16.5" hidden="1" customHeight="1">
      <c r="A70" s="23">
        <f t="shared" si="63"/>
        <v>66</v>
      </c>
      <c r="B70" s="143" t="s">
        <v>1</v>
      </c>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ref="W70:W104" si="76">IF($D70="",0,IF(AND((W$3&gt;=$I70),OR((W$3&lt;=$J70),($J70=""),($J70=0)),$T70="부",$U70="부",$V70="부"),1,0))</f>
        <v>0</v>
      </c>
      <c r="X70" s="53">
        <f t="shared" ref="X70:X104" si="77">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8">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9">IF($D70="",0,IF(OR(AND(W70=1,OR($Q70="여",$R70="여")),AND(W70=1,AND(X70&gt;=15,X70&lt;=29))),1,0))</f>
        <v>0</v>
      </c>
      <c r="AA70" s="63">
        <f t="shared" ref="AA70:AA104" si="80">IF($D70="",0,IF(AND((AA$3&gt;=$I70),OR((AA$3&lt;=$J70),($J70=""),($J70=0)),$T70="부",$U70="부",$V70="부"),1,0))</f>
        <v>0</v>
      </c>
      <c r="AB70" s="53">
        <f t="shared" ref="AB70:AB104" si="81">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82">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83">IF($D70="",0,IF(OR(AND(AA70=1,OR($Q70="여",$R70="여")),AND(AA70=1,AND(AB70&gt;=15,AB70&lt;=29))),1,0))</f>
        <v>0</v>
      </c>
      <c r="AE70" s="63">
        <f t="shared" ref="AE70:AE104" si="84">IF($D70="",0,IF(AND((AE$3&gt;=$I70),OR((AE$3&lt;=$J70),($J70=""),($J70=0)),$T70="부",$U70="부",$V70="부"),1,0))</f>
        <v>0</v>
      </c>
      <c r="AF70" s="53">
        <f t="shared" ref="AF70:AF104" si="85">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86">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87">IF($D70="",0,IF(OR(AND(AE70=1,OR($Q70="여",$R70="여")),AND(AE70=1,AND(AF70&gt;=15,AF70&lt;=29))),1,0))</f>
        <v>0</v>
      </c>
      <c r="AI70" s="63">
        <f t="shared" ref="AI70:AI104" si="88">IF($D70="",0,IF(AND((AI$3&gt;=$I70),OR((AI$3&lt;=$J70),($J70=""),($J70=0)),$T70="부",$U70="부",$V70="부"),1,0))</f>
        <v>0</v>
      </c>
      <c r="AJ70" s="53">
        <f t="shared" ref="AJ70:AJ104" si="89">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90">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91">IF($D70="",0,IF(OR(AND(AI70=1,OR($Q70="여",$R70="여")),AND(AI70=1,AND(AJ70&gt;=15,AJ70&lt;=29))),1,0))</f>
        <v>0</v>
      </c>
      <c r="AM70" s="63">
        <f t="shared" ref="AM70:AM104" si="92">IF($D70="",0,IF(AND((AM$3&gt;=$I70),OR((AM$3&lt;=$J70),($J70=""),($J70=0)),$T70="부",$U70="부",$V70="부"),1,0))</f>
        <v>0</v>
      </c>
      <c r="AN70" s="53">
        <f t="shared" ref="AN70:AN104" si="93">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94">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95">IF($D70="",0,IF(OR(AND(AM70=1,OR($Q70="여",$R70="여")),AND(AM70=1,AND(AN70&gt;=15,AN70&lt;=29))),1,0))</f>
        <v>0</v>
      </c>
      <c r="AQ70" s="63">
        <f t="shared" ref="AQ70:AQ104" si="96">IF($D70="",0,IF(AND((AQ$3&gt;=$I70),OR((AQ$3&lt;=$J70),($J70=""),($J70=0)),$T70="부",$U70="부",$V70="부"),1,0))</f>
        <v>0</v>
      </c>
      <c r="AR70" s="53">
        <f t="shared" ref="AR70:AR104" si="97">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8">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9">IF($D70="",0,IF(OR(AND(AQ70=1,OR($Q70="여",$R70="여")),AND(AQ70=1,AND(AR70&gt;=15,AR70&lt;=29))),1,0))</f>
        <v>0</v>
      </c>
      <c r="AU70" s="63">
        <f t="shared" ref="AU70:AU104" si="100">IF($D70="",0,IF(AND((AU$3&gt;=$I70),OR((AU$3&lt;=$J70),($J70=""),($J70=0)),$T70="부",$U70="부",$V70="부"),1,0))</f>
        <v>0</v>
      </c>
      <c r="AV70" s="53">
        <f t="shared" ref="AV70:AV104" si="101">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102">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103">IF($D70="",0,IF(OR(AND(AU70=1,OR($Q70="여",$R70="여")),AND(AU70=1,AND(AV70&gt;=15,AV70&lt;=29))),1,0))</f>
        <v>0</v>
      </c>
      <c r="AY70" s="63">
        <f t="shared" ref="AY70:AY104" si="104">IF($D70="",0,IF(AND((AY$3&gt;=$I70),OR((AY$3&lt;=$J70),($J70=""),($J70=0)),$T70="부",$U70="부",$V70="부"),1,0))</f>
        <v>0</v>
      </c>
      <c r="AZ70" s="53">
        <f t="shared" ref="AZ70:AZ104" si="105">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106">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107">IF($D70="",0,IF(OR(AND(AY70=1,OR($Q70="여",$R70="여")),AND(AY70=1,AND(AZ70&gt;=15,AZ70&lt;=29))),1,0))</f>
        <v>0</v>
      </c>
      <c r="BC70" s="63">
        <f t="shared" ref="BC70:BC104" si="108">IF($D70="",0,IF(AND((BC$3&gt;=$I70),OR((BC$3&lt;=$J70),($J70=""),($J70=0)),$T70="부",$U70="부",$V70="부"),1,0))</f>
        <v>0</v>
      </c>
      <c r="BD70" s="53">
        <f t="shared" ref="BD70:BD104" si="109">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10">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11">IF($D70="",0,IF(OR(AND(BC70=1,OR($Q70="여",$R70="여")),AND(BC70=1,AND(BD70&gt;=15,BD70&lt;=29))),1,0))</f>
        <v>0</v>
      </c>
      <c r="BG70" s="63">
        <f t="shared" ref="BG70:BG104" si="112">IF($D70="",0,IF(AND((BG$3&gt;=$I70),OR((BG$3&lt;=$J70),($J70=""),($J70=0)),$T70="부",$U70="부",$V70="부"),1,0))</f>
        <v>0</v>
      </c>
      <c r="BH70" s="53">
        <f t="shared" ref="BH70:BH104" si="113">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14">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15">IF($D70="",0,IF(OR(AND(BG70=1,OR($Q70="여",$R70="여")),AND(BG70=1,AND(BH70&gt;=15,BH70&lt;=29))),1,0))</f>
        <v>0</v>
      </c>
      <c r="BK70" s="63">
        <f t="shared" ref="BK70:BK104" si="116">IF($D70="",0,IF(AND((BK$3&gt;=$I70),OR((BK$3&lt;=$J70),($J70=""),($J70=0)),$T70="부",$U70="부",$V70="부"),1,0))</f>
        <v>0</v>
      </c>
      <c r="BL70" s="53">
        <f t="shared" ref="BL70:BL104" si="117">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8">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9">IF($D70="",0,IF(OR(AND(BK70=1,OR($Q70="여",$R70="여")),AND(BK70=1,AND(BL70&gt;=15,BL70&lt;=29))),1,0))</f>
        <v>0</v>
      </c>
      <c r="BO70" s="63">
        <f t="shared" ref="BO70:BO104" si="120">IF($D70="",0,IF(AND((BO$3&gt;=$I70),OR((BO$3&lt;=$J70),($J70=""),($J70=0)),$T70="부",$U70="부",$V70="부"),1,0))</f>
        <v>0</v>
      </c>
      <c r="BP70" s="53">
        <f t="shared" ref="BP70:BP104" si="121">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22">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23">IF($D70="",0,IF(OR(AND(BO70=1,OR($Q70="여",$R70="여")),AND(BO70=1,AND(BP70&gt;=15,BP70&lt;=29))),1,0))</f>
        <v>0</v>
      </c>
      <c r="BS70" s="60">
        <f t="shared" si="68"/>
        <v>0</v>
      </c>
      <c r="BT70" s="59">
        <f t="shared" si="69"/>
        <v>0</v>
      </c>
      <c r="BU70" s="57"/>
      <c r="BV70" s="44"/>
      <c r="BZ70" s="44"/>
      <c r="CA70" s="44"/>
      <c r="CB70" s="44"/>
      <c r="CC70" s="274">
        <f t="shared" si="64"/>
        <v>0</v>
      </c>
      <c r="CD70" s="280" t="str">
        <f t="shared" si="65"/>
        <v>청년외</v>
      </c>
      <c r="CE70" s="44"/>
    </row>
    <row r="71" spans="1:83" ht="16.5" hidden="1" customHeight="1" thickBot="1">
      <c r="A71" s="23">
        <f t="shared" ref="A71:A104" si="124">A70+1</f>
        <v>67</v>
      </c>
      <c r="B71" s="143" t="s">
        <v>4</v>
      </c>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si="76"/>
        <v>0</v>
      </c>
      <c r="X71" s="53">
        <f t="shared" si="77"/>
        <v>0</v>
      </c>
      <c r="Y71" s="54" t="str">
        <f t="shared" si="78"/>
        <v/>
      </c>
      <c r="Z71" s="85">
        <f t="shared" si="79"/>
        <v>0</v>
      </c>
      <c r="AA71" s="63">
        <f t="shared" si="80"/>
        <v>0</v>
      </c>
      <c r="AB71" s="53">
        <f t="shared" si="81"/>
        <v>0</v>
      </c>
      <c r="AC71" s="54" t="str">
        <f t="shared" si="82"/>
        <v/>
      </c>
      <c r="AD71" s="85">
        <f t="shared" si="83"/>
        <v>0</v>
      </c>
      <c r="AE71" s="63">
        <f t="shared" si="84"/>
        <v>0</v>
      </c>
      <c r="AF71" s="53">
        <f t="shared" si="85"/>
        <v>0</v>
      </c>
      <c r="AG71" s="54" t="str">
        <f t="shared" si="86"/>
        <v/>
      </c>
      <c r="AH71" s="85">
        <f t="shared" si="87"/>
        <v>0</v>
      </c>
      <c r="AI71" s="63">
        <f t="shared" si="88"/>
        <v>0</v>
      </c>
      <c r="AJ71" s="53">
        <f t="shared" si="89"/>
        <v>0</v>
      </c>
      <c r="AK71" s="54" t="str">
        <f t="shared" si="90"/>
        <v/>
      </c>
      <c r="AL71" s="85">
        <f t="shared" si="91"/>
        <v>0</v>
      </c>
      <c r="AM71" s="63">
        <f t="shared" si="92"/>
        <v>0</v>
      </c>
      <c r="AN71" s="53">
        <f t="shared" si="93"/>
        <v>0</v>
      </c>
      <c r="AO71" s="54" t="str">
        <f t="shared" si="94"/>
        <v/>
      </c>
      <c r="AP71" s="85">
        <f t="shared" si="95"/>
        <v>0</v>
      </c>
      <c r="AQ71" s="63">
        <f t="shared" si="96"/>
        <v>0</v>
      </c>
      <c r="AR71" s="53">
        <f t="shared" si="97"/>
        <v>0</v>
      </c>
      <c r="AS71" s="54" t="str">
        <f t="shared" si="98"/>
        <v/>
      </c>
      <c r="AT71" s="85">
        <f t="shared" si="99"/>
        <v>0</v>
      </c>
      <c r="AU71" s="63">
        <f t="shared" si="100"/>
        <v>0</v>
      </c>
      <c r="AV71" s="53">
        <f t="shared" si="101"/>
        <v>0</v>
      </c>
      <c r="AW71" s="54" t="str">
        <f t="shared" si="102"/>
        <v/>
      </c>
      <c r="AX71" s="85">
        <f t="shared" si="103"/>
        <v>0</v>
      </c>
      <c r="AY71" s="63">
        <f t="shared" si="104"/>
        <v>0</v>
      </c>
      <c r="AZ71" s="53">
        <f t="shared" si="105"/>
        <v>0</v>
      </c>
      <c r="BA71" s="54" t="str">
        <f t="shared" si="106"/>
        <v/>
      </c>
      <c r="BB71" s="85">
        <f t="shared" si="107"/>
        <v>0</v>
      </c>
      <c r="BC71" s="63">
        <f t="shared" si="108"/>
        <v>0</v>
      </c>
      <c r="BD71" s="53">
        <f t="shared" si="109"/>
        <v>0</v>
      </c>
      <c r="BE71" s="54" t="str">
        <f t="shared" si="110"/>
        <v/>
      </c>
      <c r="BF71" s="85">
        <f t="shared" si="111"/>
        <v>0</v>
      </c>
      <c r="BG71" s="63">
        <f t="shared" si="112"/>
        <v>0</v>
      </c>
      <c r="BH71" s="53">
        <f t="shared" si="113"/>
        <v>0</v>
      </c>
      <c r="BI71" s="54" t="str">
        <f t="shared" si="114"/>
        <v/>
      </c>
      <c r="BJ71" s="85">
        <f t="shared" si="115"/>
        <v>0</v>
      </c>
      <c r="BK71" s="63">
        <f t="shared" si="116"/>
        <v>0</v>
      </c>
      <c r="BL71" s="53">
        <f t="shared" si="117"/>
        <v>0</v>
      </c>
      <c r="BM71" s="54" t="str">
        <f t="shared" si="118"/>
        <v/>
      </c>
      <c r="BN71" s="85">
        <f t="shared" si="119"/>
        <v>0</v>
      </c>
      <c r="BO71" s="63">
        <f t="shared" si="120"/>
        <v>0</v>
      </c>
      <c r="BP71" s="53">
        <f t="shared" si="121"/>
        <v>0</v>
      </c>
      <c r="BQ71" s="54" t="str">
        <f t="shared" si="122"/>
        <v/>
      </c>
      <c r="BR71" s="85">
        <f t="shared" si="123"/>
        <v>0</v>
      </c>
      <c r="BS71" s="60">
        <f t="shared" si="68"/>
        <v>0</v>
      </c>
      <c r="BT71" s="59">
        <f t="shared" si="69"/>
        <v>0</v>
      </c>
      <c r="BU71" s="57"/>
      <c r="BV71" s="44"/>
      <c r="BZ71" s="44"/>
      <c r="CA71" s="44"/>
      <c r="CB71" s="44"/>
      <c r="CC71" s="274">
        <f t="shared" si="64"/>
        <v>0</v>
      </c>
      <c r="CD71" s="280" t="str">
        <f t="shared" si="65"/>
        <v>청년외</v>
      </c>
      <c r="CE71" s="44"/>
    </row>
    <row r="72" spans="1:83" ht="16.5" hidden="1" customHeight="1">
      <c r="A72" s="23">
        <f t="shared" si="124"/>
        <v>68</v>
      </c>
      <c r="B72" s="143" t="s">
        <v>5</v>
      </c>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6"/>
        <v>0</v>
      </c>
      <c r="X72" s="53">
        <f t="shared" si="77"/>
        <v>0</v>
      </c>
      <c r="Y72" s="54" t="str">
        <f t="shared" si="78"/>
        <v/>
      </c>
      <c r="Z72" s="85">
        <f t="shared" si="79"/>
        <v>0</v>
      </c>
      <c r="AA72" s="63">
        <f t="shared" si="80"/>
        <v>0</v>
      </c>
      <c r="AB72" s="53">
        <f t="shared" si="81"/>
        <v>0</v>
      </c>
      <c r="AC72" s="54" t="str">
        <f t="shared" si="82"/>
        <v/>
      </c>
      <c r="AD72" s="85">
        <f t="shared" si="83"/>
        <v>0</v>
      </c>
      <c r="AE72" s="63">
        <f t="shared" si="84"/>
        <v>0</v>
      </c>
      <c r="AF72" s="53">
        <f t="shared" si="85"/>
        <v>0</v>
      </c>
      <c r="AG72" s="54" t="str">
        <f t="shared" si="86"/>
        <v/>
      </c>
      <c r="AH72" s="85">
        <f t="shared" si="87"/>
        <v>0</v>
      </c>
      <c r="AI72" s="63">
        <f t="shared" si="88"/>
        <v>0</v>
      </c>
      <c r="AJ72" s="53">
        <f t="shared" si="89"/>
        <v>0</v>
      </c>
      <c r="AK72" s="54" t="str">
        <f t="shared" si="90"/>
        <v/>
      </c>
      <c r="AL72" s="85">
        <f t="shared" si="91"/>
        <v>0</v>
      </c>
      <c r="AM72" s="63">
        <f t="shared" si="92"/>
        <v>0</v>
      </c>
      <c r="AN72" s="53">
        <f t="shared" si="93"/>
        <v>0</v>
      </c>
      <c r="AO72" s="54" t="str">
        <f t="shared" si="94"/>
        <v/>
      </c>
      <c r="AP72" s="85">
        <f t="shared" si="95"/>
        <v>0</v>
      </c>
      <c r="AQ72" s="63">
        <f t="shared" si="96"/>
        <v>0</v>
      </c>
      <c r="AR72" s="53">
        <f t="shared" si="97"/>
        <v>0</v>
      </c>
      <c r="AS72" s="54" t="str">
        <f t="shared" si="98"/>
        <v/>
      </c>
      <c r="AT72" s="85">
        <f t="shared" si="99"/>
        <v>0</v>
      </c>
      <c r="AU72" s="63">
        <f t="shared" si="100"/>
        <v>0</v>
      </c>
      <c r="AV72" s="53">
        <f t="shared" si="101"/>
        <v>0</v>
      </c>
      <c r="AW72" s="54" t="str">
        <f t="shared" si="102"/>
        <v/>
      </c>
      <c r="AX72" s="85">
        <f t="shared" si="103"/>
        <v>0</v>
      </c>
      <c r="AY72" s="63">
        <f t="shared" si="104"/>
        <v>0</v>
      </c>
      <c r="AZ72" s="53">
        <f t="shared" si="105"/>
        <v>0</v>
      </c>
      <c r="BA72" s="54" t="str">
        <f t="shared" si="106"/>
        <v/>
      </c>
      <c r="BB72" s="85">
        <f t="shared" si="107"/>
        <v>0</v>
      </c>
      <c r="BC72" s="63">
        <f t="shared" si="108"/>
        <v>0</v>
      </c>
      <c r="BD72" s="53">
        <f t="shared" si="109"/>
        <v>0</v>
      </c>
      <c r="BE72" s="54" t="str">
        <f t="shared" si="110"/>
        <v/>
      </c>
      <c r="BF72" s="85">
        <f t="shared" si="111"/>
        <v>0</v>
      </c>
      <c r="BG72" s="63">
        <f t="shared" si="112"/>
        <v>0</v>
      </c>
      <c r="BH72" s="53">
        <f t="shared" si="113"/>
        <v>0</v>
      </c>
      <c r="BI72" s="54" t="str">
        <f t="shared" si="114"/>
        <v/>
      </c>
      <c r="BJ72" s="85">
        <f t="shared" si="115"/>
        <v>0</v>
      </c>
      <c r="BK72" s="63">
        <f t="shared" si="116"/>
        <v>0</v>
      </c>
      <c r="BL72" s="53">
        <f t="shared" si="117"/>
        <v>0</v>
      </c>
      <c r="BM72" s="54" t="str">
        <f t="shared" si="118"/>
        <v/>
      </c>
      <c r="BN72" s="85">
        <f t="shared" si="119"/>
        <v>0</v>
      </c>
      <c r="BO72" s="63">
        <f t="shared" si="120"/>
        <v>0</v>
      </c>
      <c r="BP72" s="53">
        <f t="shared" si="121"/>
        <v>0</v>
      </c>
      <c r="BQ72" s="54" t="str">
        <f t="shared" si="122"/>
        <v/>
      </c>
      <c r="BR72" s="85">
        <f t="shared" si="123"/>
        <v>0</v>
      </c>
      <c r="BS72" s="60">
        <f t="shared" si="68"/>
        <v>0</v>
      </c>
      <c r="BT72" s="59">
        <f t="shared" si="69"/>
        <v>0</v>
      </c>
      <c r="BU72" s="57"/>
      <c r="BV72" s="44"/>
      <c r="BZ72" s="44"/>
      <c r="CA72" s="44"/>
      <c r="CB72" s="44"/>
      <c r="CC72" s="274">
        <f t="shared" si="64"/>
        <v>0</v>
      </c>
      <c r="CD72" s="280" t="str">
        <f t="shared" si="65"/>
        <v>청년외</v>
      </c>
      <c r="CE72" s="44"/>
    </row>
    <row r="73" spans="1:83" ht="16.5" hidden="1" customHeight="1">
      <c r="A73" s="23">
        <f t="shared" si="124"/>
        <v>69</v>
      </c>
      <c r="B73" s="143" t="s">
        <v>6</v>
      </c>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6"/>
        <v>0</v>
      </c>
      <c r="X73" s="53">
        <f t="shared" si="77"/>
        <v>0</v>
      </c>
      <c r="Y73" s="54" t="str">
        <f t="shared" si="78"/>
        <v/>
      </c>
      <c r="Z73" s="85">
        <f t="shared" si="79"/>
        <v>0</v>
      </c>
      <c r="AA73" s="63">
        <f t="shared" si="80"/>
        <v>0</v>
      </c>
      <c r="AB73" s="53">
        <f t="shared" si="81"/>
        <v>0</v>
      </c>
      <c r="AC73" s="54" t="str">
        <f t="shared" si="82"/>
        <v/>
      </c>
      <c r="AD73" s="85">
        <f t="shared" si="83"/>
        <v>0</v>
      </c>
      <c r="AE73" s="63">
        <f t="shared" si="84"/>
        <v>0</v>
      </c>
      <c r="AF73" s="53">
        <f t="shared" si="85"/>
        <v>0</v>
      </c>
      <c r="AG73" s="54" t="str">
        <f t="shared" si="86"/>
        <v/>
      </c>
      <c r="AH73" s="85">
        <f t="shared" si="87"/>
        <v>0</v>
      </c>
      <c r="AI73" s="63">
        <f t="shared" si="88"/>
        <v>0</v>
      </c>
      <c r="AJ73" s="53">
        <f t="shared" si="89"/>
        <v>0</v>
      </c>
      <c r="AK73" s="54" t="str">
        <f t="shared" si="90"/>
        <v/>
      </c>
      <c r="AL73" s="85">
        <f t="shared" si="91"/>
        <v>0</v>
      </c>
      <c r="AM73" s="63">
        <f t="shared" si="92"/>
        <v>0</v>
      </c>
      <c r="AN73" s="53">
        <f t="shared" si="93"/>
        <v>0</v>
      </c>
      <c r="AO73" s="54" t="str">
        <f t="shared" si="94"/>
        <v/>
      </c>
      <c r="AP73" s="85">
        <f t="shared" si="95"/>
        <v>0</v>
      </c>
      <c r="AQ73" s="63">
        <f t="shared" si="96"/>
        <v>0</v>
      </c>
      <c r="AR73" s="53">
        <f t="shared" si="97"/>
        <v>0</v>
      </c>
      <c r="AS73" s="54" t="str">
        <f t="shared" si="98"/>
        <v/>
      </c>
      <c r="AT73" s="85">
        <f t="shared" si="99"/>
        <v>0</v>
      </c>
      <c r="AU73" s="63">
        <f t="shared" si="100"/>
        <v>0</v>
      </c>
      <c r="AV73" s="53">
        <f t="shared" si="101"/>
        <v>0</v>
      </c>
      <c r="AW73" s="54" t="str">
        <f t="shared" si="102"/>
        <v/>
      </c>
      <c r="AX73" s="85">
        <f t="shared" si="103"/>
        <v>0</v>
      </c>
      <c r="AY73" s="63">
        <f t="shared" si="104"/>
        <v>0</v>
      </c>
      <c r="AZ73" s="53">
        <f t="shared" si="105"/>
        <v>0</v>
      </c>
      <c r="BA73" s="54" t="str">
        <f t="shared" si="106"/>
        <v/>
      </c>
      <c r="BB73" s="85">
        <f t="shared" si="107"/>
        <v>0</v>
      </c>
      <c r="BC73" s="63">
        <f t="shared" si="108"/>
        <v>0</v>
      </c>
      <c r="BD73" s="53">
        <f t="shared" si="109"/>
        <v>0</v>
      </c>
      <c r="BE73" s="54" t="str">
        <f t="shared" si="110"/>
        <v/>
      </c>
      <c r="BF73" s="85">
        <f t="shared" si="111"/>
        <v>0</v>
      </c>
      <c r="BG73" s="63">
        <f t="shared" si="112"/>
        <v>0</v>
      </c>
      <c r="BH73" s="53">
        <f t="shared" si="113"/>
        <v>0</v>
      </c>
      <c r="BI73" s="54" t="str">
        <f t="shared" si="114"/>
        <v/>
      </c>
      <c r="BJ73" s="85">
        <f t="shared" si="115"/>
        <v>0</v>
      </c>
      <c r="BK73" s="63">
        <f t="shared" si="116"/>
        <v>0</v>
      </c>
      <c r="BL73" s="53">
        <f t="shared" si="117"/>
        <v>0</v>
      </c>
      <c r="BM73" s="54" t="str">
        <f t="shared" si="118"/>
        <v/>
      </c>
      <c r="BN73" s="85">
        <f t="shared" si="119"/>
        <v>0</v>
      </c>
      <c r="BO73" s="63">
        <f t="shared" si="120"/>
        <v>0</v>
      </c>
      <c r="BP73" s="53">
        <f t="shared" si="121"/>
        <v>0</v>
      </c>
      <c r="BQ73" s="54" t="str">
        <f t="shared" si="122"/>
        <v/>
      </c>
      <c r="BR73" s="85">
        <f t="shared" si="123"/>
        <v>0</v>
      </c>
      <c r="BS73" s="60">
        <f t="shared" si="68"/>
        <v>0</v>
      </c>
      <c r="BT73" s="59">
        <f t="shared" si="69"/>
        <v>0</v>
      </c>
      <c r="BU73" s="57"/>
      <c r="BV73" s="44"/>
      <c r="BZ73" s="44"/>
      <c r="CA73" s="44"/>
      <c r="CB73" s="44"/>
      <c r="CC73" s="274">
        <f t="shared" si="64"/>
        <v>0</v>
      </c>
      <c r="CD73" s="280" t="str">
        <f t="shared" si="65"/>
        <v>청년외</v>
      </c>
      <c r="CE73" s="44"/>
    </row>
    <row r="74" spans="1:83" ht="16.5" hidden="1" customHeight="1">
      <c r="A74" s="23">
        <f t="shared" si="124"/>
        <v>70</v>
      </c>
      <c r="B74" s="143" t="s">
        <v>7</v>
      </c>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6"/>
        <v>0</v>
      </c>
      <c r="X74" s="53">
        <f t="shared" si="77"/>
        <v>0</v>
      </c>
      <c r="Y74" s="54" t="str">
        <f t="shared" si="78"/>
        <v/>
      </c>
      <c r="Z74" s="85">
        <f t="shared" si="79"/>
        <v>0</v>
      </c>
      <c r="AA74" s="63">
        <f t="shared" si="80"/>
        <v>0</v>
      </c>
      <c r="AB74" s="53">
        <f t="shared" si="81"/>
        <v>0</v>
      </c>
      <c r="AC74" s="54" t="str">
        <f t="shared" si="82"/>
        <v/>
      </c>
      <c r="AD74" s="85">
        <f t="shared" si="83"/>
        <v>0</v>
      </c>
      <c r="AE74" s="63">
        <f t="shared" si="84"/>
        <v>0</v>
      </c>
      <c r="AF74" s="53">
        <f t="shared" si="85"/>
        <v>0</v>
      </c>
      <c r="AG74" s="54" t="str">
        <f t="shared" si="86"/>
        <v/>
      </c>
      <c r="AH74" s="85">
        <f t="shared" si="87"/>
        <v>0</v>
      </c>
      <c r="AI74" s="63">
        <f t="shared" si="88"/>
        <v>0</v>
      </c>
      <c r="AJ74" s="53">
        <f t="shared" si="89"/>
        <v>0</v>
      </c>
      <c r="AK74" s="54" t="str">
        <f t="shared" si="90"/>
        <v/>
      </c>
      <c r="AL74" s="85">
        <f t="shared" si="91"/>
        <v>0</v>
      </c>
      <c r="AM74" s="63">
        <f t="shared" si="92"/>
        <v>0</v>
      </c>
      <c r="AN74" s="53">
        <f t="shared" si="93"/>
        <v>0</v>
      </c>
      <c r="AO74" s="54" t="str">
        <f t="shared" si="94"/>
        <v/>
      </c>
      <c r="AP74" s="85">
        <f t="shared" si="95"/>
        <v>0</v>
      </c>
      <c r="AQ74" s="63">
        <f t="shared" si="96"/>
        <v>0</v>
      </c>
      <c r="AR74" s="53">
        <f t="shared" si="97"/>
        <v>0</v>
      </c>
      <c r="AS74" s="54" t="str">
        <f t="shared" si="98"/>
        <v/>
      </c>
      <c r="AT74" s="85">
        <f t="shared" si="99"/>
        <v>0</v>
      </c>
      <c r="AU74" s="63">
        <f t="shared" si="100"/>
        <v>0</v>
      </c>
      <c r="AV74" s="53">
        <f t="shared" si="101"/>
        <v>0</v>
      </c>
      <c r="AW74" s="54" t="str">
        <f t="shared" si="102"/>
        <v/>
      </c>
      <c r="AX74" s="85">
        <f t="shared" si="103"/>
        <v>0</v>
      </c>
      <c r="AY74" s="63">
        <f t="shared" si="104"/>
        <v>0</v>
      </c>
      <c r="AZ74" s="53">
        <f t="shared" si="105"/>
        <v>0</v>
      </c>
      <c r="BA74" s="54" t="str">
        <f t="shared" si="106"/>
        <v/>
      </c>
      <c r="BB74" s="85">
        <f t="shared" si="107"/>
        <v>0</v>
      </c>
      <c r="BC74" s="63">
        <f t="shared" si="108"/>
        <v>0</v>
      </c>
      <c r="BD74" s="53">
        <f t="shared" si="109"/>
        <v>0</v>
      </c>
      <c r="BE74" s="54" t="str">
        <f t="shared" si="110"/>
        <v/>
      </c>
      <c r="BF74" s="85">
        <f t="shared" si="111"/>
        <v>0</v>
      </c>
      <c r="BG74" s="63">
        <f t="shared" si="112"/>
        <v>0</v>
      </c>
      <c r="BH74" s="53">
        <f t="shared" si="113"/>
        <v>0</v>
      </c>
      <c r="BI74" s="54" t="str">
        <f t="shared" si="114"/>
        <v/>
      </c>
      <c r="BJ74" s="85">
        <f t="shared" si="115"/>
        <v>0</v>
      </c>
      <c r="BK74" s="63">
        <f t="shared" si="116"/>
        <v>0</v>
      </c>
      <c r="BL74" s="53">
        <f t="shared" si="117"/>
        <v>0</v>
      </c>
      <c r="BM74" s="54" t="str">
        <f t="shared" si="118"/>
        <v/>
      </c>
      <c r="BN74" s="85">
        <f t="shared" si="119"/>
        <v>0</v>
      </c>
      <c r="BO74" s="63">
        <f t="shared" si="120"/>
        <v>0</v>
      </c>
      <c r="BP74" s="53">
        <f t="shared" si="121"/>
        <v>0</v>
      </c>
      <c r="BQ74" s="54" t="str">
        <f t="shared" si="122"/>
        <v/>
      </c>
      <c r="BR74" s="85">
        <f t="shared" si="123"/>
        <v>0</v>
      </c>
      <c r="BS74" s="60">
        <f t="shared" si="68"/>
        <v>0</v>
      </c>
      <c r="BT74" s="59">
        <f t="shared" si="69"/>
        <v>0</v>
      </c>
      <c r="BU74" s="57"/>
      <c r="BV74" s="44"/>
      <c r="BZ74" s="44"/>
      <c r="CA74" s="44"/>
      <c r="CB74" s="44"/>
      <c r="CC74" s="274">
        <f t="shared" si="64"/>
        <v>0</v>
      </c>
      <c r="CD74" s="280" t="str">
        <f t="shared" si="65"/>
        <v>청년외</v>
      </c>
      <c r="CE74" s="44"/>
    </row>
    <row r="75" spans="1:83" ht="16.5" hidden="1" customHeight="1">
      <c r="A75" s="23">
        <f t="shared" si="124"/>
        <v>71</v>
      </c>
      <c r="B75" s="143" t="s">
        <v>2</v>
      </c>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6"/>
        <v>0</v>
      </c>
      <c r="X75" s="53">
        <f t="shared" si="77"/>
        <v>0</v>
      </c>
      <c r="Y75" s="54" t="str">
        <f t="shared" si="78"/>
        <v/>
      </c>
      <c r="Z75" s="85">
        <f t="shared" si="79"/>
        <v>0</v>
      </c>
      <c r="AA75" s="63">
        <f t="shared" si="80"/>
        <v>0</v>
      </c>
      <c r="AB75" s="53">
        <f t="shared" si="81"/>
        <v>0</v>
      </c>
      <c r="AC75" s="54" t="str">
        <f t="shared" si="82"/>
        <v/>
      </c>
      <c r="AD75" s="85">
        <f t="shared" si="83"/>
        <v>0</v>
      </c>
      <c r="AE75" s="63">
        <f t="shared" si="84"/>
        <v>0</v>
      </c>
      <c r="AF75" s="53">
        <f t="shared" si="85"/>
        <v>0</v>
      </c>
      <c r="AG75" s="54" t="str">
        <f t="shared" si="86"/>
        <v/>
      </c>
      <c r="AH75" s="85">
        <f t="shared" si="87"/>
        <v>0</v>
      </c>
      <c r="AI75" s="63">
        <f t="shared" si="88"/>
        <v>0</v>
      </c>
      <c r="AJ75" s="53">
        <f t="shared" si="89"/>
        <v>0</v>
      </c>
      <c r="AK75" s="54" t="str">
        <f t="shared" si="90"/>
        <v/>
      </c>
      <c r="AL75" s="85">
        <f t="shared" si="91"/>
        <v>0</v>
      </c>
      <c r="AM75" s="63">
        <f t="shared" si="92"/>
        <v>0</v>
      </c>
      <c r="AN75" s="53">
        <f t="shared" si="93"/>
        <v>0</v>
      </c>
      <c r="AO75" s="54" t="str">
        <f t="shared" si="94"/>
        <v/>
      </c>
      <c r="AP75" s="85">
        <f t="shared" si="95"/>
        <v>0</v>
      </c>
      <c r="AQ75" s="63">
        <f t="shared" si="96"/>
        <v>0</v>
      </c>
      <c r="AR75" s="53">
        <f t="shared" si="97"/>
        <v>0</v>
      </c>
      <c r="AS75" s="54" t="str">
        <f t="shared" si="98"/>
        <v/>
      </c>
      <c r="AT75" s="85">
        <f t="shared" si="99"/>
        <v>0</v>
      </c>
      <c r="AU75" s="63">
        <f t="shared" si="100"/>
        <v>0</v>
      </c>
      <c r="AV75" s="53">
        <f t="shared" si="101"/>
        <v>0</v>
      </c>
      <c r="AW75" s="54" t="str">
        <f t="shared" si="102"/>
        <v/>
      </c>
      <c r="AX75" s="85">
        <f t="shared" si="103"/>
        <v>0</v>
      </c>
      <c r="AY75" s="63">
        <f t="shared" si="104"/>
        <v>0</v>
      </c>
      <c r="AZ75" s="53">
        <f t="shared" si="105"/>
        <v>0</v>
      </c>
      <c r="BA75" s="54" t="str">
        <f t="shared" si="106"/>
        <v/>
      </c>
      <c r="BB75" s="85">
        <f t="shared" si="107"/>
        <v>0</v>
      </c>
      <c r="BC75" s="63">
        <f t="shared" si="108"/>
        <v>0</v>
      </c>
      <c r="BD75" s="53">
        <f t="shared" si="109"/>
        <v>0</v>
      </c>
      <c r="BE75" s="54" t="str">
        <f t="shared" si="110"/>
        <v/>
      </c>
      <c r="BF75" s="85">
        <f t="shared" si="111"/>
        <v>0</v>
      </c>
      <c r="BG75" s="63">
        <f t="shared" si="112"/>
        <v>0</v>
      </c>
      <c r="BH75" s="53">
        <f t="shared" si="113"/>
        <v>0</v>
      </c>
      <c r="BI75" s="54" t="str">
        <f t="shared" si="114"/>
        <v/>
      </c>
      <c r="BJ75" s="85">
        <f t="shared" si="115"/>
        <v>0</v>
      </c>
      <c r="BK75" s="63">
        <f t="shared" si="116"/>
        <v>0</v>
      </c>
      <c r="BL75" s="53">
        <f t="shared" si="117"/>
        <v>0</v>
      </c>
      <c r="BM75" s="54" t="str">
        <f t="shared" si="118"/>
        <v/>
      </c>
      <c r="BN75" s="85">
        <f t="shared" si="119"/>
        <v>0</v>
      </c>
      <c r="BO75" s="63">
        <f t="shared" si="120"/>
        <v>0</v>
      </c>
      <c r="BP75" s="53">
        <f t="shared" si="121"/>
        <v>0</v>
      </c>
      <c r="BQ75" s="54" t="str">
        <f t="shared" si="122"/>
        <v/>
      </c>
      <c r="BR75" s="85">
        <f t="shared" si="123"/>
        <v>0</v>
      </c>
      <c r="BS75" s="60">
        <f t="shared" si="68"/>
        <v>0</v>
      </c>
      <c r="BT75" s="59">
        <f t="shared" si="69"/>
        <v>0</v>
      </c>
      <c r="BU75" s="57"/>
      <c r="BV75" s="44"/>
      <c r="BZ75" s="44"/>
      <c r="CA75" s="44"/>
      <c r="CB75" s="44"/>
      <c r="CC75" s="274">
        <f t="shared" si="64"/>
        <v>0</v>
      </c>
      <c r="CD75" s="280" t="str">
        <f t="shared" si="65"/>
        <v>청년외</v>
      </c>
      <c r="CE75" s="44"/>
    </row>
    <row r="76" spans="1:83" ht="16.5" hidden="1" customHeight="1">
      <c r="A76" s="23">
        <f t="shared" si="124"/>
        <v>72</v>
      </c>
      <c r="B76" s="143" t="s">
        <v>3</v>
      </c>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6"/>
        <v>0</v>
      </c>
      <c r="X76" s="53">
        <f t="shared" si="77"/>
        <v>0</v>
      </c>
      <c r="Y76" s="54" t="str">
        <f t="shared" si="78"/>
        <v/>
      </c>
      <c r="Z76" s="85">
        <f t="shared" si="79"/>
        <v>0</v>
      </c>
      <c r="AA76" s="63">
        <f t="shared" si="80"/>
        <v>0</v>
      </c>
      <c r="AB76" s="53">
        <f t="shared" si="81"/>
        <v>0</v>
      </c>
      <c r="AC76" s="54" t="str">
        <f t="shared" si="82"/>
        <v/>
      </c>
      <c r="AD76" s="85">
        <f t="shared" si="83"/>
        <v>0</v>
      </c>
      <c r="AE76" s="63">
        <f t="shared" si="84"/>
        <v>0</v>
      </c>
      <c r="AF76" s="53">
        <f t="shared" si="85"/>
        <v>0</v>
      </c>
      <c r="AG76" s="54" t="str">
        <f t="shared" si="86"/>
        <v/>
      </c>
      <c r="AH76" s="85">
        <f t="shared" si="87"/>
        <v>0</v>
      </c>
      <c r="AI76" s="63">
        <f t="shared" si="88"/>
        <v>0</v>
      </c>
      <c r="AJ76" s="53">
        <f t="shared" si="89"/>
        <v>0</v>
      </c>
      <c r="AK76" s="54" t="str">
        <f t="shared" si="90"/>
        <v/>
      </c>
      <c r="AL76" s="85">
        <f t="shared" si="91"/>
        <v>0</v>
      </c>
      <c r="AM76" s="63">
        <f t="shared" si="92"/>
        <v>0</v>
      </c>
      <c r="AN76" s="53">
        <f t="shared" si="93"/>
        <v>0</v>
      </c>
      <c r="AO76" s="54" t="str">
        <f t="shared" si="94"/>
        <v/>
      </c>
      <c r="AP76" s="85">
        <f t="shared" si="95"/>
        <v>0</v>
      </c>
      <c r="AQ76" s="63">
        <f t="shared" si="96"/>
        <v>0</v>
      </c>
      <c r="AR76" s="53">
        <f t="shared" si="97"/>
        <v>0</v>
      </c>
      <c r="AS76" s="54" t="str">
        <f t="shared" si="98"/>
        <v/>
      </c>
      <c r="AT76" s="85">
        <f t="shared" si="99"/>
        <v>0</v>
      </c>
      <c r="AU76" s="63">
        <f t="shared" si="100"/>
        <v>0</v>
      </c>
      <c r="AV76" s="53">
        <f t="shared" si="101"/>
        <v>0</v>
      </c>
      <c r="AW76" s="54" t="str">
        <f t="shared" si="102"/>
        <v/>
      </c>
      <c r="AX76" s="85">
        <f t="shared" si="103"/>
        <v>0</v>
      </c>
      <c r="AY76" s="63">
        <f t="shared" si="104"/>
        <v>0</v>
      </c>
      <c r="AZ76" s="53">
        <f t="shared" si="105"/>
        <v>0</v>
      </c>
      <c r="BA76" s="54" t="str">
        <f t="shared" si="106"/>
        <v/>
      </c>
      <c r="BB76" s="85">
        <f t="shared" si="107"/>
        <v>0</v>
      </c>
      <c r="BC76" s="63">
        <f t="shared" si="108"/>
        <v>0</v>
      </c>
      <c r="BD76" s="53">
        <f t="shared" si="109"/>
        <v>0</v>
      </c>
      <c r="BE76" s="54" t="str">
        <f t="shared" si="110"/>
        <v/>
      </c>
      <c r="BF76" s="85">
        <f t="shared" si="111"/>
        <v>0</v>
      </c>
      <c r="BG76" s="63">
        <f t="shared" si="112"/>
        <v>0</v>
      </c>
      <c r="BH76" s="53">
        <f t="shared" si="113"/>
        <v>0</v>
      </c>
      <c r="BI76" s="54" t="str">
        <f t="shared" si="114"/>
        <v/>
      </c>
      <c r="BJ76" s="85">
        <f t="shared" si="115"/>
        <v>0</v>
      </c>
      <c r="BK76" s="63">
        <f t="shared" si="116"/>
        <v>0</v>
      </c>
      <c r="BL76" s="53">
        <f t="shared" si="117"/>
        <v>0</v>
      </c>
      <c r="BM76" s="54" t="str">
        <f t="shared" si="118"/>
        <v/>
      </c>
      <c r="BN76" s="85">
        <f t="shared" si="119"/>
        <v>0</v>
      </c>
      <c r="BO76" s="63">
        <f t="shared" si="120"/>
        <v>0</v>
      </c>
      <c r="BP76" s="53">
        <f t="shared" si="121"/>
        <v>0</v>
      </c>
      <c r="BQ76" s="54" t="str">
        <f t="shared" si="122"/>
        <v/>
      </c>
      <c r="BR76" s="85">
        <f t="shared" si="123"/>
        <v>0</v>
      </c>
      <c r="BS76" s="60">
        <f t="shared" si="68"/>
        <v>0</v>
      </c>
      <c r="BT76" s="59">
        <f t="shared" si="69"/>
        <v>0</v>
      </c>
      <c r="BU76" s="57"/>
      <c r="BV76" s="44"/>
      <c r="BZ76" s="44"/>
      <c r="CA76" s="44"/>
      <c r="CB76" s="44"/>
      <c r="CC76" s="274">
        <f t="shared" si="64"/>
        <v>0</v>
      </c>
      <c r="CD76" s="280" t="str">
        <f t="shared" si="65"/>
        <v>청년외</v>
      </c>
      <c r="CE76" s="44"/>
    </row>
    <row r="77" spans="1:83" ht="16.5" hidden="1" customHeight="1">
      <c r="A77" s="23">
        <f t="shared" si="124"/>
        <v>73</v>
      </c>
      <c r="B77" s="143" t="s">
        <v>1</v>
      </c>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6"/>
        <v>0</v>
      </c>
      <c r="X77" s="53">
        <f t="shared" si="77"/>
        <v>0</v>
      </c>
      <c r="Y77" s="54" t="str">
        <f t="shared" si="78"/>
        <v/>
      </c>
      <c r="Z77" s="85">
        <f t="shared" si="79"/>
        <v>0</v>
      </c>
      <c r="AA77" s="63">
        <f t="shared" si="80"/>
        <v>0</v>
      </c>
      <c r="AB77" s="53">
        <f t="shared" si="81"/>
        <v>0</v>
      </c>
      <c r="AC77" s="54" t="str">
        <f t="shared" si="82"/>
        <v/>
      </c>
      <c r="AD77" s="85">
        <f t="shared" si="83"/>
        <v>0</v>
      </c>
      <c r="AE77" s="63">
        <f t="shared" si="84"/>
        <v>0</v>
      </c>
      <c r="AF77" s="53">
        <f t="shared" si="85"/>
        <v>0</v>
      </c>
      <c r="AG77" s="54" t="str">
        <f t="shared" si="86"/>
        <v/>
      </c>
      <c r="AH77" s="85">
        <f t="shared" si="87"/>
        <v>0</v>
      </c>
      <c r="AI77" s="63">
        <f t="shared" si="88"/>
        <v>0</v>
      </c>
      <c r="AJ77" s="53">
        <f t="shared" si="89"/>
        <v>0</v>
      </c>
      <c r="AK77" s="54" t="str">
        <f t="shared" si="90"/>
        <v/>
      </c>
      <c r="AL77" s="85">
        <f t="shared" si="91"/>
        <v>0</v>
      </c>
      <c r="AM77" s="63">
        <f t="shared" si="92"/>
        <v>0</v>
      </c>
      <c r="AN77" s="53">
        <f t="shared" si="93"/>
        <v>0</v>
      </c>
      <c r="AO77" s="54" t="str">
        <f t="shared" si="94"/>
        <v/>
      </c>
      <c r="AP77" s="85">
        <f t="shared" si="95"/>
        <v>0</v>
      </c>
      <c r="AQ77" s="63">
        <f t="shared" si="96"/>
        <v>0</v>
      </c>
      <c r="AR77" s="53">
        <f t="shared" si="97"/>
        <v>0</v>
      </c>
      <c r="AS77" s="54" t="str">
        <f t="shared" si="98"/>
        <v/>
      </c>
      <c r="AT77" s="85">
        <f t="shared" si="99"/>
        <v>0</v>
      </c>
      <c r="AU77" s="63">
        <f t="shared" si="100"/>
        <v>0</v>
      </c>
      <c r="AV77" s="53">
        <f t="shared" si="101"/>
        <v>0</v>
      </c>
      <c r="AW77" s="54" t="str">
        <f t="shared" si="102"/>
        <v/>
      </c>
      <c r="AX77" s="85">
        <f t="shared" si="103"/>
        <v>0</v>
      </c>
      <c r="AY77" s="63">
        <f t="shared" si="104"/>
        <v>0</v>
      </c>
      <c r="AZ77" s="53">
        <f t="shared" si="105"/>
        <v>0</v>
      </c>
      <c r="BA77" s="54" t="str">
        <f t="shared" si="106"/>
        <v/>
      </c>
      <c r="BB77" s="85">
        <f t="shared" si="107"/>
        <v>0</v>
      </c>
      <c r="BC77" s="63">
        <f t="shared" si="108"/>
        <v>0</v>
      </c>
      <c r="BD77" s="53">
        <f t="shared" si="109"/>
        <v>0</v>
      </c>
      <c r="BE77" s="54" t="str">
        <f t="shared" si="110"/>
        <v/>
      </c>
      <c r="BF77" s="85">
        <f t="shared" si="111"/>
        <v>0</v>
      </c>
      <c r="BG77" s="63">
        <f t="shared" si="112"/>
        <v>0</v>
      </c>
      <c r="BH77" s="53">
        <f t="shared" si="113"/>
        <v>0</v>
      </c>
      <c r="BI77" s="54" t="str">
        <f t="shared" si="114"/>
        <v/>
      </c>
      <c r="BJ77" s="85">
        <f t="shared" si="115"/>
        <v>0</v>
      </c>
      <c r="BK77" s="63">
        <f t="shared" si="116"/>
        <v>0</v>
      </c>
      <c r="BL77" s="53">
        <f t="shared" si="117"/>
        <v>0</v>
      </c>
      <c r="BM77" s="54" t="str">
        <f t="shared" si="118"/>
        <v/>
      </c>
      <c r="BN77" s="85">
        <f t="shared" si="119"/>
        <v>0</v>
      </c>
      <c r="BO77" s="63">
        <f t="shared" si="120"/>
        <v>0</v>
      </c>
      <c r="BP77" s="53">
        <f t="shared" si="121"/>
        <v>0</v>
      </c>
      <c r="BQ77" s="54" t="str">
        <f t="shared" si="122"/>
        <v/>
      </c>
      <c r="BR77" s="85">
        <f t="shared" si="123"/>
        <v>0</v>
      </c>
      <c r="BS77" s="60">
        <f t="shared" si="68"/>
        <v>0</v>
      </c>
      <c r="BT77" s="59">
        <f t="shared" si="69"/>
        <v>0</v>
      </c>
      <c r="BU77" s="57"/>
      <c r="BV77" s="44"/>
      <c r="BZ77" s="44"/>
      <c r="CA77" s="44"/>
      <c r="CB77" s="44"/>
      <c r="CC77" s="274">
        <f t="shared" si="64"/>
        <v>0</v>
      </c>
      <c r="CD77" s="280" t="str">
        <f t="shared" si="65"/>
        <v>청년외</v>
      </c>
      <c r="CE77" s="44"/>
    </row>
    <row r="78" spans="1:83" ht="16.5" hidden="1" customHeight="1" thickBot="1">
      <c r="A78" s="23">
        <f t="shared" si="124"/>
        <v>74</v>
      </c>
      <c r="B78" s="143" t="s">
        <v>4</v>
      </c>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6"/>
        <v>0</v>
      </c>
      <c r="X78" s="53">
        <f t="shared" si="77"/>
        <v>0</v>
      </c>
      <c r="Y78" s="54" t="str">
        <f t="shared" si="78"/>
        <v/>
      </c>
      <c r="Z78" s="85">
        <f t="shared" si="79"/>
        <v>0</v>
      </c>
      <c r="AA78" s="63">
        <f t="shared" si="80"/>
        <v>0</v>
      </c>
      <c r="AB78" s="53">
        <f t="shared" si="81"/>
        <v>0</v>
      </c>
      <c r="AC78" s="54" t="str">
        <f t="shared" si="82"/>
        <v/>
      </c>
      <c r="AD78" s="85">
        <f t="shared" si="83"/>
        <v>0</v>
      </c>
      <c r="AE78" s="63">
        <f t="shared" si="84"/>
        <v>0</v>
      </c>
      <c r="AF78" s="53">
        <f t="shared" si="85"/>
        <v>0</v>
      </c>
      <c r="AG78" s="54" t="str">
        <f t="shared" si="86"/>
        <v/>
      </c>
      <c r="AH78" s="85">
        <f t="shared" si="87"/>
        <v>0</v>
      </c>
      <c r="AI78" s="63">
        <f t="shared" si="88"/>
        <v>0</v>
      </c>
      <c r="AJ78" s="53">
        <f t="shared" si="89"/>
        <v>0</v>
      </c>
      <c r="AK78" s="54" t="str">
        <f t="shared" si="90"/>
        <v/>
      </c>
      <c r="AL78" s="85">
        <f t="shared" si="91"/>
        <v>0</v>
      </c>
      <c r="AM78" s="63">
        <f t="shared" si="92"/>
        <v>0</v>
      </c>
      <c r="AN78" s="53">
        <f t="shared" si="93"/>
        <v>0</v>
      </c>
      <c r="AO78" s="54" t="str">
        <f t="shared" si="94"/>
        <v/>
      </c>
      <c r="AP78" s="85">
        <f t="shared" si="95"/>
        <v>0</v>
      </c>
      <c r="AQ78" s="63">
        <f t="shared" si="96"/>
        <v>0</v>
      </c>
      <c r="AR78" s="53">
        <f t="shared" si="97"/>
        <v>0</v>
      </c>
      <c r="AS78" s="54" t="str">
        <f t="shared" si="98"/>
        <v/>
      </c>
      <c r="AT78" s="85">
        <f t="shared" si="99"/>
        <v>0</v>
      </c>
      <c r="AU78" s="63">
        <f t="shared" si="100"/>
        <v>0</v>
      </c>
      <c r="AV78" s="53">
        <f t="shared" si="101"/>
        <v>0</v>
      </c>
      <c r="AW78" s="54" t="str">
        <f t="shared" si="102"/>
        <v/>
      </c>
      <c r="AX78" s="85">
        <f t="shared" si="103"/>
        <v>0</v>
      </c>
      <c r="AY78" s="63">
        <f t="shared" si="104"/>
        <v>0</v>
      </c>
      <c r="AZ78" s="53">
        <f t="shared" si="105"/>
        <v>0</v>
      </c>
      <c r="BA78" s="54" t="str">
        <f t="shared" si="106"/>
        <v/>
      </c>
      <c r="BB78" s="85">
        <f t="shared" si="107"/>
        <v>0</v>
      </c>
      <c r="BC78" s="63">
        <f t="shared" si="108"/>
        <v>0</v>
      </c>
      <c r="BD78" s="53">
        <f t="shared" si="109"/>
        <v>0</v>
      </c>
      <c r="BE78" s="54" t="str">
        <f t="shared" si="110"/>
        <v/>
      </c>
      <c r="BF78" s="85">
        <f t="shared" si="111"/>
        <v>0</v>
      </c>
      <c r="BG78" s="63">
        <f t="shared" si="112"/>
        <v>0</v>
      </c>
      <c r="BH78" s="53">
        <f t="shared" si="113"/>
        <v>0</v>
      </c>
      <c r="BI78" s="54" t="str">
        <f t="shared" si="114"/>
        <v/>
      </c>
      <c r="BJ78" s="85">
        <f t="shared" si="115"/>
        <v>0</v>
      </c>
      <c r="BK78" s="63">
        <f t="shared" si="116"/>
        <v>0</v>
      </c>
      <c r="BL78" s="53">
        <f t="shared" si="117"/>
        <v>0</v>
      </c>
      <c r="BM78" s="54" t="str">
        <f t="shared" si="118"/>
        <v/>
      </c>
      <c r="BN78" s="85">
        <f t="shared" si="119"/>
        <v>0</v>
      </c>
      <c r="BO78" s="63">
        <f t="shared" si="120"/>
        <v>0</v>
      </c>
      <c r="BP78" s="53">
        <f t="shared" si="121"/>
        <v>0</v>
      </c>
      <c r="BQ78" s="54" t="str">
        <f t="shared" si="122"/>
        <v/>
      </c>
      <c r="BR78" s="85">
        <f t="shared" si="123"/>
        <v>0</v>
      </c>
      <c r="BS78" s="60">
        <f t="shared" si="68"/>
        <v>0</v>
      </c>
      <c r="BT78" s="59">
        <f t="shared" si="69"/>
        <v>0</v>
      </c>
      <c r="BU78" s="57"/>
      <c r="BV78" s="44"/>
      <c r="BZ78" s="44"/>
      <c r="CA78" s="44"/>
      <c r="CB78" s="44"/>
      <c r="CC78" s="274">
        <f t="shared" ref="CC78:CC104" si="125">IF(BS78=0,0,BT78/BS78)</f>
        <v>0</v>
      </c>
      <c r="CD78" s="280" t="str">
        <f t="shared" ref="CD78:CD104" si="126">IF(CC78=100%,"청년",IF(CC78=0%,"청년외","확인"))</f>
        <v>청년외</v>
      </c>
      <c r="CE78" s="44"/>
    </row>
    <row r="79" spans="1:83" ht="16.5" hidden="1" customHeight="1">
      <c r="A79" s="23">
        <f t="shared" si="124"/>
        <v>75</v>
      </c>
      <c r="B79" s="143" t="s">
        <v>5</v>
      </c>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6"/>
        <v>0</v>
      </c>
      <c r="X79" s="53">
        <f t="shared" si="77"/>
        <v>0</v>
      </c>
      <c r="Y79" s="54" t="str">
        <f t="shared" si="78"/>
        <v/>
      </c>
      <c r="Z79" s="85">
        <f t="shared" si="79"/>
        <v>0</v>
      </c>
      <c r="AA79" s="63">
        <f t="shared" si="80"/>
        <v>0</v>
      </c>
      <c r="AB79" s="53">
        <f t="shared" si="81"/>
        <v>0</v>
      </c>
      <c r="AC79" s="54" t="str">
        <f t="shared" si="82"/>
        <v/>
      </c>
      <c r="AD79" s="85">
        <f t="shared" si="83"/>
        <v>0</v>
      </c>
      <c r="AE79" s="63">
        <f t="shared" si="84"/>
        <v>0</v>
      </c>
      <c r="AF79" s="53">
        <f t="shared" si="85"/>
        <v>0</v>
      </c>
      <c r="AG79" s="54" t="str">
        <f t="shared" si="86"/>
        <v/>
      </c>
      <c r="AH79" s="85">
        <f t="shared" si="87"/>
        <v>0</v>
      </c>
      <c r="AI79" s="63">
        <f t="shared" si="88"/>
        <v>0</v>
      </c>
      <c r="AJ79" s="53">
        <f t="shared" si="89"/>
        <v>0</v>
      </c>
      <c r="AK79" s="54" t="str">
        <f t="shared" si="90"/>
        <v/>
      </c>
      <c r="AL79" s="85">
        <f t="shared" si="91"/>
        <v>0</v>
      </c>
      <c r="AM79" s="63">
        <f t="shared" si="92"/>
        <v>0</v>
      </c>
      <c r="AN79" s="53">
        <f t="shared" si="93"/>
        <v>0</v>
      </c>
      <c r="AO79" s="54" t="str">
        <f t="shared" si="94"/>
        <v/>
      </c>
      <c r="AP79" s="85">
        <f t="shared" si="95"/>
        <v>0</v>
      </c>
      <c r="AQ79" s="63">
        <f t="shared" si="96"/>
        <v>0</v>
      </c>
      <c r="AR79" s="53">
        <f t="shared" si="97"/>
        <v>0</v>
      </c>
      <c r="AS79" s="54" t="str">
        <f t="shared" si="98"/>
        <v/>
      </c>
      <c r="AT79" s="85">
        <f t="shared" si="99"/>
        <v>0</v>
      </c>
      <c r="AU79" s="63">
        <f t="shared" si="100"/>
        <v>0</v>
      </c>
      <c r="AV79" s="53">
        <f t="shared" si="101"/>
        <v>0</v>
      </c>
      <c r="AW79" s="54" t="str">
        <f t="shared" si="102"/>
        <v/>
      </c>
      <c r="AX79" s="85">
        <f t="shared" si="103"/>
        <v>0</v>
      </c>
      <c r="AY79" s="63">
        <f t="shared" si="104"/>
        <v>0</v>
      </c>
      <c r="AZ79" s="53">
        <f t="shared" si="105"/>
        <v>0</v>
      </c>
      <c r="BA79" s="54" t="str">
        <f t="shared" si="106"/>
        <v/>
      </c>
      <c r="BB79" s="85">
        <f t="shared" si="107"/>
        <v>0</v>
      </c>
      <c r="BC79" s="63">
        <f t="shared" si="108"/>
        <v>0</v>
      </c>
      <c r="BD79" s="53">
        <f t="shared" si="109"/>
        <v>0</v>
      </c>
      <c r="BE79" s="54" t="str">
        <f t="shared" si="110"/>
        <v/>
      </c>
      <c r="BF79" s="85">
        <f t="shared" si="111"/>
        <v>0</v>
      </c>
      <c r="BG79" s="63">
        <f t="shared" si="112"/>
        <v>0</v>
      </c>
      <c r="BH79" s="53">
        <f t="shared" si="113"/>
        <v>0</v>
      </c>
      <c r="BI79" s="54" t="str">
        <f t="shared" si="114"/>
        <v/>
      </c>
      <c r="BJ79" s="85">
        <f t="shared" si="115"/>
        <v>0</v>
      </c>
      <c r="BK79" s="63">
        <f t="shared" si="116"/>
        <v>0</v>
      </c>
      <c r="BL79" s="53">
        <f t="shared" si="117"/>
        <v>0</v>
      </c>
      <c r="BM79" s="54" t="str">
        <f t="shared" si="118"/>
        <v/>
      </c>
      <c r="BN79" s="85">
        <f t="shared" si="119"/>
        <v>0</v>
      </c>
      <c r="BO79" s="63">
        <f t="shared" si="120"/>
        <v>0</v>
      </c>
      <c r="BP79" s="53">
        <f t="shared" si="121"/>
        <v>0</v>
      </c>
      <c r="BQ79" s="54" t="str">
        <f t="shared" si="122"/>
        <v/>
      </c>
      <c r="BR79" s="85">
        <f t="shared" si="123"/>
        <v>0</v>
      </c>
      <c r="BS79" s="60">
        <f t="shared" si="68"/>
        <v>0</v>
      </c>
      <c r="BT79" s="59">
        <f t="shared" si="69"/>
        <v>0</v>
      </c>
      <c r="BU79" s="57"/>
      <c r="BV79" s="44"/>
      <c r="BZ79" s="44"/>
      <c r="CA79" s="44"/>
      <c r="CB79" s="44"/>
      <c r="CC79" s="274">
        <f t="shared" si="125"/>
        <v>0</v>
      </c>
      <c r="CD79" s="280" t="str">
        <f t="shared" si="126"/>
        <v>청년외</v>
      </c>
      <c r="CE79" s="44"/>
    </row>
    <row r="80" spans="1:83" ht="16.5" hidden="1" customHeight="1">
      <c r="A80" s="23">
        <f t="shared" si="124"/>
        <v>76</v>
      </c>
      <c r="B80" s="143" t="s">
        <v>6</v>
      </c>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6"/>
        <v>0</v>
      </c>
      <c r="X80" s="53">
        <f t="shared" si="77"/>
        <v>0</v>
      </c>
      <c r="Y80" s="54" t="str">
        <f t="shared" si="78"/>
        <v/>
      </c>
      <c r="Z80" s="85">
        <f t="shared" si="79"/>
        <v>0</v>
      </c>
      <c r="AA80" s="63">
        <f t="shared" si="80"/>
        <v>0</v>
      </c>
      <c r="AB80" s="53">
        <f t="shared" si="81"/>
        <v>0</v>
      </c>
      <c r="AC80" s="54" t="str">
        <f t="shared" si="82"/>
        <v/>
      </c>
      <c r="AD80" s="85">
        <f t="shared" si="83"/>
        <v>0</v>
      </c>
      <c r="AE80" s="63">
        <f t="shared" si="84"/>
        <v>0</v>
      </c>
      <c r="AF80" s="53">
        <f t="shared" si="85"/>
        <v>0</v>
      </c>
      <c r="AG80" s="54" t="str">
        <f t="shared" si="86"/>
        <v/>
      </c>
      <c r="AH80" s="85">
        <f t="shared" si="87"/>
        <v>0</v>
      </c>
      <c r="AI80" s="63">
        <f t="shared" si="88"/>
        <v>0</v>
      </c>
      <c r="AJ80" s="53">
        <f t="shared" si="89"/>
        <v>0</v>
      </c>
      <c r="AK80" s="54" t="str">
        <f t="shared" si="90"/>
        <v/>
      </c>
      <c r="AL80" s="85">
        <f t="shared" si="91"/>
        <v>0</v>
      </c>
      <c r="AM80" s="63">
        <f t="shared" si="92"/>
        <v>0</v>
      </c>
      <c r="AN80" s="53">
        <f t="shared" si="93"/>
        <v>0</v>
      </c>
      <c r="AO80" s="54" t="str">
        <f t="shared" si="94"/>
        <v/>
      </c>
      <c r="AP80" s="85">
        <f t="shared" si="95"/>
        <v>0</v>
      </c>
      <c r="AQ80" s="63">
        <f t="shared" si="96"/>
        <v>0</v>
      </c>
      <c r="AR80" s="53">
        <f t="shared" si="97"/>
        <v>0</v>
      </c>
      <c r="AS80" s="54" t="str">
        <f t="shared" si="98"/>
        <v/>
      </c>
      <c r="AT80" s="85">
        <f t="shared" si="99"/>
        <v>0</v>
      </c>
      <c r="AU80" s="63">
        <f t="shared" si="100"/>
        <v>0</v>
      </c>
      <c r="AV80" s="53">
        <f t="shared" si="101"/>
        <v>0</v>
      </c>
      <c r="AW80" s="54" t="str">
        <f t="shared" si="102"/>
        <v/>
      </c>
      <c r="AX80" s="85">
        <f t="shared" si="103"/>
        <v>0</v>
      </c>
      <c r="AY80" s="63">
        <f t="shared" si="104"/>
        <v>0</v>
      </c>
      <c r="AZ80" s="53">
        <f t="shared" si="105"/>
        <v>0</v>
      </c>
      <c r="BA80" s="54" t="str">
        <f t="shared" si="106"/>
        <v/>
      </c>
      <c r="BB80" s="85">
        <f t="shared" si="107"/>
        <v>0</v>
      </c>
      <c r="BC80" s="63">
        <f t="shared" si="108"/>
        <v>0</v>
      </c>
      <c r="BD80" s="53">
        <f t="shared" si="109"/>
        <v>0</v>
      </c>
      <c r="BE80" s="54" t="str">
        <f t="shared" si="110"/>
        <v/>
      </c>
      <c r="BF80" s="85">
        <f t="shared" si="111"/>
        <v>0</v>
      </c>
      <c r="BG80" s="63">
        <f t="shared" si="112"/>
        <v>0</v>
      </c>
      <c r="BH80" s="53">
        <f t="shared" si="113"/>
        <v>0</v>
      </c>
      <c r="BI80" s="54" t="str">
        <f t="shared" si="114"/>
        <v/>
      </c>
      <c r="BJ80" s="85">
        <f t="shared" si="115"/>
        <v>0</v>
      </c>
      <c r="BK80" s="63">
        <f t="shared" si="116"/>
        <v>0</v>
      </c>
      <c r="BL80" s="53">
        <f t="shared" si="117"/>
        <v>0</v>
      </c>
      <c r="BM80" s="54" t="str">
        <f t="shared" si="118"/>
        <v/>
      </c>
      <c r="BN80" s="85">
        <f t="shared" si="119"/>
        <v>0</v>
      </c>
      <c r="BO80" s="63">
        <f t="shared" si="120"/>
        <v>0</v>
      </c>
      <c r="BP80" s="53">
        <f t="shared" si="121"/>
        <v>0</v>
      </c>
      <c r="BQ80" s="54" t="str">
        <f t="shared" si="122"/>
        <v/>
      </c>
      <c r="BR80" s="85">
        <f t="shared" si="123"/>
        <v>0</v>
      </c>
      <c r="BS80" s="60">
        <f t="shared" si="68"/>
        <v>0</v>
      </c>
      <c r="BT80" s="59">
        <f t="shared" si="69"/>
        <v>0</v>
      </c>
      <c r="BU80" s="57"/>
      <c r="BV80" s="44"/>
      <c r="BZ80" s="44"/>
      <c r="CA80" s="44"/>
      <c r="CB80" s="44"/>
      <c r="CC80" s="274">
        <f t="shared" si="125"/>
        <v>0</v>
      </c>
      <c r="CD80" s="280" t="str">
        <f t="shared" si="126"/>
        <v>청년외</v>
      </c>
      <c r="CE80" s="44"/>
    </row>
    <row r="81" spans="1:83" ht="16.5" hidden="1" customHeight="1">
      <c r="A81" s="23">
        <f t="shared" si="124"/>
        <v>77</v>
      </c>
      <c r="B81" s="143" t="s">
        <v>7</v>
      </c>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6"/>
        <v>0</v>
      </c>
      <c r="X81" s="53">
        <f t="shared" si="77"/>
        <v>0</v>
      </c>
      <c r="Y81" s="54" t="str">
        <f t="shared" si="78"/>
        <v/>
      </c>
      <c r="Z81" s="85">
        <f t="shared" si="79"/>
        <v>0</v>
      </c>
      <c r="AA81" s="63">
        <f t="shared" si="80"/>
        <v>0</v>
      </c>
      <c r="AB81" s="53">
        <f t="shared" si="81"/>
        <v>0</v>
      </c>
      <c r="AC81" s="54" t="str">
        <f t="shared" si="82"/>
        <v/>
      </c>
      <c r="AD81" s="85">
        <f t="shared" si="83"/>
        <v>0</v>
      </c>
      <c r="AE81" s="63">
        <f t="shared" si="84"/>
        <v>0</v>
      </c>
      <c r="AF81" s="53">
        <f t="shared" si="85"/>
        <v>0</v>
      </c>
      <c r="AG81" s="54" t="str">
        <f t="shared" si="86"/>
        <v/>
      </c>
      <c r="AH81" s="85">
        <f t="shared" si="87"/>
        <v>0</v>
      </c>
      <c r="AI81" s="63">
        <f t="shared" si="88"/>
        <v>0</v>
      </c>
      <c r="AJ81" s="53">
        <f t="shared" si="89"/>
        <v>0</v>
      </c>
      <c r="AK81" s="54" t="str">
        <f t="shared" si="90"/>
        <v/>
      </c>
      <c r="AL81" s="85">
        <f t="shared" si="91"/>
        <v>0</v>
      </c>
      <c r="AM81" s="63">
        <f t="shared" si="92"/>
        <v>0</v>
      </c>
      <c r="AN81" s="53">
        <f t="shared" si="93"/>
        <v>0</v>
      </c>
      <c r="AO81" s="54" t="str">
        <f t="shared" si="94"/>
        <v/>
      </c>
      <c r="AP81" s="85">
        <f t="shared" si="95"/>
        <v>0</v>
      </c>
      <c r="AQ81" s="63">
        <f t="shared" si="96"/>
        <v>0</v>
      </c>
      <c r="AR81" s="53">
        <f t="shared" si="97"/>
        <v>0</v>
      </c>
      <c r="AS81" s="54" t="str">
        <f t="shared" si="98"/>
        <v/>
      </c>
      <c r="AT81" s="85">
        <f t="shared" si="99"/>
        <v>0</v>
      </c>
      <c r="AU81" s="63">
        <f t="shared" si="100"/>
        <v>0</v>
      </c>
      <c r="AV81" s="53">
        <f t="shared" si="101"/>
        <v>0</v>
      </c>
      <c r="AW81" s="54" t="str">
        <f t="shared" si="102"/>
        <v/>
      </c>
      <c r="AX81" s="85">
        <f t="shared" si="103"/>
        <v>0</v>
      </c>
      <c r="AY81" s="63">
        <f t="shared" si="104"/>
        <v>0</v>
      </c>
      <c r="AZ81" s="53">
        <f t="shared" si="105"/>
        <v>0</v>
      </c>
      <c r="BA81" s="54" t="str">
        <f t="shared" si="106"/>
        <v/>
      </c>
      <c r="BB81" s="85">
        <f t="shared" si="107"/>
        <v>0</v>
      </c>
      <c r="BC81" s="63">
        <f t="shared" si="108"/>
        <v>0</v>
      </c>
      <c r="BD81" s="53">
        <f t="shared" si="109"/>
        <v>0</v>
      </c>
      <c r="BE81" s="54" t="str">
        <f t="shared" si="110"/>
        <v/>
      </c>
      <c r="BF81" s="85">
        <f t="shared" si="111"/>
        <v>0</v>
      </c>
      <c r="BG81" s="63">
        <f t="shared" si="112"/>
        <v>0</v>
      </c>
      <c r="BH81" s="53">
        <f t="shared" si="113"/>
        <v>0</v>
      </c>
      <c r="BI81" s="54" t="str">
        <f t="shared" si="114"/>
        <v/>
      </c>
      <c r="BJ81" s="85">
        <f t="shared" si="115"/>
        <v>0</v>
      </c>
      <c r="BK81" s="63">
        <f t="shared" si="116"/>
        <v>0</v>
      </c>
      <c r="BL81" s="53">
        <f t="shared" si="117"/>
        <v>0</v>
      </c>
      <c r="BM81" s="54" t="str">
        <f t="shared" si="118"/>
        <v/>
      </c>
      <c r="BN81" s="85">
        <f t="shared" si="119"/>
        <v>0</v>
      </c>
      <c r="BO81" s="63">
        <f t="shared" si="120"/>
        <v>0</v>
      </c>
      <c r="BP81" s="53">
        <f t="shared" si="121"/>
        <v>0</v>
      </c>
      <c r="BQ81" s="54" t="str">
        <f t="shared" si="122"/>
        <v/>
      </c>
      <c r="BR81" s="85">
        <f t="shared" si="123"/>
        <v>0</v>
      </c>
      <c r="BS81" s="60">
        <f t="shared" si="68"/>
        <v>0</v>
      </c>
      <c r="BT81" s="59">
        <f t="shared" si="69"/>
        <v>0</v>
      </c>
      <c r="BU81" s="57"/>
      <c r="BV81" s="44"/>
      <c r="BZ81" s="44"/>
      <c r="CA81" s="44"/>
      <c r="CB81" s="44"/>
      <c r="CC81" s="274">
        <f t="shared" si="125"/>
        <v>0</v>
      </c>
      <c r="CD81" s="280" t="str">
        <f t="shared" si="126"/>
        <v>청년외</v>
      </c>
      <c r="CE81" s="44"/>
    </row>
    <row r="82" spans="1:83" ht="16.5" hidden="1" customHeight="1">
      <c r="A82" s="23">
        <f t="shared" si="124"/>
        <v>78</v>
      </c>
      <c r="B82" s="143" t="s">
        <v>2</v>
      </c>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6"/>
        <v>0</v>
      </c>
      <c r="X82" s="53">
        <f t="shared" si="77"/>
        <v>0</v>
      </c>
      <c r="Y82" s="54" t="str">
        <f t="shared" si="78"/>
        <v/>
      </c>
      <c r="Z82" s="85">
        <f t="shared" si="79"/>
        <v>0</v>
      </c>
      <c r="AA82" s="63">
        <f t="shared" si="80"/>
        <v>0</v>
      </c>
      <c r="AB82" s="53">
        <f t="shared" si="81"/>
        <v>0</v>
      </c>
      <c r="AC82" s="54" t="str">
        <f t="shared" si="82"/>
        <v/>
      </c>
      <c r="AD82" s="85">
        <f t="shared" si="83"/>
        <v>0</v>
      </c>
      <c r="AE82" s="63">
        <f t="shared" si="84"/>
        <v>0</v>
      </c>
      <c r="AF82" s="53">
        <f t="shared" si="85"/>
        <v>0</v>
      </c>
      <c r="AG82" s="54" t="str">
        <f t="shared" si="86"/>
        <v/>
      </c>
      <c r="AH82" s="85">
        <f t="shared" si="87"/>
        <v>0</v>
      </c>
      <c r="AI82" s="63">
        <f t="shared" si="88"/>
        <v>0</v>
      </c>
      <c r="AJ82" s="53">
        <f t="shared" si="89"/>
        <v>0</v>
      </c>
      <c r="AK82" s="54" t="str">
        <f t="shared" si="90"/>
        <v/>
      </c>
      <c r="AL82" s="85">
        <f t="shared" si="91"/>
        <v>0</v>
      </c>
      <c r="AM82" s="63">
        <f t="shared" si="92"/>
        <v>0</v>
      </c>
      <c r="AN82" s="53">
        <f t="shared" si="93"/>
        <v>0</v>
      </c>
      <c r="AO82" s="54" t="str">
        <f t="shared" si="94"/>
        <v/>
      </c>
      <c r="AP82" s="85">
        <f t="shared" si="95"/>
        <v>0</v>
      </c>
      <c r="AQ82" s="63">
        <f t="shared" si="96"/>
        <v>0</v>
      </c>
      <c r="AR82" s="53">
        <f t="shared" si="97"/>
        <v>0</v>
      </c>
      <c r="AS82" s="54" t="str">
        <f t="shared" si="98"/>
        <v/>
      </c>
      <c r="AT82" s="85">
        <f t="shared" si="99"/>
        <v>0</v>
      </c>
      <c r="AU82" s="63">
        <f t="shared" si="100"/>
        <v>0</v>
      </c>
      <c r="AV82" s="53">
        <f t="shared" si="101"/>
        <v>0</v>
      </c>
      <c r="AW82" s="54" t="str">
        <f t="shared" si="102"/>
        <v/>
      </c>
      <c r="AX82" s="85">
        <f t="shared" si="103"/>
        <v>0</v>
      </c>
      <c r="AY82" s="63">
        <f t="shared" si="104"/>
        <v>0</v>
      </c>
      <c r="AZ82" s="53">
        <f t="shared" si="105"/>
        <v>0</v>
      </c>
      <c r="BA82" s="54" t="str">
        <f t="shared" si="106"/>
        <v/>
      </c>
      <c r="BB82" s="85">
        <f t="shared" si="107"/>
        <v>0</v>
      </c>
      <c r="BC82" s="63">
        <f t="shared" si="108"/>
        <v>0</v>
      </c>
      <c r="BD82" s="53">
        <f t="shared" si="109"/>
        <v>0</v>
      </c>
      <c r="BE82" s="54" t="str">
        <f t="shared" si="110"/>
        <v/>
      </c>
      <c r="BF82" s="85">
        <f t="shared" si="111"/>
        <v>0</v>
      </c>
      <c r="BG82" s="63">
        <f t="shared" si="112"/>
        <v>0</v>
      </c>
      <c r="BH82" s="53">
        <f t="shared" si="113"/>
        <v>0</v>
      </c>
      <c r="BI82" s="54" t="str">
        <f t="shared" si="114"/>
        <v/>
      </c>
      <c r="BJ82" s="85">
        <f t="shared" si="115"/>
        <v>0</v>
      </c>
      <c r="BK82" s="63">
        <f t="shared" si="116"/>
        <v>0</v>
      </c>
      <c r="BL82" s="53">
        <f t="shared" si="117"/>
        <v>0</v>
      </c>
      <c r="BM82" s="54" t="str">
        <f t="shared" si="118"/>
        <v/>
      </c>
      <c r="BN82" s="85">
        <f t="shared" si="119"/>
        <v>0</v>
      </c>
      <c r="BO82" s="63">
        <f t="shared" si="120"/>
        <v>0</v>
      </c>
      <c r="BP82" s="53">
        <f t="shared" si="121"/>
        <v>0</v>
      </c>
      <c r="BQ82" s="54" t="str">
        <f t="shared" si="122"/>
        <v/>
      </c>
      <c r="BR82" s="85">
        <f t="shared" si="123"/>
        <v>0</v>
      </c>
      <c r="BS82" s="60">
        <f t="shared" si="68"/>
        <v>0</v>
      </c>
      <c r="BT82" s="59">
        <f t="shared" si="69"/>
        <v>0</v>
      </c>
      <c r="BU82" s="57"/>
      <c r="BV82" s="44"/>
      <c r="BZ82" s="44"/>
      <c r="CA82" s="44"/>
      <c r="CB82" s="44"/>
      <c r="CC82" s="274">
        <f t="shared" si="125"/>
        <v>0</v>
      </c>
      <c r="CD82" s="280" t="str">
        <f t="shared" si="126"/>
        <v>청년외</v>
      </c>
      <c r="CE82" s="44"/>
    </row>
    <row r="83" spans="1:83" ht="16.5" hidden="1" customHeight="1">
      <c r="A83" s="23">
        <f t="shared" si="124"/>
        <v>79</v>
      </c>
      <c r="B83" s="143" t="s">
        <v>3</v>
      </c>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6"/>
        <v>0</v>
      </c>
      <c r="X83" s="53">
        <f t="shared" si="77"/>
        <v>0</v>
      </c>
      <c r="Y83" s="54" t="str">
        <f t="shared" si="78"/>
        <v/>
      </c>
      <c r="Z83" s="85">
        <f t="shared" si="79"/>
        <v>0</v>
      </c>
      <c r="AA83" s="63">
        <f t="shared" si="80"/>
        <v>0</v>
      </c>
      <c r="AB83" s="53">
        <f t="shared" si="81"/>
        <v>0</v>
      </c>
      <c r="AC83" s="54" t="str">
        <f t="shared" si="82"/>
        <v/>
      </c>
      <c r="AD83" s="85">
        <f t="shared" si="83"/>
        <v>0</v>
      </c>
      <c r="AE83" s="63">
        <f t="shared" si="84"/>
        <v>0</v>
      </c>
      <c r="AF83" s="53">
        <f t="shared" si="85"/>
        <v>0</v>
      </c>
      <c r="AG83" s="54" t="str">
        <f t="shared" si="86"/>
        <v/>
      </c>
      <c r="AH83" s="85">
        <f t="shared" si="87"/>
        <v>0</v>
      </c>
      <c r="AI83" s="63">
        <f t="shared" si="88"/>
        <v>0</v>
      </c>
      <c r="AJ83" s="53">
        <f t="shared" si="89"/>
        <v>0</v>
      </c>
      <c r="AK83" s="54" t="str">
        <f t="shared" si="90"/>
        <v/>
      </c>
      <c r="AL83" s="85">
        <f t="shared" si="91"/>
        <v>0</v>
      </c>
      <c r="AM83" s="63">
        <f t="shared" si="92"/>
        <v>0</v>
      </c>
      <c r="AN83" s="53">
        <f t="shared" si="93"/>
        <v>0</v>
      </c>
      <c r="AO83" s="54" t="str">
        <f t="shared" si="94"/>
        <v/>
      </c>
      <c r="AP83" s="85">
        <f t="shared" si="95"/>
        <v>0</v>
      </c>
      <c r="AQ83" s="63">
        <f t="shared" si="96"/>
        <v>0</v>
      </c>
      <c r="AR83" s="53">
        <f t="shared" si="97"/>
        <v>0</v>
      </c>
      <c r="AS83" s="54" t="str">
        <f t="shared" si="98"/>
        <v/>
      </c>
      <c r="AT83" s="85">
        <f t="shared" si="99"/>
        <v>0</v>
      </c>
      <c r="AU83" s="63">
        <f t="shared" si="100"/>
        <v>0</v>
      </c>
      <c r="AV83" s="53">
        <f t="shared" si="101"/>
        <v>0</v>
      </c>
      <c r="AW83" s="54" t="str">
        <f t="shared" si="102"/>
        <v/>
      </c>
      <c r="AX83" s="85">
        <f t="shared" si="103"/>
        <v>0</v>
      </c>
      <c r="AY83" s="63">
        <f t="shared" si="104"/>
        <v>0</v>
      </c>
      <c r="AZ83" s="53">
        <f t="shared" si="105"/>
        <v>0</v>
      </c>
      <c r="BA83" s="54" t="str">
        <f t="shared" si="106"/>
        <v/>
      </c>
      <c r="BB83" s="85">
        <f t="shared" si="107"/>
        <v>0</v>
      </c>
      <c r="BC83" s="63">
        <f t="shared" si="108"/>
        <v>0</v>
      </c>
      <c r="BD83" s="53">
        <f t="shared" si="109"/>
        <v>0</v>
      </c>
      <c r="BE83" s="54" t="str">
        <f t="shared" si="110"/>
        <v/>
      </c>
      <c r="BF83" s="85">
        <f t="shared" si="111"/>
        <v>0</v>
      </c>
      <c r="BG83" s="63">
        <f t="shared" si="112"/>
        <v>0</v>
      </c>
      <c r="BH83" s="53">
        <f t="shared" si="113"/>
        <v>0</v>
      </c>
      <c r="BI83" s="54" t="str">
        <f t="shared" si="114"/>
        <v/>
      </c>
      <c r="BJ83" s="85">
        <f t="shared" si="115"/>
        <v>0</v>
      </c>
      <c r="BK83" s="63">
        <f t="shared" si="116"/>
        <v>0</v>
      </c>
      <c r="BL83" s="53">
        <f t="shared" si="117"/>
        <v>0</v>
      </c>
      <c r="BM83" s="54" t="str">
        <f t="shared" si="118"/>
        <v/>
      </c>
      <c r="BN83" s="85">
        <f t="shared" si="119"/>
        <v>0</v>
      </c>
      <c r="BO83" s="63">
        <f t="shared" si="120"/>
        <v>0</v>
      </c>
      <c r="BP83" s="53">
        <f t="shared" si="121"/>
        <v>0</v>
      </c>
      <c r="BQ83" s="54" t="str">
        <f t="shared" si="122"/>
        <v/>
      </c>
      <c r="BR83" s="85">
        <f t="shared" si="123"/>
        <v>0</v>
      </c>
      <c r="BS83" s="60">
        <f t="shared" si="68"/>
        <v>0</v>
      </c>
      <c r="BT83" s="59">
        <f t="shared" si="69"/>
        <v>0</v>
      </c>
      <c r="BU83" s="57"/>
      <c r="BV83" s="44"/>
      <c r="BZ83" s="44"/>
      <c r="CA83" s="44"/>
      <c r="CB83" s="44"/>
      <c r="CC83" s="274">
        <f t="shared" si="125"/>
        <v>0</v>
      </c>
      <c r="CD83" s="280" t="str">
        <f t="shared" si="126"/>
        <v>청년외</v>
      </c>
      <c r="CE83" s="44"/>
    </row>
    <row r="84" spans="1:83" ht="16.5" hidden="1" customHeight="1">
      <c r="A84" s="23">
        <f t="shared" si="124"/>
        <v>80</v>
      </c>
      <c r="B84" s="143" t="s">
        <v>1</v>
      </c>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6"/>
        <v>0</v>
      </c>
      <c r="X84" s="53">
        <f t="shared" si="77"/>
        <v>0</v>
      </c>
      <c r="Y84" s="54" t="str">
        <f t="shared" si="78"/>
        <v/>
      </c>
      <c r="Z84" s="85">
        <f t="shared" si="79"/>
        <v>0</v>
      </c>
      <c r="AA84" s="63">
        <f t="shared" si="80"/>
        <v>0</v>
      </c>
      <c r="AB84" s="53">
        <f t="shared" si="81"/>
        <v>0</v>
      </c>
      <c r="AC84" s="54" t="str">
        <f t="shared" si="82"/>
        <v/>
      </c>
      <c r="AD84" s="85">
        <f t="shared" si="83"/>
        <v>0</v>
      </c>
      <c r="AE84" s="63">
        <f t="shared" si="84"/>
        <v>0</v>
      </c>
      <c r="AF84" s="53">
        <f t="shared" si="85"/>
        <v>0</v>
      </c>
      <c r="AG84" s="54" t="str">
        <f t="shared" si="86"/>
        <v/>
      </c>
      <c r="AH84" s="85">
        <f t="shared" si="87"/>
        <v>0</v>
      </c>
      <c r="AI84" s="63">
        <f t="shared" si="88"/>
        <v>0</v>
      </c>
      <c r="AJ84" s="53">
        <f t="shared" si="89"/>
        <v>0</v>
      </c>
      <c r="AK84" s="54" t="str">
        <f t="shared" si="90"/>
        <v/>
      </c>
      <c r="AL84" s="85">
        <f t="shared" si="91"/>
        <v>0</v>
      </c>
      <c r="AM84" s="63">
        <f t="shared" si="92"/>
        <v>0</v>
      </c>
      <c r="AN84" s="53">
        <f t="shared" si="93"/>
        <v>0</v>
      </c>
      <c r="AO84" s="54" t="str">
        <f t="shared" si="94"/>
        <v/>
      </c>
      <c r="AP84" s="85">
        <f t="shared" si="95"/>
        <v>0</v>
      </c>
      <c r="AQ84" s="63">
        <f t="shared" si="96"/>
        <v>0</v>
      </c>
      <c r="AR84" s="53">
        <f t="shared" si="97"/>
        <v>0</v>
      </c>
      <c r="AS84" s="54" t="str">
        <f t="shared" si="98"/>
        <v/>
      </c>
      <c r="AT84" s="85">
        <f t="shared" si="99"/>
        <v>0</v>
      </c>
      <c r="AU84" s="63">
        <f t="shared" si="100"/>
        <v>0</v>
      </c>
      <c r="AV84" s="53">
        <f t="shared" si="101"/>
        <v>0</v>
      </c>
      <c r="AW84" s="54" t="str">
        <f t="shared" si="102"/>
        <v/>
      </c>
      <c r="AX84" s="85">
        <f t="shared" si="103"/>
        <v>0</v>
      </c>
      <c r="AY84" s="63">
        <f t="shared" si="104"/>
        <v>0</v>
      </c>
      <c r="AZ84" s="53">
        <f t="shared" si="105"/>
        <v>0</v>
      </c>
      <c r="BA84" s="54" t="str">
        <f t="shared" si="106"/>
        <v/>
      </c>
      <c r="BB84" s="85">
        <f t="shared" si="107"/>
        <v>0</v>
      </c>
      <c r="BC84" s="63">
        <f t="shared" si="108"/>
        <v>0</v>
      </c>
      <c r="BD84" s="53">
        <f t="shared" si="109"/>
        <v>0</v>
      </c>
      <c r="BE84" s="54" t="str">
        <f t="shared" si="110"/>
        <v/>
      </c>
      <c r="BF84" s="85">
        <f t="shared" si="111"/>
        <v>0</v>
      </c>
      <c r="BG84" s="63">
        <f t="shared" si="112"/>
        <v>0</v>
      </c>
      <c r="BH84" s="53">
        <f t="shared" si="113"/>
        <v>0</v>
      </c>
      <c r="BI84" s="54" t="str">
        <f t="shared" si="114"/>
        <v/>
      </c>
      <c r="BJ84" s="85">
        <f t="shared" si="115"/>
        <v>0</v>
      </c>
      <c r="BK84" s="63">
        <f t="shared" si="116"/>
        <v>0</v>
      </c>
      <c r="BL84" s="53">
        <f t="shared" si="117"/>
        <v>0</v>
      </c>
      <c r="BM84" s="54" t="str">
        <f t="shared" si="118"/>
        <v/>
      </c>
      <c r="BN84" s="85">
        <f t="shared" si="119"/>
        <v>0</v>
      </c>
      <c r="BO84" s="63">
        <f t="shared" si="120"/>
        <v>0</v>
      </c>
      <c r="BP84" s="53">
        <f t="shared" si="121"/>
        <v>0</v>
      </c>
      <c r="BQ84" s="54" t="str">
        <f t="shared" si="122"/>
        <v/>
      </c>
      <c r="BR84" s="85">
        <f t="shared" si="123"/>
        <v>0</v>
      </c>
      <c r="BS84" s="60">
        <f t="shared" si="68"/>
        <v>0</v>
      </c>
      <c r="BT84" s="59">
        <f t="shared" si="69"/>
        <v>0</v>
      </c>
      <c r="BU84" s="57"/>
      <c r="BV84" s="44"/>
      <c r="BZ84" s="44"/>
      <c r="CA84" s="44"/>
      <c r="CB84" s="44"/>
      <c r="CC84" s="274">
        <f t="shared" si="125"/>
        <v>0</v>
      </c>
      <c r="CD84" s="280" t="str">
        <f t="shared" si="126"/>
        <v>청년외</v>
      </c>
      <c r="CE84" s="44"/>
    </row>
    <row r="85" spans="1:83" ht="16.5" hidden="1" customHeight="1" thickBot="1">
      <c r="A85" s="23">
        <f t="shared" si="124"/>
        <v>81</v>
      </c>
      <c r="B85" s="143" t="s">
        <v>4</v>
      </c>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6"/>
        <v>0</v>
      </c>
      <c r="X85" s="53">
        <f t="shared" si="77"/>
        <v>0</v>
      </c>
      <c r="Y85" s="54" t="str">
        <f t="shared" si="78"/>
        <v/>
      </c>
      <c r="Z85" s="85">
        <f t="shared" si="79"/>
        <v>0</v>
      </c>
      <c r="AA85" s="63">
        <f t="shared" si="80"/>
        <v>0</v>
      </c>
      <c r="AB85" s="53">
        <f t="shared" si="81"/>
        <v>0</v>
      </c>
      <c r="AC85" s="54" t="str">
        <f t="shared" si="82"/>
        <v/>
      </c>
      <c r="AD85" s="85">
        <f t="shared" si="83"/>
        <v>0</v>
      </c>
      <c r="AE85" s="63">
        <f t="shared" si="84"/>
        <v>0</v>
      </c>
      <c r="AF85" s="53">
        <f t="shared" si="85"/>
        <v>0</v>
      </c>
      <c r="AG85" s="54" t="str">
        <f t="shared" si="86"/>
        <v/>
      </c>
      <c r="AH85" s="85">
        <f t="shared" si="87"/>
        <v>0</v>
      </c>
      <c r="AI85" s="63">
        <f t="shared" si="88"/>
        <v>0</v>
      </c>
      <c r="AJ85" s="53">
        <f t="shared" si="89"/>
        <v>0</v>
      </c>
      <c r="AK85" s="54" t="str">
        <f t="shared" si="90"/>
        <v/>
      </c>
      <c r="AL85" s="85">
        <f t="shared" si="91"/>
        <v>0</v>
      </c>
      <c r="AM85" s="63">
        <f t="shared" si="92"/>
        <v>0</v>
      </c>
      <c r="AN85" s="53">
        <f t="shared" si="93"/>
        <v>0</v>
      </c>
      <c r="AO85" s="54" t="str">
        <f t="shared" si="94"/>
        <v/>
      </c>
      <c r="AP85" s="85">
        <f t="shared" si="95"/>
        <v>0</v>
      </c>
      <c r="AQ85" s="63">
        <f t="shared" si="96"/>
        <v>0</v>
      </c>
      <c r="AR85" s="53">
        <f t="shared" si="97"/>
        <v>0</v>
      </c>
      <c r="AS85" s="54" t="str">
        <f t="shared" si="98"/>
        <v/>
      </c>
      <c r="AT85" s="85">
        <f t="shared" si="99"/>
        <v>0</v>
      </c>
      <c r="AU85" s="63">
        <f t="shared" si="100"/>
        <v>0</v>
      </c>
      <c r="AV85" s="53">
        <f t="shared" si="101"/>
        <v>0</v>
      </c>
      <c r="AW85" s="54" t="str">
        <f t="shared" si="102"/>
        <v/>
      </c>
      <c r="AX85" s="85">
        <f t="shared" si="103"/>
        <v>0</v>
      </c>
      <c r="AY85" s="63">
        <f t="shared" si="104"/>
        <v>0</v>
      </c>
      <c r="AZ85" s="53">
        <f t="shared" si="105"/>
        <v>0</v>
      </c>
      <c r="BA85" s="54" t="str">
        <f t="shared" si="106"/>
        <v/>
      </c>
      <c r="BB85" s="85">
        <f t="shared" si="107"/>
        <v>0</v>
      </c>
      <c r="BC85" s="63">
        <f t="shared" si="108"/>
        <v>0</v>
      </c>
      <c r="BD85" s="53">
        <f t="shared" si="109"/>
        <v>0</v>
      </c>
      <c r="BE85" s="54" t="str">
        <f t="shared" si="110"/>
        <v/>
      </c>
      <c r="BF85" s="85">
        <f t="shared" si="111"/>
        <v>0</v>
      </c>
      <c r="BG85" s="63">
        <f t="shared" si="112"/>
        <v>0</v>
      </c>
      <c r="BH85" s="53">
        <f t="shared" si="113"/>
        <v>0</v>
      </c>
      <c r="BI85" s="54" t="str">
        <f t="shared" si="114"/>
        <v/>
      </c>
      <c r="BJ85" s="85">
        <f t="shared" si="115"/>
        <v>0</v>
      </c>
      <c r="BK85" s="63">
        <f t="shared" si="116"/>
        <v>0</v>
      </c>
      <c r="BL85" s="53">
        <f t="shared" si="117"/>
        <v>0</v>
      </c>
      <c r="BM85" s="54" t="str">
        <f t="shared" si="118"/>
        <v/>
      </c>
      <c r="BN85" s="85">
        <f t="shared" si="119"/>
        <v>0</v>
      </c>
      <c r="BO85" s="63">
        <f t="shared" si="120"/>
        <v>0</v>
      </c>
      <c r="BP85" s="53">
        <f t="shared" si="121"/>
        <v>0</v>
      </c>
      <c r="BQ85" s="54" t="str">
        <f t="shared" si="122"/>
        <v/>
      </c>
      <c r="BR85" s="85">
        <f t="shared" si="123"/>
        <v>0</v>
      </c>
      <c r="BS85" s="60">
        <f t="shared" si="68"/>
        <v>0</v>
      </c>
      <c r="BT85" s="59">
        <f t="shared" si="69"/>
        <v>0</v>
      </c>
      <c r="BU85" s="57"/>
      <c r="BV85" s="44"/>
      <c r="BZ85" s="44"/>
      <c r="CA85" s="44"/>
      <c r="CB85" s="44"/>
      <c r="CC85" s="274">
        <f t="shared" si="125"/>
        <v>0</v>
      </c>
      <c r="CD85" s="280" t="str">
        <f t="shared" si="126"/>
        <v>청년외</v>
      </c>
      <c r="CE85" s="44"/>
    </row>
    <row r="86" spans="1:83" ht="16.5" hidden="1" customHeight="1">
      <c r="A86" s="23">
        <f t="shared" si="124"/>
        <v>82</v>
      </c>
      <c r="B86" s="143" t="s">
        <v>7</v>
      </c>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6"/>
        <v>0</v>
      </c>
      <c r="X86" s="53">
        <f t="shared" si="77"/>
        <v>0</v>
      </c>
      <c r="Y86" s="54" t="str">
        <f t="shared" si="78"/>
        <v/>
      </c>
      <c r="Z86" s="85">
        <f t="shared" si="79"/>
        <v>0</v>
      </c>
      <c r="AA86" s="63">
        <f t="shared" si="80"/>
        <v>0</v>
      </c>
      <c r="AB86" s="53">
        <f t="shared" si="81"/>
        <v>0</v>
      </c>
      <c r="AC86" s="54" t="str">
        <f t="shared" si="82"/>
        <v/>
      </c>
      <c r="AD86" s="85">
        <f t="shared" si="83"/>
        <v>0</v>
      </c>
      <c r="AE86" s="63">
        <f t="shared" si="84"/>
        <v>0</v>
      </c>
      <c r="AF86" s="53">
        <f t="shared" si="85"/>
        <v>0</v>
      </c>
      <c r="AG86" s="54" t="str">
        <f t="shared" si="86"/>
        <v/>
      </c>
      <c r="AH86" s="85">
        <f t="shared" si="87"/>
        <v>0</v>
      </c>
      <c r="AI86" s="63">
        <f t="shared" si="88"/>
        <v>0</v>
      </c>
      <c r="AJ86" s="53">
        <f t="shared" si="89"/>
        <v>0</v>
      </c>
      <c r="AK86" s="54" t="str">
        <f t="shared" si="90"/>
        <v/>
      </c>
      <c r="AL86" s="85">
        <f t="shared" si="91"/>
        <v>0</v>
      </c>
      <c r="AM86" s="63">
        <f t="shared" si="92"/>
        <v>0</v>
      </c>
      <c r="AN86" s="53">
        <f t="shared" si="93"/>
        <v>0</v>
      </c>
      <c r="AO86" s="54" t="str">
        <f t="shared" si="94"/>
        <v/>
      </c>
      <c r="AP86" s="85">
        <f t="shared" si="95"/>
        <v>0</v>
      </c>
      <c r="AQ86" s="63">
        <f t="shared" si="96"/>
        <v>0</v>
      </c>
      <c r="AR86" s="53">
        <f t="shared" si="97"/>
        <v>0</v>
      </c>
      <c r="AS86" s="54" t="str">
        <f t="shared" si="98"/>
        <v/>
      </c>
      <c r="AT86" s="85">
        <f t="shared" si="99"/>
        <v>0</v>
      </c>
      <c r="AU86" s="63">
        <f t="shared" si="100"/>
        <v>0</v>
      </c>
      <c r="AV86" s="53">
        <f t="shared" si="101"/>
        <v>0</v>
      </c>
      <c r="AW86" s="54" t="str">
        <f t="shared" si="102"/>
        <v/>
      </c>
      <c r="AX86" s="85">
        <f t="shared" si="103"/>
        <v>0</v>
      </c>
      <c r="AY86" s="63">
        <f t="shared" si="104"/>
        <v>0</v>
      </c>
      <c r="AZ86" s="53">
        <f t="shared" si="105"/>
        <v>0</v>
      </c>
      <c r="BA86" s="54" t="str">
        <f t="shared" si="106"/>
        <v/>
      </c>
      <c r="BB86" s="85">
        <f t="shared" si="107"/>
        <v>0</v>
      </c>
      <c r="BC86" s="63">
        <f t="shared" si="108"/>
        <v>0</v>
      </c>
      <c r="BD86" s="53">
        <f t="shared" si="109"/>
        <v>0</v>
      </c>
      <c r="BE86" s="54" t="str">
        <f t="shared" si="110"/>
        <v/>
      </c>
      <c r="BF86" s="85">
        <f t="shared" si="111"/>
        <v>0</v>
      </c>
      <c r="BG86" s="63">
        <f t="shared" si="112"/>
        <v>0</v>
      </c>
      <c r="BH86" s="53">
        <f t="shared" si="113"/>
        <v>0</v>
      </c>
      <c r="BI86" s="54" t="str">
        <f t="shared" si="114"/>
        <v/>
      </c>
      <c r="BJ86" s="85">
        <f t="shared" si="115"/>
        <v>0</v>
      </c>
      <c r="BK86" s="63">
        <f t="shared" si="116"/>
        <v>0</v>
      </c>
      <c r="BL86" s="53">
        <f t="shared" si="117"/>
        <v>0</v>
      </c>
      <c r="BM86" s="54" t="str">
        <f t="shared" si="118"/>
        <v/>
      </c>
      <c r="BN86" s="85">
        <f t="shared" si="119"/>
        <v>0</v>
      </c>
      <c r="BO86" s="63">
        <f t="shared" si="120"/>
        <v>0</v>
      </c>
      <c r="BP86" s="53">
        <f t="shared" si="121"/>
        <v>0</v>
      </c>
      <c r="BQ86" s="54" t="str">
        <f t="shared" si="122"/>
        <v/>
      </c>
      <c r="BR86" s="85">
        <f t="shared" si="123"/>
        <v>0</v>
      </c>
      <c r="BS86" s="60">
        <f t="shared" si="68"/>
        <v>0</v>
      </c>
      <c r="BT86" s="59">
        <f t="shared" si="69"/>
        <v>0</v>
      </c>
      <c r="BU86" s="57"/>
      <c r="BV86" s="44"/>
      <c r="BZ86" s="44"/>
      <c r="CA86" s="44"/>
      <c r="CB86" s="44"/>
      <c r="CC86" s="274">
        <f t="shared" si="125"/>
        <v>0</v>
      </c>
      <c r="CD86" s="280" t="str">
        <f t="shared" si="126"/>
        <v>청년외</v>
      </c>
      <c r="CE86" s="44"/>
    </row>
    <row r="87" spans="1:83" ht="16.5" hidden="1" customHeight="1">
      <c r="A87" s="23">
        <f t="shared" si="124"/>
        <v>83</v>
      </c>
      <c r="B87" s="143" t="s">
        <v>2</v>
      </c>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6"/>
        <v>0</v>
      </c>
      <c r="X87" s="53">
        <f t="shared" si="77"/>
        <v>0</v>
      </c>
      <c r="Y87" s="54" t="str">
        <f t="shared" si="78"/>
        <v/>
      </c>
      <c r="Z87" s="85">
        <f t="shared" si="79"/>
        <v>0</v>
      </c>
      <c r="AA87" s="63">
        <f t="shared" si="80"/>
        <v>0</v>
      </c>
      <c r="AB87" s="53">
        <f t="shared" si="81"/>
        <v>0</v>
      </c>
      <c r="AC87" s="54" t="str">
        <f t="shared" si="82"/>
        <v/>
      </c>
      <c r="AD87" s="85">
        <f t="shared" si="83"/>
        <v>0</v>
      </c>
      <c r="AE87" s="63">
        <f t="shared" si="84"/>
        <v>0</v>
      </c>
      <c r="AF87" s="53">
        <f t="shared" si="85"/>
        <v>0</v>
      </c>
      <c r="AG87" s="54" t="str">
        <f t="shared" si="86"/>
        <v/>
      </c>
      <c r="AH87" s="85">
        <f t="shared" si="87"/>
        <v>0</v>
      </c>
      <c r="AI87" s="63">
        <f t="shared" si="88"/>
        <v>0</v>
      </c>
      <c r="AJ87" s="53">
        <f t="shared" si="89"/>
        <v>0</v>
      </c>
      <c r="AK87" s="54" t="str">
        <f t="shared" si="90"/>
        <v/>
      </c>
      <c r="AL87" s="85">
        <f t="shared" si="91"/>
        <v>0</v>
      </c>
      <c r="AM87" s="63">
        <f t="shared" si="92"/>
        <v>0</v>
      </c>
      <c r="AN87" s="53">
        <f t="shared" si="93"/>
        <v>0</v>
      </c>
      <c r="AO87" s="54" t="str">
        <f t="shared" si="94"/>
        <v/>
      </c>
      <c r="AP87" s="85">
        <f t="shared" si="95"/>
        <v>0</v>
      </c>
      <c r="AQ87" s="63">
        <f t="shared" si="96"/>
        <v>0</v>
      </c>
      <c r="AR87" s="53">
        <f t="shared" si="97"/>
        <v>0</v>
      </c>
      <c r="AS87" s="54" t="str">
        <f t="shared" si="98"/>
        <v/>
      </c>
      <c r="AT87" s="85">
        <f t="shared" si="99"/>
        <v>0</v>
      </c>
      <c r="AU87" s="63">
        <f t="shared" si="100"/>
        <v>0</v>
      </c>
      <c r="AV87" s="53">
        <f t="shared" si="101"/>
        <v>0</v>
      </c>
      <c r="AW87" s="54" t="str">
        <f t="shared" si="102"/>
        <v/>
      </c>
      <c r="AX87" s="85">
        <f t="shared" si="103"/>
        <v>0</v>
      </c>
      <c r="AY87" s="63">
        <f t="shared" si="104"/>
        <v>0</v>
      </c>
      <c r="AZ87" s="53">
        <f t="shared" si="105"/>
        <v>0</v>
      </c>
      <c r="BA87" s="54" t="str">
        <f t="shared" si="106"/>
        <v/>
      </c>
      <c r="BB87" s="85">
        <f t="shared" si="107"/>
        <v>0</v>
      </c>
      <c r="BC87" s="63">
        <f t="shared" si="108"/>
        <v>0</v>
      </c>
      <c r="BD87" s="53">
        <f t="shared" si="109"/>
        <v>0</v>
      </c>
      <c r="BE87" s="54" t="str">
        <f t="shared" si="110"/>
        <v/>
      </c>
      <c r="BF87" s="85">
        <f t="shared" si="111"/>
        <v>0</v>
      </c>
      <c r="BG87" s="63">
        <f t="shared" si="112"/>
        <v>0</v>
      </c>
      <c r="BH87" s="53">
        <f t="shared" si="113"/>
        <v>0</v>
      </c>
      <c r="BI87" s="54" t="str">
        <f t="shared" si="114"/>
        <v/>
      </c>
      <c r="BJ87" s="85">
        <f t="shared" si="115"/>
        <v>0</v>
      </c>
      <c r="BK87" s="63">
        <f t="shared" si="116"/>
        <v>0</v>
      </c>
      <c r="BL87" s="53">
        <f t="shared" si="117"/>
        <v>0</v>
      </c>
      <c r="BM87" s="54" t="str">
        <f t="shared" si="118"/>
        <v/>
      </c>
      <c r="BN87" s="85">
        <f t="shared" si="119"/>
        <v>0</v>
      </c>
      <c r="BO87" s="63">
        <f t="shared" si="120"/>
        <v>0</v>
      </c>
      <c r="BP87" s="53">
        <f t="shared" si="121"/>
        <v>0</v>
      </c>
      <c r="BQ87" s="54" t="str">
        <f t="shared" si="122"/>
        <v/>
      </c>
      <c r="BR87" s="85">
        <f t="shared" si="123"/>
        <v>0</v>
      </c>
      <c r="BS87" s="60">
        <f t="shared" si="68"/>
        <v>0</v>
      </c>
      <c r="BT87" s="59">
        <f t="shared" si="69"/>
        <v>0</v>
      </c>
      <c r="BU87" s="57"/>
      <c r="BV87" s="44"/>
      <c r="BZ87" s="44"/>
      <c r="CA87" s="44"/>
      <c r="CB87" s="44"/>
      <c r="CC87" s="274">
        <f t="shared" si="125"/>
        <v>0</v>
      </c>
      <c r="CD87" s="280" t="str">
        <f t="shared" si="126"/>
        <v>청년외</v>
      </c>
      <c r="CE87" s="44"/>
    </row>
    <row r="88" spans="1:83" ht="16.5" hidden="1" customHeight="1" thickBot="1">
      <c r="A88" s="23">
        <f t="shared" si="124"/>
        <v>84</v>
      </c>
      <c r="B88" s="143" t="s">
        <v>3</v>
      </c>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6"/>
        <v>0</v>
      </c>
      <c r="X88" s="53">
        <f t="shared" si="77"/>
        <v>0</v>
      </c>
      <c r="Y88" s="54" t="str">
        <f t="shared" si="78"/>
        <v/>
      </c>
      <c r="Z88" s="85">
        <f t="shared" si="79"/>
        <v>0</v>
      </c>
      <c r="AA88" s="63">
        <f t="shared" si="80"/>
        <v>0</v>
      </c>
      <c r="AB88" s="53">
        <f t="shared" si="81"/>
        <v>0</v>
      </c>
      <c r="AC88" s="54" t="str">
        <f t="shared" si="82"/>
        <v/>
      </c>
      <c r="AD88" s="85">
        <f t="shared" si="83"/>
        <v>0</v>
      </c>
      <c r="AE88" s="63">
        <f t="shared" si="84"/>
        <v>0</v>
      </c>
      <c r="AF88" s="53">
        <f t="shared" si="85"/>
        <v>0</v>
      </c>
      <c r="AG88" s="54" t="str">
        <f t="shared" si="86"/>
        <v/>
      </c>
      <c r="AH88" s="85">
        <f t="shared" si="87"/>
        <v>0</v>
      </c>
      <c r="AI88" s="63">
        <f t="shared" si="88"/>
        <v>0</v>
      </c>
      <c r="AJ88" s="53">
        <f t="shared" si="89"/>
        <v>0</v>
      </c>
      <c r="AK88" s="54" t="str">
        <f t="shared" si="90"/>
        <v/>
      </c>
      <c r="AL88" s="85">
        <f t="shared" si="91"/>
        <v>0</v>
      </c>
      <c r="AM88" s="63">
        <f t="shared" si="92"/>
        <v>0</v>
      </c>
      <c r="AN88" s="53">
        <f t="shared" si="93"/>
        <v>0</v>
      </c>
      <c r="AO88" s="54" t="str">
        <f t="shared" si="94"/>
        <v/>
      </c>
      <c r="AP88" s="85">
        <f t="shared" si="95"/>
        <v>0</v>
      </c>
      <c r="AQ88" s="63">
        <f t="shared" si="96"/>
        <v>0</v>
      </c>
      <c r="AR88" s="53">
        <f t="shared" si="97"/>
        <v>0</v>
      </c>
      <c r="AS88" s="54" t="str">
        <f t="shared" si="98"/>
        <v/>
      </c>
      <c r="AT88" s="85">
        <f t="shared" si="99"/>
        <v>0</v>
      </c>
      <c r="AU88" s="63">
        <f t="shared" si="100"/>
        <v>0</v>
      </c>
      <c r="AV88" s="53">
        <f t="shared" si="101"/>
        <v>0</v>
      </c>
      <c r="AW88" s="54" t="str">
        <f t="shared" si="102"/>
        <v/>
      </c>
      <c r="AX88" s="85">
        <f t="shared" si="103"/>
        <v>0</v>
      </c>
      <c r="AY88" s="63">
        <f t="shared" si="104"/>
        <v>0</v>
      </c>
      <c r="AZ88" s="53">
        <f t="shared" si="105"/>
        <v>0</v>
      </c>
      <c r="BA88" s="54" t="str">
        <f t="shared" si="106"/>
        <v/>
      </c>
      <c r="BB88" s="85">
        <f t="shared" si="107"/>
        <v>0</v>
      </c>
      <c r="BC88" s="63">
        <f t="shared" si="108"/>
        <v>0</v>
      </c>
      <c r="BD88" s="53">
        <f t="shared" si="109"/>
        <v>0</v>
      </c>
      <c r="BE88" s="54" t="str">
        <f t="shared" si="110"/>
        <v/>
      </c>
      <c r="BF88" s="85">
        <f t="shared" si="111"/>
        <v>0</v>
      </c>
      <c r="BG88" s="63">
        <f t="shared" si="112"/>
        <v>0</v>
      </c>
      <c r="BH88" s="53">
        <f t="shared" si="113"/>
        <v>0</v>
      </c>
      <c r="BI88" s="54" t="str">
        <f t="shared" si="114"/>
        <v/>
      </c>
      <c r="BJ88" s="85">
        <f t="shared" si="115"/>
        <v>0</v>
      </c>
      <c r="BK88" s="63">
        <f t="shared" si="116"/>
        <v>0</v>
      </c>
      <c r="BL88" s="53">
        <f t="shared" si="117"/>
        <v>0</v>
      </c>
      <c r="BM88" s="54" t="str">
        <f t="shared" si="118"/>
        <v/>
      </c>
      <c r="BN88" s="85">
        <f t="shared" si="119"/>
        <v>0</v>
      </c>
      <c r="BO88" s="63">
        <f t="shared" si="120"/>
        <v>0</v>
      </c>
      <c r="BP88" s="53">
        <f t="shared" si="121"/>
        <v>0</v>
      </c>
      <c r="BQ88" s="54" t="str">
        <f t="shared" si="122"/>
        <v/>
      </c>
      <c r="BR88" s="85">
        <f t="shared" si="123"/>
        <v>0</v>
      </c>
      <c r="BS88" s="60">
        <f t="shared" si="68"/>
        <v>0</v>
      </c>
      <c r="BT88" s="59">
        <f t="shared" si="69"/>
        <v>0</v>
      </c>
      <c r="BU88" s="57"/>
      <c r="BV88" s="44"/>
      <c r="BZ88" s="44"/>
      <c r="CA88" s="44"/>
      <c r="CB88" s="44"/>
      <c r="CC88" s="274">
        <f t="shared" si="125"/>
        <v>0</v>
      </c>
      <c r="CD88" s="280" t="str">
        <f t="shared" si="126"/>
        <v>청년외</v>
      </c>
      <c r="CE88" s="44"/>
    </row>
    <row r="89" spans="1:83" ht="16.5" hidden="1" customHeight="1">
      <c r="A89" s="23">
        <f t="shared" si="124"/>
        <v>85</v>
      </c>
      <c r="B89" s="143" t="s">
        <v>1</v>
      </c>
      <c r="C89" s="169"/>
      <c r="D89" s="170"/>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6"/>
        <v>0</v>
      </c>
      <c r="X89" s="53">
        <f t="shared" si="77"/>
        <v>0</v>
      </c>
      <c r="Y89" s="54" t="str">
        <f t="shared" si="78"/>
        <v/>
      </c>
      <c r="Z89" s="85">
        <f t="shared" si="79"/>
        <v>0</v>
      </c>
      <c r="AA89" s="63">
        <f t="shared" si="80"/>
        <v>0</v>
      </c>
      <c r="AB89" s="53">
        <f t="shared" si="81"/>
        <v>0</v>
      </c>
      <c r="AC89" s="54" t="str">
        <f t="shared" si="82"/>
        <v/>
      </c>
      <c r="AD89" s="85">
        <f t="shared" si="83"/>
        <v>0</v>
      </c>
      <c r="AE89" s="63">
        <f t="shared" si="84"/>
        <v>0</v>
      </c>
      <c r="AF89" s="53">
        <f t="shared" si="85"/>
        <v>0</v>
      </c>
      <c r="AG89" s="54" t="str">
        <f t="shared" si="86"/>
        <v/>
      </c>
      <c r="AH89" s="85">
        <f t="shared" si="87"/>
        <v>0</v>
      </c>
      <c r="AI89" s="63">
        <f t="shared" si="88"/>
        <v>0</v>
      </c>
      <c r="AJ89" s="53">
        <f t="shared" si="89"/>
        <v>0</v>
      </c>
      <c r="AK89" s="54" t="str">
        <f t="shared" si="90"/>
        <v/>
      </c>
      <c r="AL89" s="85">
        <f t="shared" si="91"/>
        <v>0</v>
      </c>
      <c r="AM89" s="63">
        <f t="shared" si="92"/>
        <v>0</v>
      </c>
      <c r="AN89" s="53">
        <f t="shared" si="93"/>
        <v>0</v>
      </c>
      <c r="AO89" s="54" t="str">
        <f t="shared" si="94"/>
        <v/>
      </c>
      <c r="AP89" s="85">
        <f t="shared" si="95"/>
        <v>0</v>
      </c>
      <c r="AQ89" s="63">
        <f t="shared" si="96"/>
        <v>0</v>
      </c>
      <c r="AR89" s="53">
        <f t="shared" si="97"/>
        <v>0</v>
      </c>
      <c r="AS89" s="54" t="str">
        <f t="shared" si="98"/>
        <v/>
      </c>
      <c r="AT89" s="85">
        <f t="shared" si="99"/>
        <v>0</v>
      </c>
      <c r="AU89" s="63">
        <f t="shared" si="100"/>
        <v>0</v>
      </c>
      <c r="AV89" s="53">
        <f t="shared" si="101"/>
        <v>0</v>
      </c>
      <c r="AW89" s="54" t="str">
        <f t="shared" si="102"/>
        <v/>
      </c>
      <c r="AX89" s="85">
        <f t="shared" si="103"/>
        <v>0</v>
      </c>
      <c r="AY89" s="63">
        <f t="shared" si="104"/>
        <v>0</v>
      </c>
      <c r="AZ89" s="53">
        <f t="shared" si="105"/>
        <v>0</v>
      </c>
      <c r="BA89" s="54" t="str">
        <f t="shared" si="106"/>
        <v/>
      </c>
      <c r="BB89" s="85">
        <f t="shared" si="107"/>
        <v>0</v>
      </c>
      <c r="BC89" s="63">
        <f t="shared" si="108"/>
        <v>0</v>
      </c>
      <c r="BD89" s="53">
        <f t="shared" si="109"/>
        <v>0</v>
      </c>
      <c r="BE89" s="54" t="str">
        <f t="shared" si="110"/>
        <v/>
      </c>
      <c r="BF89" s="85">
        <f t="shared" si="111"/>
        <v>0</v>
      </c>
      <c r="BG89" s="63">
        <f t="shared" si="112"/>
        <v>0</v>
      </c>
      <c r="BH89" s="53">
        <f t="shared" si="113"/>
        <v>0</v>
      </c>
      <c r="BI89" s="54" t="str">
        <f t="shared" si="114"/>
        <v/>
      </c>
      <c r="BJ89" s="85">
        <f t="shared" si="115"/>
        <v>0</v>
      </c>
      <c r="BK89" s="63">
        <f t="shared" si="116"/>
        <v>0</v>
      </c>
      <c r="BL89" s="53">
        <f t="shared" si="117"/>
        <v>0</v>
      </c>
      <c r="BM89" s="54" t="str">
        <f t="shared" si="118"/>
        <v/>
      </c>
      <c r="BN89" s="85">
        <f t="shared" si="119"/>
        <v>0</v>
      </c>
      <c r="BO89" s="63">
        <f t="shared" si="120"/>
        <v>0</v>
      </c>
      <c r="BP89" s="53">
        <f t="shared" si="121"/>
        <v>0</v>
      </c>
      <c r="BQ89" s="54" t="str">
        <f t="shared" si="122"/>
        <v/>
      </c>
      <c r="BR89" s="85">
        <f t="shared" si="123"/>
        <v>0</v>
      </c>
      <c r="BS89" s="60">
        <f t="shared" si="68"/>
        <v>0</v>
      </c>
      <c r="BT89" s="59">
        <f t="shared" si="69"/>
        <v>0</v>
      </c>
      <c r="BU89" s="57"/>
      <c r="BV89" s="44"/>
      <c r="BZ89" s="44"/>
      <c r="CA89" s="44"/>
      <c r="CB89" s="44"/>
      <c r="CC89" s="274">
        <f t="shared" si="125"/>
        <v>0</v>
      </c>
      <c r="CD89" s="280" t="str">
        <f t="shared" si="126"/>
        <v>청년외</v>
      </c>
      <c r="CE89" s="44"/>
    </row>
    <row r="90" spans="1:83" ht="16.5" hidden="1" customHeight="1" thickBot="1">
      <c r="A90" s="23">
        <f t="shared" si="124"/>
        <v>86</v>
      </c>
      <c r="B90" s="143" t="s">
        <v>4</v>
      </c>
      <c r="C90" s="169"/>
      <c r="D90" s="170"/>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6"/>
        <v>0</v>
      </c>
      <c r="X90" s="53">
        <f t="shared" si="77"/>
        <v>0</v>
      </c>
      <c r="Y90" s="54" t="str">
        <f t="shared" si="78"/>
        <v/>
      </c>
      <c r="Z90" s="85">
        <f t="shared" si="79"/>
        <v>0</v>
      </c>
      <c r="AA90" s="63">
        <f t="shared" si="80"/>
        <v>0</v>
      </c>
      <c r="AB90" s="53">
        <f t="shared" si="81"/>
        <v>0</v>
      </c>
      <c r="AC90" s="54" t="str">
        <f t="shared" si="82"/>
        <v/>
      </c>
      <c r="AD90" s="85">
        <f t="shared" si="83"/>
        <v>0</v>
      </c>
      <c r="AE90" s="63">
        <f t="shared" si="84"/>
        <v>0</v>
      </c>
      <c r="AF90" s="53">
        <f t="shared" si="85"/>
        <v>0</v>
      </c>
      <c r="AG90" s="54" t="str">
        <f t="shared" si="86"/>
        <v/>
      </c>
      <c r="AH90" s="85">
        <f t="shared" si="87"/>
        <v>0</v>
      </c>
      <c r="AI90" s="63">
        <f t="shared" si="88"/>
        <v>0</v>
      </c>
      <c r="AJ90" s="53">
        <f t="shared" si="89"/>
        <v>0</v>
      </c>
      <c r="AK90" s="54" t="str">
        <f t="shared" si="90"/>
        <v/>
      </c>
      <c r="AL90" s="85">
        <f t="shared" si="91"/>
        <v>0</v>
      </c>
      <c r="AM90" s="63">
        <f t="shared" si="92"/>
        <v>0</v>
      </c>
      <c r="AN90" s="53">
        <f t="shared" si="93"/>
        <v>0</v>
      </c>
      <c r="AO90" s="54" t="str">
        <f t="shared" si="94"/>
        <v/>
      </c>
      <c r="AP90" s="85">
        <f t="shared" si="95"/>
        <v>0</v>
      </c>
      <c r="AQ90" s="63">
        <f t="shared" si="96"/>
        <v>0</v>
      </c>
      <c r="AR90" s="53">
        <f t="shared" si="97"/>
        <v>0</v>
      </c>
      <c r="AS90" s="54" t="str">
        <f t="shared" si="98"/>
        <v/>
      </c>
      <c r="AT90" s="85">
        <f t="shared" si="99"/>
        <v>0</v>
      </c>
      <c r="AU90" s="63">
        <f t="shared" si="100"/>
        <v>0</v>
      </c>
      <c r="AV90" s="53">
        <f t="shared" si="101"/>
        <v>0</v>
      </c>
      <c r="AW90" s="54" t="str">
        <f t="shared" si="102"/>
        <v/>
      </c>
      <c r="AX90" s="85">
        <f t="shared" si="103"/>
        <v>0</v>
      </c>
      <c r="AY90" s="63">
        <f t="shared" si="104"/>
        <v>0</v>
      </c>
      <c r="AZ90" s="53">
        <f t="shared" si="105"/>
        <v>0</v>
      </c>
      <c r="BA90" s="54" t="str">
        <f t="shared" si="106"/>
        <v/>
      </c>
      <c r="BB90" s="85">
        <f t="shared" si="107"/>
        <v>0</v>
      </c>
      <c r="BC90" s="63">
        <f t="shared" si="108"/>
        <v>0</v>
      </c>
      <c r="BD90" s="53">
        <f t="shared" si="109"/>
        <v>0</v>
      </c>
      <c r="BE90" s="54" t="str">
        <f t="shared" si="110"/>
        <v/>
      </c>
      <c r="BF90" s="85">
        <f t="shared" si="111"/>
        <v>0</v>
      </c>
      <c r="BG90" s="63">
        <f t="shared" si="112"/>
        <v>0</v>
      </c>
      <c r="BH90" s="53">
        <f t="shared" si="113"/>
        <v>0</v>
      </c>
      <c r="BI90" s="54" t="str">
        <f t="shared" si="114"/>
        <v/>
      </c>
      <c r="BJ90" s="85">
        <f t="shared" si="115"/>
        <v>0</v>
      </c>
      <c r="BK90" s="63">
        <f t="shared" si="116"/>
        <v>0</v>
      </c>
      <c r="BL90" s="53">
        <f t="shared" si="117"/>
        <v>0</v>
      </c>
      <c r="BM90" s="54" t="str">
        <f t="shared" si="118"/>
        <v/>
      </c>
      <c r="BN90" s="85">
        <f t="shared" si="119"/>
        <v>0</v>
      </c>
      <c r="BO90" s="63">
        <f t="shared" si="120"/>
        <v>0</v>
      </c>
      <c r="BP90" s="53">
        <f t="shared" si="121"/>
        <v>0</v>
      </c>
      <c r="BQ90" s="54" t="str">
        <f t="shared" si="122"/>
        <v/>
      </c>
      <c r="BR90" s="85">
        <f t="shared" si="123"/>
        <v>0</v>
      </c>
      <c r="BS90" s="60">
        <f t="shared" si="68"/>
        <v>0</v>
      </c>
      <c r="BT90" s="59">
        <f t="shared" si="69"/>
        <v>0</v>
      </c>
      <c r="BU90" s="57"/>
      <c r="BV90" s="44"/>
      <c r="BZ90" s="44"/>
      <c r="CA90" s="44"/>
      <c r="CB90" s="44"/>
      <c r="CC90" s="274">
        <f t="shared" si="125"/>
        <v>0</v>
      </c>
      <c r="CD90" s="280" t="str">
        <f t="shared" si="126"/>
        <v>청년외</v>
      </c>
      <c r="CE90" s="44"/>
    </row>
    <row r="91" spans="1:83" ht="16.5" hidden="1" customHeight="1">
      <c r="A91" s="23">
        <f t="shared" si="124"/>
        <v>87</v>
      </c>
      <c r="B91" s="143" t="s">
        <v>5</v>
      </c>
      <c r="C91" s="169"/>
      <c r="D91" s="170"/>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6"/>
        <v>0</v>
      </c>
      <c r="X91" s="53">
        <f t="shared" si="77"/>
        <v>0</v>
      </c>
      <c r="Y91" s="54" t="str">
        <f t="shared" si="78"/>
        <v/>
      </c>
      <c r="Z91" s="85">
        <f t="shared" si="79"/>
        <v>0</v>
      </c>
      <c r="AA91" s="63">
        <f t="shared" si="80"/>
        <v>0</v>
      </c>
      <c r="AB91" s="53">
        <f t="shared" si="81"/>
        <v>0</v>
      </c>
      <c r="AC91" s="54" t="str">
        <f t="shared" si="82"/>
        <v/>
      </c>
      <c r="AD91" s="85">
        <f t="shared" si="83"/>
        <v>0</v>
      </c>
      <c r="AE91" s="63">
        <f t="shared" si="84"/>
        <v>0</v>
      </c>
      <c r="AF91" s="53">
        <f t="shared" si="85"/>
        <v>0</v>
      </c>
      <c r="AG91" s="54" t="str">
        <f t="shared" si="86"/>
        <v/>
      </c>
      <c r="AH91" s="85">
        <f t="shared" si="87"/>
        <v>0</v>
      </c>
      <c r="AI91" s="63">
        <f t="shared" si="88"/>
        <v>0</v>
      </c>
      <c r="AJ91" s="53">
        <f t="shared" si="89"/>
        <v>0</v>
      </c>
      <c r="AK91" s="54" t="str">
        <f t="shared" si="90"/>
        <v/>
      </c>
      <c r="AL91" s="85">
        <f t="shared" si="91"/>
        <v>0</v>
      </c>
      <c r="AM91" s="63">
        <f t="shared" si="92"/>
        <v>0</v>
      </c>
      <c r="AN91" s="53">
        <f t="shared" si="93"/>
        <v>0</v>
      </c>
      <c r="AO91" s="54" t="str">
        <f t="shared" si="94"/>
        <v/>
      </c>
      <c r="AP91" s="85">
        <f t="shared" si="95"/>
        <v>0</v>
      </c>
      <c r="AQ91" s="63">
        <f t="shared" si="96"/>
        <v>0</v>
      </c>
      <c r="AR91" s="53">
        <f t="shared" si="97"/>
        <v>0</v>
      </c>
      <c r="AS91" s="54" t="str">
        <f t="shared" si="98"/>
        <v/>
      </c>
      <c r="AT91" s="85">
        <f t="shared" si="99"/>
        <v>0</v>
      </c>
      <c r="AU91" s="63">
        <f t="shared" si="100"/>
        <v>0</v>
      </c>
      <c r="AV91" s="53">
        <f t="shared" si="101"/>
        <v>0</v>
      </c>
      <c r="AW91" s="54" t="str">
        <f t="shared" si="102"/>
        <v/>
      </c>
      <c r="AX91" s="85">
        <f t="shared" si="103"/>
        <v>0</v>
      </c>
      <c r="AY91" s="63">
        <f t="shared" si="104"/>
        <v>0</v>
      </c>
      <c r="AZ91" s="53">
        <f t="shared" si="105"/>
        <v>0</v>
      </c>
      <c r="BA91" s="54" t="str">
        <f t="shared" si="106"/>
        <v/>
      </c>
      <c r="BB91" s="85">
        <f t="shared" si="107"/>
        <v>0</v>
      </c>
      <c r="BC91" s="63">
        <f t="shared" si="108"/>
        <v>0</v>
      </c>
      <c r="BD91" s="53">
        <f t="shared" si="109"/>
        <v>0</v>
      </c>
      <c r="BE91" s="54" t="str">
        <f t="shared" si="110"/>
        <v/>
      </c>
      <c r="BF91" s="85">
        <f t="shared" si="111"/>
        <v>0</v>
      </c>
      <c r="BG91" s="63">
        <f t="shared" si="112"/>
        <v>0</v>
      </c>
      <c r="BH91" s="53">
        <f t="shared" si="113"/>
        <v>0</v>
      </c>
      <c r="BI91" s="54" t="str">
        <f t="shared" si="114"/>
        <v/>
      </c>
      <c r="BJ91" s="85">
        <f t="shared" si="115"/>
        <v>0</v>
      </c>
      <c r="BK91" s="63">
        <f t="shared" si="116"/>
        <v>0</v>
      </c>
      <c r="BL91" s="53">
        <f t="shared" si="117"/>
        <v>0</v>
      </c>
      <c r="BM91" s="54" t="str">
        <f t="shared" si="118"/>
        <v/>
      </c>
      <c r="BN91" s="85">
        <f t="shared" si="119"/>
        <v>0</v>
      </c>
      <c r="BO91" s="63">
        <f t="shared" si="120"/>
        <v>0</v>
      </c>
      <c r="BP91" s="53">
        <f t="shared" si="121"/>
        <v>0</v>
      </c>
      <c r="BQ91" s="54" t="str">
        <f t="shared" si="122"/>
        <v/>
      </c>
      <c r="BR91" s="85">
        <f t="shared" si="123"/>
        <v>0</v>
      </c>
      <c r="BS91" s="60">
        <f t="shared" si="68"/>
        <v>0</v>
      </c>
      <c r="BT91" s="59">
        <f t="shared" si="69"/>
        <v>0</v>
      </c>
      <c r="BU91" s="57"/>
      <c r="BV91" s="44"/>
      <c r="BZ91" s="44"/>
      <c r="CA91" s="44"/>
      <c r="CB91" s="44"/>
      <c r="CC91" s="274">
        <f t="shared" si="125"/>
        <v>0</v>
      </c>
      <c r="CD91" s="280" t="str">
        <f t="shared" si="126"/>
        <v>청년외</v>
      </c>
      <c r="CE91" s="44"/>
    </row>
    <row r="92" spans="1:83" ht="16.5" hidden="1" customHeight="1">
      <c r="A92" s="23">
        <f t="shared" si="124"/>
        <v>88</v>
      </c>
      <c r="B92" s="143" t="s">
        <v>6</v>
      </c>
      <c r="C92" s="169"/>
      <c r="D92" s="170"/>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6"/>
        <v>0</v>
      </c>
      <c r="X92" s="53">
        <f t="shared" si="77"/>
        <v>0</v>
      </c>
      <c r="Y92" s="54" t="str">
        <f t="shared" si="78"/>
        <v/>
      </c>
      <c r="Z92" s="85">
        <f t="shared" si="79"/>
        <v>0</v>
      </c>
      <c r="AA92" s="63">
        <f t="shared" si="80"/>
        <v>0</v>
      </c>
      <c r="AB92" s="53">
        <f t="shared" si="81"/>
        <v>0</v>
      </c>
      <c r="AC92" s="54" t="str">
        <f t="shared" si="82"/>
        <v/>
      </c>
      <c r="AD92" s="85">
        <f t="shared" si="83"/>
        <v>0</v>
      </c>
      <c r="AE92" s="63">
        <f t="shared" si="84"/>
        <v>0</v>
      </c>
      <c r="AF92" s="53">
        <f t="shared" si="85"/>
        <v>0</v>
      </c>
      <c r="AG92" s="54" t="str">
        <f t="shared" si="86"/>
        <v/>
      </c>
      <c r="AH92" s="85">
        <f t="shared" si="87"/>
        <v>0</v>
      </c>
      <c r="AI92" s="63">
        <f t="shared" si="88"/>
        <v>0</v>
      </c>
      <c r="AJ92" s="53">
        <f t="shared" si="89"/>
        <v>0</v>
      </c>
      <c r="AK92" s="54" t="str">
        <f t="shared" si="90"/>
        <v/>
      </c>
      <c r="AL92" s="85">
        <f t="shared" si="91"/>
        <v>0</v>
      </c>
      <c r="AM92" s="63">
        <f t="shared" si="92"/>
        <v>0</v>
      </c>
      <c r="AN92" s="53">
        <f t="shared" si="93"/>
        <v>0</v>
      </c>
      <c r="AO92" s="54" t="str">
        <f t="shared" si="94"/>
        <v/>
      </c>
      <c r="AP92" s="85">
        <f t="shared" si="95"/>
        <v>0</v>
      </c>
      <c r="AQ92" s="63">
        <f t="shared" si="96"/>
        <v>0</v>
      </c>
      <c r="AR92" s="53">
        <f t="shared" si="97"/>
        <v>0</v>
      </c>
      <c r="AS92" s="54" t="str">
        <f t="shared" si="98"/>
        <v/>
      </c>
      <c r="AT92" s="85">
        <f t="shared" si="99"/>
        <v>0</v>
      </c>
      <c r="AU92" s="63">
        <f t="shared" si="100"/>
        <v>0</v>
      </c>
      <c r="AV92" s="53">
        <f t="shared" si="101"/>
        <v>0</v>
      </c>
      <c r="AW92" s="54" t="str">
        <f t="shared" si="102"/>
        <v/>
      </c>
      <c r="AX92" s="85">
        <f t="shared" si="103"/>
        <v>0</v>
      </c>
      <c r="AY92" s="63">
        <f t="shared" si="104"/>
        <v>0</v>
      </c>
      <c r="AZ92" s="53">
        <f t="shared" si="105"/>
        <v>0</v>
      </c>
      <c r="BA92" s="54" t="str">
        <f t="shared" si="106"/>
        <v/>
      </c>
      <c r="BB92" s="85">
        <f t="shared" si="107"/>
        <v>0</v>
      </c>
      <c r="BC92" s="63">
        <f t="shared" si="108"/>
        <v>0</v>
      </c>
      <c r="BD92" s="53">
        <f t="shared" si="109"/>
        <v>0</v>
      </c>
      <c r="BE92" s="54" t="str">
        <f t="shared" si="110"/>
        <v/>
      </c>
      <c r="BF92" s="85">
        <f t="shared" si="111"/>
        <v>0</v>
      </c>
      <c r="BG92" s="63">
        <f t="shared" si="112"/>
        <v>0</v>
      </c>
      <c r="BH92" s="53">
        <f t="shared" si="113"/>
        <v>0</v>
      </c>
      <c r="BI92" s="54" t="str">
        <f t="shared" si="114"/>
        <v/>
      </c>
      <c r="BJ92" s="85">
        <f t="shared" si="115"/>
        <v>0</v>
      </c>
      <c r="BK92" s="63">
        <f t="shared" si="116"/>
        <v>0</v>
      </c>
      <c r="BL92" s="53">
        <f t="shared" si="117"/>
        <v>0</v>
      </c>
      <c r="BM92" s="54" t="str">
        <f t="shared" si="118"/>
        <v/>
      </c>
      <c r="BN92" s="85">
        <f t="shared" si="119"/>
        <v>0</v>
      </c>
      <c r="BO92" s="63">
        <f t="shared" si="120"/>
        <v>0</v>
      </c>
      <c r="BP92" s="53">
        <f t="shared" si="121"/>
        <v>0</v>
      </c>
      <c r="BQ92" s="54" t="str">
        <f t="shared" si="122"/>
        <v/>
      </c>
      <c r="BR92" s="85">
        <f t="shared" si="123"/>
        <v>0</v>
      </c>
      <c r="BS92" s="60">
        <f t="shared" si="68"/>
        <v>0</v>
      </c>
      <c r="BT92" s="59">
        <f t="shared" si="69"/>
        <v>0</v>
      </c>
      <c r="BU92" s="57"/>
      <c r="BV92" s="44"/>
      <c r="BZ92" s="44"/>
      <c r="CA92" s="44"/>
      <c r="CB92" s="44"/>
      <c r="CC92" s="274">
        <f t="shared" si="125"/>
        <v>0</v>
      </c>
      <c r="CD92" s="280" t="str">
        <f t="shared" si="126"/>
        <v>청년외</v>
      </c>
      <c r="CE92" s="44"/>
    </row>
    <row r="93" spans="1:83" ht="16.5" hidden="1" customHeight="1">
      <c r="A93" s="23">
        <f t="shared" si="124"/>
        <v>89</v>
      </c>
      <c r="B93" s="143" t="s">
        <v>7</v>
      </c>
      <c r="C93" s="169"/>
      <c r="D93" s="170"/>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6"/>
        <v>0</v>
      </c>
      <c r="X93" s="53">
        <f t="shared" si="77"/>
        <v>0</v>
      </c>
      <c r="Y93" s="54" t="str">
        <f t="shared" si="78"/>
        <v/>
      </c>
      <c r="Z93" s="85">
        <f t="shared" si="79"/>
        <v>0</v>
      </c>
      <c r="AA93" s="63">
        <f t="shared" si="80"/>
        <v>0</v>
      </c>
      <c r="AB93" s="53">
        <f t="shared" si="81"/>
        <v>0</v>
      </c>
      <c r="AC93" s="54" t="str">
        <f t="shared" si="82"/>
        <v/>
      </c>
      <c r="AD93" s="85">
        <f t="shared" si="83"/>
        <v>0</v>
      </c>
      <c r="AE93" s="63">
        <f t="shared" si="84"/>
        <v>0</v>
      </c>
      <c r="AF93" s="53">
        <f t="shared" si="85"/>
        <v>0</v>
      </c>
      <c r="AG93" s="54" t="str">
        <f t="shared" si="86"/>
        <v/>
      </c>
      <c r="AH93" s="85">
        <f t="shared" si="87"/>
        <v>0</v>
      </c>
      <c r="AI93" s="63">
        <f t="shared" si="88"/>
        <v>0</v>
      </c>
      <c r="AJ93" s="53">
        <f t="shared" si="89"/>
        <v>0</v>
      </c>
      <c r="AK93" s="54" t="str">
        <f t="shared" si="90"/>
        <v/>
      </c>
      <c r="AL93" s="85">
        <f t="shared" si="91"/>
        <v>0</v>
      </c>
      <c r="AM93" s="63">
        <f t="shared" si="92"/>
        <v>0</v>
      </c>
      <c r="AN93" s="53">
        <f t="shared" si="93"/>
        <v>0</v>
      </c>
      <c r="AO93" s="54" t="str">
        <f t="shared" si="94"/>
        <v/>
      </c>
      <c r="AP93" s="85">
        <f t="shared" si="95"/>
        <v>0</v>
      </c>
      <c r="AQ93" s="63">
        <f t="shared" si="96"/>
        <v>0</v>
      </c>
      <c r="AR93" s="53">
        <f t="shared" si="97"/>
        <v>0</v>
      </c>
      <c r="AS93" s="54" t="str">
        <f t="shared" si="98"/>
        <v/>
      </c>
      <c r="AT93" s="85">
        <f t="shared" si="99"/>
        <v>0</v>
      </c>
      <c r="AU93" s="63">
        <f t="shared" si="100"/>
        <v>0</v>
      </c>
      <c r="AV93" s="53">
        <f t="shared" si="101"/>
        <v>0</v>
      </c>
      <c r="AW93" s="54" t="str">
        <f t="shared" si="102"/>
        <v/>
      </c>
      <c r="AX93" s="85">
        <f t="shared" si="103"/>
        <v>0</v>
      </c>
      <c r="AY93" s="63">
        <f t="shared" si="104"/>
        <v>0</v>
      </c>
      <c r="AZ93" s="53">
        <f t="shared" si="105"/>
        <v>0</v>
      </c>
      <c r="BA93" s="54" t="str">
        <f t="shared" si="106"/>
        <v/>
      </c>
      <c r="BB93" s="85">
        <f t="shared" si="107"/>
        <v>0</v>
      </c>
      <c r="BC93" s="63">
        <f t="shared" si="108"/>
        <v>0</v>
      </c>
      <c r="BD93" s="53">
        <f t="shared" si="109"/>
        <v>0</v>
      </c>
      <c r="BE93" s="54" t="str">
        <f t="shared" si="110"/>
        <v/>
      </c>
      <c r="BF93" s="85">
        <f t="shared" si="111"/>
        <v>0</v>
      </c>
      <c r="BG93" s="63">
        <f t="shared" si="112"/>
        <v>0</v>
      </c>
      <c r="BH93" s="53">
        <f t="shared" si="113"/>
        <v>0</v>
      </c>
      <c r="BI93" s="54" t="str">
        <f t="shared" si="114"/>
        <v/>
      </c>
      <c r="BJ93" s="85">
        <f t="shared" si="115"/>
        <v>0</v>
      </c>
      <c r="BK93" s="63">
        <f t="shared" si="116"/>
        <v>0</v>
      </c>
      <c r="BL93" s="53">
        <f t="shared" si="117"/>
        <v>0</v>
      </c>
      <c r="BM93" s="54" t="str">
        <f t="shared" si="118"/>
        <v/>
      </c>
      <c r="BN93" s="85">
        <f t="shared" si="119"/>
        <v>0</v>
      </c>
      <c r="BO93" s="63">
        <f t="shared" si="120"/>
        <v>0</v>
      </c>
      <c r="BP93" s="53">
        <f t="shared" si="121"/>
        <v>0</v>
      </c>
      <c r="BQ93" s="54" t="str">
        <f t="shared" si="122"/>
        <v/>
      </c>
      <c r="BR93" s="85">
        <f t="shared" si="123"/>
        <v>0</v>
      </c>
      <c r="BS93" s="60">
        <f t="shared" si="68"/>
        <v>0</v>
      </c>
      <c r="BT93" s="59">
        <f t="shared" si="69"/>
        <v>0</v>
      </c>
      <c r="BU93" s="57"/>
      <c r="BV93" s="44"/>
      <c r="BZ93" s="44"/>
      <c r="CA93" s="44"/>
      <c r="CB93" s="44"/>
      <c r="CC93" s="274">
        <f t="shared" si="125"/>
        <v>0</v>
      </c>
      <c r="CD93" s="280" t="str">
        <f t="shared" si="126"/>
        <v>청년외</v>
      </c>
      <c r="CE93" s="44"/>
    </row>
    <row r="94" spans="1:83" ht="16.5" hidden="1" customHeight="1">
      <c r="A94" s="23">
        <f t="shared" si="124"/>
        <v>90</v>
      </c>
      <c r="B94" s="143" t="s">
        <v>2</v>
      </c>
      <c r="C94" s="169"/>
      <c r="D94" s="170"/>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6"/>
        <v>0</v>
      </c>
      <c r="X94" s="53">
        <f t="shared" si="77"/>
        <v>0</v>
      </c>
      <c r="Y94" s="54" t="str">
        <f t="shared" si="78"/>
        <v/>
      </c>
      <c r="Z94" s="85">
        <f t="shared" si="79"/>
        <v>0</v>
      </c>
      <c r="AA94" s="63">
        <f t="shared" si="80"/>
        <v>0</v>
      </c>
      <c r="AB94" s="53">
        <f t="shared" si="81"/>
        <v>0</v>
      </c>
      <c r="AC94" s="54" t="str">
        <f t="shared" si="82"/>
        <v/>
      </c>
      <c r="AD94" s="85">
        <f t="shared" si="83"/>
        <v>0</v>
      </c>
      <c r="AE94" s="63">
        <f t="shared" si="84"/>
        <v>0</v>
      </c>
      <c r="AF94" s="53">
        <f t="shared" si="85"/>
        <v>0</v>
      </c>
      <c r="AG94" s="54" t="str">
        <f t="shared" si="86"/>
        <v/>
      </c>
      <c r="AH94" s="85">
        <f t="shared" si="87"/>
        <v>0</v>
      </c>
      <c r="AI94" s="63">
        <f t="shared" si="88"/>
        <v>0</v>
      </c>
      <c r="AJ94" s="53">
        <f t="shared" si="89"/>
        <v>0</v>
      </c>
      <c r="AK94" s="54" t="str">
        <f t="shared" si="90"/>
        <v/>
      </c>
      <c r="AL94" s="85">
        <f t="shared" si="91"/>
        <v>0</v>
      </c>
      <c r="AM94" s="63">
        <f t="shared" si="92"/>
        <v>0</v>
      </c>
      <c r="AN94" s="53">
        <f t="shared" si="93"/>
        <v>0</v>
      </c>
      <c r="AO94" s="54" t="str">
        <f t="shared" si="94"/>
        <v/>
      </c>
      <c r="AP94" s="85">
        <f t="shared" si="95"/>
        <v>0</v>
      </c>
      <c r="AQ94" s="63">
        <f t="shared" si="96"/>
        <v>0</v>
      </c>
      <c r="AR94" s="53">
        <f t="shared" si="97"/>
        <v>0</v>
      </c>
      <c r="AS94" s="54" t="str">
        <f t="shared" si="98"/>
        <v/>
      </c>
      <c r="AT94" s="85">
        <f t="shared" si="99"/>
        <v>0</v>
      </c>
      <c r="AU94" s="63">
        <f t="shared" si="100"/>
        <v>0</v>
      </c>
      <c r="AV94" s="53">
        <f t="shared" si="101"/>
        <v>0</v>
      </c>
      <c r="AW94" s="54" t="str">
        <f t="shared" si="102"/>
        <v/>
      </c>
      <c r="AX94" s="85">
        <f t="shared" si="103"/>
        <v>0</v>
      </c>
      <c r="AY94" s="63">
        <f t="shared" si="104"/>
        <v>0</v>
      </c>
      <c r="AZ94" s="53">
        <f t="shared" si="105"/>
        <v>0</v>
      </c>
      <c r="BA94" s="54" t="str">
        <f t="shared" si="106"/>
        <v/>
      </c>
      <c r="BB94" s="85">
        <f t="shared" si="107"/>
        <v>0</v>
      </c>
      <c r="BC94" s="63">
        <f t="shared" si="108"/>
        <v>0</v>
      </c>
      <c r="BD94" s="53">
        <f t="shared" si="109"/>
        <v>0</v>
      </c>
      <c r="BE94" s="54" t="str">
        <f t="shared" si="110"/>
        <v/>
      </c>
      <c r="BF94" s="85">
        <f t="shared" si="111"/>
        <v>0</v>
      </c>
      <c r="BG94" s="63">
        <f t="shared" si="112"/>
        <v>0</v>
      </c>
      <c r="BH94" s="53">
        <f t="shared" si="113"/>
        <v>0</v>
      </c>
      <c r="BI94" s="54" t="str">
        <f t="shared" si="114"/>
        <v/>
      </c>
      <c r="BJ94" s="85">
        <f t="shared" si="115"/>
        <v>0</v>
      </c>
      <c r="BK94" s="63">
        <f t="shared" si="116"/>
        <v>0</v>
      </c>
      <c r="BL94" s="53">
        <f t="shared" si="117"/>
        <v>0</v>
      </c>
      <c r="BM94" s="54" t="str">
        <f t="shared" si="118"/>
        <v/>
      </c>
      <c r="BN94" s="85">
        <f t="shared" si="119"/>
        <v>0</v>
      </c>
      <c r="BO94" s="63">
        <f t="shared" si="120"/>
        <v>0</v>
      </c>
      <c r="BP94" s="53">
        <f t="shared" si="121"/>
        <v>0</v>
      </c>
      <c r="BQ94" s="54" t="str">
        <f t="shared" si="122"/>
        <v/>
      </c>
      <c r="BR94" s="85">
        <f t="shared" si="123"/>
        <v>0</v>
      </c>
      <c r="BS94" s="60">
        <f t="shared" si="68"/>
        <v>0</v>
      </c>
      <c r="BT94" s="59">
        <f t="shared" si="69"/>
        <v>0</v>
      </c>
      <c r="BU94" s="57"/>
      <c r="BV94" s="44"/>
      <c r="BZ94" s="44"/>
      <c r="CA94" s="44"/>
      <c r="CB94" s="44"/>
      <c r="CC94" s="274">
        <f t="shared" si="125"/>
        <v>0</v>
      </c>
      <c r="CD94" s="280" t="str">
        <f t="shared" si="126"/>
        <v>청년외</v>
      </c>
      <c r="CE94" s="44"/>
    </row>
    <row r="95" spans="1:83" ht="16.5" hidden="1" customHeight="1">
      <c r="A95" s="23">
        <f t="shared" si="124"/>
        <v>91</v>
      </c>
      <c r="B95" s="143" t="s">
        <v>3</v>
      </c>
      <c r="C95" s="171"/>
      <c r="D95" s="170"/>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6"/>
        <v>0</v>
      </c>
      <c r="X95" s="53">
        <f t="shared" si="77"/>
        <v>0</v>
      </c>
      <c r="Y95" s="54" t="str">
        <f t="shared" si="78"/>
        <v/>
      </c>
      <c r="Z95" s="85">
        <f t="shared" si="79"/>
        <v>0</v>
      </c>
      <c r="AA95" s="63">
        <f t="shared" si="80"/>
        <v>0</v>
      </c>
      <c r="AB95" s="53">
        <f t="shared" si="81"/>
        <v>0</v>
      </c>
      <c r="AC95" s="54" t="str">
        <f t="shared" si="82"/>
        <v/>
      </c>
      <c r="AD95" s="85">
        <f t="shared" si="83"/>
        <v>0</v>
      </c>
      <c r="AE95" s="63">
        <f t="shared" si="84"/>
        <v>0</v>
      </c>
      <c r="AF95" s="53">
        <f t="shared" si="85"/>
        <v>0</v>
      </c>
      <c r="AG95" s="54" t="str">
        <f t="shared" si="86"/>
        <v/>
      </c>
      <c r="AH95" s="85">
        <f t="shared" si="87"/>
        <v>0</v>
      </c>
      <c r="AI95" s="63">
        <f t="shared" si="88"/>
        <v>0</v>
      </c>
      <c r="AJ95" s="53">
        <f t="shared" si="89"/>
        <v>0</v>
      </c>
      <c r="AK95" s="54" t="str">
        <f t="shared" si="90"/>
        <v/>
      </c>
      <c r="AL95" s="85">
        <f t="shared" si="91"/>
        <v>0</v>
      </c>
      <c r="AM95" s="63">
        <f t="shared" si="92"/>
        <v>0</v>
      </c>
      <c r="AN95" s="53">
        <f t="shared" si="93"/>
        <v>0</v>
      </c>
      <c r="AO95" s="54" t="str">
        <f t="shared" si="94"/>
        <v/>
      </c>
      <c r="AP95" s="85">
        <f t="shared" si="95"/>
        <v>0</v>
      </c>
      <c r="AQ95" s="63">
        <f t="shared" si="96"/>
        <v>0</v>
      </c>
      <c r="AR95" s="53">
        <f t="shared" si="97"/>
        <v>0</v>
      </c>
      <c r="AS95" s="54" t="str">
        <f t="shared" si="98"/>
        <v/>
      </c>
      <c r="AT95" s="85">
        <f t="shared" si="99"/>
        <v>0</v>
      </c>
      <c r="AU95" s="63">
        <f t="shared" si="100"/>
        <v>0</v>
      </c>
      <c r="AV95" s="53">
        <f t="shared" si="101"/>
        <v>0</v>
      </c>
      <c r="AW95" s="54" t="str">
        <f t="shared" si="102"/>
        <v/>
      </c>
      <c r="AX95" s="85">
        <f t="shared" si="103"/>
        <v>0</v>
      </c>
      <c r="AY95" s="63">
        <f t="shared" si="104"/>
        <v>0</v>
      </c>
      <c r="AZ95" s="53">
        <f t="shared" si="105"/>
        <v>0</v>
      </c>
      <c r="BA95" s="54" t="str">
        <f t="shared" si="106"/>
        <v/>
      </c>
      <c r="BB95" s="85">
        <f t="shared" si="107"/>
        <v>0</v>
      </c>
      <c r="BC95" s="63">
        <f t="shared" si="108"/>
        <v>0</v>
      </c>
      <c r="BD95" s="53">
        <f t="shared" si="109"/>
        <v>0</v>
      </c>
      <c r="BE95" s="54" t="str">
        <f t="shared" si="110"/>
        <v/>
      </c>
      <c r="BF95" s="85">
        <f t="shared" si="111"/>
        <v>0</v>
      </c>
      <c r="BG95" s="63">
        <f t="shared" si="112"/>
        <v>0</v>
      </c>
      <c r="BH95" s="53">
        <f t="shared" si="113"/>
        <v>0</v>
      </c>
      <c r="BI95" s="54" t="str">
        <f t="shared" si="114"/>
        <v/>
      </c>
      <c r="BJ95" s="85">
        <f t="shared" si="115"/>
        <v>0</v>
      </c>
      <c r="BK95" s="63">
        <f t="shared" si="116"/>
        <v>0</v>
      </c>
      <c r="BL95" s="53">
        <f t="shared" si="117"/>
        <v>0</v>
      </c>
      <c r="BM95" s="54" t="str">
        <f t="shared" si="118"/>
        <v/>
      </c>
      <c r="BN95" s="85">
        <f t="shared" si="119"/>
        <v>0</v>
      </c>
      <c r="BO95" s="63">
        <f t="shared" si="120"/>
        <v>0</v>
      </c>
      <c r="BP95" s="53">
        <f t="shared" si="121"/>
        <v>0</v>
      </c>
      <c r="BQ95" s="54" t="str">
        <f t="shared" si="122"/>
        <v/>
      </c>
      <c r="BR95" s="85">
        <f t="shared" si="123"/>
        <v>0</v>
      </c>
      <c r="BS95" s="60">
        <f t="shared" si="68"/>
        <v>0</v>
      </c>
      <c r="BT95" s="59">
        <f t="shared" si="69"/>
        <v>0</v>
      </c>
      <c r="BU95" s="57"/>
      <c r="BV95" s="44"/>
      <c r="BZ95" s="44"/>
      <c r="CA95" s="44"/>
      <c r="CB95" s="44"/>
      <c r="CC95" s="274">
        <f t="shared" si="125"/>
        <v>0</v>
      </c>
      <c r="CD95" s="280" t="str">
        <f t="shared" si="126"/>
        <v>청년외</v>
      </c>
      <c r="CE95" s="44"/>
    </row>
    <row r="96" spans="1:83" ht="16.5" hidden="1" customHeight="1">
      <c r="A96" s="23">
        <f t="shared" si="124"/>
        <v>92</v>
      </c>
      <c r="B96" s="143" t="s">
        <v>1</v>
      </c>
      <c r="C96" s="169"/>
      <c r="D96" s="170"/>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6"/>
        <v>0</v>
      </c>
      <c r="X96" s="53">
        <f t="shared" si="77"/>
        <v>0</v>
      </c>
      <c r="Y96" s="54" t="str">
        <f t="shared" si="78"/>
        <v/>
      </c>
      <c r="Z96" s="85">
        <f t="shared" si="79"/>
        <v>0</v>
      </c>
      <c r="AA96" s="63">
        <f t="shared" si="80"/>
        <v>0</v>
      </c>
      <c r="AB96" s="53">
        <f t="shared" si="81"/>
        <v>0</v>
      </c>
      <c r="AC96" s="54" t="str">
        <f t="shared" si="82"/>
        <v/>
      </c>
      <c r="AD96" s="85">
        <f t="shared" si="83"/>
        <v>0</v>
      </c>
      <c r="AE96" s="63">
        <f t="shared" si="84"/>
        <v>0</v>
      </c>
      <c r="AF96" s="53">
        <f t="shared" si="85"/>
        <v>0</v>
      </c>
      <c r="AG96" s="54" t="str">
        <f t="shared" si="86"/>
        <v/>
      </c>
      <c r="AH96" s="85">
        <f t="shared" si="87"/>
        <v>0</v>
      </c>
      <c r="AI96" s="63">
        <f t="shared" si="88"/>
        <v>0</v>
      </c>
      <c r="AJ96" s="53">
        <f t="shared" si="89"/>
        <v>0</v>
      </c>
      <c r="AK96" s="54" t="str">
        <f t="shared" si="90"/>
        <v/>
      </c>
      <c r="AL96" s="85">
        <f t="shared" si="91"/>
        <v>0</v>
      </c>
      <c r="AM96" s="63">
        <f t="shared" si="92"/>
        <v>0</v>
      </c>
      <c r="AN96" s="53">
        <f t="shared" si="93"/>
        <v>0</v>
      </c>
      <c r="AO96" s="54" t="str">
        <f t="shared" si="94"/>
        <v/>
      </c>
      <c r="AP96" s="85">
        <f t="shared" si="95"/>
        <v>0</v>
      </c>
      <c r="AQ96" s="63">
        <f t="shared" si="96"/>
        <v>0</v>
      </c>
      <c r="AR96" s="53">
        <f t="shared" si="97"/>
        <v>0</v>
      </c>
      <c r="AS96" s="54" t="str">
        <f t="shared" si="98"/>
        <v/>
      </c>
      <c r="AT96" s="85">
        <f t="shared" si="99"/>
        <v>0</v>
      </c>
      <c r="AU96" s="63">
        <f t="shared" si="100"/>
        <v>0</v>
      </c>
      <c r="AV96" s="53">
        <f t="shared" si="101"/>
        <v>0</v>
      </c>
      <c r="AW96" s="54" t="str">
        <f t="shared" si="102"/>
        <v/>
      </c>
      <c r="AX96" s="85">
        <f t="shared" si="103"/>
        <v>0</v>
      </c>
      <c r="AY96" s="63">
        <f t="shared" si="104"/>
        <v>0</v>
      </c>
      <c r="AZ96" s="53">
        <f t="shared" si="105"/>
        <v>0</v>
      </c>
      <c r="BA96" s="54" t="str">
        <f t="shared" si="106"/>
        <v/>
      </c>
      <c r="BB96" s="85">
        <f t="shared" si="107"/>
        <v>0</v>
      </c>
      <c r="BC96" s="63">
        <f t="shared" si="108"/>
        <v>0</v>
      </c>
      <c r="BD96" s="53">
        <f t="shared" si="109"/>
        <v>0</v>
      </c>
      <c r="BE96" s="54" t="str">
        <f t="shared" si="110"/>
        <v/>
      </c>
      <c r="BF96" s="85">
        <f t="shared" si="111"/>
        <v>0</v>
      </c>
      <c r="BG96" s="63">
        <f t="shared" si="112"/>
        <v>0</v>
      </c>
      <c r="BH96" s="53">
        <f t="shared" si="113"/>
        <v>0</v>
      </c>
      <c r="BI96" s="54" t="str">
        <f t="shared" si="114"/>
        <v/>
      </c>
      <c r="BJ96" s="85">
        <f t="shared" si="115"/>
        <v>0</v>
      </c>
      <c r="BK96" s="63">
        <f t="shared" si="116"/>
        <v>0</v>
      </c>
      <c r="BL96" s="53">
        <f t="shared" si="117"/>
        <v>0</v>
      </c>
      <c r="BM96" s="54" t="str">
        <f t="shared" si="118"/>
        <v/>
      </c>
      <c r="BN96" s="85">
        <f t="shared" si="119"/>
        <v>0</v>
      </c>
      <c r="BO96" s="63">
        <f t="shared" si="120"/>
        <v>0</v>
      </c>
      <c r="BP96" s="53">
        <f t="shared" si="121"/>
        <v>0</v>
      </c>
      <c r="BQ96" s="54" t="str">
        <f t="shared" si="122"/>
        <v/>
      </c>
      <c r="BR96" s="85">
        <f t="shared" si="123"/>
        <v>0</v>
      </c>
      <c r="BS96" s="60">
        <f t="shared" si="68"/>
        <v>0</v>
      </c>
      <c r="BT96" s="59">
        <f t="shared" si="69"/>
        <v>0</v>
      </c>
      <c r="BU96" s="57"/>
      <c r="BV96" s="44"/>
      <c r="BZ96" s="44"/>
      <c r="CA96" s="44"/>
      <c r="CB96" s="44"/>
      <c r="CC96" s="274">
        <f t="shared" si="125"/>
        <v>0</v>
      </c>
      <c r="CD96" s="280" t="str">
        <f t="shared" si="126"/>
        <v>청년외</v>
      </c>
      <c r="CE96" s="44"/>
    </row>
    <row r="97" spans="1:87" ht="16.5" hidden="1" customHeight="1" thickBot="1">
      <c r="A97" s="23">
        <f t="shared" si="124"/>
        <v>93</v>
      </c>
      <c r="B97" s="143" t="s">
        <v>4</v>
      </c>
      <c r="C97" s="169"/>
      <c r="D97" s="170"/>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6"/>
        <v>0</v>
      </c>
      <c r="X97" s="53">
        <f t="shared" si="77"/>
        <v>0</v>
      </c>
      <c r="Y97" s="54" t="str">
        <f t="shared" si="78"/>
        <v/>
      </c>
      <c r="Z97" s="85">
        <f t="shared" si="79"/>
        <v>0</v>
      </c>
      <c r="AA97" s="63">
        <f t="shared" si="80"/>
        <v>0</v>
      </c>
      <c r="AB97" s="53">
        <f t="shared" si="81"/>
        <v>0</v>
      </c>
      <c r="AC97" s="54" t="str">
        <f t="shared" si="82"/>
        <v/>
      </c>
      <c r="AD97" s="85">
        <f t="shared" si="83"/>
        <v>0</v>
      </c>
      <c r="AE97" s="63">
        <f t="shared" si="84"/>
        <v>0</v>
      </c>
      <c r="AF97" s="53">
        <f t="shared" si="85"/>
        <v>0</v>
      </c>
      <c r="AG97" s="54" t="str">
        <f t="shared" si="86"/>
        <v/>
      </c>
      <c r="AH97" s="85">
        <f t="shared" si="87"/>
        <v>0</v>
      </c>
      <c r="AI97" s="63">
        <f t="shared" si="88"/>
        <v>0</v>
      </c>
      <c r="AJ97" s="53">
        <f t="shared" si="89"/>
        <v>0</v>
      </c>
      <c r="AK97" s="54" t="str">
        <f t="shared" si="90"/>
        <v/>
      </c>
      <c r="AL97" s="85">
        <f t="shared" si="91"/>
        <v>0</v>
      </c>
      <c r="AM97" s="63">
        <f t="shared" si="92"/>
        <v>0</v>
      </c>
      <c r="AN97" s="53">
        <f t="shared" si="93"/>
        <v>0</v>
      </c>
      <c r="AO97" s="54" t="str">
        <f t="shared" si="94"/>
        <v/>
      </c>
      <c r="AP97" s="85">
        <f t="shared" si="95"/>
        <v>0</v>
      </c>
      <c r="AQ97" s="63">
        <f t="shared" si="96"/>
        <v>0</v>
      </c>
      <c r="AR97" s="53">
        <f t="shared" si="97"/>
        <v>0</v>
      </c>
      <c r="AS97" s="54" t="str">
        <f t="shared" si="98"/>
        <v/>
      </c>
      <c r="AT97" s="85">
        <f t="shared" si="99"/>
        <v>0</v>
      </c>
      <c r="AU97" s="63">
        <f t="shared" si="100"/>
        <v>0</v>
      </c>
      <c r="AV97" s="53">
        <f t="shared" si="101"/>
        <v>0</v>
      </c>
      <c r="AW97" s="54" t="str">
        <f t="shared" si="102"/>
        <v/>
      </c>
      <c r="AX97" s="85">
        <f t="shared" si="103"/>
        <v>0</v>
      </c>
      <c r="AY97" s="63">
        <f t="shared" si="104"/>
        <v>0</v>
      </c>
      <c r="AZ97" s="53">
        <f t="shared" si="105"/>
        <v>0</v>
      </c>
      <c r="BA97" s="54" t="str">
        <f t="shared" si="106"/>
        <v/>
      </c>
      <c r="BB97" s="85">
        <f t="shared" si="107"/>
        <v>0</v>
      </c>
      <c r="BC97" s="63">
        <f t="shared" si="108"/>
        <v>0</v>
      </c>
      <c r="BD97" s="53">
        <f t="shared" si="109"/>
        <v>0</v>
      </c>
      <c r="BE97" s="54" t="str">
        <f t="shared" si="110"/>
        <v/>
      </c>
      <c r="BF97" s="85">
        <f t="shared" si="111"/>
        <v>0</v>
      </c>
      <c r="BG97" s="63">
        <f t="shared" si="112"/>
        <v>0</v>
      </c>
      <c r="BH97" s="53">
        <f t="shared" si="113"/>
        <v>0</v>
      </c>
      <c r="BI97" s="54" t="str">
        <f t="shared" si="114"/>
        <v/>
      </c>
      <c r="BJ97" s="85">
        <f t="shared" si="115"/>
        <v>0</v>
      </c>
      <c r="BK97" s="63">
        <f t="shared" si="116"/>
        <v>0</v>
      </c>
      <c r="BL97" s="53">
        <f t="shared" si="117"/>
        <v>0</v>
      </c>
      <c r="BM97" s="54" t="str">
        <f t="shared" si="118"/>
        <v/>
      </c>
      <c r="BN97" s="85">
        <f t="shared" si="119"/>
        <v>0</v>
      </c>
      <c r="BO97" s="63">
        <f t="shared" si="120"/>
        <v>0</v>
      </c>
      <c r="BP97" s="53">
        <f t="shared" si="121"/>
        <v>0</v>
      </c>
      <c r="BQ97" s="54" t="str">
        <f t="shared" si="122"/>
        <v/>
      </c>
      <c r="BR97" s="85">
        <f t="shared" si="123"/>
        <v>0</v>
      </c>
      <c r="BS97" s="60">
        <f t="shared" si="68"/>
        <v>0</v>
      </c>
      <c r="BT97" s="59">
        <f t="shared" si="69"/>
        <v>0</v>
      </c>
      <c r="BU97" s="57"/>
      <c r="BV97" s="44"/>
      <c r="BZ97" s="44"/>
      <c r="CA97" s="44"/>
      <c r="CB97" s="44"/>
      <c r="CC97" s="274">
        <f t="shared" si="125"/>
        <v>0</v>
      </c>
      <c r="CD97" s="280" t="str">
        <f t="shared" si="126"/>
        <v>청년외</v>
      </c>
      <c r="CE97" s="44"/>
    </row>
    <row r="98" spans="1:87" ht="16.5" hidden="1" customHeight="1">
      <c r="A98" s="23">
        <f t="shared" si="124"/>
        <v>94</v>
      </c>
      <c r="B98" s="143" t="s">
        <v>5</v>
      </c>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6"/>
        <v>0</v>
      </c>
      <c r="X98" s="53">
        <f t="shared" si="77"/>
        <v>0</v>
      </c>
      <c r="Y98" s="54" t="str">
        <f t="shared" si="78"/>
        <v/>
      </c>
      <c r="Z98" s="85">
        <f t="shared" si="79"/>
        <v>0</v>
      </c>
      <c r="AA98" s="63">
        <f t="shared" si="80"/>
        <v>0</v>
      </c>
      <c r="AB98" s="53">
        <f t="shared" si="81"/>
        <v>0</v>
      </c>
      <c r="AC98" s="54" t="str">
        <f t="shared" si="82"/>
        <v/>
      </c>
      <c r="AD98" s="85">
        <f t="shared" si="83"/>
        <v>0</v>
      </c>
      <c r="AE98" s="63">
        <f t="shared" si="84"/>
        <v>0</v>
      </c>
      <c r="AF98" s="53">
        <f t="shared" si="85"/>
        <v>0</v>
      </c>
      <c r="AG98" s="54" t="str">
        <f t="shared" si="86"/>
        <v/>
      </c>
      <c r="AH98" s="85">
        <f t="shared" si="87"/>
        <v>0</v>
      </c>
      <c r="AI98" s="63">
        <f t="shared" si="88"/>
        <v>0</v>
      </c>
      <c r="AJ98" s="53">
        <f t="shared" si="89"/>
        <v>0</v>
      </c>
      <c r="AK98" s="54" t="str">
        <f t="shared" si="90"/>
        <v/>
      </c>
      <c r="AL98" s="85">
        <f t="shared" si="91"/>
        <v>0</v>
      </c>
      <c r="AM98" s="63">
        <f t="shared" si="92"/>
        <v>0</v>
      </c>
      <c r="AN98" s="53">
        <f t="shared" si="93"/>
        <v>0</v>
      </c>
      <c r="AO98" s="54" t="str">
        <f t="shared" si="94"/>
        <v/>
      </c>
      <c r="AP98" s="85">
        <f t="shared" si="95"/>
        <v>0</v>
      </c>
      <c r="AQ98" s="63">
        <f t="shared" si="96"/>
        <v>0</v>
      </c>
      <c r="AR98" s="53">
        <f t="shared" si="97"/>
        <v>0</v>
      </c>
      <c r="AS98" s="54" t="str">
        <f t="shared" si="98"/>
        <v/>
      </c>
      <c r="AT98" s="85">
        <f t="shared" si="99"/>
        <v>0</v>
      </c>
      <c r="AU98" s="63">
        <f t="shared" si="100"/>
        <v>0</v>
      </c>
      <c r="AV98" s="53">
        <f t="shared" si="101"/>
        <v>0</v>
      </c>
      <c r="AW98" s="54" t="str">
        <f t="shared" si="102"/>
        <v/>
      </c>
      <c r="AX98" s="85">
        <f t="shared" si="103"/>
        <v>0</v>
      </c>
      <c r="AY98" s="63">
        <f t="shared" si="104"/>
        <v>0</v>
      </c>
      <c r="AZ98" s="53">
        <f t="shared" si="105"/>
        <v>0</v>
      </c>
      <c r="BA98" s="54" t="str">
        <f t="shared" si="106"/>
        <v/>
      </c>
      <c r="BB98" s="85">
        <f t="shared" si="107"/>
        <v>0</v>
      </c>
      <c r="BC98" s="63">
        <f t="shared" si="108"/>
        <v>0</v>
      </c>
      <c r="BD98" s="53">
        <f t="shared" si="109"/>
        <v>0</v>
      </c>
      <c r="BE98" s="54" t="str">
        <f t="shared" si="110"/>
        <v/>
      </c>
      <c r="BF98" s="85">
        <f t="shared" si="111"/>
        <v>0</v>
      </c>
      <c r="BG98" s="63">
        <f t="shared" si="112"/>
        <v>0</v>
      </c>
      <c r="BH98" s="53">
        <f t="shared" si="113"/>
        <v>0</v>
      </c>
      <c r="BI98" s="54" t="str">
        <f t="shared" si="114"/>
        <v/>
      </c>
      <c r="BJ98" s="85">
        <f t="shared" si="115"/>
        <v>0</v>
      </c>
      <c r="BK98" s="63">
        <f t="shared" si="116"/>
        <v>0</v>
      </c>
      <c r="BL98" s="53">
        <f t="shared" si="117"/>
        <v>0</v>
      </c>
      <c r="BM98" s="54" t="str">
        <f t="shared" si="118"/>
        <v/>
      </c>
      <c r="BN98" s="85">
        <f t="shared" si="119"/>
        <v>0</v>
      </c>
      <c r="BO98" s="63">
        <f t="shared" si="120"/>
        <v>0</v>
      </c>
      <c r="BP98" s="53">
        <f t="shared" si="121"/>
        <v>0</v>
      </c>
      <c r="BQ98" s="54" t="str">
        <f t="shared" si="122"/>
        <v/>
      </c>
      <c r="BR98" s="85">
        <f t="shared" si="123"/>
        <v>0</v>
      </c>
      <c r="BS98" s="60">
        <f t="shared" si="68"/>
        <v>0</v>
      </c>
      <c r="BT98" s="59">
        <f t="shared" si="69"/>
        <v>0</v>
      </c>
      <c r="BU98" s="57"/>
      <c r="BV98" s="44"/>
      <c r="BZ98" s="44"/>
      <c r="CA98" s="44"/>
      <c r="CB98" s="44"/>
      <c r="CC98" s="274">
        <f t="shared" si="125"/>
        <v>0</v>
      </c>
      <c r="CD98" s="280" t="str">
        <f t="shared" si="126"/>
        <v>청년외</v>
      </c>
      <c r="CE98" s="44"/>
    </row>
    <row r="99" spans="1:87" ht="16.5" hidden="1" customHeight="1">
      <c r="A99" s="23">
        <f t="shared" si="124"/>
        <v>95</v>
      </c>
      <c r="B99" s="143" t="s">
        <v>6</v>
      </c>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6"/>
        <v>0</v>
      </c>
      <c r="X99" s="53">
        <f t="shared" si="77"/>
        <v>0</v>
      </c>
      <c r="Y99" s="54" t="str">
        <f t="shared" si="78"/>
        <v/>
      </c>
      <c r="Z99" s="85">
        <f t="shared" si="79"/>
        <v>0</v>
      </c>
      <c r="AA99" s="63">
        <f t="shared" si="80"/>
        <v>0</v>
      </c>
      <c r="AB99" s="53">
        <f t="shared" si="81"/>
        <v>0</v>
      </c>
      <c r="AC99" s="54" t="str">
        <f t="shared" si="82"/>
        <v/>
      </c>
      <c r="AD99" s="85">
        <f t="shared" si="83"/>
        <v>0</v>
      </c>
      <c r="AE99" s="63">
        <f t="shared" si="84"/>
        <v>0</v>
      </c>
      <c r="AF99" s="53">
        <f t="shared" si="85"/>
        <v>0</v>
      </c>
      <c r="AG99" s="54" t="str">
        <f t="shared" si="86"/>
        <v/>
      </c>
      <c r="AH99" s="85">
        <f t="shared" si="87"/>
        <v>0</v>
      </c>
      <c r="AI99" s="63">
        <f t="shared" si="88"/>
        <v>0</v>
      </c>
      <c r="AJ99" s="53">
        <f t="shared" si="89"/>
        <v>0</v>
      </c>
      <c r="AK99" s="54" t="str">
        <f t="shared" si="90"/>
        <v/>
      </c>
      <c r="AL99" s="85">
        <f t="shared" si="91"/>
        <v>0</v>
      </c>
      <c r="AM99" s="63">
        <f t="shared" si="92"/>
        <v>0</v>
      </c>
      <c r="AN99" s="53">
        <f t="shared" si="93"/>
        <v>0</v>
      </c>
      <c r="AO99" s="54" t="str">
        <f t="shared" si="94"/>
        <v/>
      </c>
      <c r="AP99" s="85">
        <f t="shared" si="95"/>
        <v>0</v>
      </c>
      <c r="AQ99" s="63">
        <f t="shared" si="96"/>
        <v>0</v>
      </c>
      <c r="AR99" s="53">
        <f t="shared" si="97"/>
        <v>0</v>
      </c>
      <c r="AS99" s="54" t="str">
        <f t="shared" si="98"/>
        <v/>
      </c>
      <c r="AT99" s="85">
        <f t="shared" si="99"/>
        <v>0</v>
      </c>
      <c r="AU99" s="63">
        <f t="shared" si="100"/>
        <v>0</v>
      </c>
      <c r="AV99" s="53">
        <f t="shared" si="101"/>
        <v>0</v>
      </c>
      <c r="AW99" s="54" t="str">
        <f t="shared" si="102"/>
        <v/>
      </c>
      <c r="AX99" s="85">
        <f t="shared" si="103"/>
        <v>0</v>
      </c>
      <c r="AY99" s="63">
        <f t="shared" si="104"/>
        <v>0</v>
      </c>
      <c r="AZ99" s="53">
        <f t="shared" si="105"/>
        <v>0</v>
      </c>
      <c r="BA99" s="54" t="str">
        <f t="shared" si="106"/>
        <v/>
      </c>
      <c r="BB99" s="85">
        <f t="shared" si="107"/>
        <v>0</v>
      </c>
      <c r="BC99" s="63">
        <f t="shared" si="108"/>
        <v>0</v>
      </c>
      <c r="BD99" s="53">
        <f t="shared" si="109"/>
        <v>0</v>
      </c>
      <c r="BE99" s="54" t="str">
        <f t="shared" si="110"/>
        <v/>
      </c>
      <c r="BF99" s="85">
        <f t="shared" si="111"/>
        <v>0</v>
      </c>
      <c r="BG99" s="63">
        <f t="shared" si="112"/>
        <v>0</v>
      </c>
      <c r="BH99" s="53">
        <f t="shared" si="113"/>
        <v>0</v>
      </c>
      <c r="BI99" s="54" t="str">
        <f t="shared" si="114"/>
        <v/>
      </c>
      <c r="BJ99" s="85">
        <f t="shared" si="115"/>
        <v>0</v>
      </c>
      <c r="BK99" s="63">
        <f t="shared" si="116"/>
        <v>0</v>
      </c>
      <c r="BL99" s="53">
        <f t="shared" si="117"/>
        <v>0</v>
      </c>
      <c r="BM99" s="54" t="str">
        <f t="shared" si="118"/>
        <v/>
      </c>
      <c r="BN99" s="85">
        <f t="shared" si="119"/>
        <v>0</v>
      </c>
      <c r="BO99" s="63">
        <f t="shared" si="120"/>
        <v>0</v>
      </c>
      <c r="BP99" s="53">
        <f t="shared" si="121"/>
        <v>0</v>
      </c>
      <c r="BQ99" s="54" t="str">
        <f t="shared" si="122"/>
        <v/>
      </c>
      <c r="BR99" s="85">
        <f t="shared" si="123"/>
        <v>0</v>
      </c>
      <c r="BS99" s="60">
        <f t="shared" si="68"/>
        <v>0</v>
      </c>
      <c r="BT99" s="59">
        <f t="shared" si="69"/>
        <v>0</v>
      </c>
      <c r="BU99" s="57"/>
      <c r="BV99" s="44"/>
      <c r="BZ99" s="44"/>
      <c r="CA99" s="44"/>
      <c r="CB99" s="44"/>
      <c r="CC99" s="274">
        <f t="shared" si="125"/>
        <v>0</v>
      </c>
      <c r="CD99" s="280" t="str">
        <f t="shared" si="126"/>
        <v>청년외</v>
      </c>
      <c r="CE99" s="44"/>
    </row>
    <row r="100" spans="1:87" ht="16.5" hidden="1" customHeight="1">
      <c r="A100" s="23">
        <f t="shared" si="124"/>
        <v>96</v>
      </c>
      <c r="B100" s="143" t="s">
        <v>7</v>
      </c>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6"/>
        <v>0</v>
      </c>
      <c r="X100" s="53">
        <f t="shared" si="77"/>
        <v>0</v>
      </c>
      <c r="Y100" s="54" t="str">
        <f t="shared" si="78"/>
        <v/>
      </c>
      <c r="Z100" s="85">
        <f t="shared" si="79"/>
        <v>0</v>
      </c>
      <c r="AA100" s="63">
        <f t="shared" si="80"/>
        <v>0</v>
      </c>
      <c r="AB100" s="53">
        <f t="shared" si="81"/>
        <v>0</v>
      </c>
      <c r="AC100" s="54" t="str">
        <f t="shared" si="82"/>
        <v/>
      </c>
      <c r="AD100" s="85">
        <f t="shared" si="83"/>
        <v>0</v>
      </c>
      <c r="AE100" s="63">
        <f t="shared" si="84"/>
        <v>0</v>
      </c>
      <c r="AF100" s="53">
        <f t="shared" si="85"/>
        <v>0</v>
      </c>
      <c r="AG100" s="54" t="str">
        <f t="shared" si="86"/>
        <v/>
      </c>
      <c r="AH100" s="85">
        <f t="shared" si="87"/>
        <v>0</v>
      </c>
      <c r="AI100" s="63">
        <f t="shared" si="88"/>
        <v>0</v>
      </c>
      <c r="AJ100" s="53">
        <f t="shared" si="89"/>
        <v>0</v>
      </c>
      <c r="AK100" s="54" t="str">
        <f t="shared" si="90"/>
        <v/>
      </c>
      <c r="AL100" s="85">
        <f t="shared" si="91"/>
        <v>0</v>
      </c>
      <c r="AM100" s="63">
        <f t="shared" si="92"/>
        <v>0</v>
      </c>
      <c r="AN100" s="53">
        <f t="shared" si="93"/>
        <v>0</v>
      </c>
      <c r="AO100" s="54" t="str">
        <f t="shared" si="94"/>
        <v/>
      </c>
      <c r="AP100" s="85">
        <f t="shared" si="95"/>
        <v>0</v>
      </c>
      <c r="AQ100" s="63">
        <f t="shared" si="96"/>
        <v>0</v>
      </c>
      <c r="AR100" s="53">
        <f t="shared" si="97"/>
        <v>0</v>
      </c>
      <c r="AS100" s="54" t="str">
        <f t="shared" si="98"/>
        <v/>
      </c>
      <c r="AT100" s="85">
        <f t="shared" si="99"/>
        <v>0</v>
      </c>
      <c r="AU100" s="63">
        <f t="shared" si="100"/>
        <v>0</v>
      </c>
      <c r="AV100" s="53">
        <f t="shared" si="101"/>
        <v>0</v>
      </c>
      <c r="AW100" s="54" t="str">
        <f t="shared" si="102"/>
        <v/>
      </c>
      <c r="AX100" s="85">
        <f t="shared" si="103"/>
        <v>0</v>
      </c>
      <c r="AY100" s="63">
        <f t="shared" si="104"/>
        <v>0</v>
      </c>
      <c r="AZ100" s="53">
        <f t="shared" si="105"/>
        <v>0</v>
      </c>
      <c r="BA100" s="54" t="str">
        <f t="shared" si="106"/>
        <v/>
      </c>
      <c r="BB100" s="85">
        <f t="shared" si="107"/>
        <v>0</v>
      </c>
      <c r="BC100" s="63">
        <f t="shared" si="108"/>
        <v>0</v>
      </c>
      <c r="BD100" s="53">
        <f t="shared" si="109"/>
        <v>0</v>
      </c>
      <c r="BE100" s="54" t="str">
        <f t="shared" si="110"/>
        <v/>
      </c>
      <c r="BF100" s="85">
        <f t="shared" si="111"/>
        <v>0</v>
      </c>
      <c r="BG100" s="63">
        <f t="shared" si="112"/>
        <v>0</v>
      </c>
      <c r="BH100" s="53">
        <f t="shared" si="113"/>
        <v>0</v>
      </c>
      <c r="BI100" s="54" t="str">
        <f t="shared" si="114"/>
        <v/>
      </c>
      <c r="BJ100" s="85">
        <f t="shared" si="115"/>
        <v>0</v>
      </c>
      <c r="BK100" s="63">
        <f t="shared" si="116"/>
        <v>0</v>
      </c>
      <c r="BL100" s="53">
        <f t="shared" si="117"/>
        <v>0</v>
      </c>
      <c r="BM100" s="54" t="str">
        <f t="shared" si="118"/>
        <v/>
      </c>
      <c r="BN100" s="85">
        <f t="shared" si="119"/>
        <v>0</v>
      </c>
      <c r="BO100" s="63">
        <f t="shared" si="120"/>
        <v>0</v>
      </c>
      <c r="BP100" s="53">
        <f t="shared" si="121"/>
        <v>0</v>
      </c>
      <c r="BQ100" s="54" t="str">
        <f t="shared" si="122"/>
        <v/>
      </c>
      <c r="BR100" s="85">
        <f t="shared" si="123"/>
        <v>0</v>
      </c>
      <c r="BS100" s="60">
        <f t="shared" si="68"/>
        <v>0</v>
      </c>
      <c r="BT100" s="59">
        <f t="shared" si="69"/>
        <v>0</v>
      </c>
      <c r="BU100" s="57"/>
      <c r="BV100" s="44"/>
      <c r="BZ100" s="44"/>
      <c r="CA100" s="44"/>
      <c r="CB100" s="44"/>
      <c r="CC100" s="274">
        <f t="shared" si="125"/>
        <v>0</v>
      </c>
      <c r="CD100" s="280" t="str">
        <f t="shared" si="126"/>
        <v>청년외</v>
      </c>
      <c r="CE100" s="44"/>
    </row>
    <row r="101" spans="1:87" ht="16.5" hidden="1" customHeight="1">
      <c r="A101" s="23">
        <f t="shared" si="124"/>
        <v>97</v>
      </c>
      <c r="B101" s="143" t="s">
        <v>2</v>
      </c>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6"/>
        <v>0</v>
      </c>
      <c r="X101" s="53">
        <f t="shared" si="77"/>
        <v>0</v>
      </c>
      <c r="Y101" s="54" t="str">
        <f t="shared" si="78"/>
        <v/>
      </c>
      <c r="Z101" s="85">
        <f t="shared" si="79"/>
        <v>0</v>
      </c>
      <c r="AA101" s="63">
        <f t="shared" si="80"/>
        <v>0</v>
      </c>
      <c r="AB101" s="53">
        <f t="shared" si="81"/>
        <v>0</v>
      </c>
      <c r="AC101" s="54" t="str">
        <f t="shared" si="82"/>
        <v/>
      </c>
      <c r="AD101" s="85">
        <f t="shared" si="83"/>
        <v>0</v>
      </c>
      <c r="AE101" s="63">
        <f t="shared" si="84"/>
        <v>0</v>
      </c>
      <c r="AF101" s="53">
        <f t="shared" si="85"/>
        <v>0</v>
      </c>
      <c r="AG101" s="54" t="str">
        <f t="shared" si="86"/>
        <v/>
      </c>
      <c r="AH101" s="85">
        <f t="shared" si="87"/>
        <v>0</v>
      </c>
      <c r="AI101" s="63">
        <f t="shared" si="88"/>
        <v>0</v>
      </c>
      <c r="AJ101" s="53">
        <f t="shared" si="89"/>
        <v>0</v>
      </c>
      <c r="AK101" s="54" t="str">
        <f t="shared" si="90"/>
        <v/>
      </c>
      <c r="AL101" s="85">
        <f t="shared" si="91"/>
        <v>0</v>
      </c>
      <c r="AM101" s="63">
        <f t="shared" si="92"/>
        <v>0</v>
      </c>
      <c r="AN101" s="53">
        <f t="shared" si="93"/>
        <v>0</v>
      </c>
      <c r="AO101" s="54" t="str">
        <f t="shared" si="94"/>
        <v/>
      </c>
      <c r="AP101" s="85">
        <f t="shared" si="95"/>
        <v>0</v>
      </c>
      <c r="AQ101" s="63">
        <f t="shared" si="96"/>
        <v>0</v>
      </c>
      <c r="AR101" s="53">
        <f t="shared" si="97"/>
        <v>0</v>
      </c>
      <c r="AS101" s="54" t="str">
        <f t="shared" si="98"/>
        <v/>
      </c>
      <c r="AT101" s="85">
        <f t="shared" si="99"/>
        <v>0</v>
      </c>
      <c r="AU101" s="63">
        <f t="shared" si="100"/>
        <v>0</v>
      </c>
      <c r="AV101" s="53">
        <f t="shared" si="101"/>
        <v>0</v>
      </c>
      <c r="AW101" s="54" t="str">
        <f t="shared" si="102"/>
        <v/>
      </c>
      <c r="AX101" s="85">
        <f t="shared" si="103"/>
        <v>0</v>
      </c>
      <c r="AY101" s="63">
        <f t="shared" si="104"/>
        <v>0</v>
      </c>
      <c r="AZ101" s="53">
        <f t="shared" si="105"/>
        <v>0</v>
      </c>
      <c r="BA101" s="54" t="str">
        <f t="shared" si="106"/>
        <v/>
      </c>
      <c r="BB101" s="85">
        <f t="shared" si="107"/>
        <v>0</v>
      </c>
      <c r="BC101" s="63">
        <f t="shared" si="108"/>
        <v>0</v>
      </c>
      <c r="BD101" s="53">
        <f t="shared" si="109"/>
        <v>0</v>
      </c>
      <c r="BE101" s="54" t="str">
        <f t="shared" si="110"/>
        <v/>
      </c>
      <c r="BF101" s="85">
        <f t="shared" si="111"/>
        <v>0</v>
      </c>
      <c r="BG101" s="63">
        <f t="shared" si="112"/>
        <v>0</v>
      </c>
      <c r="BH101" s="53">
        <f t="shared" si="113"/>
        <v>0</v>
      </c>
      <c r="BI101" s="54" t="str">
        <f t="shared" si="114"/>
        <v/>
      </c>
      <c r="BJ101" s="85">
        <f t="shared" si="115"/>
        <v>0</v>
      </c>
      <c r="BK101" s="63">
        <f t="shared" si="116"/>
        <v>0</v>
      </c>
      <c r="BL101" s="53">
        <f t="shared" si="117"/>
        <v>0</v>
      </c>
      <c r="BM101" s="54" t="str">
        <f t="shared" si="118"/>
        <v/>
      </c>
      <c r="BN101" s="85">
        <f t="shared" si="119"/>
        <v>0</v>
      </c>
      <c r="BO101" s="63">
        <f t="shared" si="120"/>
        <v>0</v>
      </c>
      <c r="BP101" s="53">
        <f t="shared" si="121"/>
        <v>0</v>
      </c>
      <c r="BQ101" s="54" t="str">
        <f t="shared" si="122"/>
        <v/>
      </c>
      <c r="BR101" s="85">
        <f t="shared" si="123"/>
        <v>0</v>
      </c>
      <c r="BS101" s="60">
        <f t="shared" si="68"/>
        <v>0</v>
      </c>
      <c r="BT101" s="59">
        <f t="shared" si="69"/>
        <v>0</v>
      </c>
      <c r="BU101" s="57"/>
      <c r="BV101" s="44"/>
      <c r="BZ101" s="44"/>
      <c r="CA101" s="44"/>
      <c r="CB101" s="44"/>
      <c r="CC101" s="274">
        <f t="shared" si="125"/>
        <v>0</v>
      </c>
      <c r="CD101" s="280" t="str">
        <f t="shared" si="126"/>
        <v>청년외</v>
      </c>
      <c r="CE101" s="44"/>
    </row>
    <row r="102" spans="1:87" ht="16.5" hidden="1" customHeight="1">
      <c r="A102" s="23">
        <f t="shared" si="124"/>
        <v>98</v>
      </c>
      <c r="B102" s="143" t="s">
        <v>3</v>
      </c>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6"/>
        <v>0</v>
      </c>
      <c r="X102" s="53">
        <f t="shared" si="77"/>
        <v>0</v>
      </c>
      <c r="Y102" s="54" t="str">
        <f t="shared" si="78"/>
        <v/>
      </c>
      <c r="Z102" s="85">
        <f t="shared" si="79"/>
        <v>0</v>
      </c>
      <c r="AA102" s="63">
        <f t="shared" si="80"/>
        <v>0</v>
      </c>
      <c r="AB102" s="53">
        <f t="shared" si="81"/>
        <v>0</v>
      </c>
      <c r="AC102" s="54" t="str">
        <f t="shared" si="82"/>
        <v/>
      </c>
      <c r="AD102" s="85">
        <f t="shared" si="83"/>
        <v>0</v>
      </c>
      <c r="AE102" s="63">
        <f t="shared" si="84"/>
        <v>0</v>
      </c>
      <c r="AF102" s="53">
        <f t="shared" si="85"/>
        <v>0</v>
      </c>
      <c r="AG102" s="54" t="str">
        <f t="shared" si="86"/>
        <v/>
      </c>
      <c r="AH102" s="85">
        <f t="shared" si="87"/>
        <v>0</v>
      </c>
      <c r="AI102" s="63">
        <f t="shared" si="88"/>
        <v>0</v>
      </c>
      <c r="AJ102" s="53">
        <f t="shared" si="89"/>
        <v>0</v>
      </c>
      <c r="AK102" s="54" t="str">
        <f t="shared" si="90"/>
        <v/>
      </c>
      <c r="AL102" s="85">
        <f t="shared" si="91"/>
        <v>0</v>
      </c>
      <c r="AM102" s="63">
        <f t="shared" si="92"/>
        <v>0</v>
      </c>
      <c r="AN102" s="53">
        <f t="shared" si="93"/>
        <v>0</v>
      </c>
      <c r="AO102" s="54" t="str">
        <f t="shared" si="94"/>
        <v/>
      </c>
      <c r="AP102" s="85">
        <f t="shared" si="95"/>
        <v>0</v>
      </c>
      <c r="AQ102" s="63">
        <f t="shared" si="96"/>
        <v>0</v>
      </c>
      <c r="AR102" s="53">
        <f t="shared" si="97"/>
        <v>0</v>
      </c>
      <c r="AS102" s="54" t="str">
        <f t="shared" si="98"/>
        <v/>
      </c>
      <c r="AT102" s="85">
        <f t="shared" si="99"/>
        <v>0</v>
      </c>
      <c r="AU102" s="63">
        <f t="shared" si="100"/>
        <v>0</v>
      </c>
      <c r="AV102" s="53">
        <f t="shared" si="101"/>
        <v>0</v>
      </c>
      <c r="AW102" s="54" t="str">
        <f t="shared" si="102"/>
        <v/>
      </c>
      <c r="AX102" s="85">
        <f t="shared" si="103"/>
        <v>0</v>
      </c>
      <c r="AY102" s="63">
        <f t="shared" si="104"/>
        <v>0</v>
      </c>
      <c r="AZ102" s="53">
        <f t="shared" si="105"/>
        <v>0</v>
      </c>
      <c r="BA102" s="54" t="str">
        <f t="shared" si="106"/>
        <v/>
      </c>
      <c r="BB102" s="85">
        <f t="shared" si="107"/>
        <v>0</v>
      </c>
      <c r="BC102" s="63">
        <f t="shared" si="108"/>
        <v>0</v>
      </c>
      <c r="BD102" s="53">
        <f t="shared" si="109"/>
        <v>0</v>
      </c>
      <c r="BE102" s="54" t="str">
        <f t="shared" si="110"/>
        <v/>
      </c>
      <c r="BF102" s="85">
        <f t="shared" si="111"/>
        <v>0</v>
      </c>
      <c r="BG102" s="63">
        <f t="shared" si="112"/>
        <v>0</v>
      </c>
      <c r="BH102" s="53">
        <f t="shared" si="113"/>
        <v>0</v>
      </c>
      <c r="BI102" s="54" t="str">
        <f t="shared" si="114"/>
        <v/>
      </c>
      <c r="BJ102" s="85">
        <f t="shared" si="115"/>
        <v>0</v>
      </c>
      <c r="BK102" s="63">
        <f t="shared" si="116"/>
        <v>0</v>
      </c>
      <c r="BL102" s="53">
        <f t="shared" si="117"/>
        <v>0</v>
      </c>
      <c r="BM102" s="54" t="str">
        <f t="shared" si="118"/>
        <v/>
      </c>
      <c r="BN102" s="85">
        <f t="shared" si="119"/>
        <v>0</v>
      </c>
      <c r="BO102" s="63">
        <f t="shared" si="120"/>
        <v>0</v>
      </c>
      <c r="BP102" s="53">
        <f t="shared" si="121"/>
        <v>0</v>
      </c>
      <c r="BQ102" s="54" t="str">
        <f t="shared" si="122"/>
        <v/>
      </c>
      <c r="BR102" s="85">
        <f t="shared" si="123"/>
        <v>0</v>
      </c>
      <c r="BS102" s="60">
        <f t="shared" si="68"/>
        <v>0</v>
      </c>
      <c r="BT102" s="59">
        <f t="shared" si="69"/>
        <v>0</v>
      </c>
      <c r="BU102" s="57"/>
      <c r="BV102" s="44"/>
      <c r="BZ102" s="44"/>
      <c r="CA102" s="44"/>
      <c r="CB102" s="44"/>
      <c r="CC102" s="274">
        <f t="shared" si="125"/>
        <v>0</v>
      </c>
      <c r="CD102" s="280" t="str">
        <f t="shared" si="126"/>
        <v>청년외</v>
      </c>
      <c r="CE102" s="44"/>
    </row>
    <row r="103" spans="1:87" ht="16.5" hidden="1" customHeight="1">
      <c r="A103" s="23">
        <f t="shared" si="124"/>
        <v>99</v>
      </c>
      <c r="B103" s="143" t="s">
        <v>1</v>
      </c>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6"/>
        <v>0</v>
      </c>
      <c r="X103" s="53">
        <f t="shared" si="77"/>
        <v>0</v>
      </c>
      <c r="Y103" s="54" t="str">
        <f t="shared" si="78"/>
        <v/>
      </c>
      <c r="Z103" s="85">
        <f t="shared" si="79"/>
        <v>0</v>
      </c>
      <c r="AA103" s="63">
        <f t="shared" si="80"/>
        <v>0</v>
      </c>
      <c r="AB103" s="53">
        <f t="shared" si="81"/>
        <v>0</v>
      </c>
      <c r="AC103" s="54" t="str">
        <f t="shared" si="82"/>
        <v/>
      </c>
      <c r="AD103" s="85">
        <f t="shared" si="83"/>
        <v>0</v>
      </c>
      <c r="AE103" s="63">
        <f t="shared" si="84"/>
        <v>0</v>
      </c>
      <c r="AF103" s="53">
        <f t="shared" si="85"/>
        <v>0</v>
      </c>
      <c r="AG103" s="54" t="str">
        <f t="shared" si="86"/>
        <v/>
      </c>
      <c r="AH103" s="85">
        <f t="shared" si="87"/>
        <v>0</v>
      </c>
      <c r="AI103" s="63">
        <f t="shared" si="88"/>
        <v>0</v>
      </c>
      <c r="AJ103" s="53">
        <f t="shared" si="89"/>
        <v>0</v>
      </c>
      <c r="AK103" s="54" t="str">
        <f t="shared" si="90"/>
        <v/>
      </c>
      <c r="AL103" s="85">
        <f t="shared" si="91"/>
        <v>0</v>
      </c>
      <c r="AM103" s="63">
        <f t="shared" si="92"/>
        <v>0</v>
      </c>
      <c r="AN103" s="53">
        <f t="shared" si="93"/>
        <v>0</v>
      </c>
      <c r="AO103" s="54" t="str">
        <f t="shared" si="94"/>
        <v/>
      </c>
      <c r="AP103" s="85">
        <f t="shared" si="95"/>
        <v>0</v>
      </c>
      <c r="AQ103" s="63">
        <f t="shared" si="96"/>
        <v>0</v>
      </c>
      <c r="AR103" s="53">
        <f t="shared" si="97"/>
        <v>0</v>
      </c>
      <c r="AS103" s="54" t="str">
        <f t="shared" si="98"/>
        <v/>
      </c>
      <c r="AT103" s="85">
        <f t="shared" si="99"/>
        <v>0</v>
      </c>
      <c r="AU103" s="63">
        <f t="shared" si="100"/>
        <v>0</v>
      </c>
      <c r="AV103" s="53">
        <f t="shared" si="101"/>
        <v>0</v>
      </c>
      <c r="AW103" s="54" t="str">
        <f t="shared" si="102"/>
        <v/>
      </c>
      <c r="AX103" s="85">
        <f t="shared" si="103"/>
        <v>0</v>
      </c>
      <c r="AY103" s="63">
        <f t="shared" si="104"/>
        <v>0</v>
      </c>
      <c r="AZ103" s="53">
        <f t="shared" si="105"/>
        <v>0</v>
      </c>
      <c r="BA103" s="54" t="str">
        <f t="shared" si="106"/>
        <v/>
      </c>
      <c r="BB103" s="85">
        <f t="shared" si="107"/>
        <v>0</v>
      </c>
      <c r="BC103" s="63">
        <f t="shared" si="108"/>
        <v>0</v>
      </c>
      <c r="BD103" s="53">
        <f t="shared" si="109"/>
        <v>0</v>
      </c>
      <c r="BE103" s="54" t="str">
        <f t="shared" si="110"/>
        <v/>
      </c>
      <c r="BF103" s="85">
        <f t="shared" si="111"/>
        <v>0</v>
      </c>
      <c r="BG103" s="63">
        <f t="shared" si="112"/>
        <v>0</v>
      </c>
      <c r="BH103" s="53">
        <f t="shared" si="113"/>
        <v>0</v>
      </c>
      <c r="BI103" s="54" t="str">
        <f t="shared" si="114"/>
        <v/>
      </c>
      <c r="BJ103" s="85">
        <f t="shared" si="115"/>
        <v>0</v>
      </c>
      <c r="BK103" s="63">
        <f t="shared" si="116"/>
        <v>0</v>
      </c>
      <c r="BL103" s="53">
        <f t="shared" si="117"/>
        <v>0</v>
      </c>
      <c r="BM103" s="54" t="str">
        <f t="shared" si="118"/>
        <v/>
      </c>
      <c r="BN103" s="85">
        <f t="shared" si="119"/>
        <v>0</v>
      </c>
      <c r="BO103" s="63">
        <f t="shared" si="120"/>
        <v>0</v>
      </c>
      <c r="BP103" s="53">
        <f t="shared" si="121"/>
        <v>0</v>
      </c>
      <c r="BQ103" s="54" t="str">
        <f t="shared" si="122"/>
        <v/>
      </c>
      <c r="BR103" s="85">
        <f t="shared" si="123"/>
        <v>0</v>
      </c>
      <c r="BS103" s="60">
        <f t="shared" si="68"/>
        <v>0</v>
      </c>
      <c r="BT103" s="59">
        <f t="shared" si="69"/>
        <v>0</v>
      </c>
      <c r="BU103" s="57"/>
      <c r="BV103" s="44"/>
      <c r="BZ103" s="44"/>
      <c r="CA103" s="44"/>
      <c r="CB103" s="44"/>
      <c r="CC103" s="274">
        <f t="shared" si="125"/>
        <v>0</v>
      </c>
      <c r="CD103" s="280" t="str">
        <f t="shared" si="126"/>
        <v>청년외</v>
      </c>
      <c r="CE103" s="44"/>
    </row>
    <row r="104" spans="1:87" ht="16.5" hidden="1" customHeight="1" thickBot="1">
      <c r="A104" s="23">
        <f t="shared" si="124"/>
        <v>100</v>
      </c>
      <c r="B104" s="143" t="s">
        <v>4</v>
      </c>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6"/>
        <v>0</v>
      </c>
      <c r="X104" s="53">
        <f t="shared" si="77"/>
        <v>0</v>
      </c>
      <c r="Y104" s="54" t="str">
        <f t="shared" si="78"/>
        <v/>
      </c>
      <c r="Z104" s="85">
        <f t="shared" si="79"/>
        <v>0</v>
      </c>
      <c r="AA104" s="63">
        <f t="shared" si="80"/>
        <v>0</v>
      </c>
      <c r="AB104" s="53">
        <f t="shared" si="81"/>
        <v>0</v>
      </c>
      <c r="AC104" s="54" t="str">
        <f t="shared" si="82"/>
        <v/>
      </c>
      <c r="AD104" s="85">
        <f t="shared" si="83"/>
        <v>0</v>
      </c>
      <c r="AE104" s="63">
        <f t="shared" si="84"/>
        <v>0</v>
      </c>
      <c r="AF104" s="53">
        <f t="shared" si="85"/>
        <v>0</v>
      </c>
      <c r="AG104" s="54" t="str">
        <f t="shared" si="86"/>
        <v/>
      </c>
      <c r="AH104" s="85">
        <f t="shared" si="87"/>
        <v>0</v>
      </c>
      <c r="AI104" s="63">
        <f t="shared" si="88"/>
        <v>0</v>
      </c>
      <c r="AJ104" s="53">
        <f t="shared" si="89"/>
        <v>0</v>
      </c>
      <c r="AK104" s="54" t="str">
        <f t="shared" si="90"/>
        <v/>
      </c>
      <c r="AL104" s="85">
        <f t="shared" si="91"/>
        <v>0</v>
      </c>
      <c r="AM104" s="63">
        <f t="shared" si="92"/>
        <v>0</v>
      </c>
      <c r="AN104" s="53">
        <f t="shared" si="93"/>
        <v>0</v>
      </c>
      <c r="AO104" s="54" t="str">
        <f t="shared" si="94"/>
        <v/>
      </c>
      <c r="AP104" s="85">
        <f t="shared" si="95"/>
        <v>0</v>
      </c>
      <c r="AQ104" s="63">
        <f t="shared" si="96"/>
        <v>0</v>
      </c>
      <c r="AR104" s="53">
        <f t="shared" si="97"/>
        <v>0</v>
      </c>
      <c r="AS104" s="54" t="str">
        <f t="shared" si="98"/>
        <v/>
      </c>
      <c r="AT104" s="85">
        <f t="shared" si="99"/>
        <v>0</v>
      </c>
      <c r="AU104" s="63">
        <f t="shared" si="100"/>
        <v>0</v>
      </c>
      <c r="AV104" s="53">
        <f t="shared" si="101"/>
        <v>0</v>
      </c>
      <c r="AW104" s="54" t="str">
        <f t="shared" si="102"/>
        <v/>
      </c>
      <c r="AX104" s="85">
        <f t="shared" si="103"/>
        <v>0</v>
      </c>
      <c r="AY104" s="63">
        <f t="shared" si="104"/>
        <v>0</v>
      </c>
      <c r="AZ104" s="53">
        <f t="shared" si="105"/>
        <v>0</v>
      </c>
      <c r="BA104" s="54" t="str">
        <f t="shared" si="106"/>
        <v/>
      </c>
      <c r="BB104" s="85">
        <f t="shared" si="107"/>
        <v>0</v>
      </c>
      <c r="BC104" s="63">
        <f t="shared" si="108"/>
        <v>0</v>
      </c>
      <c r="BD104" s="53">
        <f t="shared" si="109"/>
        <v>0</v>
      </c>
      <c r="BE104" s="54" t="str">
        <f t="shared" si="110"/>
        <v/>
      </c>
      <c r="BF104" s="85">
        <f t="shared" si="111"/>
        <v>0</v>
      </c>
      <c r="BG104" s="63">
        <f t="shared" si="112"/>
        <v>0</v>
      </c>
      <c r="BH104" s="53">
        <f t="shared" si="113"/>
        <v>0</v>
      </c>
      <c r="BI104" s="54" t="str">
        <f t="shared" si="114"/>
        <v/>
      </c>
      <c r="BJ104" s="85">
        <f t="shared" si="115"/>
        <v>0</v>
      </c>
      <c r="BK104" s="63">
        <f t="shared" si="116"/>
        <v>0</v>
      </c>
      <c r="BL104" s="53">
        <f t="shared" si="117"/>
        <v>0</v>
      </c>
      <c r="BM104" s="54" t="str">
        <f t="shared" si="118"/>
        <v/>
      </c>
      <c r="BN104" s="85">
        <f t="shared" si="119"/>
        <v>0</v>
      </c>
      <c r="BO104" s="63">
        <f t="shared" si="120"/>
        <v>0</v>
      </c>
      <c r="BP104" s="53">
        <f t="shared" si="121"/>
        <v>0</v>
      </c>
      <c r="BQ104" s="54" t="str">
        <f t="shared" si="122"/>
        <v/>
      </c>
      <c r="BR104" s="85">
        <f t="shared" si="123"/>
        <v>0</v>
      </c>
      <c r="BS104" s="60">
        <f t="shared" si="68"/>
        <v>0</v>
      </c>
      <c r="BT104" s="59">
        <f t="shared" si="69"/>
        <v>0</v>
      </c>
      <c r="BU104" s="57"/>
      <c r="BV104" s="44"/>
      <c r="BW104" s="4" t="s">
        <v>454</v>
      </c>
      <c r="BZ104" s="44"/>
      <c r="CA104" s="44"/>
      <c r="CB104" s="44"/>
      <c r="CC104" s="274">
        <f t="shared" si="125"/>
        <v>0</v>
      </c>
      <c r="CD104" s="280" t="str">
        <f t="shared" si="126"/>
        <v>청년외</v>
      </c>
      <c r="CE104" s="44"/>
    </row>
    <row r="105" spans="1:87" ht="12.75" customHeight="1" thickBot="1">
      <c r="A105" s="8" t="s">
        <v>0</v>
      </c>
      <c r="B105" s="9"/>
      <c r="C105" s="38"/>
      <c r="D105" s="1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7">COUNTIF(U5:U104,"여")</f>
        <v>0</v>
      </c>
      <c r="V105" s="48">
        <f t="shared" si="127"/>
        <v>0</v>
      </c>
      <c r="W105" s="65">
        <f>SUM(W5:W104)</f>
        <v>6</v>
      </c>
      <c r="X105" s="66"/>
      <c r="Y105" s="66"/>
      <c r="Z105" s="67">
        <f>SUM(Z5:Z104)</f>
        <v>4</v>
      </c>
      <c r="AA105" s="65">
        <f>SUM(AA5:AA104)</f>
        <v>8</v>
      </c>
      <c r="AB105" s="66"/>
      <c r="AC105" s="66"/>
      <c r="AD105" s="67">
        <f>SUM(AD5:AD104)</f>
        <v>6</v>
      </c>
      <c r="AE105" s="65">
        <f t="shared" ref="AE105" si="128">SUM(AE5:AE104)</f>
        <v>8</v>
      </c>
      <c r="AF105" s="66"/>
      <c r="AG105" s="66"/>
      <c r="AH105" s="67">
        <f t="shared" ref="AH105:AI105" si="129">SUM(AH5:AH104)</f>
        <v>6</v>
      </c>
      <c r="AI105" s="65">
        <f t="shared" si="129"/>
        <v>8</v>
      </c>
      <c r="AJ105" s="66"/>
      <c r="AK105" s="66"/>
      <c r="AL105" s="67">
        <f t="shared" ref="AL105:AM105" si="130">SUM(AL5:AL104)</f>
        <v>6</v>
      </c>
      <c r="AM105" s="65">
        <f t="shared" si="130"/>
        <v>9</v>
      </c>
      <c r="AN105" s="66"/>
      <c r="AO105" s="66"/>
      <c r="AP105" s="67">
        <f t="shared" ref="AP105:AQ105" si="131">SUM(AP5:AP104)</f>
        <v>7</v>
      </c>
      <c r="AQ105" s="65">
        <f t="shared" si="131"/>
        <v>9</v>
      </c>
      <c r="AR105" s="66"/>
      <c r="AS105" s="66"/>
      <c r="AT105" s="67">
        <f t="shared" ref="AT105:AU105" si="132">SUM(AT5:AT104)</f>
        <v>7</v>
      </c>
      <c r="AU105" s="65">
        <f t="shared" si="132"/>
        <v>9</v>
      </c>
      <c r="AV105" s="66"/>
      <c r="AW105" s="66"/>
      <c r="AX105" s="67">
        <f t="shared" ref="AX105:AY105" si="133">SUM(AX5:AX104)</f>
        <v>7</v>
      </c>
      <c r="AY105" s="65">
        <f t="shared" si="133"/>
        <v>9</v>
      </c>
      <c r="AZ105" s="66"/>
      <c r="BA105" s="66"/>
      <c r="BB105" s="67">
        <f t="shared" ref="BB105:BC105" si="134">SUM(BB5:BB104)</f>
        <v>7</v>
      </c>
      <c r="BC105" s="65">
        <f t="shared" si="134"/>
        <v>9</v>
      </c>
      <c r="BD105" s="66"/>
      <c r="BE105" s="66"/>
      <c r="BF105" s="67">
        <f t="shared" ref="BF105:BG105" si="135">SUM(BF5:BF104)</f>
        <v>7</v>
      </c>
      <c r="BG105" s="65">
        <f t="shared" si="135"/>
        <v>9</v>
      </c>
      <c r="BH105" s="66"/>
      <c r="BI105" s="66"/>
      <c r="BJ105" s="67">
        <f t="shared" ref="BJ105:BK105" si="136">SUM(BJ5:BJ104)</f>
        <v>7</v>
      </c>
      <c r="BK105" s="65">
        <f t="shared" si="136"/>
        <v>9</v>
      </c>
      <c r="BL105" s="66"/>
      <c r="BM105" s="66"/>
      <c r="BN105" s="67">
        <f t="shared" ref="BN105:BO105" si="137">SUM(BN5:BN104)</f>
        <v>7</v>
      </c>
      <c r="BO105" s="65">
        <f t="shared" si="137"/>
        <v>9</v>
      </c>
      <c r="BP105" s="66"/>
      <c r="BQ105" s="66"/>
      <c r="BR105" s="67">
        <f t="shared" ref="BR105" si="138">SUM(BR5:BR104)</f>
        <v>7</v>
      </c>
      <c r="BS105" s="163">
        <f>SUM(BS5:BS104)</f>
        <v>102</v>
      </c>
      <c r="BT105" s="164">
        <f>SUM(BT5:BT104)</f>
        <v>78</v>
      </c>
      <c r="BU105" s="45"/>
      <c r="BV105" s="45"/>
      <c r="BW105" s="159">
        <f>SUM(W105,AA105,AE105,AI105,AM105,AQ105,AU105,AY105,BC105,BG105,BK105,BO105)</f>
        <v>102</v>
      </c>
      <c r="BX105" s="160">
        <f>SUM(Z105,AD105,AH105,AL105,AP105,AT105,AX105,BB105,BF105,BJ105,BN105,BR105)</f>
        <v>78</v>
      </c>
      <c r="BZ105" s="281">
        <f>SUM(BZ5:BZ104)</f>
        <v>167254711</v>
      </c>
      <c r="CA105" s="281">
        <f>SUM(CA5:CA104)</f>
        <v>0</v>
      </c>
      <c r="CB105" s="281">
        <f>SUM(CB5:CB104)</f>
        <v>167254711</v>
      </c>
      <c r="CC105" s="44"/>
      <c r="CD105" s="44"/>
      <c r="CE105" s="44"/>
      <c r="CF105" s="282">
        <f>SUM(CF5:CF104)</f>
        <v>130036247</v>
      </c>
      <c r="CG105" s="282">
        <f t="shared" ref="CG105:CH105" si="139">SUM(CG5:CG104)</f>
        <v>37218464</v>
      </c>
      <c r="CH105" s="281">
        <f t="shared" si="139"/>
        <v>167254711</v>
      </c>
      <c r="CI105" s="44" t="b">
        <f>CB105=CH105</f>
        <v>1</v>
      </c>
    </row>
    <row r="106" spans="1:87" ht="12.75" customHeight="1" thickTop="1" thickBot="1">
      <c r="D106" s="305" t="s">
        <v>655</v>
      </c>
      <c r="J106" s="4"/>
      <c r="O106" s="34"/>
      <c r="V106" s="157" t="str">
        <f>TEXT($A$1,"YYYY")&amp;"년"</f>
        <v>2017년</v>
      </c>
      <c r="W106" s="49" t="s">
        <v>69</v>
      </c>
      <c r="X106" s="49"/>
      <c r="Y106" s="49"/>
      <c r="Z106" s="157" t="str">
        <f>TEXT($A$1,"YYYY")&amp;"년"</f>
        <v>2017년</v>
      </c>
      <c r="AA106" s="49" t="s">
        <v>70</v>
      </c>
      <c r="AB106" s="49"/>
      <c r="AC106" s="49"/>
      <c r="AD106" s="157" t="str">
        <f>TEXT($A$1,"YYYY")&amp;"년"</f>
        <v>2017년</v>
      </c>
      <c r="AE106" s="49" t="s">
        <v>17</v>
      </c>
      <c r="AF106" s="49"/>
      <c r="AG106" s="49"/>
      <c r="AH106" s="157" t="str">
        <f>TEXT($A$1,"YYYY")&amp;"년"</f>
        <v>2017년</v>
      </c>
      <c r="AI106" s="49" t="s">
        <v>16</v>
      </c>
      <c r="AJ106" s="49"/>
      <c r="AK106" s="49"/>
      <c r="AL106" s="157" t="str">
        <f>TEXT($A$1,"YYYY")&amp;"년"</f>
        <v>2017년</v>
      </c>
      <c r="AM106" s="49" t="s">
        <v>15</v>
      </c>
      <c r="AN106" s="49"/>
      <c r="AO106" s="49"/>
      <c r="AP106" s="157" t="str">
        <f>TEXT($A$1,"YYYY")&amp;"년"</f>
        <v>2017년</v>
      </c>
      <c r="AQ106" s="49" t="s">
        <v>14</v>
      </c>
      <c r="AR106" s="49"/>
      <c r="AS106" s="49"/>
      <c r="AT106" s="157" t="str">
        <f>TEXT($A$1,"YYYY")&amp;"년"</f>
        <v>2017년</v>
      </c>
      <c r="AU106" s="49" t="s">
        <v>13</v>
      </c>
      <c r="AV106" s="49"/>
      <c r="AW106" s="49"/>
      <c r="AX106" s="157" t="str">
        <f>TEXT($A$1,"YYYY")&amp;"년"</f>
        <v>2017년</v>
      </c>
      <c r="AY106" s="49" t="s">
        <v>12</v>
      </c>
      <c r="AZ106" s="49"/>
      <c r="BA106" s="49"/>
      <c r="BB106" s="157" t="str">
        <f>TEXT($A$1,"YYYY")&amp;"년"</f>
        <v>2017년</v>
      </c>
      <c r="BC106" s="49" t="s">
        <v>11</v>
      </c>
      <c r="BD106" s="49"/>
      <c r="BE106" s="49"/>
      <c r="BF106" s="157" t="str">
        <f>TEXT($A$1,"YYYY")&amp;"년"</f>
        <v>2017년</v>
      </c>
      <c r="BG106" s="49" t="s">
        <v>10</v>
      </c>
      <c r="BH106" s="49"/>
      <c r="BI106" s="49"/>
      <c r="BJ106" s="157" t="str">
        <f>TEXT($A$1,"YYYY")&amp;"년"</f>
        <v>2017년</v>
      </c>
      <c r="BK106" s="49" t="s">
        <v>9</v>
      </c>
      <c r="BL106" s="49"/>
      <c r="BM106" s="49"/>
      <c r="BN106" s="157" t="str">
        <f>TEXT($A$1,"YYYY")&amp;"년"</f>
        <v>2017년</v>
      </c>
      <c r="BO106" s="49" t="s">
        <v>456</v>
      </c>
      <c r="BP106" s="6"/>
      <c r="BQ106" s="49"/>
      <c r="BR106" s="58" t="s">
        <v>457</v>
      </c>
      <c r="BS106" s="165">
        <v>12</v>
      </c>
      <c r="BT106" s="166">
        <f>BS106</f>
        <v>12</v>
      </c>
    </row>
    <row r="107" spans="1:87" ht="12.75" customHeight="1">
      <c r="D107" s="306" t="s">
        <v>653</v>
      </c>
      <c r="J107" s="4"/>
      <c r="O107" s="34"/>
      <c r="P107" s="34"/>
      <c r="BS107" s="162">
        <f>BS105/BS106</f>
        <v>8.5</v>
      </c>
      <c r="BT107" s="161">
        <f>BT105/BT106</f>
        <v>6.5</v>
      </c>
      <c r="BV107" s="4" t="s">
        <v>455</v>
      </c>
      <c r="BW107" s="159">
        <f>BS105-BW105</f>
        <v>0</v>
      </c>
      <c r="BX107" s="159">
        <f>BT105-BX105</f>
        <v>0</v>
      </c>
    </row>
    <row r="108" spans="1:87" ht="12.75" customHeight="1">
      <c r="D108" s="306" t="s">
        <v>654</v>
      </c>
    </row>
    <row r="109" spans="1:87" ht="12.75" customHeight="1" thickBot="1">
      <c r="A109" s="22" t="s">
        <v>34</v>
      </c>
      <c r="BP109" s="6"/>
      <c r="BR109" s="6" t="s">
        <v>29</v>
      </c>
      <c r="BS109" s="13">
        <f>1/100</f>
        <v>0.01</v>
      </c>
      <c r="BT109" s="13">
        <f>1/100</f>
        <v>0.01</v>
      </c>
    </row>
    <row r="110" spans="1:87" ht="12.75" customHeight="1" thickTop="1" thickBot="1">
      <c r="BP110" s="6"/>
      <c r="BQ110" s="22" t="s">
        <v>488</v>
      </c>
      <c r="BR110" s="6" t="s">
        <v>63</v>
      </c>
      <c r="BS110" s="118">
        <f>TRUNC(BS107,2)</f>
        <v>8.5</v>
      </c>
      <c r="BT110" s="68">
        <f>TRUNC(BT107,2)</f>
        <v>6.5</v>
      </c>
    </row>
    <row r="111" spans="1:87" ht="12.75" customHeight="1" thickTop="1">
      <c r="C111" s="22" t="s">
        <v>32</v>
      </c>
      <c r="BS111" s="158" t="s">
        <v>452</v>
      </c>
      <c r="BT111" s="158" t="s">
        <v>453</v>
      </c>
    </row>
    <row r="112" spans="1:87" ht="12.75" customHeight="1" thickBot="1">
      <c r="C112" s="22" t="s">
        <v>48</v>
      </c>
    </row>
    <row r="113" spans="1:75" ht="12.75" customHeight="1" thickTop="1" thickBot="1">
      <c r="C113" s="22" t="s">
        <v>35</v>
      </c>
      <c r="BQ113" s="22" t="s">
        <v>688</v>
      </c>
      <c r="BS113" s="118">
        <f>'청년 상시근로자수-2016'!BS110</f>
        <v>6.58</v>
      </c>
      <c r="BT113" s="68">
        <f>'청년 상시근로자수-2016'!BT110</f>
        <v>4.58</v>
      </c>
    </row>
    <row r="114" spans="1:75" ht="12.75" customHeight="1" thickTop="1">
      <c r="C114" s="22" t="s">
        <v>38</v>
      </c>
      <c r="BS114" s="158" t="s">
        <v>63</v>
      </c>
      <c r="BT114" s="158" t="s">
        <v>453</v>
      </c>
      <c r="BW114" s="34">
        <v>42735</v>
      </c>
    </row>
    <row r="115" spans="1:75" ht="12.75" customHeight="1">
      <c r="C115" s="12" t="s">
        <v>54</v>
      </c>
      <c r="D115" s="17"/>
      <c r="E115" s="17"/>
      <c r="F115" s="17"/>
      <c r="G115" s="17"/>
      <c r="H115" s="12"/>
      <c r="S115" s="12"/>
    </row>
    <row r="116" spans="1:75" ht="12.75" customHeight="1">
      <c r="C116" s="12" t="s">
        <v>55</v>
      </c>
      <c r="D116" s="17"/>
      <c r="E116" s="17"/>
      <c r="F116" s="17"/>
      <c r="G116" s="17"/>
      <c r="H116" s="12"/>
      <c r="S116" s="12"/>
      <c r="BR116" s="456" t="s">
        <v>687</v>
      </c>
      <c r="BS116" s="455">
        <f>BS110-BS113</f>
        <v>1.92</v>
      </c>
      <c r="BT116" s="455">
        <f>BT110-BT113</f>
        <v>1.92</v>
      </c>
    </row>
    <row r="118" spans="1:75" ht="12.75" customHeight="1">
      <c r="A118" s="22" t="s">
        <v>39</v>
      </c>
    </row>
    <row r="119" spans="1:75" ht="12.75" customHeight="1">
      <c r="C119" s="22" t="s">
        <v>40</v>
      </c>
    </row>
    <row r="120" spans="1:75" ht="12.75" customHeight="1">
      <c r="I120" s="22" t="s">
        <v>41</v>
      </c>
    </row>
    <row r="122" spans="1:75" ht="12.75" customHeight="1">
      <c r="C122" s="11" t="s">
        <v>49</v>
      </c>
      <c r="D122" s="18"/>
      <c r="E122" s="18"/>
      <c r="F122" s="18"/>
      <c r="G122" s="18"/>
      <c r="H122" s="11"/>
      <c r="S122" s="11"/>
    </row>
    <row r="124" spans="1:75" ht="12.75" customHeight="1">
      <c r="I124" s="11" t="s">
        <v>50</v>
      </c>
    </row>
    <row r="125" spans="1:75" ht="12.75" customHeight="1">
      <c r="I125" s="11" t="s">
        <v>51</v>
      </c>
    </row>
    <row r="126" spans="1:75" ht="12.75" customHeight="1">
      <c r="I126" s="11" t="s">
        <v>52</v>
      </c>
    </row>
    <row r="127" spans="1:75"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J5:J12">
    <cfRule type="cellIs" dxfId="724" priority="817" operator="greaterThan">
      <formula>0</formula>
    </cfRule>
  </conditionalFormatting>
  <conditionalFormatting sqref="I5:I14">
    <cfRule type="cellIs" dxfId="723" priority="815" operator="greaterThan">
      <formula>$A$1</formula>
    </cfRule>
    <cfRule type="cellIs" dxfId="722" priority="816" operator="equal">
      <formula>""""""</formula>
    </cfRule>
  </conditionalFormatting>
  <conditionalFormatting sqref="I5:I14">
    <cfRule type="cellIs" dxfId="721" priority="813" operator="equal">
      <formula>""""""</formula>
    </cfRule>
  </conditionalFormatting>
  <conditionalFormatting sqref="BT105">
    <cfRule type="cellIs" dxfId="720" priority="811" operator="greaterThan">
      <formula>$BS$105</formula>
    </cfRule>
  </conditionalFormatting>
  <conditionalFormatting sqref="Q5:R12">
    <cfRule type="cellIs" dxfId="719" priority="810" operator="equal">
      <formula>"부"</formula>
    </cfRule>
  </conditionalFormatting>
  <conditionalFormatting sqref="T5:V12">
    <cfRule type="cellIs" dxfId="718" priority="808" operator="equal">
      <formula>"부"</formula>
    </cfRule>
    <cfRule type="cellIs" dxfId="717" priority="809" operator="equal">
      <formula>"여"</formula>
    </cfRule>
  </conditionalFormatting>
  <conditionalFormatting sqref="J13:J19">
    <cfRule type="cellIs" dxfId="716" priority="767" operator="greaterThan">
      <formula>0</formula>
    </cfRule>
  </conditionalFormatting>
  <conditionalFormatting sqref="I15:I19">
    <cfRule type="cellIs" dxfId="715" priority="765" operator="greaterThan">
      <formula>$A$1</formula>
    </cfRule>
    <cfRule type="cellIs" dxfId="714" priority="766" operator="equal">
      <formula>""""""</formula>
    </cfRule>
  </conditionalFormatting>
  <conditionalFormatting sqref="I15:I19">
    <cfRule type="cellIs" dxfId="713" priority="763" operator="equal">
      <formula>""""""</formula>
    </cfRule>
  </conditionalFormatting>
  <conditionalFormatting sqref="Q13:R19">
    <cfRule type="cellIs" dxfId="712" priority="761" operator="equal">
      <formula>"부"</formula>
    </cfRule>
  </conditionalFormatting>
  <conditionalFormatting sqref="T13:V19">
    <cfRule type="cellIs" dxfId="711" priority="759" operator="equal">
      <formula>"부"</formula>
    </cfRule>
    <cfRule type="cellIs" dxfId="710" priority="760" operator="equal">
      <formula>"여"</formula>
    </cfRule>
  </conditionalFormatting>
  <conditionalFormatting sqref="J20:J26">
    <cfRule type="cellIs" dxfId="709" priority="718" operator="greaterThan">
      <formula>0</formula>
    </cfRule>
  </conditionalFormatting>
  <conditionalFormatting sqref="I20:I26">
    <cfRule type="cellIs" dxfId="708" priority="716" operator="greaterThan">
      <formula>$A$1</formula>
    </cfRule>
    <cfRule type="cellIs" dxfId="707" priority="717" operator="equal">
      <formula>""""""</formula>
    </cfRule>
  </conditionalFormatting>
  <conditionalFormatting sqref="I20:I26">
    <cfRule type="cellIs" dxfId="706" priority="714" operator="equal">
      <formula>""""""</formula>
    </cfRule>
  </conditionalFormatting>
  <conditionalFormatting sqref="Q20:R26">
    <cfRule type="cellIs" dxfId="705" priority="712" operator="equal">
      <formula>"부"</formula>
    </cfRule>
  </conditionalFormatting>
  <conditionalFormatting sqref="T20:V26">
    <cfRule type="cellIs" dxfId="704" priority="710" operator="equal">
      <formula>"부"</formula>
    </cfRule>
    <cfRule type="cellIs" dxfId="703" priority="711" operator="equal">
      <formula>"여"</formula>
    </cfRule>
  </conditionalFormatting>
  <conditionalFormatting sqref="J27:J33">
    <cfRule type="cellIs" dxfId="702" priority="669" operator="greaterThan">
      <formula>0</formula>
    </cfRule>
  </conditionalFormatting>
  <conditionalFormatting sqref="I27:I33">
    <cfRule type="cellIs" dxfId="701" priority="667" operator="greaterThan">
      <formula>$A$1</formula>
    </cfRule>
    <cfRule type="cellIs" dxfId="700" priority="668" operator="equal">
      <formula>""""""</formula>
    </cfRule>
  </conditionalFormatting>
  <conditionalFormatting sqref="I27:I33">
    <cfRule type="cellIs" dxfId="699" priority="665" operator="equal">
      <formula>""""""</formula>
    </cfRule>
  </conditionalFormatting>
  <conditionalFormatting sqref="Q27:R33">
    <cfRule type="cellIs" dxfId="698" priority="663" operator="equal">
      <formula>"부"</formula>
    </cfRule>
  </conditionalFormatting>
  <conditionalFormatting sqref="T27:V33">
    <cfRule type="cellIs" dxfId="697" priority="661" operator="equal">
      <formula>"부"</formula>
    </cfRule>
    <cfRule type="cellIs" dxfId="696" priority="662" operator="equal">
      <formula>"여"</formula>
    </cfRule>
  </conditionalFormatting>
  <conditionalFormatting sqref="J34:J40">
    <cfRule type="cellIs" dxfId="695" priority="620" operator="greaterThan">
      <formula>0</formula>
    </cfRule>
  </conditionalFormatting>
  <conditionalFormatting sqref="I34:I40">
    <cfRule type="cellIs" dxfId="694" priority="618" operator="greaterThan">
      <formula>$A$1</formula>
    </cfRule>
    <cfRule type="cellIs" dxfId="693" priority="619" operator="equal">
      <formula>""""""</formula>
    </cfRule>
  </conditionalFormatting>
  <conditionalFormatting sqref="I34:I40">
    <cfRule type="cellIs" dxfId="692" priority="616" operator="equal">
      <formula>""""""</formula>
    </cfRule>
  </conditionalFormatting>
  <conditionalFormatting sqref="Q34:R40">
    <cfRule type="cellIs" dxfId="691" priority="614" operator="equal">
      <formula>"부"</formula>
    </cfRule>
  </conditionalFormatting>
  <conditionalFormatting sqref="T34:V40">
    <cfRule type="cellIs" dxfId="690" priority="612" operator="equal">
      <formula>"부"</formula>
    </cfRule>
    <cfRule type="cellIs" dxfId="689" priority="613" operator="equal">
      <formula>"여"</formula>
    </cfRule>
  </conditionalFormatting>
  <conditionalFormatting sqref="J41:J47">
    <cfRule type="cellIs" dxfId="688" priority="571" operator="greaterThan">
      <formula>0</formula>
    </cfRule>
  </conditionalFormatting>
  <conditionalFormatting sqref="I41:I47">
    <cfRule type="cellIs" dxfId="687" priority="569" operator="greaterThan">
      <formula>$A$1</formula>
    </cfRule>
    <cfRule type="cellIs" dxfId="686" priority="570" operator="equal">
      <formula>""""""</formula>
    </cfRule>
  </conditionalFormatting>
  <conditionalFormatting sqref="I41:I47">
    <cfRule type="cellIs" dxfId="685" priority="567" operator="equal">
      <formula>""""""</formula>
    </cfRule>
  </conditionalFormatting>
  <conditionalFormatting sqref="Q41:R47">
    <cfRule type="cellIs" dxfId="684" priority="565" operator="equal">
      <formula>"부"</formula>
    </cfRule>
  </conditionalFormatting>
  <conditionalFormatting sqref="T41:V47">
    <cfRule type="cellIs" dxfId="683" priority="563" operator="equal">
      <formula>"부"</formula>
    </cfRule>
    <cfRule type="cellIs" dxfId="682" priority="564" operator="equal">
      <formula>"여"</formula>
    </cfRule>
  </conditionalFormatting>
  <conditionalFormatting sqref="J48:J54">
    <cfRule type="cellIs" dxfId="681" priority="522" operator="greaterThan">
      <formula>0</formula>
    </cfRule>
  </conditionalFormatting>
  <conditionalFormatting sqref="I48:I54">
    <cfRule type="cellIs" dxfId="680" priority="520" operator="greaterThan">
      <formula>$A$1</formula>
    </cfRule>
    <cfRule type="cellIs" dxfId="679" priority="521" operator="equal">
      <formula>""""""</formula>
    </cfRule>
  </conditionalFormatting>
  <conditionalFormatting sqref="I48:I54">
    <cfRule type="cellIs" dxfId="678" priority="518" operator="equal">
      <formula>""""""</formula>
    </cfRule>
  </conditionalFormatting>
  <conditionalFormatting sqref="Q48:R54">
    <cfRule type="cellIs" dxfId="677" priority="516" operator="equal">
      <formula>"부"</formula>
    </cfRule>
  </conditionalFormatting>
  <conditionalFormatting sqref="T48:V54">
    <cfRule type="cellIs" dxfId="676" priority="514" operator="equal">
      <formula>"부"</formula>
    </cfRule>
    <cfRule type="cellIs" dxfId="675" priority="515" operator="equal">
      <formula>"여"</formula>
    </cfRule>
  </conditionalFormatting>
  <conditionalFormatting sqref="J55:J61">
    <cfRule type="cellIs" dxfId="674" priority="473" operator="greaterThan">
      <formula>0</formula>
    </cfRule>
  </conditionalFormatting>
  <conditionalFormatting sqref="I55:I61">
    <cfRule type="cellIs" dxfId="673" priority="471" operator="greaterThan">
      <formula>$A$1</formula>
    </cfRule>
    <cfRule type="cellIs" dxfId="672" priority="472" operator="equal">
      <formula>""""""</formula>
    </cfRule>
  </conditionalFormatting>
  <conditionalFormatting sqref="I55:I61">
    <cfRule type="cellIs" dxfId="671" priority="469" operator="equal">
      <formula>""""""</formula>
    </cfRule>
  </conditionalFormatting>
  <conditionalFormatting sqref="Q55:R61">
    <cfRule type="cellIs" dxfId="670" priority="467" operator="equal">
      <formula>"부"</formula>
    </cfRule>
  </conditionalFormatting>
  <conditionalFormatting sqref="T55:V61">
    <cfRule type="cellIs" dxfId="669" priority="465" operator="equal">
      <formula>"부"</formula>
    </cfRule>
    <cfRule type="cellIs" dxfId="668" priority="466" operator="equal">
      <formula>"여"</formula>
    </cfRule>
  </conditionalFormatting>
  <conditionalFormatting sqref="J62:J64">
    <cfRule type="cellIs" dxfId="667" priority="424" operator="greaterThan">
      <formula>0</formula>
    </cfRule>
  </conditionalFormatting>
  <conditionalFormatting sqref="I62:I64">
    <cfRule type="cellIs" dxfId="666" priority="422" operator="greaterThan">
      <formula>$A$1</formula>
    </cfRule>
    <cfRule type="cellIs" dxfId="665" priority="423" operator="equal">
      <formula>""""""</formula>
    </cfRule>
  </conditionalFormatting>
  <conditionalFormatting sqref="I62:I64">
    <cfRule type="cellIs" dxfId="664" priority="420" operator="equal">
      <formula>""""""</formula>
    </cfRule>
  </conditionalFormatting>
  <conditionalFormatting sqref="Q62:R64">
    <cfRule type="cellIs" dxfId="663" priority="418" operator="equal">
      <formula>"부"</formula>
    </cfRule>
  </conditionalFormatting>
  <conditionalFormatting sqref="T62:V64">
    <cfRule type="cellIs" dxfId="662" priority="416" operator="equal">
      <formula>"부"</formula>
    </cfRule>
    <cfRule type="cellIs" dxfId="661" priority="417" operator="equal">
      <formula>"여"</formula>
    </cfRule>
  </conditionalFormatting>
  <conditionalFormatting sqref="J65:J71">
    <cfRule type="cellIs" dxfId="660" priority="375" operator="greaterThan">
      <formula>0</formula>
    </cfRule>
  </conditionalFormatting>
  <conditionalFormatting sqref="I65:I71">
    <cfRule type="cellIs" dxfId="659" priority="373" operator="greaterThan">
      <formula>$A$1</formula>
    </cfRule>
    <cfRule type="cellIs" dxfId="658" priority="374" operator="equal">
      <formula>""""""</formula>
    </cfRule>
  </conditionalFormatting>
  <conditionalFormatting sqref="I65:I71">
    <cfRule type="cellIs" dxfId="657" priority="371" operator="equal">
      <formula>""""""</formula>
    </cfRule>
  </conditionalFormatting>
  <conditionalFormatting sqref="Q65:R71">
    <cfRule type="cellIs" dxfId="656" priority="369" operator="equal">
      <formula>"부"</formula>
    </cfRule>
  </conditionalFormatting>
  <conditionalFormatting sqref="T65:V71">
    <cfRule type="cellIs" dxfId="655" priority="367" operator="equal">
      <formula>"부"</formula>
    </cfRule>
    <cfRule type="cellIs" dxfId="654" priority="368" operator="equal">
      <formula>"여"</formula>
    </cfRule>
  </conditionalFormatting>
  <conditionalFormatting sqref="J72:J78">
    <cfRule type="cellIs" dxfId="653" priority="326" operator="greaterThan">
      <formula>0</formula>
    </cfRule>
  </conditionalFormatting>
  <conditionalFormatting sqref="I72:I78">
    <cfRule type="cellIs" dxfId="652" priority="324" operator="greaterThan">
      <formula>$A$1</formula>
    </cfRule>
    <cfRule type="cellIs" dxfId="651" priority="325" operator="equal">
      <formula>""""""</formula>
    </cfRule>
  </conditionalFormatting>
  <conditionalFormatting sqref="I72:I78">
    <cfRule type="cellIs" dxfId="650" priority="322" operator="equal">
      <formula>""""""</formula>
    </cfRule>
  </conditionalFormatting>
  <conditionalFormatting sqref="Q72:R78">
    <cfRule type="cellIs" dxfId="649" priority="320" operator="equal">
      <formula>"부"</formula>
    </cfRule>
  </conditionalFormatting>
  <conditionalFormatting sqref="T72:V78">
    <cfRule type="cellIs" dxfId="648" priority="318" operator="equal">
      <formula>"부"</formula>
    </cfRule>
    <cfRule type="cellIs" dxfId="647" priority="319" operator="equal">
      <formula>"여"</formula>
    </cfRule>
  </conditionalFormatting>
  <conditionalFormatting sqref="J79:J85">
    <cfRule type="cellIs" dxfId="646" priority="277" operator="greaterThan">
      <formula>0</formula>
    </cfRule>
  </conditionalFormatting>
  <conditionalFormatting sqref="I79:I85">
    <cfRule type="cellIs" dxfId="645" priority="275" operator="greaterThan">
      <formula>$A$1</formula>
    </cfRule>
    <cfRule type="cellIs" dxfId="644" priority="276" operator="equal">
      <formula>""""""</formula>
    </cfRule>
  </conditionalFormatting>
  <conditionalFormatting sqref="I79:I85">
    <cfRule type="cellIs" dxfId="643" priority="273" operator="equal">
      <formula>""""""</formula>
    </cfRule>
  </conditionalFormatting>
  <conditionalFormatting sqref="Q79:R85">
    <cfRule type="cellIs" dxfId="642" priority="271" operator="equal">
      <formula>"부"</formula>
    </cfRule>
  </conditionalFormatting>
  <conditionalFormatting sqref="T79:V85">
    <cfRule type="cellIs" dxfId="641" priority="269" operator="equal">
      <formula>"부"</formula>
    </cfRule>
    <cfRule type="cellIs" dxfId="640" priority="270" operator="equal">
      <formula>"여"</formula>
    </cfRule>
  </conditionalFormatting>
  <conditionalFormatting sqref="J86:J90">
    <cfRule type="cellIs" dxfId="639" priority="228" operator="greaterThan">
      <formula>0</formula>
    </cfRule>
  </conditionalFormatting>
  <conditionalFormatting sqref="I86:I90">
    <cfRule type="cellIs" dxfId="638" priority="226" operator="greaterThan">
      <formula>$A$1</formula>
    </cfRule>
    <cfRule type="cellIs" dxfId="637" priority="227" operator="equal">
      <formula>""""""</formula>
    </cfRule>
  </conditionalFormatting>
  <conditionalFormatting sqref="I86:I90">
    <cfRule type="cellIs" dxfId="636" priority="224" operator="equal">
      <formula>""""""</formula>
    </cfRule>
  </conditionalFormatting>
  <conditionalFormatting sqref="Q86:R90">
    <cfRule type="cellIs" dxfId="635" priority="222" operator="equal">
      <formula>"부"</formula>
    </cfRule>
  </conditionalFormatting>
  <conditionalFormatting sqref="T86:V90">
    <cfRule type="cellIs" dxfId="634" priority="220" operator="equal">
      <formula>"부"</formula>
    </cfRule>
    <cfRule type="cellIs" dxfId="633" priority="221" operator="equal">
      <formula>"여"</formula>
    </cfRule>
  </conditionalFormatting>
  <conditionalFormatting sqref="J91:J97">
    <cfRule type="cellIs" dxfId="632" priority="179" operator="greaterThan">
      <formula>0</formula>
    </cfRule>
  </conditionalFormatting>
  <conditionalFormatting sqref="I91:I97">
    <cfRule type="cellIs" dxfId="631" priority="177" operator="greaterThan">
      <formula>$A$1</formula>
    </cfRule>
    <cfRule type="cellIs" dxfId="630" priority="178" operator="equal">
      <formula>""""""</formula>
    </cfRule>
  </conditionalFormatting>
  <conditionalFormatting sqref="I91:I97">
    <cfRule type="cellIs" dxfId="629" priority="175" operator="equal">
      <formula>""""""</formula>
    </cfRule>
  </conditionalFormatting>
  <conditionalFormatting sqref="Q91:R97">
    <cfRule type="cellIs" dxfId="628" priority="173" operator="equal">
      <formula>"부"</formula>
    </cfRule>
  </conditionalFormatting>
  <conditionalFormatting sqref="T91:V97">
    <cfRule type="cellIs" dxfId="627" priority="171" operator="equal">
      <formula>"부"</formula>
    </cfRule>
    <cfRule type="cellIs" dxfId="626" priority="172" operator="equal">
      <formula>"여"</formula>
    </cfRule>
  </conditionalFormatting>
  <conditionalFormatting sqref="J98:J104">
    <cfRule type="cellIs" dxfId="625" priority="130" operator="greaterThan">
      <formula>0</formula>
    </cfRule>
  </conditionalFormatting>
  <conditionalFormatting sqref="I98:I104">
    <cfRule type="cellIs" dxfId="624" priority="128" operator="greaterThan">
      <formula>$A$1</formula>
    </cfRule>
    <cfRule type="cellIs" dxfId="623" priority="129" operator="equal">
      <formula>""""""</formula>
    </cfRule>
  </conditionalFormatting>
  <conditionalFormatting sqref="I98:I104">
    <cfRule type="cellIs" dxfId="622" priority="126" operator="equal">
      <formula>""""""</formula>
    </cfRule>
  </conditionalFormatting>
  <conditionalFormatting sqref="Q98:R104">
    <cfRule type="cellIs" dxfId="621" priority="124" operator="equal">
      <formula>"부"</formula>
    </cfRule>
  </conditionalFormatting>
  <conditionalFormatting sqref="T98:V104">
    <cfRule type="cellIs" dxfId="620" priority="122" operator="equal">
      <formula>"부"</formula>
    </cfRule>
    <cfRule type="cellIs" dxfId="619" priority="123" operator="equal">
      <formula>"여"</formula>
    </cfRule>
  </conditionalFormatting>
  <conditionalFormatting sqref="H5:H104">
    <cfRule type="cellIs" dxfId="618" priority="85" operator="equal">
      <formula>"남"</formula>
    </cfRule>
  </conditionalFormatting>
  <conditionalFormatting sqref="K5:K104">
    <cfRule type="cellIs" dxfId="617" priority="83" operator="greaterThan">
      <formula>59</formula>
    </cfRule>
    <cfRule type="cellIs" dxfId="616" priority="84" operator="lessThan">
      <formula>30</formula>
    </cfRule>
  </conditionalFormatting>
  <conditionalFormatting sqref="X5:Y104">
    <cfRule type="cellIs" dxfId="615" priority="82" operator="equal">
      <formula>1</formula>
    </cfRule>
  </conditionalFormatting>
  <conditionalFormatting sqref="X5:X104">
    <cfRule type="cellIs" dxfId="614" priority="81" operator="lessThan">
      <formula>30</formula>
    </cfRule>
  </conditionalFormatting>
  <conditionalFormatting sqref="X5:X104">
    <cfRule type="cellIs" dxfId="613" priority="80" operator="between">
      <formula>30</formula>
      <formula>31</formula>
    </cfRule>
  </conditionalFormatting>
  <conditionalFormatting sqref="W5:W104">
    <cfRule type="cellIs" dxfId="612" priority="79" operator="equal">
      <formula>1</formula>
    </cfRule>
  </conditionalFormatting>
  <conditionalFormatting sqref="W5:W104">
    <cfRule type="cellIs" dxfId="611" priority="78" operator="equal">
      <formula>0</formula>
    </cfRule>
  </conditionalFormatting>
  <conditionalFormatting sqref="Z5:Z104">
    <cfRule type="cellIs" dxfId="610" priority="77" operator="equal">
      <formula>1</formula>
    </cfRule>
  </conditionalFormatting>
  <conditionalFormatting sqref="AB5:AC104">
    <cfRule type="cellIs" dxfId="609" priority="76" operator="equal">
      <formula>1</formula>
    </cfRule>
  </conditionalFormatting>
  <conditionalFormatting sqref="AB5:AB104">
    <cfRule type="cellIs" dxfId="608" priority="75" operator="lessThan">
      <formula>30</formula>
    </cfRule>
  </conditionalFormatting>
  <conditionalFormatting sqref="AB5:AB104">
    <cfRule type="cellIs" dxfId="607" priority="74" operator="between">
      <formula>30</formula>
      <formula>31</formula>
    </cfRule>
  </conditionalFormatting>
  <conditionalFormatting sqref="AA5:AA104">
    <cfRule type="cellIs" dxfId="606" priority="73" operator="equal">
      <formula>1</formula>
    </cfRule>
  </conditionalFormatting>
  <conditionalFormatting sqref="AA5:AA104">
    <cfRule type="cellIs" dxfId="605" priority="72" operator="equal">
      <formula>0</formula>
    </cfRule>
  </conditionalFormatting>
  <conditionalFormatting sqref="AD5:AD104">
    <cfRule type="cellIs" dxfId="604" priority="71" operator="equal">
      <formula>1</formula>
    </cfRule>
  </conditionalFormatting>
  <conditionalFormatting sqref="AF5:AG104">
    <cfRule type="cellIs" dxfId="603" priority="70" operator="equal">
      <formula>1</formula>
    </cfRule>
  </conditionalFormatting>
  <conditionalFormatting sqref="AF5:AF104">
    <cfRule type="cellIs" dxfId="602" priority="69" operator="lessThan">
      <formula>30</formula>
    </cfRule>
  </conditionalFormatting>
  <conditionalFormatting sqref="AF5:AF104">
    <cfRule type="cellIs" dxfId="601" priority="68" operator="between">
      <formula>30</formula>
      <formula>31</formula>
    </cfRule>
  </conditionalFormatting>
  <conditionalFormatting sqref="AE5:AE104">
    <cfRule type="cellIs" dxfId="600" priority="67" operator="equal">
      <formula>1</formula>
    </cfRule>
  </conditionalFormatting>
  <conditionalFormatting sqref="AE5:AE104">
    <cfRule type="cellIs" dxfId="599" priority="66" operator="equal">
      <formula>0</formula>
    </cfRule>
  </conditionalFormatting>
  <conditionalFormatting sqref="AH5:AH104">
    <cfRule type="cellIs" dxfId="598" priority="65" operator="equal">
      <formula>1</formula>
    </cfRule>
  </conditionalFormatting>
  <conditionalFormatting sqref="AJ5:AK104">
    <cfRule type="cellIs" dxfId="597" priority="64" operator="equal">
      <formula>1</formula>
    </cfRule>
  </conditionalFormatting>
  <conditionalFormatting sqref="AJ5:AJ104">
    <cfRule type="cellIs" dxfId="596" priority="63" operator="lessThan">
      <formula>30</formula>
    </cfRule>
  </conditionalFormatting>
  <conditionalFormatting sqref="AJ5:AJ104">
    <cfRule type="cellIs" dxfId="595" priority="62" operator="between">
      <formula>30</formula>
      <formula>31</formula>
    </cfRule>
  </conditionalFormatting>
  <conditionalFormatting sqref="AI5:AI104">
    <cfRule type="cellIs" dxfId="594" priority="61" operator="equal">
      <formula>1</formula>
    </cfRule>
  </conditionalFormatting>
  <conditionalFormatting sqref="AI5:AI104">
    <cfRule type="cellIs" dxfId="593" priority="60" operator="equal">
      <formula>0</formula>
    </cfRule>
  </conditionalFormatting>
  <conditionalFormatting sqref="AL5:AL104">
    <cfRule type="cellIs" dxfId="592" priority="59" operator="equal">
      <formula>1</formula>
    </cfRule>
  </conditionalFormatting>
  <conditionalFormatting sqref="AN5:AO104">
    <cfRule type="cellIs" dxfId="591" priority="58" operator="equal">
      <formula>1</formula>
    </cfRule>
  </conditionalFormatting>
  <conditionalFormatting sqref="AN5:AN104">
    <cfRule type="cellIs" dxfId="590" priority="57" operator="lessThan">
      <formula>30</formula>
    </cfRule>
  </conditionalFormatting>
  <conditionalFormatting sqref="AN5:AN104">
    <cfRule type="cellIs" dxfId="589" priority="56" operator="between">
      <formula>30</formula>
      <formula>31</formula>
    </cfRule>
  </conditionalFormatting>
  <conditionalFormatting sqref="AM5:AM104">
    <cfRule type="cellIs" dxfId="588" priority="55" operator="equal">
      <formula>1</formula>
    </cfRule>
  </conditionalFormatting>
  <conditionalFormatting sqref="AM5:AM104">
    <cfRule type="cellIs" dxfId="587" priority="54" operator="equal">
      <formula>0</formula>
    </cfRule>
  </conditionalFormatting>
  <conditionalFormatting sqref="AP5:AP104">
    <cfRule type="cellIs" dxfId="586" priority="53" operator="equal">
      <formula>1</formula>
    </cfRule>
  </conditionalFormatting>
  <conditionalFormatting sqref="AR5:AS104">
    <cfRule type="cellIs" dxfId="585" priority="52" operator="equal">
      <formula>1</formula>
    </cfRule>
  </conditionalFormatting>
  <conditionalFormatting sqref="AR5:AR104">
    <cfRule type="cellIs" dxfId="584" priority="51" operator="lessThan">
      <formula>30</formula>
    </cfRule>
  </conditionalFormatting>
  <conditionalFormatting sqref="AR5:AR104">
    <cfRule type="cellIs" dxfId="583" priority="50" operator="between">
      <formula>30</formula>
      <formula>31</formula>
    </cfRule>
  </conditionalFormatting>
  <conditionalFormatting sqref="AQ5:AQ104">
    <cfRule type="cellIs" dxfId="582" priority="49" operator="equal">
      <formula>1</formula>
    </cfRule>
  </conditionalFormatting>
  <conditionalFormatting sqref="AQ5:AQ104">
    <cfRule type="cellIs" dxfId="581" priority="48" operator="equal">
      <formula>0</formula>
    </cfRule>
  </conditionalFormatting>
  <conditionalFormatting sqref="AT5:AT104">
    <cfRule type="cellIs" dxfId="580" priority="47" operator="equal">
      <formula>1</formula>
    </cfRule>
  </conditionalFormatting>
  <conditionalFormatting sqref="AV5:AW104">
    <cfRule type="cellIs" dxfId="579" priority="46" operator="equal">
      <formula>1</formula>
    </cfRule>
  </conditionalFormatting>
  <conditionalFormatting sqref="AV5:AV104">
    <cfRule type="cellIs" dxfId="578" priority="45" operator="lessThan">
      <formula>30</formula>
    </cfRule>
  </conditionalFormatting>
  <conditionalFormatting sqref="AV5:AV104">
    <cfRule type="cellIs" dxfId="577" priority="44" operator="between">
      <formula>30</formula>
      <formula>31</formula>
    </cfRule>
  </conditionalFormatting>
  <conditionalFormatting sqref="AU5:AU104">
    <cfRule type="cellIs" dxfId="576" priority="43" operator="equal">
      <formula>1</formula>
    </cfRule>
  </conditionalFormatting>
  <conditionalFormatting sqref="AU5:AU104">
    <cfRule type="cellIs" dxfId="575" priority="42" operator="equal">
      <formula>0</formula>
    </cfRule>
  </conditionalFormatting>
  <conditionalFormatting sqref="AX5:AX104">
    <cfRule type="cellIs" dxfId="574" priority="41" operator="equal">
      <formula>1</formula>
    </cfRule>
  </conditionalFormatting>
  <conditionalFormatting sqref="AZ5:BA104">
    <cfRule type="cellIs" dxfId="573" priority="40" operator="equal">
      <formula>1</formula>
    </cfRule>
  </conditionalFormatting>
  <conditionalFormatting sqref="AZ5:AZ104">
    <cfRule type="cellIs" dxfId="572" priority="39" operator="lessThan">
      <formula>30</formula>
    </cfRule>
  </conditionalFormatting>
  <conditionalFormatting sqref="AZ5:AZ104">
    <cfRule type="cellIs" dxfId="571" priority="38" operator="between">
      <formula>30</formula>
      <formula>31</formula>
    </cfRule>
  </conditionalFormatting>
  <conditionalFormatting sqref="AY5:AY104">
    <cfRule type="cellIs" dxfId="570" priority="37" operator="equal">
      <formula>1</formula>
    </cfRule>
  </conditionalFormatting>
  <conditionalFormatting sqref="AY5:AY104">
    <cfRule type="cellIs" dxfId="569" priority="36" operator="equal">
      <formula>0</formula>
    </cfRule>
  </conditionalFormatting>
  <conditionalFormatting sqref="BB5:BB104">
    <cfRule type="cellIs" dxfId="568" priority="35" operator="equal">
      <formula>1</formula>
    </cfRule>
  </conditionalFormatting>
  <conditionalFormatting sqref="BD5:BE104">
    <cfRule type="cellIs" dxfId="567" priority="34" operator="equal">
      <formula>1</formula>
    </cfRule>
  </conditionalFormatting>
  <conditionalFormatting sqref="BD5:BD104">
    <cfRule type="cellIs" dxfId="566" priority="33" operator="lessThan">
      <formula>30</formula>
    </cfRule>
  </conditionalFormatting>
  <conditionalFormatting sqref="BD5:BD104">
    <cfRule type="cellIs" dxfId="565" priority="32" operator="between">
      <formula>30</formula>
      <formula>31</formula>
    </cfRule>
  </conditionalFormatting>
  <conditionalFormatting sqref="BC5:BC104">
    <cfRule type="cellIs" dxfId="564" priority="31" operator="equal">
      <formula>1</formula>
    </cfRule>
  </conditionalFormatting>
  <conditionalFormatting sqref="BC5:BC104">
    <cfRule type="cellIs" dxfId="563" priority="30" operator="equal">
      <formula>0</formula>
    </cfRule>
  </conditionalFormatting>
  <conditionalFormatting sqref="BF5:BF104">
    <cfRule type="cellIs" dxfId="562" priority="29" operator="equal">
      <formula>1</formula>
    </cfRule>
  </conditionalFormatting>
  <conditionalFormatting sqref="BH5:BI104">
    <cfRule type="cellIs" dxfId="561" priority="28" operator="equal">
      <formula>1</formula>
    </cfRule>
  </conditionalFormatting>
  <conditionalFormatting sqref="BH5:BH104">
    <cfRule type="cellIs" dxfId="560" priority="27" operator="lessThan">
      <formula>30</formula>
    </cfRule>
  </conditionalFormatting>
  <conditionalFormatting sqref="BH5:BH104">
    <cfRule type="cellIs" dxfId="559" priority="26" operator="between">
      <formula>30</formula>
      <formula>31</formula>
    </cfRule>
  </conditionalFormatting>
  <conditionalFormatting sqref="BG5:BG104">
    <cfRule type="cellIs" dxfId="558" priority="25" operator="equal">
      <formula>1</formula>
    </cfRule>
  </conditionalFormatting>
  <conditionalFormatting sqref="BG5:BG104">
    <cfRule type="cellIs" dxfId="557" priority="24" operator="equal">
      <formula>0</formula>
    </cfRule>
  </conditionalFormatting>
  <conditionalFormatting sqref="BJ5:BJ104">
    <cfRule type="cellIs" dxfId="556" priority="23" operator="equal">
      <formula>1</formula>
    </cfRule>
  </conditionalFormatting>
  <conditionalFormatting sqref="BL5:BM104">
    <cfRule type="cellIs" dxfId="555" priority="22" operator="equal">
      <formula>1</formula>
    </cfRule>
  </conditionalFormatting>
  <conditionalFormatting sqref="BL5:BL104">
    <cfRule type="cellIs" dxfId="554" priority="21" operator="lessThan">
      <formula>30</formula>
    </cfRule>
  </conditionalFormatting>
  <conditionalFormatting sqref="BL5:BL104">
    <cfRule type="cellIs" dxfId="553" priority="20" operator="between">
      <formula>30</formula>
      <formula>31</formula>
    </cfRule>
  </conditionalFormatting>
  <conditionalFormatting sqref="BK5:BK104">
    <cfRule type="cellIs" dxfId="552" priority="19" operator="equal">
      <formula>1</formula>
    </cfRule>
  </conditionalFormatting>
  <conditionalFormatting sqref="BK5:BK104">
    <cfRule type="cellIs" dxfId="551" priority="18" operator="equal">
      <formula>0</formula>
    </cfRule>
  </conditionalFormatting>
  <conditionalFormatting sqref="BN5:BN104">
    <cfRule type="cellIs" dxfId="550" priority="17" operator="equal">
      <formula>1</formula>
    </cfRule>
  </conditionalFormatting>
  <conditionalFormatting sqref="BP5:BQ104">
    <cfRule type="cellIs" dxfId="549" priority="16" operator="equal">
      <formula>1</formula>
    </cfRule>
  </conditionalFormatting>
  <conditionalFormatting sqref="BP5:BP104">
    <cfRule type="cellIs" dxfId="548" priority="15" operator="lessThan">
      <formula>30</formula>
    </cfRule>
  </conditionalFormatting>
  <conditionalFormatting sqref="BP5:BP104">
    <cfRule type="cellIs" dxfId="547" priority="14" operator="between">
      <formula>30</formula>
      <formula>31</formula>
    </cfRule>
  </conditionalFormatting>
  <conditionalFormatting sqref="BO5:BO104">
    <cfRule type="cellIs" dxfId="546" priority="13" operator="equal">
      <formula>1</formula>
    </cfRule>
  </conditionalFormatting>
  <conditionalFormatting sqref="BO5:BO104">
    <cfRule type="cellIs" dxfId="545" priority="12" operator="equal">
      <formula>0</formula>
    </cfRule>
  </conditionalFormatting>
  <conditionalFormatting sqref="BR5:BR104">
    <cfRule type="cellIs" dxfId="544" priority="11" operator="equal">
      <formula>1</formula>
    </cfRule>
  </conditionalFormatting>
  <conditionalFormatting sqref="CD5:CD104">
    <cfRule type="cellIs" dxfId="543" priority="9" operator="equal">
      <formula>"청년외"</formula>
    </cfRule>
    <cfRule type="cellIs" dxfId="542" priority="10" operator="equal">
      <formula>"청년"</formula>
    </cfRule>
  </conditionalFormatting>
  <conditionalFormatting sqref="CI105">
    <cfRule type="cellIs" dxfId="541" priority="8" operator="equal">
      <formula>TRUE</formula>
    </cfRule>
  </conditionalFormatting>
  <conditionalFormatting sqref="CC5:CC104">
    <cfRule type="cellIs" dxfId="540" priority="6" operator="equal">
      <formula>1</formula>
    </cfRule>
    <cfRule type="cellIs" dxfId="539" priority="7" operator="equal">
      <formula>0</formula>
    </cfRule>
  </conditionalFormatting>
  <conditionalFormatting sqref="CB5">
    <cfRule type="cellIs" dxfId="538" priority="4" operator="greaterThan">
      <formula>0</formula>
    </cfRule>
    <cfRule type="cellIs" dxfId="537" priority="5" operator="equal">
      <formula>0</formula>
    </cfRule>
  </conditionalFormatting>
  <conditionalFormatting sqref="CB6:CB104">
    <cfRule type="cellIs" dxfId="536" priority="2" operator="greaterThan">
      <formula>0</formula>
    </cfRule>
    <cfRule type="cellIs" dxfId="535" priority="3" operator="equal">
      <formula>0</formula>
    </cfRule>
  </conditionalFormatting>
  <conditionalFormatting sqref="I5:I104">
    <cfRule type="cellIs" dxfId="534" priority="1" operator="greaterThan">
      <formula>42735</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C300-F9E5-4666-9AF7-FB24275B043B}">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44196</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c r="CB2" s="713" t="s">
        <v>1130</v>
      </c>
      <c r="CF2" s="266" t="s">
        <v>649</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43861</v>
      </c>
      <c r="X3" s="120"/>
      <c r="Y3" s="120"/>
      <c r="Z3" s="121"/>
      <c r="AA3" s="119">
        <f>EOMONTH($A$1,-10)</f>
        <v>43890</v>
      </c>
      <c r="AB3" s="120"/>
      <c r="AC3" s="120"/>
      <c r="AD3" s="121"/>
      <c r="AE3" s="119">
        <f>EOMONTH($A$1,-9)</f>
        <v>43921</v>
      </c>
      <c r="AF3" s="120"/>
      <c r="AG3" s="120"/>
      <c r="AH3" s="121"/>
      <c r="AI3" s="119">
        <f>EOMONTH($A$1,-8)</f>
        <v>43951</v>
      </c>
      <c r="AJ3" s="120"/>
      <c r="AK3" s="120"/>
      <c r="AL3" s="121"/>
      <c r="AM3" s="119">
        <f>EOMONTH($A$1,-7)</f>
        <v>43982</v>
      </c>
      <c r="AN3" s="120"/>
      <c r="AO3" s="120"/>
      <c r="AP3" s="121"/>
      <c r="AQ3" s="119">
        <f>EOMONTH($A$1,-6)</f>
        <v>44012</v>
      </c>
      <c r="AR3" s="120"/>
      <c r="AS3" s="120"/>
      <c r="AT3" s="121"/>
      <c r="AU3" s="119">
        <f>EOMONTH($A$1,-5)</f>
        <v>44043</v>
      </c>
      <c r="AV3" s="120"/>
      <c r="AW3" s="120"/>
      <c r="AX3" s="121"/>
      <c r="AY3" s="119">
        <f>EOMONTH($A$1,-4)</f>
        <v>44074</v>
      </c>
      <c r="AZ3" s="120"/>
      <c r="BA3" s="120"/>
      <c r="BB3" s="121"/>
      <c r="BC3" s="119">
        <f>EOMONTH($A$1,-3)</f>
        <v>44104</v>
      </c>
      <c r="BD3" s="120"/>
      <c r="BE3" s="120"/>
      <c r="BF3" s="121"/>
      <c r="BG3" s="119">
        <f>EOMONTH($A$1,-2)</f>
        <v>44135</v>
      </c>
      <c r="BH3" s="120"/>
      <c r="BI3" s="120"/>
      <c r="BJ3" s="121"/>
      <c r="BK3" s="119">
        <f>EOMONTH($A$1,-1)</f>
        <v>44165</v>
      </c>
      <c r="BL3" s="120"/>
      <c r="BM3" s="120"/>
      <c r="BN3" s="121"/>
      <c r="BO3" s="119">
        <f>EOMONTH($A$1,0)</f>
        <v>44196</v>
      </c>
      <c r="BP3" s="120"/>
      <c r="BQ3" s="120"/>
      <c r="BR3" s="121"/>
      <c r="BS3" s="3"/>
      <c r="BT3" s="3"/>
      <c r="BU3" s="58" t="s">
        <v>24</v>
      </c>
      <c r="BZ3" s="267" t="s">
        <v>645</v>
      </c>
      <c r="CB3" s="266" t="s">
        <v>1131</v>
      </c>
    </row>
    <row r="4" spans="1:87" ht="36" customHeight="1" thickBot="1">
      <c r="A4" s="5" t="s">
        <v>22</v>
      </c>
      <c r="B4" s="7" t="s">
        <v>21</v>
      </c>
      <c r="C4" s="144" t="s">
        <v>20</v>
      </c>
      <c r="D4" s="145" t="s">
        <v>1132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2020.01.31현재 나이</v>
      </c>
      <c r="Y4" s="61" t="str">
        <f>TEXT(W3,"yyyy.mm.dd")&amp;"현재 군복무 차감 나이"</f>
        <v>2020.01.31현재 군복무 차감 나이</v>
      </c>
      <c r="Z4" s="64" t="s">
        <v>472</v>
      </c>
      <c r="AA4" s="62" t="s">
        <v>71</v>
      </c>
      <c r="AB4" s="61" t="str">
        <f>TEXT(AA3,"yyyy.mm.dd")&amp;"현재 나이"</f>
        <v>2020.02.29현재 나이</v>
      </c>
      <c r="AC4" s="61" t="str">
        <f>TEXT(AA3,"yyyy.mm.dd")&amp;"현재 군복무 차감 나이"</f>
        <v>2020.02.29현재 군복무 차감 나이</v>
      </c>
      <c r="AD4" s="64" t="s">
        <v>472</v>
      </c>
      <c r="AE4" s="62" t="s">
        <v>72</v>
      </c>
      <c r="AF4" s="61" t="str">
        <f>TEXT(AE3,"yyyy.mm.dd")&amp;"현재 나이"</f>
        <v>2020.03.31현재 나이</v>
      </c>
      <c r="AG4" s="61" t="str">
        <f>TEXT(AE3,"yyyy.mm.dd")&amp;"현재 군복무 차감 나이"</f>
        <v>2020.03.31현재 군복무 차감 나이</v>
      </c>
      <c r="AH4" s="64" t="s">
        <v>472</v>
      </c>
      <c r="AI4" s="62" t="s">
        <v>73</v>
      </c>
      <c r="AJ4" s="61" t="str">
        <f>TEXT(AI3,"yyyy.mm.dd")&amp;"현재 나이"</f>
        <v>2020.04.30현재 나이</v>
      </c>
      <c r="AK4" s="61" t="str">
        <f>TEXT(AI3,"yyyy.mm.dd")&amp;"현재 군복무 차감 나이"</f>
        <v>2020.04.30현재 군복무 차감 나이</v>
      </c>
      <c r="AL4" s="64" t="s">
        <v>472</v>
      </c>
      <c r="AM4" s="62" t="s">
        <v>74</v>
      </c>
      <c r="AN4" s="61" t="str">
        <f>TEXT(AM3,"yyyy.mm.dd")&amp;"현재 나이"</f>
        <v>2020.05.31현재 나이</v>
      </c>
      <c r="AO4" s="61" t="str">
        <f>TEXT(AM3,"yyyy.mm.dd")&amp;"현재 군복무 차감 나이"</f>
        <v>2020.05.31현재 군복무 차감 나이</v>
      </c>
      <c r="AP4" s="64" t="s">
        <v>472</v>
      </c>
      <c r="AQ4" s="62" t="s">
        <v>75</v>
      </c>
      <c r="AR4" s="61" t="str">
        <f>TEXT(AQ3,"yyyy.mm.dd")&amp;"현재 나이"</f>
        <v>2020.06.30현재 나이</v>
      </c>
      <c r="AS4" s="61" t="str">
        <f>TEXT(AQ3,"yyyy.mm.dd")&amp;"현재 군복무 차감 나이"</f>
        <v>2020.06.30현재 군복무 차감 나이</v>
      </c>
      <c r="AT4" s="64" t="s">
        <v>472</v>
      </c>
      <c r="AU4" s="62" t="s">
        <v>76</v>
      </c>
      <c r="AV4" s="61" t="str">
        <f>TEXT(AU3,"yyyy.mm.dd")&amp;"현재 나이"</f>
        <v>2020.07.31현재 나이</v>
      </c>
      <c r="AW4" s="61" t="str">
        <f>TEXT(AU3,"yyyy.mm.dd")&amp;"현재 군복무 차감 나이"</f>
        <v>2020.07.31현재 군복무 차감 나이</v>
      </c>
      <c r="AX4" s="64" t="s">
        <v>472</v>
      </c>
      <c r="AY4" s="62" t="s">
        <v>77</v>
      </c>
      <c r="AZ4" s="61" t="str">
        <f>TEXT(AY3,"yyyy.mm.dd")&amp;"현재 나이"</f>
        <v>2020.08.31현재 나이</v>
      </c>
      <c r="BA4" s="61" t="str">
        <f>TEXT(AY3,"yyyy.mm.dd")&amp;"현재 군복무 차감 나이"</f>
        <v>2020.08.31현재 군복무 차감 나이</v>
      </c>
      <c r="BB4" s="64" t="s">
        <v>472</v>
      </c>
      <c r="BC4" s="62" t="s">
        <v>78</v>
      </c>
      <c r="BD4" s="61" t="str">
        <f>TEXT(BC3,"yyyy.mm.dd")&amp;"현재 나이"</f>
        <v>2020.09.30현재 나이</v>
      </c>
      <c r="BE4" s="61" t="str">
        <f>TEXT(BC3,"yyyy.mm.dd")&amp;"현재 군복무 차감 나이"</f>
        <v>2020.09.30현재 군복무 차감 나이</v>
      </c>
      <c r="BF4" s="64" t="s">
        <v>472</v>
      </c>
      <c r="BG4" s="62" t="s">
        <v>79</v>
      </c>
      <c r="BH4" s="61" t="str">
        <f>TEXT(BG3,"yyyy.mm.dd")&amp;"현재 나이"</f>
        <v>2020.10.31현재 나이</v>
      </c>
      <c r="BI4" s="61" t="str">
        <f>TEXT(BG3,"yyyy.mm.dd")&amp;"현재 군복무 차감 나이"</f>
        <v>2020.10.31현재 군복무 차감 나이</v>
      </c>
      <c r="BJ4" s="64" t="s">
        <v>472</v>
      </c>
      <c r="BK4" s="62" t="s">
        <v>80</v>
      </c>
      <c r="BL4" s="61" t="str">
        <f>TEXT(BK3,"yyyy.mm.dd")&amp;"현재 나이"</f>
        <v>2020.11.30현재 나이</v>
      </c>
      <c r="BM4" s="61" t="str">
        <f>TEXT(BK3,"yyyy.mm.dd")&amp;"현재 군복무 차감 나이"</f>
        <v>2020.11.30현재 군복무 차감 나이</v>
      </c>
      <c r="BN4" s="64" t="s">
        <v>472</v>
      </c>
      <c r="BO4" s="62" t="s">
        <v>81</v>
      </c>
      <c r="BP4" s="61" t="str">
        <f>TEXT(BO3,"yyyy.mm.dd")&amp;"현재 나이"</f>
        <v>2020.12.31현재 나이</v>
      </c>
      <c r="BQ4" s="61" t="str">
        <f>TEXT(BO3,"yyyy.mm.dd")&amp;"현재 군복무 차감 나이"</f>
        <v>2020.12.31현재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28</v>
      </c>
      <c r="Y5" s="54" t="str">
        <f>IF($D5="","",TEXT(DATE(YEAR(W$3-$E5),MONTH(W$3-$E5),DAY(W$3-$E5))-DATE(YEAR($P5-$O5),MONTH($P5-$O5),DAY($P5-$O5)),"yy년")&amp;VALUE(TEXT(DATE(YEAR(W$3-$E5),MONTH(W$3-$E5),DAY(W$3-$E5))-DATE(YEAR($P5-$O5),MONTH($P5-$O5),DAY($P5-$O5)),"mm")-1)&amp;TEXT(DATE(YEAR(W$3-$E5),MONTH(W$3-$E5),DAY(W$3-$E5))-DATE(YEAR($P5-$O5),MONTH($P5-$O5),DAY($P5-$O5)),"월dd일"))</f>
        <v>28년11월11일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29</v>
      </c>
      <c r="AC5" s="54" t="str">
        <f>IF($D5="","",TEXT(DATE(YEAR(AA$3-$E5),MONTH(AA$3-$E5),DAY(AA$3-$E5))-DATE(YEAR($P5-$O5),MONTH($P5-$O5),DAY($P5-$O5)),"yy년")&amp;VALUE(TEXT(DATE(YEAR(AA$3-$E5),MONTH(AA$3-$E5),DAY(AA$3-$E5))-DATE(YEAR($P5-$O5),MONTH($P5-$O5),DAY($P5-$O5)),"mm")-1)&amp;TEXT(DATE(YEAR(AA$3-$E5),MONTH(AA$3-$E5),DAY(AA$3-$E5))-DATE(YEAR($P5-$O5),MONTH($P5-$O5),DAY($P5-$O5)),"월dd일"))</f>
        <v>29년0월09일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29</v>
      </c>
      <c r="AG5" s="54" t="str">
        <f>IF($D5="","",TEXT(DATE(YEAR(AE$3-$E5),MONTH(AE$3-$E5),DAY(AE$3-$E5))-DATE(YEAR($P5-$O5),MONTH($P5-$O5),DAY($P5-$O5)),"yy년")&amp;VALUE(TEXT(DATE(YEAR(AE$3-$E5),MONTH(AE$3-$E5),DAY(AE$3-$E5))-DATE(YEAR($P5-$O5),MONTH($P5-$O5),DAY($P5-$O5)),"mm")-1)&amp;TEXT(DATE(YEAR(AE$3-$E5),MONTH(AE$3-$E5),DAY(AE$3-$E5))-DATE(YEAR($P5-$O5),MONTH($P5-$O5),DAY($P5-$O5)),"월dd일"))</f>
        <v>29년1월09일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29</v>
      </c>
      <c r="AK5" s="54" t="str">
        <f>IF($D5="","",TEXT(DATE(YEAR(AI$3-$E5),MONTH(AI$3-$E5),DAY(AI$3-$E5))-DATE(YEAR($P5-$O5),MONTH($P5-$O5),DAY($P5-$O5)),"yy년")&amp;VALUE(TEXT(DATE(YEAR(AI$3-$E5),MONTH(AI$3-$E5),DAY(AI$3-$E5))-DATE(YEAR($P5-$O5),MONTH($P5-$O5),DAY($P5-$O5)),"mm")-1)&amp;TEXT(DATE(YEAR(AI$3-$E5),MONTH(AI$3-$E5),DAY(AI$3-$E5))-DATE(YEAR($P5-$O5),MONTH($P5-$O5),DAY($P5-$O5)),"월dd일"))</f>
        <v>29년2월11일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29</v>
      </c>
      <c r="AO5" s="54" t="str">
        <f>IF($D5="","",TEXT(DATE(YEAR(AM$3-$E5),MONTH(AM$3-$E5),DAY(AM$3-$E5))-DATE(YEAR($P5-$O5),MONTH($P5-$O5),DAY($P5-$O5)),"yy년")&amp;VALUE(TEXT(DATE(YEAR(AM$3-$E5),MONTH(AM$3-$E5),DAY(AM$3-$E5))-DATE(YEAR($P5-$O5),MONTH($P5-$O5),DAY($P5-$O5)),"mm")-1)&amp;TEXT(DATE(YEAR(AM$3-$E5),MONTH(AM$3-$E5),DAY(AM$3-$E5))-DATE(YEAR($P5-$O5),MONTH($P5-$O5),DAY($P5-$O5)),"월dd일"))</f>
        <v>29년3월11일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29</v>
      </c>
      <c r="AS5" s="54" t="str">
        <f>IF($D5="","",TEXT(DATE(YEAR(AQ$3-$E5),MONTH(AQ$3-$E5),DAY(AQ$3-$E5))-DATE(YEAR($P5-$O5),MONTH($P5-$O5),DAY($P5-$O5)),"yy년")&amp;VALUE(TEXT(DATE(YEAR(AQ$3-$E5),MONTH(AQ$3-$E5),DAY(AQ$3-$E5))-DATE(YEAR($P5-$O5),MONTH($P5-$O5),DAY($P5-$O5)),"mm")-1)&amp;TEXT(DATE(YEAR(AQ$3-$E5),MONTH(AQ$3-$E5),DAY(AQ$3-$E5))-DATE(YEAR($P5-$O5),MONTH($P5-$O5),DAY($P5-$O5)),"월dd일"))</f>
        <v>29년4월11일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29</v>
      </c>
      <c r="AW5" s="54" t="str">
        <f>IF($D5="","",TEXT(DATE(YEAR(AU$3-$E5),MONTH(AU$3-$E5),DAY(AU$3-$E5))-DATE(YEAR($P5-$O5),MONTH($P5-$O5),DAY($P5-$O5)),"yy년")&amp;VALUE(TEXT(DATE(YEAR(AU$3-$E5),MONTH(AU$3-$E5),DAY(AU$3-$E5))-DATE(YEAR($P5-$O5),MONTH($P5-$O5),DAY($P5-$O5)),"mm")-1)&amp;TEXT(DATE(YEAR(AU$3-$E5),MONTH(AU$3-$E5),DAY(AU$3-$E5))-DATE(YEAR($P5-$O5),MONTH($P5-$O5),DAY($P5-$O5)),"월dd일"))</f>
        <v>29년5월11일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29</v>
      </c>
      <c r="BA5" s="54" t="str">
        <f>IF($D5="","",TEXT(DATE(YEAR(AY$3-$E5),MONTH(AY$3-$E5),DAY(AY$3-$E5))-DATE(YEAR($P5-$O5),MONTH($P5-$O5),DAY($P5-$O5)),"yy년")&amp;VALUE(TEXT(DATE(YEAR(AY$3-$E5),MONTH(AY$3-$E5),DAY(AY$3-$E5))-DATE(YEAR($P5-$O5),MONTH($P5-$O5),DAY($P5-$O5)),"mm")-1)&amp;TEXT(DATE(YEAR(AY$3-$E5),MONTH(AY$3-$E5),DAY(AY$3-$E5))-DATE(YEAR($P5-$O5),MONTH($P5-$O5),DAY($P5-$O5)),"월dd일"))</f>
        <v>29년6월12일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29</v>
      </c>
      <c r="BE5" s="54" t="str">
        <f>IF($D5="","",TEXT(DATE(YEAR(BC$3-$E5),MONTH(BC$3-$E5),DAY(BC$3-$E5))-DATE(YEAR($P5-$O5),MONTH($P5-$O5),DAY($P5-$O5)),"yy년")&amp;VALUE(TEXT(DATE(YEAR(BC$3-$E5),MONTH(BC$3-$E5),DAY(BC$3-$E5))-DATE(YEAR($P5-$O5),MONTH($P5-$O5),DAY($P5-$O5)),"mm")-1)&amp;TEXT(DATE(YEAR(BC$3-$E5),MONTH(BC$3-$E5),DAY(BC$3-$E5))-DATE(YEAR($P5-$O5),MONTH($P5-$O5),DAY($P5-$O5)),"월dd일"))</f>
        <v>29년7월11일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29</v>
      </c>
      <c r="BI5" s="54" t="str">
        <f>IF($D5="","",TEXT(DATE(YEAR(BG$3-$E5),MONTH(BG$3-$E5),DAY(BG$3-$E5))-DATE(YEAR($P5-$O5),MONTH($P5-$O5),DAY($P5-$O5)),"yy년")&amp;VALUE(TEXT(DATE(YEAR(BG$3-$E5),MONTH(BG$3-$E5),DAY(BG$3-$E5))-DATE(YEAR($P5-$O5),MONTH($P5-$O5),DAY($P5-$O5)),"mm")-1)&amp;TEXT(DATE(YEAR(BG$3-$E5),MONTH(BG$3-$E5),DAY(BG$3-$E5))-DATE(YEAR($P5-$O5),MONTH($P5-$O5),DAY($P5-$O5)),"월dd일"))</f>
        <v>29년8월11일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29</v>
      </c>
      <c r="BM5" s="54" t="str">
        <f>IF($D5="","",TEXT(DATE(YEAR(BK$3-$E5),MONTH(BK$3-$E5),DAY(BK$3-$E5))-DATE(YEAR($P5-$O5),MONTH($P5-$O5),DAY($P5-$O5)),"yy년")&amp;VALUE(TEXT(DATE(YEAR(BK$3-$E5),MONTH(BK$3-$E5),DAY(BK$3-$E5))-DATE(YEAR($P5-$O5),MONTH($P5-$O5),DAY($P5-$O5)),"mm")-1)&amp;TEXT(DATE(YEAR(BK$3-$E5),MONTH(BK$3-$E5),DAY(BK$3-$E5))-DATE(YEAR($P5-$O5),MONTH($P5-$O5),DAY($P5-$O5)),"월dd일"))</f>
        <v>29년9월11일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29</v>
      </c>
      <c r="BQ5" s="54" t="str">
        <f>IF($D5="","",TEXT(DATE(YEAR(BO$3-$E5),MONTH(BO$3-$E5),DAY(BO$3-$E5))-DATE(YEAR($P5-$O5),MONTH($P5-$O5),DAY($P5-$O5)),"yy년")&amp;VALUE(TEXT(DATE(YEAR(BO$3-$E5),MONTH(BO$3-$E5),DAY(BO$3-$E5))-DATE(YEAR($P5-$O5),MONTH($P5-$O5),DAY($P5-$O5)),"mm")-1)&amp;TEXT(DATE(YEAR(BO$3-$E5),MONTH(BO$3-$E5),DAY(BO$3-$E5))-DATE(YEAR($P5-$O5),MONTH($P5-$O5),DAY($P5-$O5)),"월dd일"))</f>
        <v>29년10월11일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34</v>
      </c>
      <c r="Y6" s="54" t="str">
        <f>IF($D6="","",TEXT(DATE(YEAR(W$3-$E6),MONTH(W$3-$E6),DAY(W$3-$E6))-DATE(YEAR($P6-$O6),MONTH($P6-$O6),DAY($P6-$O6)),"yy년")&amp;VALUE(TEXT(DATE(YEAR(W$3-$E6),MONTH(W$3-$E6),DAY(W$3-$E6))-DATE(YEAR($P6-$O6),MONTH($P6-$O6),DAY($P6-$O6)),"mm")-1)&amp;TEXT(DATE(YEAR(W$3-$E6),MONTH(W$3-$E6),DAY(W$3-$E6))-DATE(YEAR($P6-$O6),MONTH($P6-$O6),DAY($P6-$O6)),"월dd일"))</f>
        <v>34년0월23일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34</v>
      </c>
      <c r="AC6" s="54" t="str">
        <f>IF($D6="","",TEXT(DATE(YEAR(AA$3-$E6),MONTH(AA$3-$E6),DAY(AA$3-$E6))-DATE(YEAR($P6-$O6),MONTH($P6-$O6),DAY($P6-$O6)),"yy년")&amp;VALUE(TEXT(DATE(YEAR(AA$3-$E6),MONTH(AA$3-$E6),DAY(AA$3-$E6))-DATE(YEAR($P6-$O6),MONTH($P6-$O6),DAY($P6-$O6)),"mm")-1)&amp;TEXT(DATE(YEAR(AA$3-$E6),MONTH(AA$3-$E6),DAY(AA$3-$E6))-DATE(YEAR($P6-$O6),MONTH($P6-$O6),DAY($P6-$O6)),"월dd일"))</f>
        <v>34년1월21일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34</v>
      </c>
      <c r="AG6" s="54" t="str">
        <f>IF($D6="","",TEXT(DATE(YEAR(AE$3-$E6),MONTH(AE$3-$E6),DAY(AE$3-$E6))-DATE(YEAR($P6-$O6),MONTH($P6-$O6),DAY($P6-$O6)),"yy년")&amp;VALUE(TEXT(DATE(YEAR(AE$3-$E6),MONTH(AE$3-$E6),DAY(AE$3-$E6))-DATE(YEAR($P6-$O6),MONTH($P6-$O6),DAY($P6-$O6)),"mm")-1)&amp;TEXT(DATE(YEAR(AE$3-$E6),MONTH(AE$3-$E6),DAY(AE$3-$E6))-DATE(YEAR($P6-$O6),MONTH($P6-$O6),DAY($P6-$O6)),"월dd일"))</f>
        <v>34년2월24일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34</v>
      </c>
      <c r="AK6" s="54" t="str">
        <f>IF($D6="","",TEXT(DATE(YEAR(AI$3-$E6),MONTH(AI$3-$E6),DAY(AI$3-$E6))-DATE(YEAR($P6-$O6),MONTH($P6-$O6),DAY($P6-$O6)),"yy년")&amp;VALUE(TEXT(DATE(YEAR(AI$3-$E6),MONTH(AI$3-$E6),DAY(AI$3-$E6))-DATE(YEAR($P6-$O6),MONTH($P6-$O6),DAY($P6-$O6)),"mm")-1)&amp;TEXT(DATE(YEAR(AI$3-$E6),MONTH(AI$3-$E6),DAY(AI$3-$E6))-DATE(YEAR($P6-$O6),MONTH($P6-$O6),DAY($P6-$O6)),"월dd일"))</f>
        <v>34년3월23일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34</v>
      </c>
      <c r="AO6" s="54" t="str">
        <f>IF($D6="","",TEXT(DATE(YEAR(AM$3-$E6),MONTH(AM$3-$E6),DAY(AM$3-$E6))-DATE(YEAR($P6-$O6),MONTH($P6-$O6),DAY($P6-$O6)),"yy년")&amp;VALUE(TEXT(DATE(YEAR(AM$3-$E6),MONTH(AM$3-$E6),DAY(AM$3-$E6))-DATE(YEAR($P6-$O6),MONTH($P6-$O6),DAY($P6-$O6)),"mm")-1)&amp;TEXT(DATE(YEAR(AM$3-$E6),MONTH(AM$3-$E6),DAY(AM$3-$E6))-DATE(YEAR($P6-$O6),MONTH($P6-$O6),DAY($P6-$O6)),"월dd일"))</f>
        <v>34년4월24일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34</v>
      </c>
      <c r="AS6" s="54" t="str">
        <f>IF($D6="","",TEXT(DATE(YEAR(AQ$3-$E6),MONTH(AQ$3-$E6),DAY(AQ$3-$E6))-DATE(YEAR($P6-$O6),MONTH($P6-$O6),DAY($P6-$O6)),"yy년")&amp;VALUE(TEXT(DATE(YEAR(AQ$3-$E6),MONTH(AQ$3-$E6),DAY(AQ$3-$E6))-DATE(YEAR($P6-$O6),MONTH($P6-$O6),DAY($P6-$O6)),"mm")-1)&amp;TEXT(DATE(YEAR(AQ$3-$E6),MONTH(AQ$3-$E6),DAY(AQ$3-$E6))-DATE(YEAR($P6-$O6),MONTH($P6-$O6),DAY($P6-$O6)),"월dd일"))</f>
        <v>34년5월23일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34</v>
      </c>
      <c r="AW6" s="54" t="str">
        <f>IF($D6="","",TEXT(DATE(YEAR(AU$3-$E6),MONTH(AU$3-$E6),DAY(AU$3-$E6))-DATE(YEAR($P6-$O6),MONTH($P6-$O6),DAY($P6-$O6)),"yy년")&amp;VALUE(TEXT(DATE(YEAR(AU$3-$E6),MONTH(AU$3-$E6),DAY(AU$3-$E6))-DATE(YEAR($P6-$O6),MONTH($P6-$O6),DAY($P6-$O6)),"mm")-1)&amp;TEXT(DATE(YEAR(AU$3-$E6),MONTH(AU$3-$E6),DAY(AU$3-$E6))-DATE(YEAR($P6-$O6),MONTH($P6-$O6),DAY($P6-$O6)),"월dd일"))</f>
        <v>34년6월24일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34</v>
      </c>
      <c r="BA6" s="54" t="str">
        <f>IF($D6="","",TEXT(DATE(YEAR(AY$3-$E6),MONTH(AY$3-$E6),DAY(AY$3-$E6))-DATE(YEAR($P6-$O6),MONTH($P6-$O6),DAY($P6-$O6)),"yy년")&amp;VALUE(TEXT(DATE(YEAR(AY$3-$E6),MONTH(AY$3-$E6),DAY(AY$3-$E6))-DATE(YEAR($P6-$O6),MONTH($P6-$O6),DAY($P6-$O6)),"mm")-1)&amp;TEXT(DATE(YEAR(AY$3-$E6),MONTH(AY$3-$E6),DAY(AY$3-$E6))-DATE(YEAR($P6-$O6),MONTH($P6-$O6),DAY($P6-$O6)),"월dd일"))</f>
        <v>34년7월24일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34</v>
      </c>
      <c r="BE6" s="54" t="str">
        <f>IF($D6="","",TEXT(DATE(YEAR(BC$3-$E6),MONTH(BC$3-$E6),DAY(BC$3-$E6))-DATE(YEAR($P6-$O6),MONTH($P6-$O6),DAY($P6-$O6)),"yy년")&amp;VALUE(TEXT(DATE(YEAR(BC$3-$E6),MONTH(BC$3-$E6),DAY(BC$3-$E6))-DATE(YEAR($P6-$O6),MONTH($P6-$O6),DAY($P6-$O6)),"mm")-1)&amp;TEXT(DATE(YEAR(BC$3-$E6),MONTH(BC$3-$E6),DAY(BC$3-$E6))-DATE(YEAR($P6-$O6),MONTH($P6-$O6),DAY($P6-$O6)),"월dd일"))</f>
        <v>34년8월23일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34</v>
      </c>
      <c r="BI6" s="54" t="str">
        <f>IF($D6="","",TEXT(DATE(YEAR(BG$3-$E6),MONTH(BG$3-$E6),DAY(BG$3-$E6))-DATE(YEAR($P6-$O6),MONTH($P6-$O6),DAY($P6-$O6)),"yy년")&amp;VALUE(TEXT(DATE(YEAR(BG$3-$E6),MONTH(BG$3-$E6),DAY(BG$3-$E6))-DATE(YEAR($P6-$O6),MONTH($P6-$O6),DAY($P6-$O6)),"mm")-1)&amp;TEXT(DATE(YEAR(BG$3-$E6),MONTH(BG$3-$E6),DAY(BG$3-$E6))-DATE(YEAR($P6-$O6),MONTH($P6-$O6),DAY($P6-$O6)),"월dd일"))</f>
        <v>34년9월24일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34</v>
      </c>
      <c r="BM6" s="54" t="str">
        <f>IF($D6="","",TEXT(DATE(YEAR(BK$3-$E6),MONTH(BK$3-$E6),DAY(BK$3-$E6))-DATE(YEAR($P6-$O6),MONTH($P6-$O6),DAY($P6-$O6)),"yy년")&amp;VALUE(TEXT(DATE(YEAR(BK$3-$E6),MONTH(BK$3-$E6),DAY(BK$3-$E6))-DATE(YEAR($P6-$O6),MONTH($P6-$O6),DAY($P6-$O6)),"mm")-1)&amp;TEXT(DATE(YEAR(BK$3-$E6),MONTH(BK$3-$E6),DAY(BK$3-$E6))-DATE(YEAR($P6-$O6),MONTH($P6-$O6),DAY($P6-$O6)),"월dd일"))</f>
        <v>34년10월23일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34</v>
      </c>
      <c r="BQ6" s="54" t="str">
        <f>IF($D6="","",TEXT(DATE(YEAR(BO$3-$E6),MONTH(BO$3-$E6),DAY(BO$3-$E6))-DATE(YEAR($P6-$O6),MONTH($P6-$O6),DAY($P6-$O6)),"yy년")&amp;VALUE(TEXT(DATE(YEAR(BO$3-$E6),MONTH(BO$3-$E6),DAY(BO$3-$E6))-DATE(YEAR($P6-$O6),MONTH($P6-$O6),DAY($P6-$O6)),"mm")-1)&amp;TEXT(DATE(YEAR(BO$3-$E6),MONTH(BO$3-$E6),DAY(BO$3-$E6))-DATE(YEAR($P6-$O6),MONTH($P6-$O6),DAY($P6-$O6)),"월dd일"))</f>
        <v>34년11월24일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28</v>
      </c>
      <c r="Y7" s="54" t="str">
        <f t="shared" ref="Y7:Y70" si="18">IF($D7="","",TEXT(DATE(YEAR(W$3-$E7),MONTH(W$3-$E7),DAY(W$3-$E7))-DATE(YEAR($P7-$O7),MONTH($P7-$O7),DAY($P7-$O7)),"yy년")&amp;VALUE(TEXT(DATE(YEAR(W$3-$E7),MONTH(W$3-$E7),DAY(W$3-$E7))-DATE(YEAR($P7-$O7),MONTH($P7-$O7),DAY($P7-$O7)),"mm")-1)&amp;TEXT(DATE(YEAR(W$3-$E7),MONTH(W$3-$E7),DAY(W$3-$E7))-DATE(YEAR($P7-$O7),MONTH($P7-$O7),DAY($P7-$O7)),"월dd일"))</f>
        <v>28년10월04일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28</v>
      </c>
      <c r="AC7" s="54" t="str">
        <f t="shared" ref="AC7:AC70" si="22">IF($D7="","",TEXT(DATE(YEAR(AA$3-$E7),MONTH(AA$3-$E7),DAY(AA$3-$E7))-DATE(YEAR($P7-$O7),MONTH($P7-$O7),DAY($P7-$O7)),"yy년")&amp;VALUE(TEXT(DATE(YEAR(AA$3-$E7),MONTH(AA$3-$E7),DAY(AA$3-$E7))-DATE(YEAR($P7-$O7),MONTH($P7-$O7),DAY($P7-$O7)),"mm")-1)&amp;TEXT(DATE(YEAR(AA$3-$E7),MONTH(AA$3-$E7),DAY(AA$3-$E7))-DATE(YEAR($P7-$O7),MONTH($P7-$O7),DAY($P7-$O7)),"월dd일"))</f>
        <v>28년11월03일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29</v>
      </c>
      <c r="AG7" s="54" t="str">
        <f t="shared" ref="AG7:AG70" si="26">IF($D7="","",TEXT(DATE(YEAR(AE$3-$E7),MONTH(AE$3-$E7),DAY(AE$3-$E7))-DATE(YEAR($P7-$O7),MONTH($P7-$O7),DAY($P7-$O7)),"yy년")&amp;VALUE(TEXT(DATE(YEAR(AE$3-$E7),MONTH(AE$3-$E7),DAY(AE$3-$E7))-DATE(YEAR($P7-$O7),MONTH($P7-$O7),DAY($P7-$O7)),"mm")-1)&amp;TEXT(DATE(YEAR(AE$3-$E7),MONTH(AE$3-$E7),DAY(AE$3-$E7))-DATE(YEAR($P7-$O7),MONTH($P7-$O7),DAY($P7-$O7)),"월dd일"))</f>
        <v>29년0월03일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29</v>
      </c>
      <c r="AK7" s="54" t="str">
        <f t="shared" ref="AK7:AK70" si="30">IF($D7="","",TEXT(DATE(YEAR(AI$3-$E7),MONTH(AI$3-$E7),DAY(AI$3-$E7))-DATE(YEAR($P7-$O7),MONTH($P7-$O7),DAY($P7-$O7)),"yy년")&amp;VALUE(TEXT(DATE(YEAR(AI$3-$E7),MONTH(AI$3-$E7),DAY(AI$3-$E7))-DATE(YEAR($P7-$O7),MONTH($P7-$O7),DAY($P7-$O7)),"mm")-1)&amp;TEXT(DATE(YEAR(AI$3-$E7),MONTH(AI$3-$E7),DAY(AI$3-$E7))-DATE(YEAR($P7-$O7),MONTH($P7-$O7),DAY($P7-$O7)),"월dd일"))</f>
        <v>29년1월02일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29</v>
      </c>
      <c r="AO7" s="54" t="str">
        <f t="shared" ref="AO7:AO70" si="34">IF($D7="","",TEXT(DATE(YEAR(AM$3-$E7),MONTH(AM$3-$E7),DAY(AM$3-$E7))-DATE(YEAR($P7-$O7),MONTH($P7-$O7),DAY($P7-$O7)),"yy년")&amp;VALUE(TEXT(DATE(YEAR(AM$3-$E7),MONTH(AM$3-$E7),DAY(AM$3-$E7))-DATE(YEAR($P7-$O7),MONTH($P7-$O7),DAY($P7-$O7)),"mm")-1)&amp;TEXT(DATE(YEAR(AM$3-$E7),MONTH(AM$3-$E7),DAY(AM$3-$E7))-DATE(YEAR($P7-$O7),MONTH($P7-$O7),DAY($P7-$O7)),"월dd일"))</f>
        <v>29년2월05일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29</v>
      </c>
      <c r="AS7" s="54" t="str">
        <f t="shared" ref="AS7:AS70" si="38">IF($D7="","",TEXT(DATE(YEAR(AQ$3-$E7),MONTH(AQ$3-$E7),DAY(AQ$3-$E7))-DATE(YEAR($P7-$O7),MONTH($P7-$O7),DAY($P7-$O7)),"yy년")&amp;VALUE(TEXT(DATE(YEAR(AQ$3-$E7),MONTH(AQ$3-$E7),DAY(AQ$3-$E7))-DATE(YEAR($P7-$O7),MONTH($P7-$O7),DAY($P7-$O7)),"mm")-1)&amp;TEXT(DATE(YEAR(AQ$3-$E7),MONTH(AQ$3-$E7),DAY(AQ$3-$E7))-DATE(YEAR($P7-$O7),MONTH($P7-$O7),DAY($P7-$O7)),"월dd일"))</f>
        <v>29년3월04일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29</v>
      </c>
      <c r="AW7" s="54" t="str">
        <f t="shared" ref="AW7:AW70" si="42">IF($D7="","",TEXT(DATE(YEAR(AU$3-$E7),MONTH(AU$3-$E7),DAY(AU$3-$E7))-DATE(YEAR($P7-$O7),MONTH($P7-$O7),DAY($P7-$O7)),"yy년")&amp;VALUE(TEXT(DATE(YEAR(AU$3-$E7),MONTH(AU$3-$E7),DAY(AU$3-$E7))-DATE(YEAR($P7-$O7),MONTH($P7-$O7),DAY($P7-$O7)),"mm")-1)&amp;TEXT(DATE(YEAR(AU$3-$E7),MONTH(AU$3-$E7),DAY(AU$3-$E7))-DATE(YEAR($P7-$O7),MONTH($P7-$O7),DAY($P7-$O7)),"월dd일"))</f>
        <v>29년4월05일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29</v>
      </c>
      <c r="BA7" s="54" t="str">
        <f t="shared" ref="BA7:BA70" si="46">IF($D7="","",TEXT(DATE(YEAR(AY$3-$E7),MONTH(AY$3-$E7),DAY(AY$3-$E7))-DATE(YEAR($P7-$O7),MONTH($P7-$O7),DAY($P7-$O7)),"yy년")&amp;VALUE(TEXT(DATE(YEAR(AY$3-$E7),MONTH(AY$3-$E7),DAY(AY$3-$E7))-DATE(YEAR($P7-$O7),MONTH($P7-$O7),DAY($P7-$O7)),"mm")-1)&amp;TEXT(DATE(YEAR(AY$3-$E7),MONTH(AY$3-$E7),DAY(AY$3-$E7))-DATE(YEAR($P7-$O7),MONTH($P7-$O7),DAY($P7-$O7)),"월dd일"))</f>
        <v>29년5월05일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29</v>
      </c>
      <c r="BE7" s="54" t="str">
        <f t="shared" ref="BE7:BE70" si="50">IF($D7="","",TEXT(DATE(YEAR(BC$3-$E7),MONTH(BC$3-$E7),DAY(BC$3-$E7))-DATE(YEAR($P7-$O7),MONTH($P7-$O7),DAY($P7-$O7)),"yy년")&amp;VALUE(TEXT(DATE(YEAR(BC$3-$E7),MONTH(BC$3-$E7),DAY(BC$3-$E7))-DATE(YEAR($P7-$O7),MONTH($P7-$O7),DAY($P7-$O7)),"mm")-1)&amp;TEXT(DATE(YEAR(BC$3-$E7),MONTH(BC$3-$E7),DAY(BC$3-$E7))-DATE(YEAR($P7-$O7),MONTH($P7-$O7),DAY($P7-$O7)),"월dd일"))</f>
        <v>29년6월05일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29</v>
      </c>
      <c r="BI7" s="54" t="str">
        <f t="shared" ref="BI7:BI70" si="54">IF($D7="","",TEXT(DATE(YEAR(BG$3-$E7),MONTH(BG$3-$E7),DAY(BG$3-$E7))-DATE(YEAR($P7-$O7),MONTH($P7-$O7),DAY($P7-$O7)),"yy년")&amp;VALUE(TEXT(DATE(YEAR(BG$3-$E7),MONTH(BG$3-$E7),DAY(BG$3-$E7))-DATE(YEAR($P7-$O7),MONTH($P7-$O7),DAY($P7-$O7)),"mm")-1)&amp;TEXT(DATE(YEAR(BG$3-$E7),MONTH(BG$3-$E7),DAY(BG$3-$E7))-DATE(YEAR($P7-$O7),MONTH($P7-$O7),DAY($P7-$O7)),"월dd일"))</f>
        <v>29년7월05일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29</v>
      </c>
      <c r="BM7" s="54" t="str">
        <f t="shared" ref="BM7:BM70" si="58">IF($D7="","",TEXT(DATE(YEAR(BK$3-$E7),MONTH(BK$3-$E7),DAY(BK$3-$E7))-DATE(YEAR($P7-$O7),MONTH($P7-$O7),DAY($P7-$O7)),"yy년")&amp;VALUE(TEXT(DATE(YEAR(BK$3-$E7),MONTH(BK$3-$E7),DAY(BK$3-$E7))-DATE(YEAR($P7-$O7),MONTH($P7-$O7),DAY($P7-$O7)),"mm")-1)&amp;TEXT(DATE(YEAR(BK$3-$E7),MONTH(BK$3-$E7),DAY(BK$3-$E7))-DATE(YEAR($P7-$O7),MONTH($P7-$O7),DAY($P7-$O7)),"월dd일"))</f>
        <v>29년8월04일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29</v>
      </c>
      <c r="BQ7" s="54" t="str">
        <f t="shared" ref="BQ7:BQ70" si="62">IF($D7="","",TEXT(DATE(YEAR(BO$3-$E7),MONTH(BO$3-$E7),DAY(BO$3-$E7))-DATE(YEAR($P7-$O7),MONTH($P7-$O7),DAY($P7-$O7)),"yy년")&amp;VALUE(TEXT(DATE(YEAR(BO$3-$E7),MONTH(BO$3-$E7),DAY(BO$3-$E7))-DATE(YEAR($P7-$O7),MONTH($P7-$O7),DAY($P7-$O7)),"mm")-1)&amp;TEXT(DATE(YEAR(BO$3-$E7),MONTH(BO$3-$E7),DAY(BO$3-$E7))-DATE(YEAR($P7-$O7),MONTH($P7-$O7),DAY($P7-$O7)),"월dd일"))</f>
        <v>29년9월05일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27</v>
      </c>
      <c r="Y8" s="54" t="str">
        <f t="shared" si="18"/>
        <v>27년7월04일</v>
      </c>
      <c r="Z8" s="85">
        <f t="shared" si="19"/>
        <v>1</v>
      </c>
      <c r="AA8" s="63">
        <f t="shared" si="20"/>
        <v>1</v>
      </c>
      <c r="AB8" s="53">
        <f t="shared" si="21"/>
        <v>27</v>
      </c>
      <c r="AC8" s="54" t="str">
        <f t="shared" si="22"/>
        <v>27년8월02일</v>
      </c>
      <c r="AD8" s="85">
        <f t="shared" si="23"/>
        <v>1</v>
      </c>
      <c r="AE8" s="63">
        <f t="shared" si="24"/>
        <v>1</v>
      </c>
      <c r="AF8" s="53">
        <f t="shared" si="25"/>
        <v>27</v>
      </c>
      <c r="AG8" s="54" t="str">
        <f t="shared" si="26"/>
        <v>27년9월03일</v>
      </c>
      <c r="AH8" s="85">
        <f t="shared" si="27"/>
        <v>1</v>
      </c>
      <c r="AI8" s="63">
        <f t="shared" si="28"/>
        <v>1</v>
      </c>
      <c r="AJ8" s="53">
        <f t="shared" si="29"/>
        <v>27</v>
      </c>
      <c r="AK8" s="54" t="str">
        <f t="shared" si="30"/>
        <v>27년10월02일</v>
      </c>
      <c r="AL8" s="85">
        <f t="shared" si="31"/>
        <v>1</v>
      </c>
      <c r="AM8" s="63">
        <f t="shared" si="32"/>
        <v>1</v>
      </c>
      <c r="AN8" s="53">
        <f t="shared" si="33"/>
        <v>27</v>
      </c>
      <c r="AO8" s="54" t="str">
        <f t="shared" si="34"/>
        <v>27년11월03일</v>
      </c>
      <c r="AP8" s="85">
        <f t="shared" si="35"/>
        <v>1</v>
      </c>
      <c r="AQ8" s="63">
        <f t="shared" si="36"/>
        <v>1</v>
      </c>
      <c r="AR8" s="53">
        <f t="shared" si="37"/>
        <v>28</v>
      </c>
      <c r="AS8" s="54" t="str">
        <f t="shared" si="38"/>
        <v>28년0월02일</v>
      </c>
      <c r="AT8" s="85">
        <f t="shared" si="39"/>
        <v>1</v>
      </c>
      <c r="AU8" s="63">
        <f t="shared" si="40"/>
        <v>1</v>
      </c>
      <c r="AV8" s="53">
        <f t="shared" si="41"/>
        <v>28</v>
      </c>
      <c r="AW8" s="54" t="str">
        <f t="shared" si="42"/>
        <v>28년1월02일</v>
      </c>
      <c r="AX8" s="85">
        <f t="shared" si="43"/>
        <v>1</v>
      </c>
      <c r="AY8" s="63">
        <f t="shared" si="44"/>
        <v>1</v>
      </c>
      <c r="AZ8" s="53">
        <f t="shared" si="45"/>
        <v>28</v>
      </c>
      <c r="BA8" s="54" t="str">
        <f t="shared" si="46"/>
        <v>28년2월04일</v>
      </c>
      <c r="BB8" s="85">
        <f t="shared" si="47"/>
        <v>1</v>
      </c>
      <c r="BC8" s="63">
        <f t="shared" si="48"/>
        <v>1</v>
      </c>
      <c r="BD8" s="53">
        <f t="shared" si="49"/>
        <v>28</v>
      </c>
      <c r="BE8" s="54" t="str">
        <f t="shared" si="50"/>
        <v>28년3월03일</v>
      </c>
      <c r="BF8" s="85">
        <f t="shared" si="51"/>
        <v>1</v>
      </c>
      <c r="BG8" s="63">
        <f t="shared" si="52"/>
        <v>1</v>
      </c>
      <c r="BH8" s="53">
        <f t="shared" si="53"/>
        <v>28</v>
      </c>
      <c r="BI8" s="54" t="str">
        <f t="shared" si="54"/>
        <v>28년4월04일</v>
      </c>
      <c r="BJ8" s="85">
        <f t="shared" si="55"/>
        <v>1</v>
      </c>
      <c r="BK8" s="63">
        <f t="shared" si="56"/>
        <v>1</v>
      </c>
      <c r="BL8" s="53">
        <f t="shared" si="57"/>
        <v>28</v>
      </c>
      <c r="BM8" s="54" t="str">
        <f t="shared" si="58"/>
        <v>28년5월03일</v>
      </c>
      <c r="BN8" s="85">
        <f t="shared" si="59"/>
        <v>1</v>
      </c>
      <c r="BO8" s="63">
        <f t="shared" si="60"/>
        <v>1</v>
      </c>
      <c r="BP8" s="53">
        <f t="shared" si="61"/>
        <v>28</v>
      </c>
      <c r="BQ8" s="54" t="str">
        <f t="shared" si="62"/>
        <v>28년6월04일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55</v>
      </c>
      <c r="Y9" s="54" t="str">
        <f t="shared" si="18"/>
        <v>55년4월22일</v>
      </c>
      <c r="Z9" s="85">
        <f t="shared" si="19"/>
        <v>0</v>
      </c>
      <c r="AA9" s="63">
        <f t="shared" si="20"/>
        <v>1</v>
      </c>
      <c r="AB9" s="53">
        <f t="shared" si="21"/>
        <v>55</v>
      </c>
      <c r="AC9" s="54" t="str">
        <f t="shared" si="22"/>
        <v>55년5월20일</v>
      </c>
      <c r="AD9" s="85">
        <f t="shared" si="23"/>
        <v>0</v>
      </c>
      <c r="AE9" s="63">
        <f t="shared" si="24"/>
        <v>1</v>
      </c>
      <c r="AF9" s="53">
        <f t="shared" si="25"/>
        <v>55</v>
      </c>
      <c r="AG9" s="54" t="str">
        <f t="shared" si="26"/>
        <v>55년6월21일</v>
      </c>
      <c r="AH9" s="85">
        <f t="shared" si="27"/>
        <v>0</v>
      </c>
      <c r="AI9" s="63">
        <f t="shared" si="28"/>
        <v>1</v>
      </c>
      <c r="AJ9" s="53">
        <f t="shared" si="29"/>
        <v>55</v>
      </c>
      <c r="AK9" s="54" t="str">
        <f t="shared" si="30"/>
        <v>55년7월20일</v>
      </c>
      <c r="AL9" s="85">
        <f t="shared" si="31"/>
        <v>0</v>
      </c>
      <c r="AM9" s="63">
        <f t="shared" si="32"/>
        <v>1</v>
      </c>
      <c r="AN9" s="53">
        <f t="shared" si="33"/>
        <v>55</v>
      </c>
      <c r="AO9" s="54" t="str">
        <f t="shared" si="34"/>
        <v>55년8월20일</v>
      </c>
      <c r="AP9" s="85">
        <f t="shared" si="35"/>
        <v>0</v>
      </c>
      <c r="AQ9" s="63">
        <f t="shared" si="36"/>
        <v>1</v>
      </c>
      <c r="AR9" s="53">
        <f t="shared" si="37"/>
        <v>55</v>
      </c>
      <c r="AS9" s="54" t="str">
        <f t="shared" si="38"/>
        <v>55년9월20일</v>
      </c>
      <c r="AT9" s="85">
        <f t="shared" si="39"/>
        <v>0</v>
      </c>
      <c r="AU9" s="63">
        <f t="shared" si="40"/>
        <v>1</v>
      </c>
      <c r="AV9" s="53">
        <f t="shared" si="41"/>
        <v>55</v>
      </c>
      <c r="AW9" s="54" t="str">
        <f t="shared" si="42"/>
        <v>55년10월20일</v>
      </c>
      <c r="AX9" s="85">
        <f t="shared" si="43"/>
        <v>0</v>
      </c>
      <c r="AY9" s="63">
        <f t="shared" si="44"/>
        <v>1</v>
      </c>
      <c r="AZ9" s="53">
        <f t="shared" si="45"/>
        <v>55</v>
      </c>
      <c r="BA9" s="54" t="str">
        <f t="shared" si="46"/>
        <v>55년11월21일</v>
      </c>
      <c r="BB9" s="85">
        <f t="shared" si="47"/>
        <v>0</v>
      </c>
      <c r="BC9" s="63">
        <f t="shared" si="48"/>
        <v>1</v>
      </c>
      <c r="BD9" s="53">
        <f t="shared" si="49"/>
        <v>56</v>
      </c>
      <c r="BE9" s="54" t="str">
        <f t="shared" si="50"/>
        <v>56년0월20일</v>
      </c>
      <c r="BF9" s="85">
        <f t="shared" si="51"/>
        <v>0</v>
      </c>
      <c r="BG9" s="63">
        <f t="shared" si="52"/>
        <v>1</v>
      </c>
      <c r="BH9" s="53">
        <f t="shared" si="53"/>
        <v>56</v>
      </c>
      <c r="BI9" s="54" t="str">
        <f t="shared" si="54"/>
        <v>56년1월20일</v>
      </c>
      <c r="BJ9" s="85">
        <f t="shared" si="55"/>
        <v>0</v>
      </c>
      <c r="BK9" s="63">
        <f t="shared" si="56"/>
        <v>1</v>
      </c>
      <c r="BL9" s="53">
        <f t="shared" si="57"/>
        <v>56</v>
      </c>
      <c r="BM9" s="54" t="str">
        <f t="shared" si="58"/>
        <v>56년2월21일</v>
      </c>
      <c r="BN9" s="85">
        <f t="shared" si="59"/>
        <v>0</v>
      </c>
      <c r="BO9" s="63">
        <f t="shared" si="60"/>
        <v>1</v>
      </c>
      <c r="BP9" s="53">
        <f t="shared" si="61"/>
        <v>56</v>
      </c>
      <c r="BQ9" s="54" t="str">
        <f t="shared" si="62"/>
        <v>56년3월21일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24</v>
      </c>
      <c r="Y10" s="54" t="str">
        <f t="shared" si="18"/>
        <v>24년3월08일</v>
      </c>
      <c r="Z10" s="85">
        <f t="shared" si="19"/>
        <v>1</v>
      </c>
      <c r="AA10" s="63">
        <f t="shared" si="20"/>
        <v>1</v>
      </c>
      <c r="AB10" s="53">
        <f t="shared" si="21"/>
        <v>24</v>
      </c>
      <c r="AC10" s="54" t="str">
        <f t="shared" si="22"/>
        <v>24년4월07일</v>
      </c>
      <c r="AD10" s="85">
        <f t="shared" si="23"/>
        <v>1</v>
      </c>
      <c r="AE10" s="63">
        <f t="shared" si="24"/>
        <v>1</v>
      </c>
      <c r="AF10" s="53">
        <f t="shared" si="25"/>
        <v>24</v>
      </c>
      <c r="AG10" s="54" t="str">
        <f t="shared" si="26"/>
        <v>24년5월07일</v>
      </c>
      <c r="AH10" s="85">
        <f t="shared" si="27"/>
        <v>1</v>
      </c>
      <c r="AI10" s="63">
        <f t="shared" si="28"/>
        <v>1</v>
      </c>
      <c r="AJ10" s="53">
        <f t="shared" si="29"/>
        <v>24</v>
      </c>
      <c r="AK10" s="54" t="str">
        <f t="shared" si="30"/>
        <v>24년6월07일</v>
      </c>
      <c r="AL10" s="85">
        <f t="shared" si="31"/>
        <v>1</v>
      </c>
      <c r="AM10" s="63">
        <f t="shared" si="32"/>
        <v>1</v>
      </c>
      <c r="AN10" s="53">
        <f t="shared" si="33"/>
        <v>24</v>
      </c>
      <c r="AO10" s="54" t="str">
        <f t="shared" si="34"/>
        <v>24년7월07일</v>
      </c>
      <c r="AP10" s="85">
        <f t="shared" si="35"/>
        <v>1</v>
      </c>
      <c r="AQ10" s="63">
        <f t="shared" si="36"/>
        <v>1</v>
      </c>
      <c r="AR10" s="53">
        <f t="shared" si="37"/>
        <v>24</v>
      </c>
      <c r="AS10" s="54" t="str">
        <f t="shared" si="38"/>
        <v>24년8월06일</v>
      </c>
      <c r="AT10" s="85">
        <f t="shared" si="39"/>
        <v>1</v>
      </c>
      <c r="AU10" s="63">
        <f t="shared" si="40"/>
        <v>1</v>
      </c>
      <c r="AV10" s="53">
        <f t="shared" si="41"/>
        <v>24</v>
      </c>
      <c r="AW10" s="54" t="str">
        <f t="shared" si="42"/>
        <v>24년9월07일</v>
      </c>
      <c r="AX10" s="85">
        <f t="shared" si="43"/>
        <v>1</v>
      </c>
      <c r="AY10" s="63">
        <f t="shared" si="44"/>
        <v>1</v>
      </c>
      <c r="AZ10" s="53">
        <f t="shared" si="45"/>
        <v>24</v>
      </c>
      <c r="BA10" s="54" t="str">
        <f t="shared" si="46"/>
        <v>24년10월07일</v>
      </c>
      <c r="BB10" s="85">
        <f t="shared" si="47"/>
        <v>1</v>
      </c>
      <c r="BC10" s="63">
        <f t="shared" si="48"/>
        <v>1</v>
      </c>
      <c r="BD10" s="53">
        <f t="shared" si="49"/>
        <v>24</v>
      </c>
      <c r="BE10" s="54" t="str">
        <f t="shared" si="50"/>
        <v>24년11월07일</v>
      </c>
      <c r="BF10" s="85">
        <f t="shared" si="51"/>
        <v>1</v>
      </c>
      <c r="BG10" s="63">
        <f t="shared" si="52"/>
        <v>1</v>
      </c>
      <c r="BH10" s="53">
        <f t="shared" si="53"/>
        <v>25</v>
      </c>
      <c r="BI10" s="54" t="str">
        <f t="shared" si="54"/>
        <v>25년0월07일</v>
      </c>
      <c r="BJ10" s="85">
        <f t="shared" si="55"/>
        <v>1</v>
      </c>
      <c r="BK10" s="63">
        <f t="shared" si="56"/>
        <v>1</v>
      </c>
      <c r="BL10" s="53">
        <f t="shared" si="57"/>
        <v>25</v>
      </c>
      <c r="BM10" s="54" t="str">
        <f t="shared" si="58"/>
        <v>25년1월06일</v>
      </c>
      <c r="BN10" s="85">
        <f t="shared" si="59"/>
        <v>1</v>
      </c>
      <c r="BO10" s="63">
        <f t="shared" si="60"/>
        <v>1</v>
      </c>
      <c r="BP10" s="53">
        <f t="shared" si="61"/>
        <v>25</v>
      </c>
      <c r="BQ10" s="54" t="str">
        <f t="shared" si="62"/>
        <v>25년2월09일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0</v>
      </c>
      <c r="X11" s="53">
        <f t="shared" si="17"/>
        <v>25</v>
      </c>
      <c r="Y11" s="54" t="str">
        <f t="shared" si="18"/>
        <v>25년3월22일</v>
      </c>
      <c r="Z11" s="85">
        <f t="shared" si="19"/>
        <v>0</v>
      </c>
      <c r="AA11" s="63">
        <f t="shared" si="20"/>
        <v>0</v>
      </c>
      <c r="AB11" s="53">
        <f t="shared" si="21"/>
        <v>25</v>
      </c>
      <c r="AC11" s="54" t="str">
        <f t="shared" si="22"/>
        <v>25년4월21일</v>
      </c>
      <c r="AD11" s="85">
        <f t="shared" si="23"/>
        <v>0</v>
      </c>
      <c r="AE11" s="63">
        <f t="shared" si="24"/>
        <v>0</v>
      </c>
      <c r="AF11" s="53">
        <f t="shared" si="25"/>
        <v>25</v>
      </c>
      <c r="AG11" s="54" t="str">
        <f t="shared" si="26"/>
        <v>25년5월21일</v>
      </c>
      <c r="AH11" s="85">
        <f t="shared" si="27"/>
        <v>0</v>
      </c>
      <c r="AI11" s="63">
        <f t="shared" si="28"/>
        <v>0</v>
      </c>
      <c r="AJ11" s="53">
        <f t="shared" si="29"/>
        <v>25</v>
      </c>
      <c r="AK11" s="54" t="str">
        <f t="shared" si="30"/>
        <v>25년6월21일</v>
      </c>
      <c r="AL11" s="85">
        <f t="shared" si="31"/>
        <v>0</v>
      </c>
      <c r="AM11" s="63">
        <f t="shared" si="32"/>
        <v>0</v>
      </c>
      <c r="AN11" s="53">
        <f t="shared" si="33"/>
        <v>25</v>
      </c>
      <c r="AO11" s="54" t="str">
        <f t="shared" si="34"/>
        <v>25년7월21일</v>
      </c>
      <c r="AP11" s="85">
        <f t="shared" si="35"/>
        <v>0</v>
      </c>
      <c r="AQ11" s="63">
        <f t="shared" si="36"/>
        <v>0</v>
      </c>
      <c r="AR11" s="53">
        <f t="shared" si="37"/>
        <v>25</v>
      </c>
      <c r="AS11" s="54" t="str">
        <f t="shared" si="38"/>
        <v>25년8월20일</v>
      </c>
      <c r="AT11" s="85">
        <f t="shared" si="39"/>
        <v>0</v>
      </c>
      <c r="AU11" s="63">
        <f t="shared" si="40"/>
        <v>0</v>
      </c>
      <c r="AV11" s="53">
        <f t="shared" si="41"/>
        <v>25</v>
      </c>
      <c r="AW11" s="54" t="str">
        <f t="shared" si="42"/>
        <v>25년9월21일</v>
      </c>
      <c r="AX11" s="85">
        <f t="shared" si="43"/>
        <v>0</v>
      </c>
      <c r="AY11" s="63">
        <f t="shared" si="44"/>
        <v>0</v>
      </c>
      <c r="AZ11" s="53">
        <f t="shared" si="45"/>
        <v>25</v>
      </c>
      <c r="BA11" s="54" t="str">
        <f t="shared" si="46"/>
        <v>25년10월21일</v>
      </c>
      <c r="BB11" s="85">
        <f t="shared" si="47"/>
        <v>0</v>
      </c>
      <c r="BC11" s="63">
        <f t="shared" si="48"/>
        <v>0</v>
      </c>
      <c r="BD11" s="53">
        <f t="shared" si="49"/>
        <v>25</v>
      </c>
      <c r="BE11" s="54" t="str">
        <f t="shared" si="50"/>
        <v>25년11월21일</v>
      </c>
      <c r="BF11" s="85">
        <f t="shared" si="51"/>
        <v>0</v>
      </c>
      <c r="BG11" s="63">
        <f t="shared" si="52"/>
        <v>0</v>
      </c>
      <c r="BH11" s="53">
        <f t="shared" si="53"/>
        <v>26</v>
      </c>
      <c r="BI11" s="54" t="str">
        <f t="shared" si="54"/>
        <v>26년0월21일</v>
      </c>
      <c r="BJ11" s="85">
        <f t="shared" si="55"/>
        <v>0</v>
      </c>
      <c r="BK11" s="63">
        <f t="shared" si="56"/>
        <v>0</v>
      </c>
      <c r="BL11" s="53">
        <f t="shared" si="57"/>
        <v>26</v>
      </c>
      <c r="BM11" s="54" t="str">
        <f t="shared" si="58"/>
        <v>26년1월20일</v>
      </c>
      <c r="BN11" s="85">
        <f t="shared" si="59"/>
        <v>0</v>
      </c>
      <c r="BO11" s="63">
        <f t="shared" si="60"/>
        <v>0</v>
      </c>
      <c r="BP11" s="53">
        <f t="shared" si="61"/>
        <v>26</v>
      </c>
      <c r="BQ11" s="54" t="str">
        <f t="shared" si="62"/>
        <v>26년2월23일</v>
      </c>
      <c r="BR11" s="85">
        <f t="shared" si="63"/>
        <v>0</v>
      </c>
      <c r="BS11" s="60">
        <f t="shared" si="1"/>
        <v>0</v>
      </c>
      <c r="BT11" s="59">
        <f t="shared" si="2"/>
        <v>0</v>
      </c>
      <c r="BU11" s="57"/>
      <c r="BV11" s="44"/>
      <c r="BY11" s="253"/>
      <c r="BZ11" s="272"/>
      <c r="CA11" s="272">
        <v>0</v>
      </c>
      <c r="CB11" s="273">
        <f t="shared" si="9"/>
        <v>0</v>
      </c>
      <c r="CC11" s="276">
        <f t="shared" si="10"/>
        <v>0</v>
      </c>
      <c r="CD11" s="44" t="str">
        <f t="shared" si="11"/>
        <v>청년외</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24</v>
      </c>
      <c r="Y12" s="54" t="str">
        <f t="shared" si="18"/>
        <v>24년6월08일</v>
      </c>
      <c r="Z12" s="85">
        <f t="shared" si="19"/>
        <v>1</v>
      </c>
      <c r="AA12" s="63">
        <f t="shared" si="20"/>
        <v>1</v>
      </c>
      <c r="AB12" s="53">
        <f t="shared" si="21"/>
        <v>24</v>
      </c>
      <c r="AC12" s="54" t="str">
        <f t="shared" si="22"/>
        <v>24년7월06일</v>
      </c>
      <c r="AD12" s="85">
        <f t="shared" si="23"/>
        <v>1</v>
      </c>
      <c r="AE12" s="63">
        <f t="shared" si="24"/>
        <v>1</v>
      </c>
      <c r="AF12" s="53">
        <f t="shared" si="25"/>
        <v>24</v>
      </c>
      <c r="AG12" s="54" t="str">
        <f t="shared" si="26"/>
        <v>24년8월06일</v>
      </c>
      <c r="AH12" s="85">
        <f t="shared" si="27"/>
        <v>1</v>
      </c>
      <c r="AI12" s="63">
        <f t="shared" si="28"/>
        <v>1</v>
      </c>
      <c r="AJ12" s="53">
        <f t="shared" si="29"/>
        <v>24</v>
      </c>
      <c r="AK12" s="54" t="str">
        <f t="shared" si="30"/>
        <v>24년9월06일</v>
      </c>
      <c r="AL12" s="85">
        <f t="shared" si="31"/>
        <v>1</v>
      </c>
      <c r="AM12" s="63">
        <f t="shared" si="32"/>
        <v>1</v>
      </c>
      <c r="AN12" s="53">
        <f t="shared" si="33"/>
        <v>24</v>
      </c>
      <c r="AO12" s="54" t="str">
        <f t="shared" si="34"/>
        <v>24년10월06일</v>
      </c>
      <c r="AP12" s="85">
        <f t="shared" si="35"/>
        <v>1</v>
      </c>
      <c r="AQ12" s="63">
        <f t="shared" si="36"/>
        <v>1</v>
      </c>
      <c r="AR12" s="53">
        <f t="shared" si="37"/>
        <v>24</v>
      </c>
      <c r="AS12" s="54" t="str">
        <f t="shared" si="38"/>
        <v>24년11월06일</v>
      </c>
      <c r="AT12" s="85">
        <f t="shared" si="39"/>
        <v>1</v>
      </c>
      <c r="AU12" s="63">
        <f t="shared" si="40"/>
        <v>1</v>
      </c>
      <c r="AV12" s="53">
        <f t="shared" si="41"/>
        <v>25</v>
      </c>
      <c r="AW12" s="54" t="str">
        <f t="shared" si="42"/>
        <v>25년0월06일</v>
      </c>
      <c r="AX12" s="85">
        <f t="shared" si="43"/>
        <v>1</v>
      </c>
      <c r="AY12" s="63">
        <f t="shared" si="44"/>
        <v>1</v>
      </c>
      <c r="AZ12" s="53">
        <f t="shared" si="45"/>
        <v>25</v>
      </c>
      <c r="BA12" s="54" t="str">
        <f t="shared" si="46"/>
        <v>25년1월06일</v>
      </c>
      <c r="BB12" s="85">
        <f t="shared" si="47"/>
        <v>1</v>
      </c>
      <c r="BC12" s="63">
        <f t="shared" si="48"/>
        <v>1</v>
      </c>
      <c r="BD12" s="53">
        <f t="shared" si="49"/>
        <v>25</v>
      </c>
      <c r="BE12" s="54" t="str">
        <f t="shared" si="50"/>
        <v>25년2월08일</v>
      </c>
      <c r="BF12" s="85">
        <f t="shared" si="51"/>
        <v>1</v>
      </c>
      <c r="BG12" s="63">
        <f t="shared" si="52"/>
        <v>1</v>
      </c>
      <c r="BH12" s="53">
        <f t="shared" si="53"/>
        <v>25</v>
      </c>
      <c r="BI12" s="54" t="str">
        <f t="shared" si="54"/>
        <v>25년3월08일</v>
      </c>
      <c r="BJ12" s="85">
        <f t="shared" si="55"/>
        <v>1</v>
      </c>
      <c r="BK12" s="63">
        <f t="shared" si="56"/>
        <v>1</v>
      </c>
      <c r="BL12" s="53">
        <f t="shared" si="57"/>
        <v>25</v>
      </c>
      <c r="BM12" s="54" t="str">
        <f t="shared" si="58"/>
        <v>25년4월08일</v>
      </c>
      <c r="BN12" s="85">
        <f t="shared" si="59"/>
        <v>1</v>
      </c>
      <c r="BO12" s="63">
        <f t="shared" si="60"/>
        <v>1</v>
      </c>
      <c r="BP12" s="53">
        <f t="shared" si="61"/>
        <v>25</v>
      </c>
      <c r="BQ12" s="54" t="str">
        <f t="shared" si="62"/>
        <v>25년5월08일</v>
      </c>
      <c r="BR12" s="85">
        <f t="shared" si="63"/>
        <v>1</v>
      </c>
      <c r="BS12" s="60">
        <f t="shared" si="1"/>
        <v>12</v>
      </c>
      <c r="BT12" s="59">
        <f t="shared" si="2"/>
        <v>12</v>
      </c>
      <c r="BU12" s="57"/>
      <c r="BV12" s="44"/>
      <c r="BY12" s="294" t="s">
        <v>1129</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25</v>
      </c>
      <c r="Y13" s="54" t="str">
        <f t="shared" si="18"/>
        <v>25년8월14일</v>
      </c>
      <c r="Z13" s="85">
        <f t="shared" si="19"/>
        <v>0</v>
      </c>
      <c r="AA13" s="63">
        <f t="shared" si="20"/>
        <v>0</v>
      </c>
      <c r="AB13" s="53">
        <f t="shared" si="21"/>
        <v>25</v>
      </c>
      <c r="AC13" s="54" t="str">
        <f t="shared" si="22"/>
        <v>25년9월13일</v>
      </c>
      <c r="AD13" s="85">
        <f t="shared" si="23"/>
        <v>0</v>
      </c>
      <c r="AE13" s="63">
        <f t="shared" si="24"/>
        <v>0</v>
      </c>
      <c r="AF13" s="53">
        <f t="shared" si="25"/>
        <v>25</v>
      </c>
      <c r="AG13" s="54" t="str">
        <f t="shared" si="26"/>
        <v>25년10월13일</v>
      </c>
      <c r="AH13" s="85">
        <f t="shared" si="27"/>
        <v>0</v>
      </c>
      <c r="AI13" s="63">
        <f t="shared" si="28"/>
        <v>0</v>
      </c>
      <c r="AJ13" s="53">
        <f t="shared" si="29"/>
        <v>25</v>
      </c>
      <c r="AK13" s="54" t="str">
        <f t="shared" si="30"/>
        <v>25년11월13일</v>
      </c>
      <c r="AL13" s="85">
        <f t="shared" si="31"/>
        <v>0</v>
      </c>
      <c r="AM13" s="63">
        <f t="shared" si="32"/>
        <v>0</v>
      </c>
      <c r="AN13" s="53">
        <f t="shared" si="33"/>
        <v>26</v>
      </c>
      <c r="AO13" s="54" t="str">
        <f t="shared" si="34"/>
        <v>26년0월13일</v>
      </c>
      <c r="AP13" s="85">
        <f t="shared" si="35"/>
        <v>0</v>
      </c>
      <c r="AQ13" s="63">
        <f t="shared" si="36"/>
        <v>0</v>
      </c>
      <c r="AR13" s="53">
        <f t="shared" si="37"/>
        <v>26</v>
      </c>
      <c r="AS13" s="54" t="str">
        <f t="shared" si="38"/>
        <v>26년1월12일</v>
      </c>
      <c r="AT13" s="85">
        <f t="shared" si="39"/>
        <v>0</v>
      </c>
      <c r="AU13" s="63">
        <f t="shared" si="40"/>
        <v>0</v>
      </c>
      <c r="AV13" s="53">
        <f t="shared" si="41"/>
        <v>26</v>
      </c>
      <c r="AW13" s="54" t="str">
        <f t="shared" si="42"/>
        <v>26년2월15일</v>
      </c>
      <c r="AX13" s="85">
        <f t="shared" si="43"/>
        <v>0</v>
      </c>
      <c r="AY13" s="63">
        <f t="shared" si="44"/>
        <v>0</v>
      </c>
      <c r="AZ13" s="53">
        <f t="shared" si="45"/>
        <v>26</v>
      </c>
      <c r="BA13" s="54" t="str">
        <f t="shared" si="46"/>
        <v>26년3월15일</v>
      </c>
      <c r="BB13" s="85">
        <f t="shared" si="47"/>
        <v>0</v>
      </c>
      <c r="BC13" s="63">
        <f t="shared" si="48"/>
        <v>0</v>
      </c>
      <c r="BD13" s="53">
        <f t="shared" si="49"/>
        <v>26</v>
      </c>
      <c r="BE13" s="54" t="str">
        <f t="shared" si="50"/>
        <v>26년4월15일</v>
      </c>
      <c r="BF13" s="85">
        <f t="shared" si="51"/>
        <v>0</v>
      </c>
      <c r="BG13" s="63">
        <f t="shared" si="52"/>
        <v>0</v>
      </c>
      <c r="BH13" s="53">
        <f t="shared" si="53"/>
        <v>26</v>
      </c>
      <c r="BI13" s="54" t="str">
        <f t="shared" si="54"/>
        <v>26년5월15일</v>
      </c>
      <c r="BJ13" s="85">
        <f t="shared" si="55"/>
        <v>0</v>
      </c>
      <c r="BK13" s="63">
        <f t="shared" si="56"/>
        <v>0</v>
      </c>
      <c r="BL13" s="53">
        <f t="shared" si="57"/>
        <v>26</v>
      </c>
      <c r="BM13" s="54" t="str">
        <f t="shared" si="58"/>
        <v>26년6월15일</v>
      </c>
      <c r="BN13" s="85">
        <f t="shared" si="59"/>
        <v>0</v>
      </c>
      <c r="BO13" s="63">
        <f t="shared" si="60"/>
        <v>0</v>
      </c>
      <c r="BP13" s="53">
        <f t="shared" si="61"/>
        <v>26</v>
      </c>
      <c r="BQ13" s="54" t="str">
        <f t="shared" si="62"/>
        <v>26년7월15일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26</v>
      </c>
      <c r="Y14" s="54" t="str">
        <f t="shared" si="18"/>
        <v>26년4월02일</v>
      </c>
      <c r="Z14" s="85">
        <f t="shared" si="19"/>
        <v>1</v>
      </c>
      <c r="AA14" s="63">
        <f t="shared" si="20"/>
        <v>1</v>
      </c>
      <c r="AB14" s="53">
        <f t="shared" si="21"/>
        <v>26</v>
      </c>
      <c r="AC14" s="54" t="str">
        <f t="shared" si="22"/>
        <v>26년4월31일</v>
      </c>
      <c r="AD14" s="85">
        <f t="shared" si="23"/>
        <v>1</v>
      </c>
      <c r="AE14" s="63">
        <f t="shared" si="24"/>
        <v>1</v>
      </c>
      <c r="AF14" s="53">
        <f t="shared" si="25"/>
        <v>26</v>
      </c>
      <c r="AG14" s="54" t="str">
        <f t="shared" si="26"/>
        <v>26년6월01일</v>
      </c>
      <c r="AH14" s="85">
        <f t="shared" si="27"/>
        <v>1</v>
      </c>
      <c r="AI14" s="63">
        <f t="shared" si="28"/>
        <v>1</v>
      </c>
      <c r="AJ14" s="53">
        <f t="shared" si="29"/>
        <v>26</v>
      </c>
      <c r="AK14" s="54" t="str">
        <f t="shared" si="30"/>
        <v>26년6월31일</v>
      </c>
      <c r="AL14" s="85">
        <f t="shared" si="31"/>
        <v>1</v>
      </c>
      <c r="AM14" s="63">
        <f t="shared" si="32"/>
        <v>1</v>
      </c>
      <c r="AN14" s="53">
        <f t="shared" si="33"/>
        <v>26</v>
      </c>
      <c r="AO14" s="54" t="str">
        <f t="shared" si="34"/>
        <v>26년7월31일</v>
      </c>
      <c r="AP14" s="85">
        <f t="shared" si="35"/>
        <v>1</v>
      </c>
      <c r="AQ14" s="63">
        <f t="shared" si="36"/>
        <v>1</v>
      </c>
      <c r="AR14" s="53">
        <f t="shared" si="37"/>
        <v>26</v>
      </c>
      <c r="AS14" s="54" t="str">
        <f t="shared" si="38"/>
        <v>26년8월30일</v>
      </c>
      <c r="AT14" s="85">
        <f t="shared" si="39"/>
        <v>1</v>
      </c>
      <c r="AU14" s="63">
        <f t="shared" si="40"/>
        <v>1</v>
      </c>
      <c r="AV14" s="53">
        <f t="shared" si="41"/>
        <v>26</v>
      </c>
      <c r="AW14" s="54" t="str">
        <f t="shared" si="42"/>
        <v>26년9월31일</v>
      </c>
      <c r="AX14" s="85">
        <f t="shared" si="43"/>
        <v>1</v>
      </c>
      <c r="AY14" s="63">
        <f t="shared" si="44"/>
        <v>1</v>
      </c>
      <c r="AZ14" s="53">
        <f t="shared" si="45"/>
        <v>26</v>
      </c>
      <c r="BA14" s="54" t="str">
        <f t="shared" si="46"/>
        <v>26년11월01일</v>
      </c>
      <c r="BB14" s="85">
        <f t="shared" si="47"/>
        <v>1</v>
      </c>
      <c r="BC14" s="63">
        <f t="shared" si="48"/>
        <v>1</v>
      </c>
      <c r="BD14" s="53">
        <f t="shared" si="49"/>
        <v>27</v>
      </c>
      <c r="BE14" s="54" t="str">
        <f t="shared" si="50"/>
        <v>26년11월31일</v>
      </c>
      <c r="BF14" s="85">
        <f t="shared" si="51"/>
        <v>1</v>
      </c>
      <c r="BG14" s="63">
        <f t="shared" si="52"/>
        <v>1</v>
      </c>
      <c r="BH14" s="53">
        <f t="shared" si="53"/>
        <v>27</v>
      </c>
      <c r="BI14" s="54" t="str">
        <f t="shared" si="54"/>
        <v>27년0월31일</v>
      </c>
      <c r="BJ14" s="85">
        <f t="shared" si="55"/>
        <v>1</v>
      </c>
      <c r="BK14" s="63">
        <f t="shared" si="56"/>
        <v>1</v>
      </c>
      <c r="BL14" s="53">
        <f t="shared" si="57"/>
        <v>27</v>
      </c>
      <c r="BM14" s="54" t="str">
        <f t="shared" si="58"/>
        <v>27년2월02일</v>
      </c>
      <c r="BN14" s="85">
        <f t="shared" si="59"/>
        <v>1</v>
      </c>
      <c r="BO14" s="63">
        <f t="shared" si="60"/>
        <v>1</v>
      </c>
      <c r="BP14" s="53">
        <f t="shared" si="61"/>
        <v>27</v>
      </c>
      <c r="BQ14" s="54" t="str">
        <f t="shared" si="62"/>
        <v>27년3월02일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1</v>
      </c>
      <c r="X15" s="53">
        <f t="shared" si="17"/>
        <v>23</v>
      </c>
      <c r="Y15" s="54" t="str">
        <f t="shared" si="18"/>
        <v>23년10월02일</v>
      </c>
      <c r="Z15" s="85">
        <f t="shared" si="19"/>
        <v>1</v>
      </c>
      <c r="AA15" s="63">
        <f t="shared" si="20"/>
        <v>1</v>
      </c>
      <c r="AB15" s="53">
        <f t="shared" si="21"/>
        <v>23</v>
      </c>
      <c r="AC15" s="54" t="str">
        <f t="shared" si="22"/>
        <v>23년11월01일</v>
      </c>
      <c r="AD15" s="85">
        <f t="shared" si="23"/>
        <v>1</v>
      </c>
      <c r="AE15" s="63">
        <f t="shared" si="24"/>
        <v>1</v>
      </c>
      <c r="AF15" s="53">
        <f t="shared" si="25"/>
        <v>24</v>
      </c>
      <c r="AG15" s="54" t="str">
        <f t="shared" si="26"/>
        <v>24년0월01일</v>
      </c>
      <c r="AH15" s="85">
        <f t="shared" si="27"/>
        <v>1</v>
      </c>
      <c r="AI15" s="63">
        <f t="shared" si="28"/>
        <v>1</v>
      </c>
      <c r="AJ15" s="53">
        <f t="shared" si="29"/>
        <v>24</v>
      </c>
      <c r="AK15" s="54" t="str">
        <f t="shared" si="30"/>
        <v>24년0월31일</v>
      </c>
      <c r="AL15" s="85">
        <f t="shared" si="31"/>
        <v>1</v>
      </c>
      <c r="AM15" s="63">
        <f t="shared" si="32"/>
        <v>1</v>
      </c>
      <c r="AN15" s="53">
        <f t="shared" si="33"/>
        <v>24</v>
      </c>
      <c r="AO15" s="54" t="str">
        <f t="shared" si="34"/>
        <v>24년2월02일</v>
      </c>
      <c r="AP15" s="85">
        <f t="shared" si="35"/>
        <v>1</v>
      </c>
      <c r="AQ15" s="63">
        <f t="shared" si="36"/>
        <v>1</v>
      </c>
      <c r="AR15" s="53">
        <f t="shared" si="37"/>
        <v>24</v>
      </c>
      <c r="AS15" s="54" t="str">
        <f t="shared" si="38"/>
        <v>24년3월01일</v>
      </c>
      <c r="AT15" s="85">
        <f t="shared" si="39"/>
        <v>1</v>
      </c>
      <c r="AU15" s="63">
        <f t="shared" si="40"/>
        <v>1</v>
      </c>
      <c r="AV15" s="53">
        <f t="shared" si="41"/>
        <v>24</v>
      </c>
      <c r="AW15" s="54" t="str">
        <f t="shared" si="42"/>
        <v>24년4월02일</v>
      </c>
      <c r="AX15" s="85">
        <f t="shared" si="43"/>
        <v>1</v>
      </c>
      <c r="AY15" s="63">
        <f t="shared" si="44"/>
        <v>1</v>
      </c>
      <c r="AZ15" s="53">
        <f t="shared" si="45"/>
        <v>24</v>
      </c>
      <c r="BA15" s="54" t="str">
        <f t="shared" si="46"/>
        <v>24년5월02일</v>
      </c>
      <c r="BB15" s="85">
        <f t="shared" si="47"/>
        <v>1</v>
      </c>
      <c r="BC15" s="63">
        <f t="shared" si="48"/>
        <v>1</v>
      </c>
      <c r="BD15" s="53">
        <f t="shared" si="49"/>
        <v>24</v>
      </c>
      <c r="BE15" s="54" t="str">
        <f t="shared" si="50"/>
        <v>24년6월02일</v>
      </c>
      <c r="BF15" s="85">
        <f t="shared" si="51"/>
        <v>1</v>
      </c>
      <c r="BG15" s="63">
        <f t="shared" si="52"/>
        <v>1</v>
      </c>
      <c r="BH15" s="53">
        <f t="shared" si="53"/>
        <v>24</v>
      </c>
      <c r="BI15" s="54" t="str">
        <f t="shared" si="54"/>
        <v>24년7월02일</v>
      </c>
      <c r="BJ15" s="85">
        <f t="shared" si="55"/>
        <v>1</v>
      </c>
      <c r="BK15" s="63">
        <f t="shared" si="56"/>
        <v>1</v>
      </c>
      <c r="BL15" s="53">
        <f t="shared" si="57"/>
        <v>24</v>
      </c>
      <c r="BM15" s="54" t="str">
        <f t="shared" si="58"/>
        <v>24년8월01일</v>
      </c>
      <c r="BN15" s="85">
        <f t="shared" si="59"/>
        <v>1</v>
      </c>
      <c r="BO15" s="63">
        <f t="shared" si="60"/>
        <v>1</v>
      </c>
      <c r="BP15" s="53">
        <f t="shared" si="61"/>
        <v>24</v>
      </c>
      <c r="BQ15" s="54" t="str">
        <f t="shared" si="62"/>
        <v>24년9월02일</v>
      </c>
      <c r="BR15" s="85">
        <f t="shared" si="63"/>
        <v>1</v>
      </c>
      <c r="BS15" s="60">
        <f t="shared" si="1"/>
        <v>12</v>
      </c>
      <c r="BT15" s="59">
        <f t="shared" si="2"/>
        <v>12</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1</v>
      </c>
      <c r="X16" s="53">
        <f t="shared" si="17"/>
        <v>24</v>
      </c>
      <c r="Y16" s="54" t="str">
        <f t="shared" si="18"/>
        <v>24년5월26일</v>
      </c>
      <c r="Z16" s="85">
        <f t="shared" si="19"/>
        <v>1</v>
      </c>
      <c r="AA16" s="63">
        <f t="shared" si="20"/>
        <v>1</v>
      </c>
      <c r="AB16" s="53">
        <f t="shared" si="21"/>
        <v>24</v>
      </c>
      <c r="AC16" s="54" t="str">
        <f t="shared" si="22"/>
        <v>24년6월25일</v>
      </c>
      <c r="AD16" s="85">
        <f t="shared" si="23"/>
        <v>1</v>
      </c>
      <c r="AE16" s="63">
        <f t="shared" si="24"/>
        <v>1</v>
      </c>
      <c r="AF16" s="53">
        <f t="shared" si="25"/>
        <v>24</v>
      </c>
      <c r="AG16" s="54" t="str">
        <f t="shared" si="26"/>
        <v>24년7월25일</v>
      </c>
      <c r="AH16" s="85">
        <f t="shared" si="27"/>
        <v>1</v>
      </c>
      <c r="AI16" s="63">
        <f t="shared" si="28"/>
        <v>1</v>
      </c>
      <c r="AJ16" s="53">
        <f t="shared" si="29"/>
        <v>24</v>
      </c>
      <c r="AK16" s="54" t="str">
        <f t="shared" si="30"/>
        <v>24년8월24일</v>
      </c>
      <c r="AL16" s="85">
        <f t="shared" si="31"/>
        <v>1</v>
      </c>
      <c r="AM16" s="63">
        <f t="shared" si="32"/>
        <v>1</v>
      </c>
      <c r="AN16" s="53">
        <f t="shared" si="33"/>
        <v>24</v>
      </c>
      <c r="AO16" s="54" t="str">
        <f t="shared" si="34"/>
        <v>24년9월25일</v>
      </c>
      <c r="AP16" s="85">
        <f t="shared" si="35"/>
        <v>1</v>
      </c>
      <c r="AQ16" s="63">
        <f t="shared" si="36"/>
        <v>1</v>
      </c>
      <c r="AR16" s="53">
        <f t="shared" si="37"/>
        <v>24</v>
      </c>
      <c r="AS16" s="54" t="str">
        <f t="shared" si="38"/>
        <v>24년10월24일</v>
      </c>
      <c r="AT16" s="85">
        <f t="shared" si="39"/>
        <v>1</v>
      </c>
      <c r="AU16" s="63">
        <f t="shared" si="40"/>
        <v>1</v>
      </c>
      <c r="AV16" s="53">
        <f t="shared" si="41"/>
        <v>24</v>
      </c>
      <c r="AW16" s="54" t="str">
        <f t="shared" si="42"/>
        <v>24년11월25일</v>
      </c>
      <c r="AX16" s="85">
        <f t="shared" si="43"/>
        <v>1</v>
      </c>
      <c r="AY16" s="63">
        <f t="shared" si="44"/>
        <v>1</v>
      </c>
      <c r="AZ16" s="53">
        <f t="shared" si="45"/>
        <v>25</v>
      </c>
      <c r="BA16" s="54" t="str">
        <f t="shared" si="46"/>
        <v>25년0월25일</v>
      </c>
      <c r="BB16" s="85">
        <f t="shared" si="47"/>
        <v>1</v>
      </c>
      <c r="BC16" s="63">
        <f t="shared" si="48"/>
        <v>1</v>
      </c>
      <c r="BD16" s="53">
        <f t="shared" si="49"/>
        <v>25</v>
      </c>
      <c r="BE16" s="54" t="str">
        <f t="shared" si="50"/>
        <v>25년1월24일</v>
      </c>
      <c r="BF16" s="85">
        <f t="shared" si="51"/>
        <v>1</v>
      </c>
      <c r="BG16" s="63">
        <f t="shared" si="52"/>
        <v>1</v>
      </c>
      <c r="BH16" s="53">
        <f t="shared" si="53"/>
        <v>25</v>
      </c>
      <c r="BI16" s="54" t="str">
        <f t="shared" si="54"/>
        <v>25년2월27일</v>
      </c>
      <c r="BJ16" s="85">
        <f t="shared" si="55"/>
        <v>1</v>
      </c>
      <c r="BK16" s="63">
        <f t="shared" si="56"/>
        <v>1</v>
      </c>
      <c r="BL16" s="53">
        <f t="shared" si="57"/>
        <v>25</v>
      </c>
      <c r="BM16" s="54" t="str">
        <f t="shared" si="58"/>
        <v>25년3월26일</v>
      </c>
      <c r="BN16" s="85">
        <f t="shared" si="59"/>
        <v>1</v>
      </c>
      <c r="BO16" s="63">
        <f t="shared" si="60"/>
        <v>1</v>
      </c>
      <c r="BP16" s="53">
        <f t="shared" si="61"/>
        <v>25</v>
      </c>
      <c r="BQ16" s="54" t="str">
        <f t="shared" si="62"/>
        <v>25년4월27일</v>
      </c>
      <c r="BR16" s="85">
        <f t="shared" si="63"/>
        <v>1</v>
      </c>
      <c r="BS16" s="60">
        <f t="shared" si="1"/>
        <v>12</v>
      </c>
      <c r="BT16" s="59">
        <f t="shared" si="2"/>
        <v>12</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1</v>
      </c>
      <c r="X17" s="53">
        <f t="shared" si="17"/>
        <v>20</v>
      </c>
      <c r="Y17" s="54" t="str">
        <f t="shared" si="18"/>
        <v>19년11월31일</v>
      </c>
      <c r="Z17" s="85">
        <f t="shared" si="19"/>
        <v>1</v>
      </c>
      <c r="AA17" s="63">
        <f t="shared" si="20"/>
        <v>1</v>
      </c>
      <c r="AB17" s="53">
        <f t="shared" si="21"/>
        <v>20</v>
      </c>
      <c r="AC17" s="54" t="str">
        <f t="shared" si="22"/>
        <v>20년0월29일</v>
      </c>
      <c r="AD17" s="85">
        <f t="shared" si="23"/>
        <v>1</v>
      </c>
      <c r="AE17" s="63">
        <f t="shared" si="24"/>
        <v>1</v>
      </c>
      <c r="AF17" s="53">
        <f t="shared" si="25"/>
        <v>20</v>
      </c>
      <c r="AG17" s="54" t="str">
        <f t="shared" si="26"/>
        <v>20년1월29일</v>
      </c>
      <c r="AH17" s="85">
        <f t="shared" si="27"/>
        <v>1</v>
      </c>
      <c r="AI17" s="63">
        <f t="shared" si="28"/>
        <v>1</v>
      </c>
      <c r="AJ17" s="53">
        <f t="shared" si="29"/>
        <v>20</v>
      </c>
      <c r="AK17" s="54" t="str">
        <f t="shared" si="30"/>
        <v>20년2월30일</v>
      </c>
      <c r="AL17" s="85">
        <f t="shared" si="31"/>
        <v>1</v>
      </c>
      <c r="AM17" s="63">
        <f t="shared" si="32"/>
        <v>1</v>
      </c>
      <c r="AN17" s="53">
        <f t="shared" si="33"/>
        <v>20</v>
      </c>
      <c r="AO17" s="54" t="str">
        <f t="shared" si="34"/>
        <v>20년3월30일</v>
      </c>
      <c r="AP17" s="85">
        <f t="shared" si="35"/>
        <v>1</v>
      </c>
      <c r="AQ17" s="63">
        <f t="shared" si="36"/>
        <v>1</v>
      </c>
      <c r="AR17" s="53">
        <f t="shared" si="37"/>
        <v>20</v>
      </c>
      <c r="AS17" s="54" t="str">
        <f t="shared" si="38"/>
        <v>20년4월30일</v>
      </c>
      <c r="AT17" s="85">
        <f t="shared" si="39"/>
        <v>1</v>
      </c>
      <c r="AU17" s="63">
        <f t="shared" si="40"/>
        <v>1</v>
      </c>
      <c r="AV17" s="53">
        <f t="shared" si="41"/>
        <v>20</v>
      </c>
      <c r="AW17" s="54" t="str">
        <f t="shared" si="42"/>
        <v>20년5월30일</v>
      </c>
      <c r="AX17" s="85">
        <f t="shared" si="43"/>
        <v>1</v>
      </c>
      <c r="AY17" s="63">
        <f t="shared" si="44"/>
        <v>1</v>
      </c>
      <c r="AZ17" s="53">
        <f t="shared" si="45"/>
        <v>20</v>
      </c>
      <c r="BA17" s="54" t="str">
        <f t="shared" si="46"/>
        <v>20년6월31일</v>
      </c>
      <c r="BB17" s="85">
        <f t="shared" si="47"/>
        <v>1</v>
      </c>
      <c r="BC17" s="63">
        <f t="shared" si="48"/>
        <v>1</v>
      </c>
      <c r="BD17" s="53">
        <f t="shared" si="49"/>
        <v>20</v>
      </c>
      <c r="BE17" s="54" t="str">
        <f t="shared" si="50"/>
        <v>20년7월30일</v>
      </c>
      <c r="BF17" s="85">
        <f t="shared" si="51"/>
        <v>1</v>
      </c>
      <c r="BG17" s="63">
        <f t="shared" si="52"/>
        <v>1</v>
      </c>
      <c r="BH17" s="53">
        <f t="shared" si="53"/>
        <v>20</v>
      </c>
      <c r="BI17" s="54" t="str">
        <f t="shared" si="54"/>
        <v>20년8월30일</v>
      </c>
      <c r="BJ17" s="85">
        <f t="shared" si="55"/>
        <v>1</v>
      </c>
      <c r="BK17" s="63">
        <f t="shared" si="56"/>
        <v>1</v>
      </c>
      <c r="BL17" s="53">
        <f t="shared" si="57"/>
        <v>20</v>
      </c>
      <c r="BM17" s="54" t="str">
        <f t="shared" si="58"/>
        <v>20년9월30일</v>
      </c>
      <c r="BN17" s="85">
        <f t="shared" si="59"/>
        <v>1</v>
      </c>
      <c r="BO17" s="63">
        <f t="shared" si="60"/>
        <v>1</v>
      </c>
      <c r="BP17" s="53">
        <f t="shared" si="61"/>
        <v>20</v>
      </c>
      <c r="BQ17" s="54" t="str">
        <f t="shared" si="62"/>
        <v>20년10월30일</v>
      </c>
      <c r="BR17" s="85">
        <f t="shared" si="63"/>
        <v>1</v>
      </c>
      <c r="BS17" s="60">
        <f t="shared" si="1"/>
        <v>12</v>
      </c>
      <c r="BT17" s="59">
        <f t="shared" si="2"/>
        <v>12</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10</v>
      </c>
      <c r="X105" s="66"/>
      <c r="Y105" s="66"/>
      <c r="Z105" s="67">
        <f>SUM(Z5:Z104)</f>
        <v>8</v>
      </c>
      <c r="AA105" s="65">
        <f>SUM(AA5:AA104)</f>
        <v>10</v>
      </c>
      <c r="AB105" s="66"/>
      <c r="AC105" s="66"/>
      <c r="AD105" s="67">
        <f>SUM(AD5:AD104)</f>
        <v>8</v>
      </c>
      <c r="AE105" s="65">
        <f t="shared" ref="AE105" si="129">SUM(AE5:AE104)</f>
        <v>10</v>
      </c>
      <c r="AF105" s="66"/>
      <c r="AG105" s="66"/>
      <c r="AH105" s="67">
        <f t="shared" ref="AH105:AI105" si="130">SUM(AH5:AH104)</f>
        <v>8</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120</v>
      </c>
      <c r="BT105" s="164">
        <f>SUM(BT5:BT104)</f>
        <v>96</v>
      </c>
      <c r="BU105" s="45"/>
      <c r="BV105" s="45"/>
      <c r="BW105" s="159">
        <f>SUM(W105,AA105,AE105,AI105,AM105,AQ105,AU105,AY105,BC105,BG105,BK105,BO105)</f>
        <v>120</v>
      </c>
      <c r="BX105" s="160">
        <f>SUM(Z105,AD105,AH105,AL105,AP105,AT105,AX105,BB105,BF105,BJ105,BN105,BR105)</f>
        <v>96</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2020년</v>
      </c>
      <c r="W106" s="49" t="s">
        <v>69</v>
      </c>
      <c r="X106" s="49"/>
      <c r="Y106" s="49"/>
      <c r="Z106" s="157" t="str">
        <f>TEXT($A$1,"YYYY")&amp;"년"</f>
        <v>2020년</v>
      </c>
      <c r="AA106" s="49" t="s">
        <v>70</v>
      </c>
      <c r="AB106" s="49"/>
      <c r="AC106" s="49"/>
      <c r="AD106" s="157" t="str">
        <f>TEXT($A$1,"YYYY")&amp;"년"</f>
        <v>2020년</v>
      </c>
      <c r="AE106" s="49" t="s">
        <v>17</v>
      </c>
      <c r="AF106" s="49"/>
      <c r="AG106" s="49"/>
      <c r="AH106" s="157" t="str">
        <f>TEXT($A$1,"YYYY")&amp;"년"</f>
        <v>2020년</v>
      </c>
      <c r="AI106" s="49" t="s">
        <v>16</v>
      </c>
      <c r="AJ106" s="49"/>
      <c r="AK106" s="49"/>
      <c r="AL106" s="157" t="str">
        <f>TEXT($A$1,"YYYY")&amp;"년"</f>
        <v>2020년</v>
      </c>
      <c r="AM106" s="49" t="s">
        <v>15</v>
      </c>
      <c r="AN106" s="49"/>
      <c r="AO106" s="49"/>
      <c r="AP106" s="157" t="str">
        <f>TEXT($A$1,"YYYY")&amp;"년"</f>
        <v>2020년</v>
      </c>
      <c r="AQ106" s="49" t="s">
        <v>14</v>
      </c>
      <c r="AR106" s="49"/>
      <c r="AS106" s="49"/>
      <c r="AT106" s="157" t="str">
        <f>TEXT($A$1,"YYYY")&amp;"년"</f>
        <v>2020년</v>
      </c>
      <c r="AU106" s="49" t="s">
        <v>13</v>
      </c>
      <c r="AV106" s="49"/>
      <c r="AW106" s="49"/>
      <c r="AX106" s="157" t="str">
        <f>TEXT($A$1,"YYYY")&amp;"년"</f>
        <v>2020년</v>
      </c>
      <c r="AY106" s="49" t="s">
        <v>12</v>
      </c>
      <c r="AZ106" s="49"/>
      <c r="BA106" s="49"/>
      <c r="BB106" s="157" t="str">
        <f>TEXT($A$1,"YYYY")&amp;"년"</f>
        <v>2020년</v>
      </c>
      <c r="BC106" s="49" t="s">
        <v>11</v>
      </c>
      <c r="BD106" s="49"/>
      <c r="BE106" s="49"/>
      <c r="BF106" s="157" t="str">
        <f>TEXT($A$1,"YYYY")&amp;"년"</f>
        <v>2020년</v>
      </c>
      <c r="BG106" s="49" t="s">
        <v>10</v>
      </c>
      <c r="BH106" s="49"/>
      <c r="BI106" s="49"/>
      <c r="BJ106" s="157" t="str">
        <f>TEXT($A$1,"YYYY")&amp;"년"</f>
        <v>2020년</v>
      </c>
      <c r="BK106" s="49" t="s">
        <v>9</v>
      </c>
      <c r="BL106" s="49"/>
      <c r="BM106" s="49"/>
      <c r="BN106" s="157" t="str">
        <f>TEXT($A$1,"YYYY")&amp;"년"</f>
        <v>2020년</v>
      </c>
      <c r="BO106" s="49" t="s">
        <v>456</v>
      </c>
      <c r="BP106" s="6"/>
      <c r="BQ106" s="49"/>
      <c r="BR106" s="58" t="s">
        <v>28</v>
      </c>
      <c r="BS106" s="165">
        <v>12</v>
      </c>
      <c r="BT106" s="166">
        <f>BS106</f>
        <v>12</v>
      </c>
      <c r="BY106" s="253"/>
    </row>
    <row r="107" spans="1:87" ht="12.75" customHeight="1">
      <c r="D107" s="306" t="s">
        <v>653</v>
      </c>
      <c r="J107" s="4"/>
      <c r="O107" s="34"/>
      <c r="P107" s="34"/>
      <c r="BS107" s="162">
        <f>BS105/BS106</f>
        <v>10</v>
      </c>
      <c r="BT107" s="161">
        <f>BT105/BT106</f>
        <v>8</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tr">
        <f>TEXT(A1,"YYYY"&amp;"년 귀속")</f>
        <v>2020년 귀속</v>
      </c>
      <c r="BR110" s="6" t="s">
        <v>63</v>
      </c>
      <c r="BS110" s="118">
        <f>TRUNC(BS107,2)</f>
        <v>10</v>
      </c>
      <c r="BT110" s="68">
        <f>TRUNC(BT107,2)</f>
        <v>8</v>
      </c>
      <c r="BV110" s="219">
        <f>BS110-BT110</f>
        <v>2</v>
      </c>
      <c r="BX110" s="4"/>
      <c r="BY110" s="253"/>
    </row>
    <row r="111" spans="1:87" ht="12.75" customHeight="1" thickTop="1">
      <c r="C111" s="22" t="s">
        <v>32</v>
      </c>
      <c r="BS111" s="158" t="s">
        <v>63</v>
      </c>
      <c r="BT111" s="158" t="s">
        <v>453</v>
      </c>
      <c r="BY111" s="253"/>
    </row>
    <row r="112" spans="1:87" ht="12.75" customHeight="1" thickBot="1">
      <c r="C112" s="22" t="s">
        <v>48</v>
      </c>
    </row>
    <row r="113" spans="1:72" ht="12.75" customHeight="1" thickTop="1" thickBot="1">
      <c r="C113" s="22" t="s">
        <v>35</v>
      </c>
      <c r="BQ113" s="22" t="str">
        <f>TEXT('고용증대 상시근로자수-2019(작성)'!A1,"YYYY"&amp;"년 귀속")</f>
        <v>2019년 귀속</v>
      </c>
      <c r="BR113" s="6" t="s">
        <v>63</v>
      </c>
      <c r="BS113" s="118">
        <f>'고용증대 상시근로자수-2019(작성)'!BS110</f>
        <v>9.58</v>
      </c>
      <c r="BT113" s="118">
        <f>'고용증대 상시근로자수-2019(작성)'!BT110</f>
        <v>7.58</v>
      </c>
    </row>
    <row r="114" spans="1:72" ht="12.75" customHeight="1" thickTop="1">
      <c r="C114" s="22" t="s">
        <v>38</v>
      </c>
      <c r="BS114" s="158" t="s">
        <v>63</v>
      </c>
      <c r="BT114" s="158" t="s">
        <v>453</v>
      </c>
    </row>
    <row r="115" spans="1:72" ht="12.75" customHeight="1">
      <c r="C115" s="12" t="s">
        <v>54</v>
      </c>
      <c r="D115" s="17"/>
      <c r="E115" s="17"/>
      <c r="F115" s="17"/>
      <c r="G115" s="17"/>
      <c r="H115" s="12"/>
      <c r="S115" s="12"/>
    </row>
    <row r="116" spans="1:72" ht="12.75" customHeight="1">
      <c r="C116" s="12" t="s">
        <v>55</v>
      </c>
      <c r="D116" s="17"/>
      <c r="E116" s="17"/>
      <c r="F116" s="17"/>
      <c r="G116" s="17"/>
      <c r="H116" s="12"/>
      <c r="S116" s="12"/>
    </row>
    <row r="117" spans="1:72" ht="12.75" customHeight="1">
      <c r="BR117" s="58" t="s">
        <v>1128</v>
      </c>
      <c r="BS117" s="712">
        <f>BS110-BS113</f>
        <v>0.41999999999999993</v>
      </c>
      <c r="BT117" s="712">
        <f>BT110-BT113</f>
        <v>0.41999999999999993</v>
      </c>
    </row>
    <row r="118" spans="1:72" ht="12.75" customHeight="1">
      <c r="A118" s="22" t="s">
        <v>39</v>
      </c>
      <c r="BS118" s="158" t="s">
        <v>63</v>
      </c>
      <c r="BT118" s="158" t="s">
        <v>453</v>
      </c>
    </row>
    <row r="119" spans="1:72" ht="12.75" customHeight="1">
      <c r="C119" s="22" t="s">
        <v>40</v>
      </c>
    </row>
    <row r="120" spans="1:72" ht="12.75" customHeight="1">
      <c r="I120" s="22" t="s">
        <v>41</v>
      </c>
    </row>
    <row r="122" spans="1:72" ht="12.75" customHeight="1">
      <c r="C122" s="11" t="s">
        <v>49</v>
      </c>
      <c r="D122" s="18"/>
      <c r="E122" s="18"/>
      <c r="F122" s="18"/>
      <c r="G122" s="18"/>
      <c r="H122" s="11"/>
      <c r="S122" s="11"/>
    </row>
    <row r="124" spans="1:72" ht="12.75" customHeight="1">
      <c r="I124" s="11" t="s">
        <v>50</v>
      </c>
    </row>
    <row r="125" spans="1:72" ht="12.75" customHeight="1">
      <c r="I125" s="11" t="s">
        <v>51</v>
      </c>
    </row>
    <row r="126" spans="1:72" ht="12.75" customHeight="1">
      <c r="I126" s="11" t="s">
        <v>52</v>
      </c>
    </row>
    <row r="127" spans="1:72"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1233" priority="187" operator="equal">
      <formula>1</formula>
    </cfRule>
  </conditionalFormatting>
  <conditionalFormatting sqref="H5:H104">
    <cfRule type="cellIs" dxfId="1232" priority="186" operator="equal">
      <formula>"남"</formula>
    </cfRule>
  </conditionalFormatting>
  <conditionalFormatting sqref="K5:K104">
    <cfRule type="cellIs" dxfId="1231" priority="184" operator="greaterThan">
      <formula>59</formula>
    </cfRule>
    <cfRule type="cellIs" dxfId="1230" priority="185" operator="lessThan">
      <formula>30</formula>
    </cfRule>
  </conditionalFormatting>
  <conditionalFormatting sqref="J5:J12">
    <cfRule type="cellIs" dxfId="1229" priority="183" operator="greaterThan">
      <formula>0</formula>
    </cfRule>
  </conditionalFormatting>
  <conditionalFormatting sqref="I5:I12">
    <cfRule type="cellIs" dxfId="1228" priority="181" operator="greaterThan">
      <formula>$A$1</formula>
    </cfRule>
    <cfRule type="cellIs" dxfId="1227" priority="182" operator="equal">
      <formula>""""""</formula>
    </cfRule>
  </conditionalFormatting>
  <conditionalFormatting sqref="X5:X104">
    <cfRule type="cellIs" dxfId="1226" priority="180" operator="lessThan">
      <formula>30</formula>
    </cfRule>
  </conditionalFormatting>
  <conditionalFormatting sqref="I5:I12">
    <cfRule type="cellIs" dxfId="1225" priority="179" operator="equal">
      <formula>""""""</formula>
    </cfRule>
  </conditionalFormatting>
  <conditionalFormatting sqref="X5:X104">
    <cfRule type="cellIs" dxfId="1224" priority="178" operator="between">
      <formula>30</formula>
      <formula>31</formula>
    </cfRule>
  </conditionalFormatting>
  <conditionalFormatting sqref="BT105">
    <cfRule type="cellIs" dxfId="1223" priority="177" operator="greaterThan">
      <formula>$BS$105</formula>
    </cfRule>
  </conditionalFormatting>
  <conditionalFormatting sqref="Q5:R12">
    <cfRule type="cellIs" dxfId="1222" priority="176" operator="equal">
      <formula>"부"</formula>
    </cfRule>
  </conditionalFormatting>
  <conditionalFormatting sqref="T5:V12">
    <cfRule type="cellIs" dxfId="1221" priority="174" operator="equal">
      <formula>"부"</formula>
    </cfRule>
    <cfRule type="cellIs" dxfId="1220" priority="175" operator="equal">
      <formula>"여"</formula>
    </cfRule>
  </conditionalFormatting>
  <conditionalFormatting sqref="W5:W104">
    <cfRule type="cellIs" dxfId="1219" priority="173" operator="equal">
      <formula>1</formula>
    </cfRule>
  </conditionalFormatting>
  <conditionalFormatting sqref="W5:W104">
    <cfRule type="cellIs" dxfId="1218" priority="172" operator="equal">
      <formula>0</formula>
    </cfRule>
  </conditionalFormatting>
  <conditionalFormatting sqref="Z5:Z104">
    <cfRule type="cellIs" dxfId="1217" priority="171" operator="equal">
      <formula>1</formula>
    </cfRule>
  </conditionalFormatting>
  <conditionalFormatting sqref="J13:J19">
    <cfRule type="cellIs" dxfId="1216" priority="170" operator="greaterThan">
      <formula>0</formula>
    </cfRule>
  </conditionalFormatting>
  <conditionalFormatting sqref="I13:I19">
    <cfRule type="cellIs" dxfId="1215" priority="168" operator="greaterThan">
      <formula>$A$1</formula>
    </cfRule>
    <cfRule type="cellIs" dxfId="1214" priority="169" operator="equal">
      <formula>""""""</formula>
    </cfRule>
  </conditionalFormatting>
  <conditionalFormatting sqref="I13:I19">
    <cfRule type="cellIs" dxfId="1213" priority="167" operator="equal">
      <formula>""""""</formula>
    </cfRule>
  </conditionalFormatting>
  <conditionalFormatting sqref="Q13:R19">
    <cfRule type="cellIs" dxfId="1212" priority="166" operator="equal">
      <formula>"부"</formula>
    </cfRule>
  </conditionalFormatting>
  <conditionalFormatting sqref="T13:V19">
    <cfRule type="cellIs" dxfId="1211" priority="164" operator="equal">
      <formula>"부"</formula>
    </cfRule>
    <cfRule type="cellIs" dxfId="1210" priority="165" operator="equal">
      <formula>"여"</formula>
    </cfRule>
  </conditionalFormatting>
  <conditionalFormatting sqref="J20:J26">
    <cfRule type="cellIs" dxfId="1209" priority="163" operator="greaterThan">
      <formula>0</formula>
    </cfRule>
  </conditionalFormatting>
  <conditionalFormatting sqref="I20:I26">
    <cfRule type="cellIs" dxfId="1208" priority="161" operator="greaterThan">
      <formula>$A$1</formula>
    </cfRule>
    <cfRule type="cellIs" dxfId="1207" priority="162" operator="equal">
      <formula>""""""</formula>
    </cfRule>
  </conditionalFormatting>
  <conditionalFormatting sqref="I20:I26">
    <cfRule type="cellIs" dxfId="1206" priority="160" operator="equal">
      <formula>""""""</formula>
    </cfRule>
  </conditionalFormatting>
  <conditionalFormatting sqref="Q20:R26">
    <cfRule type="cellIs" dxfId="1205" priority="159" operator="equal">
      <formula>"부"</formula>
    </cfRule>
  </conditionalFormatting>
  <conditionalFormatting sqref="T20:V26">
    <cfRule type="cellIs" dxfId="1204" priority="157" operator="equal">
      <formula>"부"</formula>
    </cfRule>
    <cfRule type="cellIs" dxfId="1203" priority="158" operator="equal">
      <formula>"여"</formula>
    </cfRule>
  </conditionalFormatting>
  <conditionalFormatting sqref="J27:J33">
    <cfRule type="cellIs" dxfId="1202" priority="156" operator="greaterThan">
      <formula>0</formula>
    </cfRule>
  </conditionalFormatting>
  <conditionalFormatting sqref="I27:I33">
    <cfRule type="cellIs" dxfId="1201" priority="154" operator="greaterThan">
      <formula>$A$1</formula>
    </cfRule>
    <cfRule type="cellIs" dxfId="1200" priority="155" operator="equal">
      <formula>""""""</formula>
    </cfRule>
  </conditionalFormatting>
  <conditionalFormatting sqref="I27:I33">
    <cfRule type="cellIs" dxfId="1199" priority="153" operator="equal">
      <formula>""""""</formula>
    </cfRule>
  </conditionalFormatting>
  <conditionalFormatting sqref="Q27:R33">
    <cfRule type="cellIs" dxfId="1198" priority="152" operator="equal">
      <formula>"부"</formula>
    </cfRule>
  </conditionalFormatting>
  <conditionalFormatting sqref="T27:V33">
    <cfRule type="cellIs" dxfId="1197" priority="150" operator="equal">
      <formula>"부"</formula>
    </cfRule>
    <cfRule type="cellIs" dxfId="1196" priority="151" operator="equal">
      <formula>"여"</formula>
    </cfRule>
  </conditionalFormatting>
  <conditionalFormatting sqref="J34:J40">
    <cfRule type="cellIs" dxfId="1195" priority="149" operator="greaterThan">
      <formula>0</formula>
    </cfRule>
  </conditionalFormatting>
  <conditionalFormatting sqref="I34:I40">
    <cfRule type="cellIs" dxfId="1194" priority="147" operator="greaterThan">
      <formula>$A$1</formula>
    </cfRule>
    <cfRule type="cellIs" dxfId="1193" priority="148" operator="equal">
      <formula>""""""</formula>
    </cfRule>
  </conditionalFormatting>
  <conditionalFormatting sqref="I34:I40">
    <cfRule type="cellIs" dxfId="1192" priority="146" operator="equal">
      <formula>""""""</formula>
    </cfRule>
  </conditionalFormatting>
  <conditionalFormatting sqref="Q34:R40">
    <cfRule type="cellIs" dxfId="1191" priority="145" operator="equal">
      <formula>"부"</formula>
    </cfRule>
  </conditionalFormatting>
  <conditionalFormatting sqref="T34:V40">
    <cfRule type="cellIs" dxfId="1190" priority="143" operator="equal">
      <formula>"부"</formula>
    </cfRule>
    <cfRule type="cellIs" dxfId="1189" priority="144" operator="equal">
      <formula>"여"</formula>
    </cfRule>
  </conditionalFormatting>
  <conditionalFormatting sqref="J41:J47">
    <cfRule type="cellIs" dxfId="1188" priority="142" operator="greaterThan">
      <formula>0</formula>
    </cfRule>
  </conditionalFormatting>
  <conditionalFormatting sqref="I41:I47">
    <cfRule type="cellIs" dxfId="1187" priority="140" operator="greaterThan">
      <formula>$A$1</formula>
    </cfRule>
    <cfRule type="cellIs" dxfId="1186" priority="141" operator="equal">
      <formula>""""""</formula>
    </cfRule>
  </conditionalFormatting>
  <conditionalFormatting sqref="I41:I47">
    <cfRule type="cellIs" dxfId="1185" priority="139" operator="equal">
      <formula>""""""</formula>
    </cfRule>
  </conditionalFormatting>
  <conditionalFormatting sqref="Q41:R47">
    <cfRule type="cellIs" dxfId="1184" priority="138" operator="equal">
      <formula>"부"</formula>
    </cfRule>
  </conditionalFormatting>
  <conditionalFormatting sqref="T41:V47">
    <cfRule type="cellIs" dxfId="1183" priority="136" operator="equal">
      <formula>"부"</formula>
    </cfRule>
    <cfRule type="cellIs" dxfId="1182" priority="137" operator="equal">
      <formula>"여"</formula>
    </cfRule>
  </conditionalFormatting>
  <conditionalFormatting sqref="J48:J54">
    <cfRule type="cellIs" dxfId="1181" priority="135" operator="greaterThan">
      <formula>0</formula>
    </cfRule>
  </conditionalFormatting>
  <conditionalFormatting sqref="I48:I54">
    <cfRule type="cellIs" dxfId="1180" priority="133" operator="greaterThan">
      <formula>$A$1</formula>
    </cfRule>
    <cfRule type="cellIs" dxfId="1179" priority="134" operator="equal">
      <formula>""""""</formula>
    </cfRule>
  </conditionalFormatting>
  <conditionalFormatting sqref="I48:I54">
    <cfRule type="cellIs" dxfId="1178" priority="132" operator="equal">
      <formula>""""""</formula>
    </cfRule>
  </conditionalFormatting>
  <conditionalFormatting sqref="Q48:R54">
    <cfRule type="cellIs" dxfId="1177" priority="131" operator="equal">
      <formula>"부"</formula>
    </cfRule>
  </conditionalFormatting>
  <conditionalFormatting sqref="T48:V54">
    <cfRule type="cellIs" dxfId="1176" priority="129" operator="equal">
      <formula>"부"</formula>
    </cfRule>
    <cfRule type="cellIs" dxfId="1175" priority="130" operator="equal">
      <formula>"여"</formula>
    </cfRule>
  </conditionalFormatting>
  <conditionalFormatting sqref="J55:J61">
    <cfRule type="cellIs" dxfId="1174" priority="128" operator="greaterThan">
      <formula>0</formula>
    </cfRule>
  </conditionalFormatting>
  <conditionalFormatting sqref="I55:I61">
    <cfRule type="cellIs" dxfId="1173" priority="126" operator="greaterThan">
      <formula>$A$1</formula>
    </cfRule>
    <cfRule type="cellIs" dxfId="1172" priority="127" operator="equal">
      <formula>""""""</formula>
    </cfRule>
  </conditionalFormatting>
  <conditionalFormatting sqref="I55:I61">
    <cfRule type="cellIs" dxfId="1171" priority="125" operator="equal">
      <formula>""""""</formula>
    </cfRule>
  </conditionalFormatting>
  <conditionalFormatting sqref="Q55:R61">
    <cfRule type="cellIs" dxfId="1170" priority="124" operator="equal">
      <formula>"부"</formula>
    </cfRule>
  </conditionalFormatting>
  <conditionalFormatting sqref="T55:V61">
    <cfRule type="cellIs" dxfId="1169" priority="122" operator="equal">
      <formula>"부"</formula>
    </cfRule>
    <cfRule type="cellIs" dxfId="1168" priority="123" operator="equal">
      <formula>"여"</formula>
    </cfRule>
  </conditionalFormatting>
  <conditionalFormatting sqref="J62:J64">
    <cfRule type="cellIs" dxfId="1167" priority="121" operator="greaterThan">
      <formula>0</formula>
    </cfRule>
  </conditionalFormatting>
  <conditionalFormatting sqref="I62:I64">
    <cfRule type="cellIs" dxfId="1166" priority="119" operator="greaterThan">
      <formula>$A$1</formula>
    </cfRule>
    <cfRule type="cellIs" dxfId="1165" priority="120" operator="equal">
      <formula>""""""</formula>
    </cfRule>
  </conditionalFormatting>
  <conditionalFormatting sqref="I62:I64">
    <cfRule type="cellIs" dxfId="1164" priority="118" operator="equal">
      <formula>""""""</formula>
    </cfRule>
  </conditionalFormatting>
  <conditionalFormatting sqref="Q62:R64">
    <cfRule type="cellIs" dxfId="1163" priority="117" operator="equal">
      <formula>"부"</formula>
    </cfRule>
  </conditionalFormatting>
  <conditionalFormatting sqref="T62:V64">
    <cfRule type="cellIs" dxfId="1162" priority="115" operator="equal">
      <formula>"부"</formula>
    </cfRule>
    <cfRule type="cellIs" dxfId="1161" priority="116" operator="equal">
      <formula>"여"</formula>
    </cfRule>
  </conditionalFormatting>
  <conditionalFormatting sqref="J65:J71">
    <cfRule type="cellIs" dxfId="1160" priority="114" operator="greaterThan">
      <formula>0</formula>
    </cfRule>
  </conditionalFormatting>
  <conditionalFormatting sqref="I65:I71">
    <cfRule type="cellIs" dxfId="1159" priority="112" operator="greaterThan">
      <formula>$A$1</formula>
    </cfRule>
    <cfRule type="cellIs" dxfId="1158" priority="113" operator="equal">
      <formula>""""""</formula>
    </cfRule>
  </conditionalFormatting>
  <conditionalFormatting sqref="I65:I71">
    <cfRule type="cellIs" dxfId="1157" priority="111" operator="equal">
      <formula>""""""</formula>
    </cfRule>
  </conditionalFormatting>
  <conditionalFormatting sqref="Q65:R71">
    <cfRule type="cellIs" dxfId="1156" priority="110" operator="equal">
      <formula>"부"</formula>
    </cfRule>
  </conditionalFormatting>
  <conditionalFormatting sqref="T65:V71">
    <cfRule type="cellIs" dxfId="1155" priority="108" operator="equal">
      <formula>"부"</formula>
    </cfRule>
    <cfRule type="cellIs" dxfId="1154" priority="109" operator="equal">
      <formula>"여"</formula>
    </cfRule>
  </conditionalFormatting>
  <conditionalFormatting sqref="J72:J78">
    <cfRule type="cellIs" dxfId="1153" priority="107" operator="greaterThan">
      <formula>0</formula>
    </cfRule>
  </conditionalFormatting>
  <conditionalFormatting sqref="I72:I78">
    <cfRule type="cellIs" dxfId="1152" priority="105" operator="greaterThan">
      <formula>$A$1</formula>
    </cfRule>
    <cfRule type="cellIs" dxfId="1151" priority="106" operator="equal">
      <formula>""""""</formula>
    </cfRule>
  </conditionalFormatting>
  <conditionalFormatting sqref="I72:I78">
    <cfRule type="cellIs" dxfId="1150" priority="104" operator="equal">
      <formula>""""""</formula>
    </cfRule>
  </conditionalFormatting>
  <conditionalFormatting sqref="Q72:R78">
    <cfRule type="cellIs" dxfId="1149" priority="103" operator="equal">
      <formula>"부"</formula>
    </cfRule>
  </conditionalFormatting>
  <conditionalFormatting sqref="T72:V78">
    <cfRule type="cellIs" dxfId="1148" priority="101" operator="equal">
      <formula>"부"</formula>
    </cfRule>
    <cfRule type="cellIs" dxfId="1147" priority="102" operator="equal">
      <formula>"여"</formula>
    </cfRule>
  </conditionalFormatting>
  <conditionalFormatting sqref="J79:J85">
    <cfRule type="cellIs" dxfId="1146" priority="100" operator="greaterThan">
      <formula>0</formula>
    </cfRule>
  </conditionalFormatting>
  <conditionalFormatting sqref="I79:I85">
    <cfRule type="cellIs" dxfId="1145" priority="98" operator="greaterThan">
      <formula>$A$1</formula>
    </cfRule>
    <cfRule type="cellIs" dxfId="1144" priority="99" operator="equal">
      <formula>""""""</formula>
    </cfRule>
  </conditionalFormatting>
  <conditionalFormatting sqref="I79:I85">
    <cfRule type="cellIs" dxfId="1143" priority="97" operator="equal">
      <formula>""""""</formula>
    </cfRule>
  </conditionalFormatting>
  <conditionalFormatting sqref="Q79:R85">
    <cfRule type="cellIs" dxfId="1142" priority="96" operator="equal">
      <formula>"부"</formula>
    </cfRule>
  </conditionalFormatting>
  <conditionalFormatting sqref="T79:V85">
    <cfRule type="cellIs" dxfId="1141" priority="94" operator="equal">
      <formula>"부"</formula>
    </cfRule>
    <cfRule type="cellIs" dxfId="1140" priority="95" operator="equal">
      <formula>"여"</formula>
    </cfRule>
  </conditionalFormatting>
  <conditionalFormatting sqref="J86:J90">
    <cfRule type="cellIs" dxfId="1139" priority="93" operator="greaterThan">
      <formula>0</formula>
    </cfRule>
  </conditionalFormatting>
  <conditionalFormatting sqref="I86:I90">
    <cfRule type="cellIs" dxfId="1138" priority="91" operator="greaterThan">
      <formula>$A$1</formula>
    </cfRule>
    <cfRule type="cellIs" dxfId="1137" priority="92" operator="equal">
      <formula>""""""</formula>
    </cfRule>
  </conditionalFormatting>
  <conditionalFormatting sqref="I86:I90">
    <cfRule type="cellIs" dxfId="1136" priority="90" operator="equal">
      <formula>""""""</formula>
    </cfRule>
  </conditionalFormatting>
  <conditionalFormatting sqref="Q86:R90">
    <cfRule type="cellIs" dxfId="1135" priority="89" operator="equal">
      <formula>"부"</formula>
    </cfRule>
  </conditionalFormatting>
  <conditionalFormatting sqref="T86:V90">
    <cfRule type="cellIs" dxfId="1134" priority="87" operator="equal">
      <formula>"부"</formula>
    </cfRule>
    <cfRule type="cellIs" dxfId="1133" priority="88" operator="equal">
      <formula>"여"</formula>
    </cfRule>
  </conditionalFormatting>
  <conditionalFormatting sqref="J91:J97">
    <cfRule type="cellIs" dxfId="1132" priority="86" operator="greaterThan">
      <formula>0</formula>
    </cfRule>
  </conditionalFormatting>
  <conditionalFormatting sqref="I91:I97">
    <cfRule type="cellIs" dxfId="1131" priority="84" operator="greaterThan">
      <formula>$A$1</formula>
    </cfRule>
    <cfRule type="cellIs" dxfId="1130" priority="85" operator="equal">
      <formula>""""""</formula>
    </cfRule>
  </conditionalFormatting>
  <conditionalFormatting sqref="I91:I97">
    <cfRule type="cellIs" dxfId="1129" priority="83" operator="equal">
      <formula>""""""</formula>
    </cfRule>
  </conditionalFormatting>
  <conditionalFormatting sqref="Q91:R97">
    <cfRule type="cellIs" dxfId="1128" priority="82" operator="equal">
      <formula>"부"</formula>
    </cfRule>
  </conditionalFormatting>
  <conditionalFormatting sqref="T91:V97">
    <cfRule type="cellIs" dxfId="1127" priority="80" operator="equal">
      <formula>"부"</formula>
    </cfRule>
    <cfRule type="cellIs" dxfId="1126" priority="81" operator="equal">
      <formula>"여"</formula>
    </cfRule>
  </conditionalFormatting>
  <conditionalFormatting sqref="J98:J104">
    <cfRule type="cellIs" dxfId="1125" priority="79" operator="greaterThan">
      <formula>0</formula>
    </cfRule>
  </conditionalFormatting>
  <conditionalFormatting sqref="I98:I104">
    <cfRule type="cellIs" dxfId="1124" priority="77" operator="greaterThan">
      <formula>$A$1</formula>
    </cfRule>
    <cfRule type="cellIs" dxfId="1123" priority="78" operator="equal">
      <formula>""""""</formula>
    </cfRule>
  </conditionalFormatting>
  <conditionalFormatting sqref="I98:I104">
    <cfRule type="cellIs" dxfId="1122" priority="76" operator="equal">
      <formula>""""""</formula>
    </cfRule>
  </conditionalFormatting>
  <conditionalFormatting sqref="Q98:R104">
    <cfRule type="cellIs" dxfId="1121" priority="75" operator="equal">
      <formula>"부"</formula>
    </cfRule>
  </conditionalFormatting>
  <conditionalFormatting sqref="T98:V104">
    <cfRule type="cellIs" dxfId="1120" priority="73" operator="equal">
      <formula>"부"</formula>
    </cfRule>
    <cfRule type="cellIs" dxfId="1119" priority="74" operator="equal">
      <formula>"여"</formula>
    </cfRule>
  </conditionalFormatting>
  <conditionalFormatting sqref="AB5:AC104">
    <cfRule type="cellIs" dxfId="1118" priority="72" operator="equal">
      <formula>1</formula>
    </cfRule>
  </conditionalFormatting>
  <conditionalFormatting sqref="AB5:AB104">
    <cfRule type="cellIs" dxfId="1117" priority="71" operator="lessThan">
      <formula>30</formula>
    </cfRule>
  </conditionalFormatting>
  <conditionalFormatting sqref="AB5:AB104">
    <cfRule type="cellIs" dxfId="1116" priority="70" operator="between">
      <formula>30</formula>
      <formula>31</formula>
    </cfRule>
  </conditionalFormatting>
  <conditionalFormatting sqref="AD5:AD104">
    <cfRule type="cellIs" dxfId="1115" priority="69" operator="equal">
      <formula>1</formula>
    </cfRule>
  </conditionalFormatting>
  <conditionalFormatting sqref="AF5:AG104">
    <cfRule type="cellIs" dxfId="1114" priority="68" operator="equal">
      <formula>1</formula>
    </cfRule>
  </conditionalFormatting>
  <conditionalFormatting sqref="AF5:AF104">
    <cfRule type="cellIs" dxfId="1113" priority="67" operator="lessThan">
      <formula>30</formula>
    </cfRule>
  </conditionalFormatting>
  <conditionalFormatting sqref="AF5:AF104">
    <cfRule type="cellIs" dxfId="1112" priority="66" operator="between">
      <formula>30</formula>
      <formula>31</formula>
    </cfRule>
  </conditionalFormatting>
  <conditionalFormatting sqref="AH5:AH104">
    <cfRule type="cellIs" dxfId="1111" priority="65" operator="equal">
      <formula>1</formula>
    </cfRule>
  </conditionalFormatting>
  <conditionalFormatting sqref="AJ5:AK104">
    <cfRule type="cellIs" dxfId="1110" priority="64" operator="equal">
      <formula>1</formula>
    </cfRule>
  </conditionalFormatting>
  <conditionalFormatting sqref="AJ5:AJ104">
    <cfRule type="cellIs" dxfId="1109" priority="63" operator="lessThan">
      <formula>30</formula>
    </cfRule>
  </conditionalFormatting>
  <conditionalFormatting sqref="AJ5:AJ104">
    <cfRule type="cellIs" dxfId="1108" priority="62" operator="between">
      <formula>30</formula>
      <formula>31</formula>
    </cfRule>
  </conditionalFormatting>
  <conditionalFormatting sqref="AL5:AL104">
    <cfRule type="cellIs" dxfId="1107" priority="61" operator="equal">
      <formula>1</formula>
    </cfRule>
  </conditionalFormatting>
  <conditionalFormatting sqref="AN5:AO104">
    <cfRule type="cellIs" dxfId="1106" priority="60" operator="equal">
      <formula>1</formula>
    </cfRule>
  </conditionalFormatting>
  <conditionalFormatting sqref="AN5:AN104">
    <cfRule type="cellIs" dxfId="1105" priority="59" operator="lessThan">
      <formula>30</formula>
    </cfRule>
  </conditionalFormatting>
  <conditionalFormatting sqref="AN5:AN104">
    <cfRule type="cellIs" dxfId="1104" priority="58" operator="between">
      <formula>30</formula>
      <formula>31</formula>
    </cfRule>
  </conditionalFormatting>
  <conditionalFormatting sqref="AP5:AP104">
    <cfRule type="cellIs" dxfId="1103" priority="57" operator="equal">
      <formula>1</formula>
    </cfRule>
  </conditionalFormatting>
  <conditionalFormatting sqref="AR5:AS104">
    <cfRule type="cellIs" dxfId="1102" priority="56" operator="equal">
      <formula>1</formula>
    </cfRule>
  </conditionalFormatting>
  <conditionalFormatting sqref="AR5:AR104">
    <cfRule type="cellIs" dxfId="1101" priority="55" operator="lessThan">
      <formula>30</formula>
    </cfRule>
  </conditionalFormatting>
  <conditionalFormatting sqref="AR5:AR104">
    <cfRule type="cellIs" dxfId="1100" priority="54" operator="between">
      <formula>30</formula>
      <formula>31</formula>
    </cfRule>
  </conditionalFormatting>
  <conditionalFormatting sqref="AT5:AT104">
    <cfRule type="cellIs" dxfId="1099" priority="53" operator="equal">
      <formula>1</formula>
    </cfRule>
  </conditionalFormatting>
  <conditionalFormatting sqref="AV5:AW104">
    <cfRule type="cellIs" dxfId="1098" priority="52" operator="equal">
      <formula>1</formula>
    </cfRule>
  </conditionalFormatting>
  <conditionalFormatting sqref="AV5:AV104">
    <cfRule type="cellIs" dxfId="1097" priority="51" operator="lessThan">
      <formula>30</formula>
    </cfRule>
  </conditionalFormatting>
  <conditionalFormatting sqref="AV5:AV104">
    <cfRule type="cellIs" dxfId="1096" priority="50" operator="between">
      <formula>30</formula>
      <formula>31</formula>
    </cfRule>
  </conditionalFormatting>
  <conditionalFormatting sqref="AX5:AX104">
    <cfRule type="cellIs" dxfId="1095" priority="49" operator="equal">
      <formula>1</formula>
    </cfRule>
  </conditionalFormatting>
  <conditionalFormatting sqref="AZ5:BA104">
    <cfRule type="cellIs" dxfId="1094" priority="48" operator="equal">
      <formula>1</formula>
    </cfRule>
  </conditionalFormatting>
  <conditionalFormatting sqref="AZ5:AZ104">
    <cfRule type="cellIs" dxfId="1093" priority="47" operator="lessThan">
      <formula>30</formula>
    </cfRule>
  </conditionalFormatting>
  <conditionalFormatting sqref="AZ5:AZ104">
    <cfRule type="cellIs" dxfId="1092" priority="46" operator="between">
      <formula>30</formula>
      <formula>31</formula>
    </cfRule>
  </conditionalFormatting>
  <conditionalFormatting sqref="BB5:BB104">
    <cfRule type="cellIs" dxfId="1091" priority="45" operator="equal">
      <formula>1</formula>
    </cfRule>
  </conditionalFormatting>
  <conditionalFormatting sqref="BD5:BE104">
    <cfRule type="cellIs" dxfId="1090" priority="44" operator="equal">
      <formula>1</formula>
    </cfRule>
  </conditionalFormatting>
  <conditionalFormatting sqref="BD5:BD104">
    <cfRule type="cellIs" dxfId="1089" priority="43" operator="lessThan">
      <formula>30</formula>
    </cfRule>
  </conditionalFormatting>
  <conditionalFormatting sqref="BD5:BD104">
    <cfRule type="cellIs" dxfId="1088" priority="42" operator="between">
      <formula>30</formula>
      <formula>31</formula>
    </cfRule>
  </conditionalFormatting>
  <conditionalFormatting sqref="BF5:BF104">
    <cfRule type="cellIs" dxfId="1087" priority="41" operator="equal">
      <formula>1</formula>
    </cfRule>
  </conditionalFormatting>
  <conditionalFormatting sqref="BH5:BI104">
    <cfRule type="cellIs" dxfId="1086" priority="40" operator="equal">
      <formula>1</formula>
    </cfRule>
  </conditionalFormatting>
  <conditionalFormatting sqref="BH5:BH104">
    <cfRule type="cellIs" dxfId="1085" priority="39" operator="lessThan">
      <formula>30</formula>
    </cfRule>
  </conditionalFormatting>
  <conditionalFormatting sqref="BH5:BH104">
    <cfRule type="cellIs" dxfId="1084" priority="38" operator="between">
      <formula>30</formula>
      <formula>31</formula>
    </cfRule>
  </conditionalFormatting>
  <conditionalFormatting sqref="BJ5:BJ104">
    <cfRule type="cellIs" dxfId="1083" priority="37" operator="equal">
      <formula>1</formula>
    </cfRule>
  </conditionalFormatting>
  <conditionalFormatting sqref="BL5:BM104">
    <cfRule type="cellIs" dxfId="1082" priority="36" operator="equal">
      <formula>1</formula>
    </cfRule>
  </conditionalFormatting>
  <conditionalFormatting sqref="BL5:BL104">
    <cfRule type="cellIs" dxfId="1081" priority="35" operator="lessThan">
      <formula>30</formula>
    </cfRule>
  </conditionalFormatting>
  <conditionalFormatting sqref="BL5:BL104">
    <cfRule type="cellIs" dxfId="1080" priority="34" operator="between">
      <formula>30</formula>
      <formula>31</formula>
    </cfRule>
  </conditionalFormatting>
  <conditionalFormatting sqref="BN5:BN104">
    <cfRule type="cellIs" dxfId="1079" priority="33" operator="equal">
      <formula>1</formula>
    </cfRule>
  </conditionalFormatting>
  <conditionalFormatting sqref="BP5:BQ104">
    <cfRule type="cellIs" dxfId="1078" priority="32" operator="equal">
      <formula>1</formula>
    </cfRule>
  </conditionalFormatting>
  <conditionalFormatting sqref="BP5:BP104">
    <cfRule type="cellIs" dxfId="1077" priority="31" operator="lessThan">
      <formula>30</formula>
    </cfRule>
  </conditionalFormatting>
  <conditionalFormatting sqref="BP5:BP104">
    <cfRule type="cellIs" dxfId="1076" priority="30" operator="between">
      <formula>30</formula>
      <formula>31</formula>
    </cfRule>
  </conditionalFormatting>
  <conditionalFormatting sqref="BR5:BR104">
    <cfRule type="cellIs" dxfId="1075" priority="29" operator="equal">
      <formula>1</formula>
    </cfRule>
  </conditionalFormatting>
  <conditionalFormatting sqref="AA5:AA104">
    <cfRule type="cellIs" dxfId="1074" priority="28" operator="equal">
      <formula>1</formula>
    </cfRule>
  </conditionalFormatting>
  <conditionalFormatting sqref="AA5:AA104">
    <cfRule type="cellIs" dxfId="1073" priority="27" operator="equal">
      <formula>0</formula>
    </cfRule>
  </conditionalFormatting>
  <conditionalFormatting sqref="AE5:AE104">
    <cfRule type="cellIs" dxfId="1072" priority="26" operator="equal">
      <formula>1</formula>
    </cfRule>
  </conditionalFormatting>
  <conditionalFormatting sqref="AE5:AE104">
    <cfRule type="cellIs" dxfId="1071" priority="25" operator="equal">
      <formula>0</formula>
    </cfRule>
  </conditionalFormatting>
  <conditionalFormatting sqref="AI5:AI104">
    <cfRule type="cellIs" dxfId="1070" priority="24" operator="equal">
      <formula>1</formula>
    </cfRule>
  </conditionalFormatting>
  <conditionalFormatting sqref="AI5:AI104">
    <cfRule type="cellIs" dxfId="1069" priority="23" operator="equal">
      <formula>0</formula>
    </cfRule>
  </conditionalFormatting>
  <conditionalFormatting sqref="AM5:AM104">
    <cfRule type="cellIs" dxfId="1068" priority="22" operator="equal">
      <formula>1</formula>
    </cfRule>
  </conditionalFormatting>
  <conditionalFormatting sqref="AM5:AM104">
    <cfRule type="cellIs" dxfId="1067" priority="21" operator="equal">
      <formula>0</formula>
    </cfRule>
  </conditionalFormatting>
  <conditionalFormatting sqref="AQ5:AQ104">
    <cfRule type="cellIs" dxfId="1066" priority="20" operator="equal">
      <formula>1</formula>
    </cfRule>
  </conditionalFormatting>
  <conditionalFormatting sqref="AQ5:AQ104">
    <cfRule type="cellIs" dxfId="1065" priority="19" operator="equal">
      <formula>0</formula>
    </cfRule>
  </conditionalFormatting>
  <conditionalFormatting sqref="AU5:AU104">
    <cfRule type="cellIs" dxfId="1064" priority="18" operator="equal">
      <formula>1</formula>
    </cfRule>
  </conditionalFormatting>
  <conditionalFormatting sqref="AU5:AU104">
    <cfRule type="cellIs" dxfId="1063" priority="17" operator="equal">
      <formula>0</formula>
    </cfRule>
  </conditionalFormatting>
  <conditionalFormatting sqref="AY5:AY104">
    <cfRule type="cellIs" dxfId="1062" priority="16" operator="equal">
      <formula>1</formula>
    </cfRule>
  </conditionalFormatting>
  <conditionalFormatting sqref="AY5:AY104">
    <cfRule type="cellIs" dxfId="1061" priority="15" operator="equal">
      <formula>0</formula>
    </cfRule>
  </conditionalFormatting>
  <conditionalFormatting sqref="BC5:BC104">
    <cfRule type="cellIs" dxfId="1060" priority="14" operator="equal">
      <formula>1</formula>
    </cfRule>
  </conditionalFormatting>
  <conditionalFormatting sqref="BC5:BC104">
    <cfRule type="cellIs" dxfId="1059" priority="13" operator="equal">
      <formula>0</formula>
    </cfRule>
  </conditionalFormatting>
  <conditionalFormatting sqref="BG5:BG104">
    <cfRule type="cellIs" dxfId="1058" priority="12" operator="equal">
      <formula>1</formula>
    </cfRule>
  </conditionalFormatting>
  <conditionalFormatting sqref="BG5:BG104">
    <cfRule type="cellIs" dxfId="1057" priority="11" operator="equal">
      <formula>0</formula>
    </cfRule>
  </conditionalFormatting>
  <conditionalFormatting sqref="BK5:BK104">
    <cfRule type="cellIs" dxfId="1056" priority="10" operator="equal">
      <formula>1</formula>
    </cfRule>
  </conditionalFormatting>
  <conditionalFormatting sqref="BK5:BK104">
    <cfRule type="cellIs" dxfId="1055" priority="9" operator="equal">
      <formula>0</formula>
    </cfRule>
  </conditionalFormatting>
  <conditionalFormatting sqref="BO5:BO104">
    <cfRule type="cellIs" dxfId="1054" priority="8" operator="equal">
      <formula>1</formula>
    </cfRule>
  </conditionalFormatting>
  <conditionalFormatting sqref="BO5:BO104">
    <cfRule type="cellIs" dxfId="1053" priority="7" operator="equal">
      <formula>0</formula>
    </cfRule>
  </conditionalFormatting>
  <conditionalFormatting sqref="CD5:CD104">
    <cfRule type="cellIs" dxfId="1052" priority="5" operator="equal">
      <formula>"청년외"</formula>
    </cfRule>
    <cfRule type="cellIs" dxfId="1051" priority="6" operator="equal">
      <formula>"청년"</formula>
    </cfRule>
  </conditionalFormatting>
  <conditionalFormatting sqref="CI105">
    <cfRule type="cellIs" dxfId="1050" priority="4" operator="equal">
      <formula>TRUE</formula>
    </cfRule>
  </conditionalFormatting>
  <conditionalFormatting sqref="CC5:CC104">
    <cfRule type="cellIs" dxfId="1049" priority="2" operator="equal">
      <formula>1</formula>
    </cfRule>
    <cfRule type="cellIs" dxfId="1048" priority="3" operator="equal">
      <formula>0</formula>
    </cfRule>
  </conditionalFormatting>
  <conditionalFormatting sqref="I5:I104">
    <cfRule type="cellIs" dxfId="1047" priority="1" operator="greaterThan">
      <formula>43100</formula>
    </cfRule>
  </conditionalFormatting>
  <hyperlinks>
    <hyperlink ref="CB2" r:id="rId1" xr:uid="{0E214414-49D0-44A2-A257-4579886A32C9}"/>
  </hyperlinks>
  <printOptions horizontalCentered="1"/>
  <pageMargins left="0.39370078740157483" right="0.39370078740157483" top="0.70866141732283472" bottom="0" header="0.51181102362204722" footer="0.51181102362204722"/>
  <pageSetup paperSize="9" scale="86" orientation="portrait" horizontalDpi="300" verticalDpi="300" r:id="rId2"/>
  <headerFooter alignWithMargins="0"/>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9985-C690-49A2-B4F0-8993F436CA9B}">
  <sheetPr>
    <tabColor rgb="FF002060"/>
  </sheetPr>
  <dimension ref="A2:AV111"/>
  <sheetViews>
    <sheetView zoomScale="150" zoomScaleNormal="150" workbookViewId="0">
      <selection activeCell="AE105" sqref="AE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TEXT('고용증대 상시근로자수-2017(장애인적용)'!A1,"yyyy")&amp;"년"</f>
        <v>2017년</v>
      </c>
    </row>
    <row r="3" spans="1:48">
      <c r="A3" s="1167" t="s">
        <v>22</v>
      </c>
      <c r="B3" s="1169" t="s">
        <v>20</v>
      </c>
      <c r="C3" s="1169" t="s">
        <v>30</v>
      </c>
      <c r="D3" s="1171" t="s">
        <v>260</v>
      </c>
      <c r="E3" s="1171" t="s">
        <v>261</v>
      </c>
      <c r="F3" s="1175" t="s">
        <v>668</v>
      </c>
      <c r="G3" s="1154" t="s">
        <v>656</v>
      </c>
      <c r="H3" s="1165"/>
      <c r="I3" s="1166"/>
      <c r="J3" s="1164" t="s">
        <v>657</v>
      </c>
      <c r="K3" s="1165"/>
      <c r="L3" s="1166"/>
      <c r="M3" s="1164" t="s">
        <v>658</v>
      </c>
      <c r="N3" s="1165"/>
      <c r="O3" s="1166"/>
      <c r="P3" s="1164" t="s">
        <v>659</v>
      </c>
      <c r="Q3" s="1165"/>
      <c r="R3" s="1166"/>
      <c r="S3" s="1164" t="s">
        <v>660</v>
      </c>
      <c r="T3" s="1165"/>
      <c r="U3" s="1166"/>
      <c r="V3" s="1164" t="s">
        <v>661</v>
      </c>
      <c r="W3" s="1165"/>
      <c r="X3" s="1166"/>
      <c r="Y3" s="1164" t="s">
        <v>662</v>
      </c>
      <c r="Z3" s="1165"/>
      <c r="AA3" s="1166"/>
      <c r="AB3" s="1164" t="s">
        <v>663</v>
      </c>
      <c r="AC3" s="1165"/>
      <c r="AD3" s="1166"/>
      <c r="AE3" s="1164" t="s">
        <v>664</v>
      </c>
      <c r="AF3" s="1165"/>
      <c r="AG3" s="1166"/>
      <c r="AH3" s="1164" t="s">
        <v>665</v>
      </c>
      <c r="AI3" s="1165"/>
      <c r="AJ3" s="1166"/>
      <c r="AK3" s="1164" t="s">
        <v>666</v>
      </c>
      <c r="AL3" s="1165"/>
      <c r="AM3" s="1166"/>
      <c r="AN3" s="1164" t="s">
        <v>667</v>
      </c>
      <c r="AO3" s="1165"/>
      <c r="AP3" s="1166"/>
      <c r="AQ3" s="1164" t="s">
        <v>670</v>
      </c>
      <c r="AR3" s="1155"/>
      <c r="AS3" s="1156" t="s">
        <v>129</v>
      </c>
      <c r="AT3" s="1157"/>
      <c r="AU3" s="1158"/>
    </row>
    <row r="4" spans="1:48" s="311" customFormat="1" ht="29.25">
      <c r="A4" s="1168"/>
      <c r="B4" s="1170"/>
      <c r="C4" s="1170"/>
      <c r="D4" s="1172"/>
      <c r="E4" s="117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상시근로자수-2017(장애인적용)'!C5</f>
        <v>채지안</v>
      </c>
      <c r="C5" s="319">
        <f>'고용증대 상시근로자수-2017(장애인적용)'!E5</f>
        <v>33288</v>
      </c>
      <c r="D5" s="332">
        <f>IF('고용증대 상시근로자수-2017(장애인적용)'!I5="","",'고용증대 상시근로자수-2017(장애인적용)'!I5)</f>
        <v>41548</v>
      </c>
      <c r="E5" s="332" t="str">
        <f>IF('고용증대 상시근로자수-2017(장애인적용)'!J5="","",'고용증대 상시근로자수-2017(장애인적용)'!J5)</f>
        <v/>
      </c>
      <c r="F5" s="320" t="str">
        <f>'고용증대 상시근로자수-2017(장애인적용)'!H5</f>
        <v>여</v>
      </c>
      <c r="G5" s="324">
        <f>'고용증대 상시근로자수-2017(장애인적용)'!W5</f>
        <v>1</v>
      </c>
      <c r="H5" s="313">
        <f>'고용증대 상시근로자수-2017(장애인적용)'!X5</f>
        <v>25</v>
      </c>
      <c r="I5" s="314">
        <f>'고용증대 상시근로자수-2017(장애인적용)'!Z5</f>
        <v>1</v>
      </c>
      <c r="J5" s="312">
        <f>'고용증대 상시근로자수-2017(장애인적용)'!AA5</f>
        <v>1</v>
      </c>
      <c r="K5" s="313">
        <f>'고용증대 상시근로자수-2017(장애인적용)'!AB5</f>
        <v>26</v>
      </c>
      <c r="L5" s="314">
        <f>'고용증대 상시근로자수-2017(장애인적용)'!AD5</f>
        <v>1</v>
      </c>
      <c r="M5" s="312">
        <f>'고용증대 상시근로자수-2017(장애인적용)'!AE5</f>
        <v>1</v>
      </c>
      <c r="N5" s="313">
        <f>'고용증대 상시근로자수-2017(장애인적용)'!AF5</f>
        <v>26</v>
      </c>
      <c r="O5" s="314">
        <f>'고용증대 상시근로자수-2017(장애인적용)'!AH5</f>
        <v>1</v>
      </c>
      <c r="P5" s="312">
        <f>'고용증대 상시근로자수-2017(장애인적용)'!AI5</f>
        <v>1</v>
      </c>
      <c r="Q5" s="313">
        <f>'고용증대 상시근로자수-2017(장애인적용)'!AJ5</f>
        <v>26</v>
      </c>
      <c r="R5" s="314">
        <f>'고용증대 상시근로자수-2017(장애인적용)'!AL5</f>
        <v>1</v>
      </c>
      <c r="S5" s="312">
        <f>'고용증대 상시근로자수-2017(장애인적용)'!AM5</f>
        <v>1</v>
      </c>
      <c r="T5" s="313">
        <f>'고용증대 상시근로자수-2017(장애인적용)'!AN5</f>
        <v>26</v>
      </c>
      <c r="U5" s="314">
        <f>'고용증대 상시근로자수-2017(장애인적용)'!AP5</f>
        <v>1</v>
      </c>
      <c r="V5" s="312">
        <f>'고용증대 상시근로자수-2017(장애인적용)'!AQ5</f>
        <v>1</v>
      </c>
      <c r="W5" s="313">
        <f>'고용증대 상시근로자수-2017(장애인적용)'!AR5</f>
        <v>26</v>
      </c>
      <c r="X5" s="314">
        <f>'고용증대 상시근로자수-2017(장애인적용)'!AT5</f>
        <v>1</v>
      </c>
      <c r="Y5" s="312">
        <f>'고용증대 상시근로자수-2017(장애인적용)'!AU5</f>
        <v>1</v>
      </c>
      <c r="Z5" s="313">
        <f>'고용증대 상시근로자수-2017(장애인적용)'!AV5</f>
        <v>26</v>
      </c>
      <c r="AA5" s="314">
        <f>'고용증대 상시근로자수-2017(장애인적용)'!AX5</f>
        <v>1</v>
      </c>
      <c r="AB5" s="312">
        <f>'고용증대 상시근로자수-2017(장애인적용)'!AY5</f>
        <v>1</v>
      </c>
      <c r="AC5" s="313">
        <f>'고용증대 상시근로자수-2017(장애인적용)'!AZ5</f>
        <v>26</v>
      </c>
      <c r="AD5" s="314">
        <f>'고용증대 상시근로자수-2017(장애인적용)'!BB5</f>
        <v>1</v>
      </c>
      <c r="AE5" s="312">
        <f>'고용증대 상시근로자수-2017(장애인적용)'!BC5</f>
        <v>1</v>
      </c>
      <c r="AF5" s="313">
        <f>'고용증대 상시근로자수-2017(장애인적용)'!BD5</f>
        <v>26</v>
      </c>
      <c r="AG5" s="314">
        <f>'고용증대 상시근로자수-2017(장애인적용)'!BF5</f>
        <v>1</v>
      </c>
      <c r="AH5" s="312">
        <f>'고용증대 상시근로자수-2017(장애인적용)'!BG5</f>
        <v>1</v>
      </c>
      <c r="AI5" s="313">
        <f>'고용증대 상시근로자수-2017(장애인적용)'!BH5</f>
        <v>26</v>
      </c>
      <c r="AJ5" s="314">
        <f>'고용증대 상시근로자수-2017(장애인적용)'!BJ5</f>
        <v>1</v>
      </c>
      <c r="AK5" s="312">
        <f>'고용증대 상시근로자수-2017(장애인적용)'!BK5</f>
        <v>1</v>
      </c>
      <c r="AL5" s="313">
        <f>'고용증대 상시근로자수-2017(장애인적용)'!BL5</f>
        <v>26</v>
      </c>
      <c r="AM5" s="314">
        <f>'고용증대 상시근로자수-2017(장애인적용)'!BN5</f>
        <v>1</v>
      </c>
      <c r="AN5" s="312">
        <f>'고용증대 상시근로자수-2017(장애인적용)'!BO5</f>
        <v>1</v>
      </c>
      <c r="AO5" s="313">
        <f>'고용증대 상시근로자수-2017(장애인적용)'!BP5</f>
        <v>26</v>
      </c>
      <c r="AP5" s="314">
        <f>'고용증대 상시근로자수-2017(장애인적용)'!BR5</f>
        <v>1</v>
      </c>
      <c r="AQ5" s="335">
        <f>SUM(G5,J5,M5,P5,S5,V5,Y5,AB5,AE5,AH5,AK5,AN5)</f>
        <v>12</v>
      </c>
      <c r="AR5" s="336">
        <f>SUM(I5,L5,O5,R5,U5,X5,AA5,AD5,AG5,AJ5,AM5,AP5)</f>
        <v>12</v>
      </c>
      <c r="AS5" s="358">
        <f>'고용증대 상시근로자수-2017(장애인적용)'!CF5</f>
        <v>27223079</v>
      </c>
      <c r="AT5" s="359">
        <f>'고용증대 상시근로자수-2017(장애인적용)'!CG5</f>
        <v>0</v>
      </c>
      <c r="AU5" s="340">
        <f>SUM(AS5:AT5)</f>
        <v>27223079</v>
      </c>
      <c r="AV5" s="308" t="str">
        <f>B5</f>
        <v>채지안</v>
      </c>
    </row>
    <row r="6" spans="1:48">
      <c r="A6" s="327">
        <f>A5+1</f>
        <v>2</v>
      </c>
      <c r="B6" s="321" t="str">
        <f>'고용증대 상시근로자수-2017(장애인적용)'!C6</f>
        <v>조하나</v>
      </c>
      <c r="C6" s="322">
        <f>'고용증대 상시근로자수-2017(장애인적용)'!E6</f>
        <v>31419</v>
      </c>
      <c r="D6" s="333">
        <f>IF('고용증대 상시근로자수-2017(장애인적용)'!I6="","",'고용증대 상시근로자수-2017(장애인적용)'!I6)</f>
        <v>41548</v>
      </c>
      <c r="E6" s="333" t="str">
        <f>IF('고용증대 상시근로자수-2017(장애인적용)'!J6="","",'고용증대 상시근로자수-2017(장애인적용)'!J6)</f>
        <v/>
      </c>
      <c r="F6" s="323" t="str">
        <f>'고용증대 상시근로자수-2017(장애인적용)'!H6</f>
        <v>여</v>
      </c>
      <c r="G6" s="324">
        <f>'고용증대 상시근로자수-2017(장애인적용)'!W6</f>
        <v>1</v>
      </c>
      <c r="H6" s="313">
        <f>'고용증대 상시근로자수-2017(장애인적용)'!X6</f>
        <v>31</v>
      </c>
      <c r="I6" s="314">
        <f>'고용증대 상시근로자수-2017(장애인적용)'!Z6</f>
        <v>0</v>
      </c>
      <c r="J6" s="312">
        <f>'고용증대 상시근로자수-2017(장애인적용)'!AA6</f>
        <v>1</v>
      </c>
      <c r="K6" s="313">
        <f>'고용증대 상시근로자수-2017(장애인적용)'!AB6</f>
        <v>31</v>
      </c>
      <c r="L6" s="314">
        <f>'고용증대 상시근로자수-2017(장애인적용)'!AD6</f>
        <v>0</v>
      </c>
      <c r="M6" s="312">
        <f>'고용증대 상시근로자수-2017(장애인적용)'!AE6</f>
        <v>1</v>
      </c>
      <c r="N6" s="313">
        <f>'고용증대 상시근로자수-2017(장애인적용)'!AF6</f>
        <v>31</v>
      </c>
      <c r="O6" s="314">
        <f>'고용증대 상시근로자수-2017(장애인적용)'!AH6</f>
        <v>0</v>
      </c>
      <c r="P6" s="312">
        <f>'고용증대 상시근로자수-2017(장애인적용)'!AI6</f>
        <v>1</v>
      </c>
      <c r="Q6" s="313">
        <f>'고용증대 상시근로자수-2017(장애인적용)'!AJ6</f>
        <v>31</v>
      </c>
      <c r="R6" s="314">
        <f>'고용증대 상시근로자수-2017(장애인적용)'!AL6</f>
        <v>0</v>
      </c>
      <c r="S6" s="312">
        <f>'고용증대 상시근로자수-2017(장애인적용)'!AM6</f>
        <v>1</v>
      </c>
      <c r="T6" s="313">
        <f>'고용증대 상시근로자수-2017(장애인적용)'!AN6</f>
        <v>31</v>
      </c>
      <c r="U6" s="314">
        <f>'고용증대 상시근로자수-2017(장애인적용)'!AP6</f>
        <v>0</v>
      </c>
      <c r="V6" s="312">
        <f>'고용증대 상시근로자수-2017(장애인적용)'!AQ6</f>
        <v>1</v>
      </c>
      <c r="W6" s="313">
        <f>'고용증대 상시근로자수-2017(장애인적용)'!AR6</f>
        <v>31</v>
      </c>
      <c r="X6" s="314">
        <f>'고용증대 상시근로자수-2017(장애인적용)'!AT6</f>
        <v>0</v>
      </c>
      <c r="Y6" s="312">
        <f>'고용증대 상시근로자수-2017(장애인적용)'!AU6</f>
        <v>1</v>
      </c>
      <c r="Z6" s="313">
        <f>'고용증대 상시근로자수-2017(장애인적용)'!AV6</f>
        <v>31</v>
      </c>
      <c r="AA6" s="314">
        <f>'고용증대 상시근로자수-2017(장애인적용)'!AX6</f>
        <v>0</v>
      </c>
      <c r="AB6" s="312">
        <f>'고용증대 상시근로자수-2017(장애인적용)'!AY6</f>
        <v>1</v>
      </c>
      <c r="AC6" s="313">
        <f>'고용증대 상시근로자수-2017(장애인적용)'!AZ6</f>
        <v>31</v>
      </c>
      <c r="AD6" s="314">
        <f>'고용증대 상시근로자수-2017(장애인적용)'!BB6</f>
        <v>0</v>
      </c>
      <c r="AE6" s="312">
        <f>'고용증대 상시근로자수-2017(장애인적용)'!BC6</f>
        <v>1</v>
      </c>
      <c r="AF6" s="313">
        <f>'고용증대 상시근로자수-2017(장애인적용)'!BD6</f>
        <v>31</v>
      </c>
      <c r="AG6" s="314">
        <f>'고용증대 상시근로자수-2017(장애인적용)'!BF6</f>
        <v>0</v>
      </c>
      <c r="AH6" s="312">
        <f>'고용증대 상시근로자수-2017(장애인적용)'!BG6</f>
        <v>1</v>
      </c>
      <c r="AI6" s="313">
        <f>'고용증대 상시근로자수-2017(장애인적용)'!BH6</f>
        <v>31</v>
      </c>
      <c r="AJ6" s="314">
        <f>'고용증대 상시근로자수-2017(장애인적용)'!BJ6</f>
        <v>0</v>
      </c>
      <c r="AK6" s="312">
        <f>'고용증대 상시근로자수-2017(장애인적용)'!BK6</f>
        <v>1</v>
      </c>
      <c r="AL6" s="313">
        <f>'고용증대 상시근로자수-2017(장애인적용)'!BL6</f>
        <v>31</v>
      </c>
      <c r="AM6" s="314">
        <f>'고용증대 상시근로자수-2017(장애인적용)'!BN6</f>
        <v>0</v>
      </c>
      <c r="AN6" s="312">
        <f>'고용증대 상시근로자수-2017(장애인적용)'!BO6</f>
        <v>1</v>
      </c>
      <c r="AO6" s="313">
        <f>'고용증대 상시근로자수-2017(장애인적용)'!BP6</f>
        <v>31</v>
      </c>
      <c r="AP6" s="314">
        <f>'고용증대 상시근로자수-2017(장애인적용)'!BR6</f>
        <v>0</v>
      </c>
      <c r="AQ6" s="335">
        <f t="shared" ref="AQ6:AQ69" si="0">SUM(G6,J6,M6,P6,S6,V6,Y6,AB6,AE6,AH6,AK6,AN6)</f>
        <v>12</v>
      </c>
      <c r="AR6" s="336">
        <f t="shared" ref="AR6:AR69" si="1">SUM(I6,L6,O6,R6,U6,X6,AA6,AD6,AG6,AJ6,AM6,AP6)</f>
        <v>0</v>
      </c>
      <c r="AS6" s="342">
        <f>'고용증대 상시근로자수-2017(장애인적용)'!CF6</f>
        <v>0</v>
      </c>
      <c r="AT6" s="343">
        <f>'고용증대 상시근로자수-2017(장애인적용)'!CG6</f>
        <v>30818464</v>
      </c>
      <c r="AU6" s="340">
        <f t="shared" ref="AU6:AU69" si="2">SUM(AS6:AT6)</f>
        <v>30818464</v>
      </c>
      <c r="AV6" s="308" t="str">
        <f t="shared" ref="AV6:AV13" si="3">B6</f>
        <v>조하나</v>
      </c>
    </row>
    <row r="7" spans="1:48">
      <c r="A7" s="327">
        <f t="shared" ref="A7:A70" si="4">A6+1</f>
        <v>3</v>
      </c>
      <c r="B7" s="321" t="str">
        <f>'고용증대 상시근로자수-2017(장애인적용)'!C7</f>
        <v>문채원</v>
      </c>
      <c r="C7" s="322">
        <f>'고용증대 상시근로자수-2017(장애인적용)'!E7</f>
        <v>33325</v>
      </c>
      <c r="D7" s="333">
        <f>IF('고용증대 상시근로자수-2017(장애인적용)'!I7="","",'고용증대 상시근로자수-2017(장애인적용)'!I7)</f>
        <v>41548</v>
      </c>
      <c r="E7" s="333" t="str">
        <f>IF('고용증대 상시근로자수-2017(장애인적용)'!J7="","",'고용증대 상시근로자수-2017(장애인적용)'!J7)</f>
        <v/>
      </c>
      <c r="F7" s="323" t="str">
        <f>'고용증대 상시근로자수-2017(장애인적용)'!H7</f>
        <v>여</v>
      </c>
      <c r="G7" s="324">
        <f>'고용증대 상시근로자수-2017(장애인적용)'!W7</f>
        <v>1</v>
      </c>
      <c r="H7" s="313">
        <f>'고용증대 상시근로자수-2017(장애인적용)'!X7</f>
        <v>25</v>
      </c>
      <c r="I7" s="314">
        <f>'고용증대 상시근로자수-2017(장애인적용)'!Z7</f>
        <v>1</v>
      </c>
      <c r="J7" s="312">
        <f>'고용증대 상시근로자수-2017(장애인적용)'!AA7</f>
        <v>1</v>
      </c>
      <c r="K7" s="313">
        <f>'고용증대 상시근로자수-2017(장애인적용)'!AB7</f>
        <v>25</v>
      </c>
      <c r="L7" s="314">
        <f>'고용증대 상시근로자수-2017(장애인적용)'!AD7</f>
        <v>1</v>
      </c>
      <c r="M7" s="312">
        <f>'고용증대 상시근로자수-2017(장애인적용)'!AE7</f>
        <v>1</v>
      </c>
      <c r="N7" s="313">
        <f>'고용증대 상시근로자수-2017(장애인적용)'!AF7</f>
        <v>26</v>
      </c>
      <c r="O7" s="314">
        <f>'고용증대 상시근로자수-2017(장애인적용)'!AH7</f>
        <v>1</v>
      </c>
      <c r="P7" s="312">
        <f>'고용증대 상시근로자수-2017(장애인적용)'!AI7</f>
        <v>1</v>
      </c>
      <c r="Q7" s="313">
        <f>'고용증대 상시근로자수-2017(장애인적용)'!AJ7</f>
        <v>26</v>
      </c>
      <c r="R7" s="314">
        <f>'고용증대 상시근로자수-2017(장애인적용)'!AL7</f>
        <v>1</v>
      </c>
      <c r="S7" s="312">
        <f>'고용증대 상시근로자수-2017(장애인적용)'!AM7</f>
        <v>1</v>
      </c>
      <c r="T7" s="313">
        <f>'고용증대 상시근로자수-2017(장애인적용)'!AN7</f>
        <v>26</v>
      </c>
      <c r="U7" s="314">
        <f>'고용증대 상시근로자수-2017(장애인적용)'!AP7</f>
        <v>1</v>
      </c>
      <c r="V7" s="312">
        <f>'고용증대 상시근로자수-2017(장애인적용)'!AQ7</f>
        <v>1</v>
      </c>
      <c r="W7" s="313">
        <f>'고용증대 상시근로자수-2017(장애인적용)'!AR7</f>
        <v>26</v>
      </c>
      <c r="X7" s="314">
        <f>'고용증대 상시근로자수-2017(장애인적용)'!AT7</f>
        <v>1</v>
      </c>
      <c r="Y7" s="312">
        <f>'고용증대 상시근로자수-2017(장애인적용)'!AU7</f>
        <v>1</v>
      </c>
      <c r="Z7" s="313">
        <f>'고용증대 상시근로자수-2017(장애인적용)'!AV7</f>
        <v>26</v>
      </c>
      <c r="AA7" s="314">
        <f>'고용증대 상시근로자수-2017(장애인적용)'!AX7</f>
        <v>1</v>
      </c>
      <c r="AB7" s="312">
        <f>'고용증대 상시근로자수-2017(장애인적용)'!AY7</f>
        <v>1</v>
      </c>
      <c r="AC7" s="313">
        <f>'고용증대 상시근로자수-2017(장애인적용)'!AZ7</f>
        <v>26</v>
      </c>
      <c r="AD7" s="314">
        <f>'고용증대 상시근로자수-2017(장애인적용)'!BB7</f>
        <v>1</v>
      </c>
      <c r="AE7" s="312">
        <f>'고용증대 상시근로자수-2017(장애인적용)'!BC7</f>
        <v>1</v>
      </c>
      <c r="AF7" s="313">
        <f>'고용증대 상시근로자수-2017(장애인적용)'!BD7</f>
        <v>26</v>
      </c>
      <c r="AG7" s="314">
        <f>'고용증대 상시근로자수-2017(장애인적용)'!BF7</f>
        <v>1</v>
      </c>
      <c r="AH7" s="312">
        <f>'고용증대 상시근로자수-2017(장애인적용)'!BG7</f>
        <v>1</v>
      </c>
      <c r="AI7" s="313">
        <f>'고용증대 상시근로자수-2017(장애인적용)'!BH7</f>
        <v>26</v>
      </c>
      <c r="AJ7" s="314">
        <f>'고용증대 상시근로자수-2017(장애인적용)'!BJ7</f>
        <v>1</v>
      </c>
      <c r="AK7" s="312">
        <f>'고용증대 상시근로자수-2017(장애인적용)'!BK7</f>
        <v>1</v>
      </c>
      <c r="AL7" s="313">
        <f>'고용증대 상시근로자수-2017(장애인적용)'!BL7</f>
        <v>26</v>
      </c>
      <c r="AM7" s="314">
        <f>'고용증대 상시근로자수-2017(장애인적용)'!BN7</f>
        <v>1</v>
      </c>
      <c r="AN7" s="312">
        <f>'고용증대 상시근로자수-2017(장애인적용)'!BO7</f>
        <v>1</v>
      </c>
      <c r="AO7" s="313">
        <f>'고용증대 상시근로자수-2017(장애인적용)'!BP7</f>
        <v>26</v>
      </c>
      <c r="AP7" s="314">
        <f>'고용증대 상시근로자수-2017(장애인적용)'!BR7</f>
        <v>1</v>
      </c>
      <c r="AQ7" s="335">
        <f t="shared" si="0"/>
        <v>12</v>
      </c>
      <c r="AR7" s="336">
        <f t="shared" si="1"/>
        <v>12</v>
      </c>
      <c r="AS7" s="342">
        <f>'고용증대 상시근로자수-2017(장애인적용)'!CF7</f>
        <v>25176922</v>
      </c>
      <c r="AT7" s="343">
        <f>'고용증대 상시근로자수-2017(장애인적용)'!CG7</f>
        <v>0</v>
      </c>
      <c r="AU7" s="340">
        <f t="shared" si="2"/>
        <v>25176922</v>
      </c>
      <c r="AV7" s="308" t="str">
        <f t="shared" si="3"/>
        <v>문채원</v>
      </c>
    </row>
    <row r="8" spans="1:48">
      <c r="A8" s="327">
        <f t="shared" si="4"/>
        <v>4</v>
      </c>
      <c r="B8" s="321" t="str">
        <f>'고용증대 상시근로자수-2017(장애인적용)'!C8</f>
        <v>김가영</v>
      </c>
      <c r="C8" s="322">
        <f>'고용증대 상시근로자수-2017(장애인적용)'!E8</f>
        <v>33783</v>
      </c>
      <c r="D8" s="333">
        <f>IF('고용증대 상시근로자수-2017(장애인적용)'!I8="","",'고용증대 상시근로자수-2017(장애인적용)'!I8)</f>
        <v>41662</v>
      </c>
      <c r="E8" s="333" t="str">
        <f>IF('고용증대 상시근로자수-2017(장애인적용)'!J8="","",'고용증대 상시근로자수-2017(장애인적용)'!J8)</f>
        <v/>
      </c>
      <c r="F8" s="323" t="str">
        <f>'고용증대 상시근로자수-2017(장애인적용)'!H8</f>
        <v>여</v>
      </c>
      <c r="G8" s="324">
        <f>'고용증대 상시근로자수-2017(장애인적용)'!W8</f>
        <v>1</v>
      </c>
      <c r="H8" s="313">
        <f>'고용증대 상시근로자수-2017(장애인적용)'!X8</f>
        <v>24</v>
      </c>
      <c r="I8" s="314">
        <f>'고용증대 상시근로자수-2017(장애인적용)'!Z8</f>
        <v>1</v>
      </c>
      <c r="J8" s="312">
        <f>'고용증대 상시근로자수-2017(장애인적용)'!AA8</f>
        <v>1</v>
      </c>
      <c r="K8" s="313">
        <f>'고용증대 상시근로자수-2017(장애인적용)'!AB8</f>
        <v>24</v>
      </c>
      <c r="L8" s="314">
        <f>'고용증대 상시근로자수-2017(장애인적용)'!AD8</f>
        <v>1</v>
      </c>
      <c r="M8" s="312">
        <f>'고용증대 상시근로자수-2017(장애인적용)'!AE8</f>
        <v>1</v>
      </c>
      <c r="N8" s="313">
        <f>'고용증대 상시근로자수-2017(장애인적용)'!AF8</f>
        <v>24</v>
      </c>
      <c r="O8" s="314">
        <f>'고용증대 상시근로자수-2017(장애인적용)'!AH8</f>
        <v>1</v>
      </c>
      <c r="P8" s="312">
        <f>'고용증대 상시근로자수-2017(장애인적용)'!AI8</f>
        <v>1</v>
      </c>
      <c r="Q8" s="313">
        <f>'고용증대 상시근로자수-2017(장애인적용)'!AJ8</f>
        <v>24</v>
      </c>
      <c r="R8" s="314">
        <f>'고용증대 상시근로자수-2017(장애인적용)'!AL8</f>
        <v>1</v>
      </c>
      <c r="S8" s="312">
        <f>'고용증대 상시근로자수-2017(장애인적용)'!AM8</f>
        <v>1</v>
      </c>
      <c r="T8" s="313">
        <f>'고용증대 상시근로자수-2017(장애인적용)'!AN8</f>
        <v>24</v>
      </c>
      <c r="U8" s="314">
        <f>'고용증대 상시근로자수-2017(장애인적용)'!AP8</f>
        <v>1</v>
      </c>
      <c r="V8" s="312">
        <f>'고용증대 상시근로자수-2017(장애인적용)'!AQ8</f>
        <v>1</v>
      </c>
      <c r="W8" s="313">
        <f>'고용증대 상시근로자수-2017(장애인적용)'!AR8</f>
        <v>25</v>
      </c>
      <c r="X8" s="314">
        <f>'고용증대 상시근로자수-2017(장애인적용)'!AT8</f>
        <v>1</v>
      </c>
      <c r="Y8" s="312">
        <f>'고용증대 상시근로자수-2017(장애인적용)'!AU8</f>
        <v>1</v>
      </c>
      <c r="Z8" s="313">
        <f>'고용증대 상시근로자수-2017(장애인적용)'!AV8</f>
        <v>25</v>
      </c>
      <c r="AA8" s="314">
        <f>'고용증대 상시근로자수-2017(장애인적용)'!AX8</f>
        <v>1</v>
      </c>
      <c r="AB8" s="312">
        <f>'고용증대 상시근로자수-2017(장애인적용)'!AY8</f>
        <v>1</v>
      </c>
      <c r="AC8" s="313">
        <f>'고용증대 상시근로자수-2017(장애인적용)'!AZ8</f>
        <v>25</v>
      </c>
      <c r="AD8" s="314">
        <f>'고용증대 상시근로자수-2017(장애인적용)'!BB8</f>
        <v>1</v>
      </c>
      <c r="AE8" s="312">
        <f>'고용증대 상시근로자수-2017(장애인적용)'!BC8</f>
        <v>1</v>
      </c>
      <c r="AF8" s="313">
        <f>'고용증대 상시근로자수-2017(장애인적용)'!BD8</f>
        <v>25</v>
      </c>
      <c r="AG8" s="314">
        <f>'고용증대 상시근로자수-2017(장애인적용)'!BF8</f>
        <v>1</v>
      </c>
      <c r="AH8" s="312">
        <f>'고용증대 상시근로자수-2017(장애인적용)'!BG8</f>
        <v>1</v>
      </c>
      <c r="AI8" s="313">
        <f>'고용증대 상시근로자수-2017(장애인적용)'!BH8</f>
        <v>25</v>
      </c>
      <c r="AJ8" s="314">
        <f>'고용증대 상시근로자수-2017(장애인적용)'!BJ8</f>
        <v>1</v>
      </c>
      <c r="AK8" s="312">
        <f>'고용증대 상시근로자수-2017(장애인적용)'!BK8</f>
        <v>1</v>
      </c>
      <c r="AL8" s="313">
        <f>'고용증대 상시근로자수-2017(장애인적용)'!BL8</f>
        <v>25</v>
      </c>
      <c r="AM8" s="314">
        <f>'고용증대 상시근로자수-2017(장애인적용)'!BN8</f>
        <v>1</v>
      </c>
      <c r="AN8" s="312">
        <f>'고용증대 상시근로자수-2017(장애인적용)'!BO8</f>
        <v>1</v>
      </c>
      <c r="AO8" s="313">
        <f>'고용증대 상시근로자수-2017(장애인적용)'!BP8</f>
        <v>25</v>
      </c>
      <c r="AP8" s="314">
        <f>'고용증대 상시근로자수-2017(장애인적용)'!BR8</f>
        <v>1</v>
      </c>
      <c r="AQ8" s="335">
        <f t="shared" si="0"/>
        <v>12</v>
      </c>
      <c r="AR8" s="336">
        <f t="shared" si="1"/>
        <v>12</v>
      </c>
      <c r="AS8" s="342">
        <f>'고용증대 상시근로자수-2017(장애인적용)'!CF8</f>
        <v>24400000</v>
      </c>
      <c r="AT8" s="343">
        <f>'고용증대 상시근로자수-2017(장애인적용)'!CG8</f>
        <v>0</v>
      </c>
      <c r="AU8" s="340">
        <f t="shared" si="2"/>
        <v>24400000</v>
      </c>
      <c r="AV8" s="308" t="str">
        <f t="shared" si="3"/>
        <v>김가영</v>
      </c>
    </row>
    <row r="9" spans="1:48">
      <c r="A9" s="327">
        <f t="shared" si="4"/>
        <v>5</v>
      </c>
      <c r="B9" s="321" t="str">
        <f>'고용증대 상시근로자수-2017(장애인적용)'!C9</f>
        <v>류주현</v>
      </c>
      <c r="C9" s="322">
        <f>'고용증대 상시근로자수-2017(장애인적용)'!E9</f>
        <v>23630</v>
      </c>
      <c r="D9" s="333">
        <f>IF('고용증대 상시근로자수-2017(장애인적용)'!I9="","",'고용증대 상시근로자수-2017(장애인적용)'!I9)</f>
        <v>42278</v>
      </c>
      <c r="E9" s="333" t="str">
        <f>IF('고용증대 상시근로자수-2017(장애인적용)'!J9="","",'고용증대 상시근로자수-2017(장애인적용)'!J9)</f>
        <v/>
      </c>
      <c r="F9" s="323" t="str">
        <f>'고용증대 상시근로자수-2017(장애인적용)'!H9</f>
        <v>여</v>
      </c>
      <c r="G9" s="324">
        <f>'고용증대 상시근로자수-2017(장애인적용)'!W9</f>
        <v>1</v>
      </c>
      <c r="H9" s="313">
        <f>'고용증대 상시근로자수-2017(장애인적용)'!X9</f>
        <v>52</v>
      </c>
      <c r="I9" s="314">
        <f>'고용증대 상시근로자수-2017(장애인적용)'!Z9</f>
        <v>0</v>
      </c>
      <c r="J9" s="312">
        <f>'고용증대 상시근로자수-2017(장애인적용)'!AA9</f>
        <v>1</v>
      </c>
      <c r="K9" s="313">
        <f>'고용증대 상시근로자수-2017(장애인적용)'!AB9</f>
        <v>52</v>
      </c>
      <c r="L9" s="314">
        <f>'고용증대 상시근로자수-2017(장애인적용)'!AD9</f>
        <v>0</v>
      </c>
      <c r="M9" s="312">
        <f>'고용증대 상시근로자수-2017(장애인적용)'!AE9</f>
        <v>1</v>
      </c>
      <c r="N9" s="313">
        <f>'고용증대 상시근로자수-2017(장애인적용)'!AF9</f>
        <v>52</v>
      </c>
      <c r="O9" s="314">
        <f>'고용증대 상시근로자수-2017(장애인적용)'!AH9</f>
        <v>0</v>
      </c>
      <c r="P9" s="312">
        <f>'고용증대 상시근로자수-2017(장애인적용)'!AI9</f>
        <v>1</v>
      </c>
      <c r="Q9" s="313">
        <f>'고용증대 상시근로자수-2017(장애인적용)'!AJ9</f>
        <v>52</v>
      </c>
      <c r="R9" s="314">
        <f>'고용증대 상시근로자수-2017(장애인적용)'!AL9</f>
        <v>0</v>
      </c>
      <c r="S9" s="312">
        <f>'고용증대 상시근로자수-2017(장애인적용)'!AM9</f>
        <v>1</v>
      </c>
      <c r="T9" s="313">
        <f>'고용증대 상시근로자수-2017(장애인적용)'!AN9</f>
        <v>52</v>
      </c>
      <c r="U9" s="314">
        <f>'고용증대 상시근로자수-2017(장애인적용)'!AP9</f>
        <v>0</v>
      </c>
      <c r="V9" s="312">
        <f>'고용증대 상시근로자수-2017(장애인적용)'!AQ9</f>
        <v>1</v>
      </c>
      <c r="W9" s="313">
        <f>'고용증대 상시근로자수-2017(장애인적용)'!AR9</f>
        <v>52</v>
      </c>
      <c r="X9" s="314">
        <f>'고용증대 상시근로자수-2017(장애인적용)'!AT9</f>
        <v>0</v>
      </c>
      <c r="Y9" s="312">
        <f>'고용증대 상시근로자수-2017(장애인적용)'!AU9</f>
        <v>1</v>
      </c>
      <c r="Z9" s="313">
        <f>'고용증대 상시근로자수-2017(장애인적용)'!AV9</f>
        <v>52</v>
      </c>
      <c r="AA9" s="314">
        <f>'고용증대 상시근로자수-2017(장애인적용)'!AX9</f>
        <v>0</v>
      </c>
      <c r="AB9" s="312">
        <f>'고용증대 상시근로자수-2017(장애인적용)'!AY9</f>
        <v>1</v>
      </c>
      <c r="AC9" s="313">
        <f>'고용증대 상시근로자수-2017(장애인적용)'!AZ9</f>
        <v>52</v>
      </c>
      <c r="AD9" s="314">
        <f>'고용증대 상시근로자수-2017(장애인적용)'!BB9</f>
        <v>0</v>
      </c>
      <c r="AE9" s="312">
        <f>'고용증대 상시근로자수-2017(장애인적용)'!BC9</f>
        <v>1</v>
      </c>
      <c r="AF9" s="313">
        <f>'고용증대 상시근로자수-2017(장애인적용)'!BD9</f>
        <v>53</v>
      </c>
      <c r="AG9" s="314">
        <f>'고용증대 상시근로자수-2017(장애인적용)'!BF9</f>
        <v>0</v>
      </c>
      <c r="AH9" s="312">
        <f>'고용증대 상시근로자수-2017(장애인적용)'!BG9</f>
        <v>1</v>
      </c>
      <c r="AI9" s="313">
        <f>'고용증대 상시근로자수-2017(장애인적용)'!BH9</f>
        <v>53</v>
      </c>
      <c r="AJ9" s="314">
        <f>'고용증대 상시근로자수-2017(장애인적용)'!BJ9</f>
        <v>0</v>
      </c>
      <c r="AK9" s="312">
        <f>'고용증대 상시근로자수-2017(장애인적용)'!BK9</f>
        <v>1</v>
      </c>
      <c r="AL9" s="313">
        <f>'고용증대 상시근로자수-2017(장애인적용)'!BL9</f>
        <v>53</v>
      </c>
      <c r="AM9" s="314">
        <f>'고용증대 상시근로자수-2017(장애인적용)'!BN9</f>
        <v>0</v>
      </c>
      <c r="AN9" s="312">
        <f>'고용증대 상시근로자수-2017(장애인적용)'!BO9</f>
        <v>1</v>
      </c>
      <c r="AO9" s="313">
        <f>'고용증대 상시근로자수-2017(장애인적용)'!BP9</f>
        <v>53</v>
      </c>
      <c r="AP9" s="314">
        <f>'고용증대 상시근로자수-2017(장애인적용)'!BR9</f>
        <v>0</v>
      </c>
      <c r="AQ9" s="335">
        <f t="shared" si="0"/>
        <v>12</v>
      </c>
      <c r="AR9" s="336">
        <f t="shared" si="1"/>
        <v>0</v>
      </c>
      <c r="AS9" s="342">
        <f>'고용증대 상시근로자수-2017(장애인적용)'!CF9</f>
        <v>0</v>
      </c>
      <c r="AT9" s="343">
        <f>'고용증대 상시근로자수-2017(장애인적용)'!CG9</f>
        <v>6400000</v>
      </c>
      <c r="AU9" s="340">
        <f t="shared" si="2"/>
        <v>6400000</v>
      </c>
      <c r="AV9" s="308" t="str">
        <f t="shared" si="3"/>
        <v>류주현</v>
      </c>
    </row>
    <row r="10" spans="1:48">
      <c r="A10" s="327">
        <f t="shared" si="4"/>
        <v>6</v>
      </c>
      <c r="B10" s="321" t="str">
        <f>'고용증대 상시근로자수-2017(장애인적용)'!C10</f>
        <v>오현경(출산휴가)</v>
      </c>
      <c r="C10" s="322">
        <f>'고용증대 상시근로자수-2017(장애인적용)'!E10</f>
        <v>33686</v>
      </c>
      <c r="D10" s="333">
        <f>IF('고용증대 상시근로자수-2017(장애인적용)'!I10="","",'고용증대 상시근로자수-2017(장애인적용)'!I10)</f>
        <v>42450</v>
      </c>
      <c r="E10" s="333" t="str">
        <f>IF('고용증대 상시근로자수-2017(장애인적용)'!J10="","",'고용증대 상시근로자수-2017(장애인적용)'!J10)</f>
        <v/>
      </c>
      <c r="F10" s="323" t="str">
        <f>'고용증대 상시근로자수-2017(장애인적용)'!H10</f>
        <v>여</v>
      </c>
      <c r="G10" s="324">
        <f>'고용증대 상시근로자수-2017(장애인적용)'!W10</f>
        <v>1</v>
      </c>
      <c r="H10" s="313">
        <f>'고용증대 상시근로자수-2017(장애인적용)'!X10</f>
        <v>24</v>
      </c>
      <c r="I10" s="314">
        <f>'고용증대 상시근로자수-2017(장애인적용)'!Z10</f>
        <v>1</v>
      </c>
      <c r="J10" s="312">
        <f>'고용증대 상시근로자수-2017(장애인적용)'!AA10</f>
        <v>1</v>
      </c>
      <c r="K10" s="313">
        <f>'고용증대 상시근로자수-2017(장애인적용)'!AB10</f>
        <v>24</v>
      </c>
      <c r="L10" s="314">
        <f>'고용증대 상시근로자수-2017(장애인적용)'!AD10</f>
        <v>1</v>
      </c>
      <c r="M10" s="312">
        <f>'고용증대 상시근로자수-2017(장애인적용)'!AE10</f>
        <v>1</v>
      </c>
      <c r="N10" s="313">
        <f>'고용증대 상시근로자수-2017(장애인적용)'!AF10</f>
        <v>25</v>
      </c>
      <c r="O10" s="314">
        <f>'고용증대 상시근로자수-2017(장애인적용)'!AH10</f>
        <v>1</v>
      </c>
      <c r="P10" s="312">
        <f>'고용증대 상시근로자수-2017(장애인적용)'!AI10</f>
        <v>1</v>
      </c>
      <c r="Q10" s="313">
        <f>'고용증대 상시근로자수-2017(장애인적용)'!AJ10</f>
        <v>25</v>
      </c>
      <c r="R10" s="314">
        <f>'고용증대 상시근로자수-2017(장애인적용)'!AL10</f>
        <v>1</v>
      </c>
      <c r="S10" s="312">
        <f>'고용증대 상시근로자수-2017(장애인적용)'!AM10</f>
        <v>1</v>
      </c>
      <c r="T10" s="313">
        <f>'고용증대 상시근로자수-2017(장애인적용)'!AN10</f>
        <v>25</v>
      </c>
      <c r="U10" s="314">
        <f>'고용증대 상시근로자수-2017(장애인적용)'!AP10</f>
        <v>1</v>
      </c>
      <c r="V10" s="312">
        <f>'고용증대 상시근로자수-2017(장애인적용)'!AQ10</f>
        <v>1</v>
      </c>
      <c r="W10" s="313">
        <f>'고용증대 상시근로자수-2017(장애인적용)'!AR10</f>
        <v>25</v>
      </c>
      <c r="X10" s="314">
        <f>'고용증대 상시근로자수-2017(장애인적용)'!AT10</f>
        <v>1</v>
      </c>
      <c r="Y10" s="312">
        <f>'고용증대 상시근로자수-2017(장애인적용)'!AU10</f>
        <v>1</v>
      </c>
      <c r="Z10" s="313">
        <f>'고용증대 상시근로자수-2017(장애인적용)'!AV10</f>
        <v>25</v>
      </c>
      <c r="AA10" s="314">
        <f>'고용증대 상시근로자수-2017(장애인적용)'!AX10</f>
        <v>1</v>
      </c>
      <c r="AB10" s="312">
        <f>'고용증대 상시근로자수-2017(장애인적용)'!AY10</f>
        <v>1</v>
      </c>
      <c r="AC10" s="313">
        <f>'고용증대 상시근로자수-2017(장애인적용)'!AZ10</f>
        <v>25</v>
      </c>
      <c r="AD10" s="314">
        <f>'고용증대 상시근로자수-2017(장애인적용)'!BB10</f>
        <v>1</v>
      </c>
      <c r="AE10" s="312">
        <f>'고용증대 상시근로자수-2017(장애인적용)'!BC10</f>
        <v>1</v>
      </c>
      <c r="AF10" s="313">
        <f>'고용증대 상시근로자수-2017(장애인적용)'!BD10</f>
        <v>25</v>
      </c>
      <c r="AG10" s="314">
        <f>'고용증대 상시근로자수-2017(장애인적용)'!BF10</f>
        <v>1</v>
      </c>
      <c r="AH10" s="312">
        <f>'고용증대 상시근로자수-2017(장애인적용)'!BG10</f>
        <v>1</v>
      </c>
      <c r="AI10" s="313">
        <f>'고용증대 상시근로자수-2017(장애인적용)'!BH10</f>
        <v>25</v>
      </c>
      <c r="AJ10" s="314">
        <f>'고용증대 상시근로자수-2017(장애인적용)'!BJ10</f>
        <v>1</v>
      </c>
      <c r="AK10" s="312">
        <f>'고용증대 상시근로자수-2017(장애인적용)'!BK10</f>
        <v>1</v>
      </c>
      <c r="AL10" s="313">
        <f>'고용증대 상시근로자수-2017(장애인적용)'!BL10</f>
        <v>25</v>
      </c>
      <c r="AM10" s="314">
        <f>'고용증대 상시근로자수-2017(장애인적용)'!BN10</f>
        <v>1</v>
      </c>
      <c r="AN10" s="312">
        <f>'고용증대 상시근로자수-2017(장애인적용)'!BO10</f>
        <v>1</v>
      </c>
      <c r="AO10" s="313">
        <f>'고용증대 상시근로자수-2017(장애인적용)'!BP10</f>
        <v>25</v>
      </c>
      <c r="AP10" s="314">
        <f>'고용증대 상시근로자수-2017(장애인적용)'!BR10</f>
        <v>1</v>
      </c>
      <c r="AQ10" s="335">
        <f t="shared" si="0"/>
        <v>12</v>
      </c>
      <c r="AR10" s="336">
        <f t="shared" si="1"/>
        <v>12</v>
      </c>
      <c r="AS10" s="342">
        <f>'고용증대 상시근로자수-2017(장애인적용)'!CF10</f>
        <v>3846154</v>
      </c>
      <c r="AT10" s="343">
        <f>'고용증대 상시근로자수-2017(장애인적용)'!CG10</f>
        <v>0</v>
      </c>
      <c r="AU10" s="340">
        <f t="shared" si="2"/>
        <v>3846154</v>
      </c>
      <c r="AV10" s="308" t="str">
        <f t="shared" si="3"/>
        <v>오현경(출산휴가)</v>
      </c>
    </row>
    <row r="11" spans="1:48">
      <c r="A11" s="327">
        <f t="shared" si="4"/>
        <v>7</v>
      </c>
      <c r="B11" s="321" t="str">
        <f>'고용증대 상시근로자수-2017(장애인적용)'!C11</f>
        <v>신예지</v>
      </c>
      <c r="C11" s="322">
        <f>'고용증대 상시근로자수-2017(장애인적용)'!E11</f>
        <v>34996</v>
      </c>
      <c r="D11" s="333">
        <f>IF('고용증대 상시근로자수-2017(장애인적용)'!I11="","",'고용증대 상시근로자수-2017(장애인적용)'!I11)</f>
        <v>42767</v>
      </c>
      <c r="E11" s="333" t="str">
        <f>IF('고용증대 상시근로자수-2017(장애인적용)'!J11="","",'고용증대 상시근로자수-2017(장애인적용)'!J11)</f>
        <v/>
      </c>
      <c r="F11" s="323" t="str">
        <f>'고용증대 상시근로자수-2017(장애인적용)'!H11</f>
        <v>여</v>
      </c>
      <c r="G11" s="324">
        <f>'고용증대 상시근로자수-2017(장애인적용)'!W11</f>
        <v>0</v>
      </c>
      <c r="H11" s="313">
        <f>'고용증대 상시근로자수-2017(장애인적용)'!X11</f>
        <v>21</v>
      </c>
      <c r="I11" s="314">
        <f>'고용증대 상시근로자수-2017(장애인적용)'!Z11</f>
        <v>0</v>
      </c>
      <c r="J11" s="312">
        <f>'고용증대 상시근로자수-2017(장애인적용)'!AA11</f>
        <v>1</v>
      </c>
      <c r="K11" s="313">
        <f>'고용증대 상시근로자수-2017(장애인적용)'!AB11</f>
        <v>21</v>
      </c>
      <c r="L11" s="314">
        <f>'고용증대 상시근로자수-2017(장애인적용)'!AD11</f>
        <v>1</v>
      </c>
      <c r="M11" s="312">
        <f>'고용증대 상시근로자수-2017(장애인적용)'!AE11</f>
        <v>1</v>
      </c>
      <c r="N11" s="313">
        <f>'고용증대 상시근로자수-2017(장애인적용)'!AF11</f>
        <v>21</v>
      </c>
      <c r="O11" s="314">
        <f>'고용증대 상시근로자수-2017(장애인적용)'!AH11</f>
        <v>1</v>
      </c>
      <c r="P11" s="312">
        <f>'고용증대 상시근로자수-2017(장애인적용)'!AI11</f>
        <v>1</v>
      </c>
      <c r="Q11" s="313">
        <f>'고용증대 상시근로자수-2017(장애인적용)'!AJ11</f>
        <v>21</v>
      </c>
      <c r="R11" s="314">
        <f>'고용증대 상시근로자수-2017(장애인적용)'!AL11</f>
        <v>1</v>
      </c>
      <c r="S11" s="312">
        <f>'고용증대 상시근로자수-2017(장애인적용)'!AM11</f>
        <v>1</v>
      </c>
      <c r="T11" s="313">
        <f>'고용증대 상시근로자수-2017(장애인적용)'!AN11</f>
        <v>21</v>
      </c>
      <c r="U11" s="314">
        <f>'고용증대 상시근로자수-2017(장애인적용)'!AP11</f>
        <v>1</v>
      </c>
      <c r="V11" s="312">
        <f>'고용증대 상시근로자수-2017(장애인적용)'!AQ11</f>
        <v>1</v>
      </c>
      <c r="W11" s="313">
        <f>'고용증대 상시근로자수-2017(장애인적용)'!AR11</f>
        <v>21</v>
      </c>
      <c r="X11" s="314">
        <f>'고용증대 상시근로자수-2017(장애인적용)'!AT11</f>
        <v>1</v>
      </c>
      <c r="Y11" s="312">
        <f>'고용증대 상시근로자수-2017(장애인적용)'!AU11</f>
        <v>1</v>
      </c>
      <c r="Z11" s="313">
        <f>'고용증대 상시근로자수-2017(장애인적용)'!AV11</f>
        <v>21</v>
      </c>
      <c r="AA11" s="314">
        <f>'고용증대 상시근로자수-2017(장애인적용)'!AX11</f>
        <v>1</v>
      </c>
      <c r="AB11" s="312">
        <f>'고용증대 상시근로자수-2017(장애인적용)'!AY11</f>
        <v>1</v>
      </c>
      <c r="AC11" s="313">
        <f>'고용증대 상시근로자수-2017(장애인적용)'!AZ11</f>
        <v>21</v>
      </c>
      <c r="AD11" s="314">
        <f>'고용증대 상시근로자수-2017(장애인적용)'!BB11</f>
        <v>1</v>
      </c>
      <c r="AE11" s="312">
        <f>'고용증대 상시근로자수-2017(장애인적용)'!BC11</f>
        <v>1</v>
      </c>
      <c r="AF11" s="313">
        <f>'고용증대 상시근로자수-2017(장애인적용)'!BD11</f>
        <v>21</v>
      </c>
      <c r="AG11" s="314">
        <f>'고용증대 상시근로자수-2017(장애인적용)'!BF11</f>
        <v>1</v>
      </c>
      <c r="AH11" s="312">
        <f>'고용증대 상시근로자수-2017(장애인적용)'!BG11</f>
        <v>1</v>
      </c>
      <c r="AI11" s="313">
        <f>'고용증대 상시근로자수-2017(장애인적용)'!BH11</f>
        <v>22</v>
      </c>
      <c r="AJ11" s="314">
        <f>'고용증대 상시근로자수-2017(장애인적용)'!BJ11</f>
        <v>1</v>
      </c>
      <c r="AK11" s="312">
        <f>'고용증대 상시근로자수-2017(장애인적용)'!BK11</f>
        <v>1</v>
      </c>
      <c r="AL11" s="313">
        <f>'고용증대 상시근로자수-2017(장애인적용)'!BL11</f>
        <v>22</v>
      </c>
      <c r="AM11" s="314">
        <f>'고용증대 상시근로자수-2017(장애인적용)'!BN11</f>
        <v>1</v>
      </c>
      <c r="AN11" s="312">
        <f>'고용증대 상시근로자수-2017(장애인적용)'!BO11</f>
        <v>1</v>
      </c>
      <c r="AO11" s="313">
        <f>'고용증대 상시근로자수-2017(장애인적용)'!BP11</f>
        <v>22</v>
      </c>
      <c r="AP11" s="314">
        <f>'고용증대 상시근로자수-2017(장애인적용)'!BR11</f>
        <v>1</v>
      </c>
      <c r="AQ11" s="335">
        <f t="shared" si="0"/>
        <v>11</v>
      </c>
      <c r="AR11" s="336">
        <f t="shared" si="1"/>
        <v>11</v>
      </c>
      <c r="AS11" s="342">
        <f>'고용증대 상시근로자수-2017(장애인적용)'!CF11</f>
        <v>17941198</v>
      </c>
      <c r="AT11" s="343">
        <f>'고용증대 상시근로자수-2017(장애인적용)'!CG11</f>
        <v>0</v>
      </c>
      <c r="AU11" s="340">
        <f t="shared" si="2"/>
        <v>17941198</v>
      </c>
      <c r="AV11" s="308" t="str">
        <f t="shared" si="3"/>
        <v>신예지</v>
      </c>
    </row>
    <row r="12" spans="1:48">
      <c r="A12" s="327">
        <f t="shared" si="4"/>
        <v>8</v>
      </c>
      <c r="B12" s="321" t="str">
        <f>'고용증대 상시근로자수-2017(장애인적용)'!C12</f>
        <v>황보</v>
      </c>
      <c r="C12" s="322">
        <f>'고용증대 상시근로자수-2017(장애인적용)'!E12</f>
        <v>34617</v>
      </c>
      <c r="D12" s="333">
        <f>IF('고용증대 상시근로자수-2017(장애인적용)'!I12="","",'고용증대 상시근로자수-2017(장애인적용)'!I12)</f>
        <v>42767</v>
      </c>
      <c r="E12" s="333" t="str">
        <f>IF('고용증대 상시근로자수-2017(장애인적용)'!J12="","",'고용증대 상시근로자수-2017(장애인적용)'!J12)</f>
        <v/>
      </c>
      <c r="F12" s="323" t="str">
        <f>'고용증대 상시근로자수-2017(장애인적용)'!H12</f>
        <v>여</v>
      </c>
      <c r="G12" s="324">
        <f>'고용증대 상시근로자수-2017(장애인적용)'!W12</f>
        <v>0</v>
      </c>
      <c r="H12" s="313">
        <f>'고용증대 상시근로자수-2017(장애인적용)'!X12</f>
        <v>22</v>
      </c>
      <c r="I12" s="314">
        <f>'고용증대 상시근로자수-2017(장애인적용)'!Z12</f>
        <v>0</v>
      </c>
      <c r="J12" s="312">
        <f>'고용증대 상시근로자수-2017(장애인적용)'!AA12</f>
        <v>1</v>
      </c>
      <c r="K12" s="313">
        <f>'고용증대 상시근로자수-2017(장애인적용)'!AB12</f>
        <v>22</v>
      </c>
      <c r="L12" s="314">
        <f>'고용증대 상시근로자수-2017(장애인적용)'!AD12</f>
        <v>1</v>
      </c>
      <c r="M12" s="312">
        <f>'고용증대 상시근로자수-2017(장애인적용)'!AE12</f>
        <v>1</v>
      </c>
      <c r="N12" s="313">
        <f>'고용증대 상시근로자수-2017(장애인적용)'!AF12</f>
        <v>22</v>
      </c>
      <c r="O12" s="314">
        <f>'고용증대 상시근로자수-2017(장애인적용)'!AH12</f>
        <v>1</v>
      </c>
      <c r="P12" s="312">
        <f>'고용증대 상시근로자수-2017(장애인적용)'!AI12</f>
        <v>1</v>
      </c>
      <c r="Q12" s="313">
        <f>'고용증대 상시근로자수-2017(장애인적용)'!AJ12</f>
        <v>22</v>
      </c>
      <c r="R12" s="314">
        <f>'고용증대 상시근로자수-2017(장애인적용)'!AL12</f>
        <v>1</v>
      </c>
      <c r="S12" s="312">
        <f>'고용증대 상시근로자수-2017(장애인적용)'!AM12</f>
        <v>1</v>
      </c>
      <c r="T12" s="313">
        <f>'고용증대 상시근로자수-2017(장애인적용)'!AN12</f>
        <v>22</v>
      </c>
      <c r="U12" s="314">
        <f>'고용증대 상시근로자수-2017(장애인적용)'!AP12</f>
        <v>1</v>
      </c>
      <c r="V12" s="312">
        <f>'고용증대 상시근로자수-2017(장애인적용)'!AQ12</f>
        <v>1</v>
      </c>
      <c r="W12" s="313">
        <f>'고용증대 상시근로자수-2017(장애인적용)'!AR12</f>
        <v>22</v>
      </c>
      <c r="X12" s="314">
        <f>'고용증대 상시근로자수-2017(장애인적용)'!AT12</f>
        <v>1</v>
      </c>
      <c r="Y12" s="312">
        <f>'고용증대 상시근로자수-2017(장애인적용)'!AU12</f>
        <v>1</v>
      </c>
      <c r="Z12" s="313">
        <f>'고용증대 상시근로자수-2017(장애인적용)'!AV12</f>
        <v>22</v>
      </c>
      <c r="AA12" s="314">
        <f>'고용증대 상시근로자수-2017(장애인적용)'!AX12</f>
        <v>1</v>
      </c>
      <c r="AB12" s="312">
        <f>'고용증대 상시근로자수-2017(장애인적용)'!AY12</f>
        <v>1</v>
      </c>
      <c r="AC12" s="313">
        <f>'고용증대 상시근로자수-2017(장애인적용)'!AZ12</f>
        <v>22</v>
      </c>
      <c r="AD12" s="314">
        <f>'고용증대 상시근로자수-2017(장애인적용)'!BB12</f>
        <v>1</v>
      </c>
      <c r="AE12" s="312">
        <f>'고용증대 상시근로자수-2017(장애인적용)'!BC12</f>
        <v>1</v>
      </c>
      <c r="AF12" s="313">
        <f>'고용증대 상시근로자수-2017(장애인적용)'!BD12</f>
        <v>22</v>
      </c>
      <c r="AG12" s="314">
        <f>'고용증대 상시근로자수-2017(장애인적용)'!BF12</f>
        <v>1</v>
      </c>
      <c r="AH12" s="312">
        <f>'고용증대 상시근로자수-2017(장애인적용)'!BG12</f>
        <v>1</v>
      </c>
      <c r="AI12" s="313">
        <f>'고용증대 상시근로자수-2017(장애인적용)'!BH12</f>
        <v>23</v>
      </c>
      <c r="AJ12" s="314">
        <f>'고용증대 상시근로자수-2017(장애인적용)'!BJ12</f>
        <v>1</v>
      </c>
      <c r="AK12" s="312">
        <f>'고용증대 상시근로자수-2017(장애인적용)'!BK12</f>
        <v>1</v>
      </c>
      <c r="AL12" s="313">
        <f>'고용증대 상시근로자수-2017(장애인적용)'!BL12</f>
        <v>23</v>
      </c>
      <c r="AM12" s="314">
        <f>'고용증대 상시근로자수-2017(장애인적용)'!BN12</f>
        <v>1</v>
      </c>
      <c r="AN12" s="312">
        <f>'고용증대 상시근로자수-2017(장애인적용)'!BO12</f>
        <v>1</v>
      </c>
      <c r="AO12" s="313">
        <f>'고용증대 상시근로자수-2017(장애인적용)'!BP12</f>
        <v>23</v>
      </c>
      <c r="AP12" s="314">
        <f>'고용증대 상시근로자수-2017(장애인적용)'!BR12</f>
        <v>1</v>
      </c>
      <c r="AQ12" s="335">
        <f t="shared" si="0"/>
        <v>11</v>
      </c>
      <c r="AR12" s="336">
        <f t="shared" si="1"/>
        <v>11</v>
      </c>
      <c r="AS12" s="342">
        <f>'고용증대 상시근로자수-2017(장애인적용)'!CF12</f>
        <v>17941198</v>
      </c>
      <c r="AT12" s="343">
        <f>'고용증대 상시근로자수-2017(장애인적용)'!CG12</f>
        <v>0</v>
      </c>
      <c r="AU12" s="340">
        <f t="shared" si="2"/>
        <v>17941198</v>
      </c>
      <c r="AV12" s="308" t="str">
        <f t="shared" si="3"/>
        <v>황보</v>
      </c>
    </row>
    <row r="13" spans="1:48">
      <c r="A13" s="327">
        <f t="shared" si="4"/>
        <v>9</v>
      </c>
      <c r="B13" s="321" t="str">
        <f>'고용증대 상시근로자수-2017(장애인적용)'!C13</f>
        <v>조보아</v>
      </c>
      <c r="C13" s="322">
        <f>'고용증대 상시근로자수-2017(장애인적용)'!E13</f>
        <v>34905</v>
      </c>
      <c r="D13" s="333">
        <f>IF('고용증대 상시근로자수-2017(장애인적용)'!I13="","",'고용증대 상시근로자수-2017(장애인적용)'!I13)</f>
        <v>42856</v>
      </c>
      <c r="E13" s="333" t="str">
        <f>IF('고용증대 상시근로자수-2017(장애인적용)'!J13="","",'고용증대 상시근로자수-2017(장애인적용)'!J13)</f>
        <v/>
      </c>
      <c r="F13" s="323" t="str">
        <f>'고용증대 상시근로자수-2017(장애인적용)'!H13</f>
        <v>여</v>
      </c>
      <c r="G13" s="324">
        <f>'고용증대 상시근로자수-2017(장애인적용)'!W13</f>
        <v>0</v>
      </c>
      <c r="H13" s="313">
        <f>'고용증대 상시근로자수-2017(장애인적용)'!X13</f>
        <v>21</v>
      </c>
      <c r="I13" s="314">
        <f>'고용증대 상시근로자수-2017(장애인적용)'!Z13</f>
        <v>0</v>
      </c>
      <c r="J13" s="312">
        <f>'고용증대 상시근로자수-2017(장애인적용)'!AA13</f>
        <v>0</v>
      </c>
      <c r="K13" s="313">
        <f>'고용증대 상시근로자수-2017(장애인적용)'!AB13</f>
        <v>21</v>
      </c>
      <c r="L13" s="314">
        <f>'고용증대 상시근로자수-2017(장애인적용)'!AD13</f>
        <v>0</v>
      </c>
      <c r="M13" s="312">
        <f>'고용증대 상시근로자수-2017(장애인적용)'!AE13</f>
        <v>0</v>
      </c>
      <c r="N13" s="313">
        <f>'고용증대 상시근로자수-2017(장애인적용)'!AF13</f>
        <v>21</v>
      </c>
      <c r="O13" s="314">
        <f>'고용증대 상시근로자수-2017(장애인적용)'!AH13</f>
        <v>0</v>
      </c>
      <c r="P13" s="312">
        <f>'고용증대 상시근로자수-2017(장애인적용)'!AI13</f>
        <v>0</v>
      </c>
      <c r="Q13" s="313">
        <f>'고용증대 상시근로자수-2017(장애인적용)'!AJ13</f>
        <v>21</v>
      </c>
      <c r="R13" s="314">
        <f>'고용증대 상시근로자수-2017(장애인적용)'!AL13</f>
        <v>0</v>
      </c>
      <c r="S13" s="312">
        <f>'고용증대 상시근로자수-2017(장애인적용)'!AM13</f>
        <v>1</v>
      </c>
      <c r="T13" s="313">
        <f>'고용증대 상시근로자수-2017(장애인적용)'!AN13</f>
        <v>21</v>
      </c>
      <c r="U13" s="314">
        <f>'고용증대 상시근로자수-2017(장애인적용)'!AP13</f>
        <v>1</v>
      </c>
      <c r="V13" s="312">
        <f>'고용증대 상시근로자수-2017(장애인적용)'!AQ13</f>
        <v>1</v>
      </c>
      <c r="W13" s="313">
        <f>'고용증대 상시근로자수-2017(장애인적용)'!AR13</f>
        <v>21</v>
      </c>
      <c r="X13" s="314">
        <f>'고용증대 상시근로자수-2017(장애인적용)'!AT13</f>
        <v>1</v>
      </c>
      <c r="Y13" s="312">
        <f>'고용증대 상시근로자수-2017(장애인적용)'!AU13</f>
        <v>1</v>
      </c>
      <c r="Z13" s="313">
        <f>'고용증대 상시근로자수-2017(장애인적용)'!AV13</f>
        <v>22</v>
      </c>
      <c r="AA13" s="314">
        <f>'고용증대 상시근로자수-2017(장애인적용)'!AX13</f>
        <v>1</v>
      </c>
      <c r="AB13" s="312">
        <f>'고용증대 상시근로자수-2017(장애인적용)'!AY13</f>
        <v>1</v>
      </c>
      <c r="AC13" s="313">
        <f>'고용증대 상시근로자수-2017(장애인적용)'!AZ13</f>
        <v>22</v>
      </c>
      <c r="AD13" s="314">
        <f>'고용증대 상시근로자수-2017(장애인적용)'!BB13</f>
        <v>1</v>
      </c>
      <c r="AE13" s="312">
        <f>'고용증대 상시근로자수-2017(장애인적용)'!BC13</f>
        <v>1</v>
      </c>
      <c r="AF13" s="313">
        <f>'고용증대 상시근로자수-2017(장애인적용)'!BD13</f>
        <v>22</v>
      </c>
      <c r="AG13" s="314">
        <f>'고용증대 상시근로자수-2017(장애인적용)'!BF13</f>
        <v>1</v>
      </c>
      <c r="AH13" s="312">
        <f>'고용증대 상시근로자수-2017(장애인적용)'!BG13</f>
        <v>1</v>
      </c>
      <c r="AI13" s="313">
        <f>'고용증대 상시근로자수-2017(장애인적용)'!BH13</f>
        <v>22</v>
      </c>
      <c r="AJ13" s="314">
        <f>'고용증대 상시근로자수-2017(장애인적용)'!BJ13</f>
        <v>1</v>
      </c>
      <c r="AK13" s="312">
        <f>'고용증대 상시근로자수-2017(장애인적용)'!BK13</f>
        <v>1</v>
      </c>
      <c r="AL13" s="313">
        <f>'고용증대 상시근로자수-2017(장애인적용)'!BL13</f>
        <v>22</v>
      </c>
      <c r="AM13" s="314">
        <f>'고용증대 상시근로자수-2017(장애인적용)'!BN13</f>
        <v>1</v>
      </c>
      <c r="AN13" s="312">
        <f>'고용증대 상시근로자수-2017(장애인적용)'!BO13</f>
        <v>1</v>
      </c>
      <c r="AO13" s="313">
        <f>'고용증대 상시근로자수-2017(장애인적용)'!BP13</f>
        <v>22</v>
      </c>
      <c r="AP13" s="314">
        <f>'고용증대 상시근로자수-2017(장애인적용)'!BR13</f>
        <v>1</v>
      </c>
      <c r="AQ13" s="335">
        <f t="shared" si="0"/>
        <v>8</v>
      </c>
      <c r="AR13" s="336">
        <f t="shared" si="1"/>
        <v>8</v>
      </c>
      <c r="AS13" s="342">
        <f>'고용증대 상시근로자수-2017(장애인적용)'!CF13</f>
        <v>13507696</v>
      </c>
      <c r="AT13" s="343">
        <f>'고용증대 상시근로자수-2017(장애인적용)'!CG13</f>
        <v>0</v>
      </c>
      <c r="AU13" s="340">
        <f t="shared" si="2"/>
        <v>13507696</v>
      </c>
      <c r="AV13" s="308" t="str">
        <f t="shared" si="3"/>
        <v>조보아</v>
      </c>
    </row>
    <row r="14" spans="1:48" hidden="1">
      <c r="A14" s="327">
        <f t="shared" si="4"/>
        <v>10</v>
      </c>
      <c r="B14" s="321">
        <f>'고용증대 상시근로자수-2017(장애인적용)'!C14</f>
        <v>0</v>
      </c>
      <c r="C14" s="322" t="str">
        <f>'고용증대 상시근로자수-2017(장애인적용)'!E14</f>
        <v/>
      </c>
      <c r="D14" s="333" t="str">
        <f>IF('고용증대 상시근로자수-2017(장애인적용)'!I14="","",'고용증대 상시근로자수-2017(장애인적용)'!I14)</f>
        <v/>
      </c>
      <c r="E14" s="333" t="str">
        <f>IF('고용증대 상시근로자수-2017(장애인적용)'!J14="","",'고용증대 상시근로자수-2017(장애인적용)'!J14)</f>
        <v/>
      </c>
      <c r="F14" s="323" t="str">
        <f>'고용증대 상시근로자수-2017(장애인적용)'!H14</f>
        <v/>
      </c>
      <c r="G14" s="324">
        <f>'고용증대 상시근로자수-2017(장애인적용)'!W14</f>
        <v>0</v>
      </c>
      <c r="H14" s="313">
        <f>'고용증대 상시근로자수-2017(장애인적용)'!X14</f>
        <v>0</v>
      </c>
      <c r="I14" s="314">
        <f>'고용증대 상시근로자수-2017(장애인적용)'!Z14</f>
        <v>0</v>
      </c>
      <c r="J14" s="312">
        <f>'고용증대 상시근로자수-2017(장애인적용)'!AA14</f>
        <v>0</v>
      </c>
      <c r="K14" s="313">
        <f>'고용증대 상시근로자수-2017(장애인적용)'!AB14</f>
        <v>0</v>
      </c>
      <c r="L14" s="314">
        <f>'고용증대 상시근로자수-2017(장애인적용)'!AD14</f>
        <v>0</v>
      </c>
      <c r="M14" s="312">
        <f>'고용증대 상시근로자수-2017(장애인적용)'!AE14</f>
        <v>0</v>
      </c>
      <c r="N14" s="313">
        <f>'고용증대 상시근로자수-2017(장애인적용)'!AF14</f>
        <v>0</v>
      </c>
      <c r="O14" s="314">
        <f>'고용증대 상시근로자수-2017(장애인적용)'!AH14</f>
        <v>0</v>
      </c>
      <c r="P14" s="312">
        <f>'고용증대 상시근로자수-2017(장애인적용)'!AI14</f>
        <v>0</v>
      </c>
      <c r="Q14" s="313">
        <f>'고용증대 상시근로자수-2017(장애인적용)'!AJ14</f>
        <v>0</v>
      </c>
      <c r="R14" s="314">
        <f>'고용증대 상시근로자수-2017(장애인적용)'!AL14</f>
        <v>0</v>
      </c>
      <c r="S14" s="312">
        <f>'고용증대 상시근로자수-2017(장애인적용)'!AM14</f>
        <v>0</v>
      </c>
      <c r="T14" s="313">
        <f>'고용증대 상시근로자수-2017(장애인적용)'!AN14</f>
        <v>0</v>
      </c>
      <c r="U14" s="314">
        <f>'고용증대 상시근로자수-2017(장애인적용)'!AP14</f>
        <v>0</v>
      </c>
      <c r="V14" s="312">
        <f>'고용증대 상시근로자수-2017(장애인적용)'!AQ14</f>
        <v>0</v>
      </c>
      <c r="W14" s="313">
        <f>'고용증대 상시근로자수-2017(장애인적용)'!AR14</f>
        <v>0</v>
      </c>
      <c r="X14" s="314">
        <f>'고용증대 상시근로자수-2017(장애인적용)'!AT14</f>
        <v>0</v>
      </c>
      <c r="Y14" s="312">
        <f>'고용증대 상시근로자수-2017(장애인적용)'!AU14</f>
        <v>0</v>
      </c>
      <c r="Z14" s="313">
        <f>'고용증대 상시근로자수-2017(장애인적용)'!AV14</f>
        <v>0</v>
      </c>
      <c r="AA14" s="314">
        <f>'고용증대 상시근로자수-2017(장애인적용)'!AX14</f>
        <v>0</v>
      </c>
      <c r="AB14" s="312">
        <f>'고용증대 상시근로자수-2017(장애인적용)'!AY14</f>
        <v>0</v>
      </c>
      <c r="AC14" s="313">
        <f>'고용증대 상시근로자수-2017(장애인적용)'!AZ14</f>
        <v>0</v>
      </c>
      <c r="AD14" s="314">
        <f>'고용증대 상시근로자수-2017(장애인적용)'!BB14</f>
        <v>0</v>
      </c>
      <c r="AE14" s="312">
        <f>'고용증대 상시근로자수-2017(장애인적용)'!BC14</f>
        <v>0</v>
      </c>
      <c r="AF14" s="313">
        <f>'고용증대 상시근로자수-2017(장애인적용)'!BD14</f>
        <v>0</v>
      </c>
      <c r="AG14" s="314">
        <f>'고용증대 상시근로자수-2017(장애인적용)'!BF14</f>
        <v>0</v>
      </c>
      <c r="AH14" s="312">
        <f>'고용증대 상시근로자수-2017(장애인적용)'!BG14</f>
        <v>0</v>
      </c>
      <c r="AI14" s="313">
        <f>'고용증대 상시근로자수-2017(장애인적용)'!BH14</f>
        <v>0</v>
      </c>
      <c r="AJ14" s="314">
        <f>'고용증대 상시근로자수-2017(장애인적용)'!BJ14</f>
        <v>0</v>
      </c>
      <c r="AK14" s="312">
        <f>'고용증대 상시근로자수-2017(장애인적용)'!BK14</f>
        <v>0</v>
      </c>
      <c r="AL14" s="313">
        <f>'고용증대 상시근로자수-2017(장애인적용)'!BL14</f>
        <v>0</v>
      </c>
      <c r="AM14" s="314">
        <f>'고용증대 상시근로자수-2017(장애인적용)'!BN14</f>
        <v>0</v>
      </c>
      <c r="AN14" s="312">
        <f>'고용증대 상시근로자수-2017(장애인적용)'!BO14</f>
        <v>0</v>
      </c>
      <c r="AO14" s="313">
        <f>'고용증대 상시근로자수-2017(장애인적용)'!BP14</f>
        <v>0</v>
      </c>
      <c r="AP14" s="314">
        <f>'고용증대 상시근로자수-2017(장애인적용)'!BR14</f>
        <v>0</v>
      </c>
      <c r="AQ14" s="335">
        <f t="shared" si="0"/>
        <v>0</v>
      </c>
      <c r="AR14" s="336">
        <f t="shared" si="1"/>
        <v>0</v>
      </c>
      <c r="AS14" s="342">
        <f>'고용증대 상시근로자수-2017(장애인적용)'!CF14</f>
        <v>0</v>
      </c>
      <c r="AT14" s="343">
        <f>'고용증대 상시근로자수-2017(장애인적용)'!CG14</f>
        <v>0</v>
      </c>
      <c r="AU14" s="340">
        <f t="shared" si="2"/>
        <v>0</v>
      </c>
    </row>
    <row r="15" spans="1:48" hidden="1">
      <c r="A15" s="327">
        <f t="shared" si="4"/>
        <v>11</v>
      </c>
      <c r="B15" s="321">
        <f>'고용증대 상시근로자수-2017(장애인적용)'!C15</f>
        <v>0</v>
      </c>
      <c r="C15" s="322" t="str">
        <f>'고용증대 상시근로자수-2017(장애인적용)'!E15</f>
        <v/>
      </c>
      <c r="D15" s="333" t="str">
        <f>IF('고용증대 상시근로자수-2017(장애인적용)'!I15="","",'고용증대 상시근로자수-2017(장애인적용)'!I15)</f>
        <v/>
      </c>
      <c r="E15" s="333" t="str">
        <f>IF('고용증대 상시근로자수-2017(장애인적용)'!J15="","",'고용증대 상시근로자수-2017(장애인적용)'!J15)</f>
        <v/>
      </c>
      <c r="F15" s="323" t="str">
        <f>'고용증대 상시근로자수-2017(장애인적용)'!H15</f>
        <v/>
      </c>
      <c r="G15" s="324">
        <f>'고용증대 상시근로자수-2017(장애인적용)'!W15</f>
        <v>0</v>
      </c>
      <c r="H15" s="313">
        <f>'고용증대 상시근로자수-2017(장애인적용)'!X15</f>
        <v>0</v>
      </c>
      <c r="I15" s="314">
        <f>'고용증대 상시근로자수-2017(장애인적용)'!Z15</f>
        <v>0</v>
      </c>
      <c r="J15" s="312">
        <f>'고용증대 상시근로자수-2017(장애인적용)'!AA15</f>
        <v>0</v>
      </c>
      <c r="K15" s="313">
        <f>'고용증대 상시근로자수-2017(장애인적용)'!AB15</f>
        <v>0</v>
      </c>
      <c r="L15" s="314">
        <f>'고용증대 상시근로자수-2017(장애인적용)'!AD15</f>
        <v>0</v>
      </c>
      <c r="M15" s="312">
        <f>'고용증대 상시근로자수-2017(장애인적용)'!AE15</f>
        <v>0</v>
      </c>
      <c r="N15" s="313">
        <f>'고용증대 상시근로자수-2017(장애인적용)'!AF15</f>
        <v>0</v>
      </c>
      <c r="O15" s="314">
        <f>'고용증대 상시근로자수-2017(장애인적용)'!AH15</f>
        <v>0</v>
      </c>
      <c r="P15" s="312">
        <f>'고용증대 상시근로자수-2017(장애인적용)'!AI15</f>
        <v>0</v>
      </c>
      <c r="Q15" s="313">
        <f>'고용증대 상시근로자수-2017(장애인적용)'!AJ15</f>
        <v>0</v>
      </c>
      <c r="R15" s="314">
        <f>'고용증대 상시근로자수-2017(장애인적용)'!AL15</f>
        <v>0</v>
      </c>
      <c r="S15" s="312">
        <f>'고용증대 상시근로자수-2017(장애인적용)'!AM15</f>
        <v>0</v>
      </c>
      <c r="T15" s="313">
        <f>'고용증대 상시근로자수-2017(장애인적용)'!AN15</f>
        <v>0</v>
      </c>
      <c r="U15" s="314">
        <f>'고용증대 상시근로자수-2017(장애인적용)'!AP15</f>
        <v>0</v>
      </c>
      <c r="V15" s="312">
        <f>'고용증대 상시근로자수-2017(장애인적용)'!AQ15</f>
        <v>0</v>
      </c>
      <c r="W15" s="313">
        <f>'고용증대 상시근로자수-2017(장애인적용)'!AR15</f>
        <v>0</v>
      </c>
      <c r="X15" s="314">
        <f>'고용증대 상시근로자수-2017(장애인적용)'!AT15</f>
        <v>0</v>
      </c>
      <c r="Y15" s="312">
        <f>'고용증대 상시근로자수-2017(장애인적용)'!AU15</f>
        <v>0</v>
      </c>
      <c r="Z15" s="313">
        <f>'고용증대 상시근로자수-2017(장애인적용)'!AV15</f>
        <v>0</v>
      </c>
      <c r="AA15" s="314">
        <f>'고용증대 상시근로자수-2017(장애인적용)'!AX15</f>
        <v>0</v>
      </c>
      <c r="AB15" s="312">
        <f>'고용증대 상시근로자수-2017(장애인적용)'!AY15</f>
        <v>0</v>
      </c>
      <c r="AC15" s="313">
        <f>'고용증대 상시근로자수-2017(장애인적용)'!AZ15</f>
        <v>0</v>
      </c>
      <c r="AD15" s="314">
        <f>'고용증대 상시근로자수-2017(장애인적용)'!BB15</f>
        <v>0</v>
      </c>
      <c r="AE15" s="312">
        <f>'고용증대 상시근로자수-2017(장애인적용)'!BC15</f>
        <v>0</v>
      </c>
      <c r="AF15" s="313">
        <f>'고용증대 상시근로자수-2017(장애인적용)'!BD15</f>
        <v>0</v>
      </c>
      <c r="AG15" s="314">
        <f>'고용증대 상시근로자수-2017(장애인적용)'!BF15</f>
        <v>0</v>
      </c>
      <c r="AH15" s="312">
        <f>'고용증대 상시근로자수-2017(장애인적용)'!BG15</f>
        <v>0</v>
      </c>
      <c r="AI15" s="313">
        <f>'고용증대 상시근로자수-2017(장애인적용)'!BH15</f>
        <v>0</v>
      </c>
      <c r="AJ15" s="314">
        <f>'고용증대 상시근로자수-2017(장애인적용)'!BJ15</f>
        <v>0</v>
      </c>
      <c r="AK15" s="312">
        <f>'고용증대 상시근로자수-2017(장애인적용)'!BK15</f>
        <v>0</v>
      </c>
      <c r="AL15" s="313">
        <f>'고용증대 상시근로자수-2017(장애인적용)'!BL15</f>
        <v>0</v>
      </c>
      <c r="AM15" s="314">
        <f>'고용증대 상시근로자수-2017(장애인적용)'!BN15</f>
        <v>0</v>
      </c>
      <c r="AN15" s="312">
        <f>'고용증대 상시근로자수-2017(장애인적용)'!BO15</f>
        <v>0</v>
      </c>
      <c r="AO15" s="313">
        <f>'고용증대 상시근로자수-2017(장애인적용)'!BP15</f>
        <v>0</v>
      </c>
      <c r="AP15" s="314">
        <f>'고용증대 상시근로자수-2017(장애인적용)'!BR15</f>
        <v>0</v>
      </c>
      <c r="AQ15" s="335">
        <f t="shared" si="0"/>
        <v>0</v>
      </c>
      <c r="AR15" s="336">
        <f t="shared" si="1"/>
        <v>0</v>
      </c>
      <c r="AS15" s="342">
        <f>'고용증대 상시근로자수-2017(장애인적용)'!CF15</f>
        <v>0</v>
      </c>
      <c r="AT15" s="343">
        <f>'고용증대 상시근로자수-2017(장애인적용)'!CG15</f>
        <v>0</v>
      </c>
      <c r="AU15" s="340">
        <f t="shared" si="2"/>
        <v>0</v>
      </c>
    </row>
    <row r="16" spans="1:48" hidden="1">
      <c r="A16" s="327">
        <f t="shared" si="4"/>
        <v>12</v>
      </c>
      <c r="B16" s="321">
        <f>'고용증대 상시근로자수-2017(장애인적용)'!C16</f>
        <v>0</v>
      </c>
      <c r="C16" s="322" t="str">
        <f>'고용증대 상시근로자수-2017(장애인적용)'!E16</f>
        <v/>
      </c>
      <c r="D16" s="333" t="str">
        <f>IF('고용증대 상시근로자수-2017(장애인적용)'!I16="","",'고용증대 상시근로자수-2017(장애인적용)'!I16)</f>
        <v/>
      </c>
      <c r="E16" s="333" t="str">
        <f>IF('고용증대 상시근로자수-2017(장애인적용)'!J16="","",'고용증대 상시근로자수-2017(장애인적용)'!J16)</f>
        <v/>
      </c>
      <c r="F16" s="323" t="str">
        <f>'고용증대 상시근로자수-2017(장애인적용)'!H16</f>
        <v/>
      </c>
      <c r="G16" s="324">
        <f>'고용증대 상시근로자수-2017(장애인적용)'!W16</f>
        <v>0</v>
      </c>
      <c r="H16" s="313">
        <f>'고용증대 상시근로자수-2017(장애인적용)'!X16</f>
        <v>0</v>
      </c>
      <c r="I16" s="314">
        <f>'고용증대 상시근로자수-2017(장애인적용)'!Z16</f>
        <v>0</v>
      </c>
      <c r="J16" s="312">
        <f>'고용증대 상시근로자수-2017(장애인적용)'!AA16</f>
        <v>0</v>
      </c>
      <c r="K16" s="313">
        <f>'고용증대 상시근로자수-2017(장애인적용)'!AB16</f>
        <v>0</v>
      </c>
      <c r="L16" s="314">
        <f>'고용증대 상시근로자수-2017(장애인적용)'!AD16</f>
        <v>0</v>
      </c>
      <c r="M16" s="312">
        <f>'고용증대 상시근로자수-2017(장애인적용)'!AE16</f>
        <v>0</v>
      </c>
      <c r="N16" s="313">
        <f>'고용증대 상시근로자수-2017(장애인적용)'!AF16</f>
        <v>0</v>
      </c>
      <c r="O16" s="314">
        <f>'고용증대 상시근로자수-2017(장애인적용)'!AH16</f>
        <v>0</v>
      </c>
      <c r="P16" s="312">
        <f>'고용증대 상시근로자수-2017(장애인적용)'!AI16</f>
        <v>0</v>
      </c>
      <c r="Q16" s="313">
        <f>'고용증대 상시근로자수-2017(장애인적용)'!AJ16</f>
        <v>0</v>
      </c>
      <c r="R16" s="314">
        <f>'고용증대 상시근로자수-2017(장애인적용)'!AL16</f>
        <v>0</v>
      </c>
      <c r="S16" s="312">
        <f>'고용증대 상시근로자수-2017(장애인적용)'!AM16</f>
        <v>0</v>
      </c>
      <c r="T16" s="313">
        <f>'고용증대 상시근로자수-2017(장애인적용)'!AN16</f>
        <v>0</v>
      </c>
      <c r="U16" s="314">
        <f>'고용증대 상시근로자수-2017(장애인적용)'!AP16</f>
        <v>0</v>
      </c>
      <c r="V16" s="312">
        <f>'고용증대 상시근로자수-2017(장애인적용)'!AQ16</f>
        <v>0</v>
      </c>
      <c r="W16" s="313">
        <f>'고용증대 상시근로자수-2017(장애인적용)'!AR16</f>
        <v>0</v>
      </c>
      <c r="X16" s="314">
        <f>'고용증대 상시근로자수-2017(장애인적용)'!AT16</f>
        <v>0</v>
      </c>
      <c r="Y16" s="312">
        <f>'고용증대 상시근로자수-2017(장애인적용)'!AU16</f>
        <v>0</v>
      </c>
      <c r="Z16" s="313">
        <f>'고용증대 상시근로자수-2017(장애인적용)'!AV16</f>
        <v>0</v>
      </c>
      <c r="AA16" s="314">
        <f>'고용증대 상시근로자수-2017(장애인적용)'!AX16</f>
        <v>0</v>
      </c>
      <c r="AB16" s="312">
        <f>'고용증대 상시근로자수-2017(장애인적용)'!AY16</f>
        <v>0</v>
      </c>
      <c r="AC16" s="313">
        <f>'고용증대 상시근로자수-2017(장애인적용)'!AZ16</f>
        <v>0</v>
      </c>
      <c r="AD16" s="314">
        <f>'고용증대 상시근로자수-2017(장애인적용)'!BB16</f>
        <v>0</v>
      </c>
      <c r="AE16" s="312">
        <f>'고용증대 상시근로자수-2017(장애인적용)'!BC16</f>
        <v>0</v>
      </c>
      <c r="AF16" s="313">
        <f>'고용증대 상시근로자수-2017(장애인적용)'!BD16</f>
        <v>0</v>
      </c>
      <c r="AG16" s="314">
        <f>'고용증대 상시근로자수-2017(장애인적용)'!BF16</f>
        <v>0</v>
      </c>
      <c r="AH16" s="312">
        <f>'고용증대 상시근로자수-2017(장애인적용)'!BG16</f>
        <v>0</v>
      </c>
      <c r="AI16" s="313">
        <f>'고용증대 상시근로자수-2017(장애인적용)'!BH16</f>
        <v>0</v>
      </c>
      <c r="AJ16" s="314">
        <f>'고용증대 상시근로자수-2017(장애인적용)'!BJ16</f>
        <v>0</v>
      </c>
      <c r="AK16" s="312">
        <f>'고용증대 상시근로자수-2017(장애인적용)'!BK16</f>
        <v>0</v>
      </c>
      <c r="AL16" s="313">
        <f>'고용증대 상시근로자수-2017(장애인적용)'!BL16</f>
        <v>0</v>
      </c>
      <c r="AM16" s="314">
        <f>'고용증대 상시근로자수-2017(장애인적용)'!BN16</f>
        <v>0</v>
      </c>
      <c r="AN16" s="312">
        <f>'고용증대 상시근로자수-2017(장애인적용)'!BO16</f>
        <v>0</v>
      </c>
      <c r="AO16" s="313">
        <f>'고용증대 상시근로자수-2017(장애인적용)'!BP16</f>
        <v>0</v>
      </c>
      <c r="AP16" s="314">
        <f>'고용증대 상시근로자수-2017(장애인적용)'!BR16</f>
        <v>0</v>
      </c>
      <c r="AQ16" s="335">
        <f t="shared" si="0"/>
        <v>0</v>
      </c>
      <c r="AR16" s="336">
        <f t="shared" si="1"/>
        <v>0</v>
      </c>
      <c r="AS16" s="342">
        <f>'고용증대 상시근로자수-2017(장애인적용)'!CF16</f>
        <v>0</v>
      </c>
      <c r="AT16" s="343">
        <f>'고용증대 상시근로자수-2017(장애인적용)'!CG16</f>
        <v>0</v>
      </c>
      <c r="AU16" s="340">
        <f t="shared" si="2"/>
        <v>0</v>
      </c>
    </row>
    <row r="17" spans="1:47" hidden="1">
      <c r="A17" s="327">
        <f t="shared" si="4"/>
        <v>13</v>
      </c>
      <c r="B17" s="321">
        <f>'고용증대 상시근로자수-2017(장애인적용)'!C17</f>
        <v>0</v>
      </c>
      <c r="C17" s="322" t="str">
        <f>'고용증대 상시근로자수-2017(장애인적용)'!E17</f>
        <v/>
      </c>
      <c r="D17" s="333" t="str">
        <f>IF('고용증대 상시근로자수-2017(장애인적용)'!I17="","",'고용증대 상시근로자수-2017(장애인적용)'!I17)</f>
        <v/>
      </c>
      <c r="E17" s="333" t="str">
        <f>IF('고용증대 상시근로자수-2017(장애인적용)'!J17="","",'고용증대 상시근로자수-2017(장애인적용)'!J17)</f>
        <v/>
      </c>
      <c r="F17" s="323" t="str">
        <f>'고용증대 상시근로자수-2017(장애인적용)'!H17</f>
        <v/>
      </c>
      <c r="G17" s="324">
        <f>'고용증대 상시근로자수-2017(장애인적용)'!W17</f>
        <v>0</v>
      </c>
      <c r="H17" s="313">
        <f>'고용증대 상시근로자수-2017(장애인적용)'!X17</f>
        <v>0</v>
      </c>
      <c r="I17" s="314">
        <f>'고용증대 상시근로자수-2017(장애인적용)'!Z17</f>
        <v>0</v>
      </c>
      <c r="J17" s="312">
        <f>'고용증대 상시근로자수-2017(장애인적용)'!AA17</f>
        <v>0</v>
      </c>
      <c r="K17" s="313">
        <f>'고용증대 상시근로자수-2017(장애인적용)'!AB17</f>
        <v>0</v>
      </c>
      <c r="L17" s="314">
        <f>'고용증대 상시근로자수-2017(장애인적용)'!AD17</f>
        <v>0</v>
      </c>
      <c r="M17" s="312">
        <f>'고용증대 상시근로자수-2017(장애인적용)'!AE17</f>
        <v>0</v>
      </c>
      <c r="N17" s="313">
        <f>'고용증대 상시근로자수-2017(장애인적용)'!AF17</f>
        <v>0</v>
      </c>
      <c r="O17" s="314">
        <f>'고용증대 상시근로자수-2017(장애인적용)'!AH17</f>
        <v>0</v>
      </c>
      <c r="P17" s="312">
        <f>'고용증대 상시근로자수-2017(장애인적용)'!AI17</f>
        <v>0</v>
      </c>
      <c r="Q17" s="313">
        <f>'고용증대 상시근로자수-2017(장애인적용)'!AJ17</f>
        <v>0</v>
      </c>
      <c r="R17" s="314">
        <f>'고용증대 상시근로자수-2017(장애인적용)'!AL17</f>
        <v>0</v>
      </c>
      <c r="S17" s="312">
        <f>'고용증대 상시근로자수-2017(장애인적용)'!AM17</f>
        <v>0</v>
      </c>
      <c r="T17" s="313">
        <f>'고용증대 상시근로자수-2017(장애인적용)'!AN17</f>
        <v>0</v>
      </c>
      <c r="U17" s="314">
        <f>'고용증대 상시근로자수-2017(장애인적용)'!AP17</f>
        <v>0</v>
      </c>
      <c r="V17" s="312">
        <f>'고용증대 상시근로자수-2017(장애인적용)'!AQ17</f>
        <v>0</v>
      </c>
      <c r="W17" s="313">
        <f>'고용증대 상시근로자수-2017(장애인적용)'!AR17</f>
        <v>0</v>
      </c>
      <c r="X17" s="314">
        <f>'고용증대 상시근로자수-2017(장애인적용)'!AT17</f>
        <v>0</v>
      </c>
      <c r="Y17" s="312">
        <f>'고용증대 상시근로자수-2017(장애인적용)'!AU17</f>
        <v>0</v>
      </c>
      <c r="Z17" s="313">
        <f>'고용증대 상시근로자수-2017(장애인적용)'!AV17</f>
        <v>0</v>
      </c>
      <c r="AA17" s="314">
        <f>'고용증대 상시근로자수-2017(장애인적용)'!AX17</f>
        <v>0</v>
      </c>
      <c r="AB17" s="312">
        <f>'고용증대 상시근로자수-2017(장애인적용)'!AY17</f>
        <v>0</v>
      </c>
      <c r="AC17" s="313">
        <f>'고용증대 상시근로자수-2017(장애인적용)'!AZ17</f>
        <v>0</v>
      </c>
      <c r="AD17" s="314">
        <f>'고용증대 상시근로자수-2017(장애인적용)'!BB17</f>
        <v>0</v>
      </c>
      <c r="AE17" s="312">
        <f>'고용증대 상시근로자수-2017(장애인적용)'!BC17</f>
        <v>0</v>
      </c>
      <c r="AF17" s="313">
        <f>'고용증대 상시근로자수-2017(장애인적용)'!BD17</f>
        <v>0</v>
      </c>
      <c r="AG17" s="314">
        <f>'고용증대 상시근로자수-2017(장애인적용)'!BF17</f>
        <v>0</v>
      </c>
      <c r="AH17" s="312">
        <f>'고용증대 상시근로자수-2017(장애인적용)'!BG17</f>
        <v>0</v>
      </c>
      <c r="AI17" s="313">
        <f>'고용증대 상시근로자수-2017(장애인적용)'!BH17</f>
        <v>0</v>
      </c>
      <c r="AJ17" s="314">
        <f>'고용증대 상시근로자수-2017(장애인적용)'!BJ17</f>
        <v>0</v>
      </c>
      <c r="AK17" s="312">
        <f>'고용증대 상시근로자수-2017(장애인적용)'!BK17</f>
        <v>0</v>
      </c>
      <c r="AL17" s="313">
        <f>'고용증대 상시근로자수-2017(장애인적용)'!BL17</f>
        <v>0</v>
      </c>
      <c r="AM17" s="314">
        <f>'고용증대 상시근로자수-2017(장애인적용)'!BN17</f>
        <v>0</v>
      </c>
      <c r="AN17" s="312">
        <f>'고용증대 상시근로자수-2017(장애인적용)'!BO17</f>
        <v>0</v>
      </c>
      <c r="AO17" s="313">
        <f>'고용증대 상시근로자수-2017(장애인적용)'!BP17</f>
        <v>0</v>
      </c>
      <c r="AP17" s="314">
        <f>'고용증대 상시근로자수-2017(장애인적용)'!BR17</f>
        <v>0</v>
      </c>
      <c r="AQ17" s="335">
        <f t="shared" si="0"/>
        <v>0</v>
      </c>
      <c r="AR17" s="336">
        <f t="shared" si="1"/>
        <v>0</v>
      </c>
      <c r="AS17" s="342">
        <f>'고용증대 상시근로자수-2017(장애인적용)'!CF17</f>
        <v>0</v>
      </c>
      <c r="AT17" s="343">
        <f>'고용증대 상시근로자수-2017(장애인적용)'!CG17</f>
        <v>0</v>
      </c>
      <c r="AU17" s="340">
        <f t="shared" si="2"/>
        <v>0</v>
      </c>
    </row>
    <row r="18" spans="1:47" hidden="1">
      <c r="A18" s="327">
        <f t="shared" si="4"/>
        <v>14</v>
      </c>
      <c r="B18" s="321">
        <f>'고용증대 상시근로자수-2017(장애인적용)'!C18</f>
        <v>0</v>
      </c>
      <c r="C18" s="322" t="str">
        <f>'고용증대 상시근로자수-2017(장애인적용)'!E18</f>
        <v/>
      </c>
      <c r="D18" s="333" t="str">
        <f>IF('고용증대 상시근로자수-2017(장애인적용)'!I18="","",'고용증대 상시근로자수-2017(장애인적용)'!I18)</f>
        <v/>
      </c>
      <c r="E18" s="333" t="str">
        <f>IF('고용증대 상시근로자수-2017(장애인적용)'!J18="","",'고용증대 상시근로자수-2017(장애인적용)'!J18)</f>
        <v/>
      </c>
      <c r="F18" s="323" t="str">
        <f>'고용증대 상시근로자수-2017(장애인적용)'!H18</f>
        <v/>
      </c>
      <c r="G18" s="324">
        <f>'고용증대 상시근로자수-2017(장애인적용)'!W18</f>
        <v>0</v>
      </c>
      <c r="H18" s="313">
        <f>'고용증대 상시근로자수-2017(장애인적용)'!X18</f>
        <v>0</v>
      </c>
      <c r="I18" s="314">
        <f>'고용증대 상시근로자수-2017(장애인적용)'!Z18</f>
        <v>0</v>
      </c>
      <c r="J18" s="312">
        <f>'고용증대 상시근로자수-2017(장애인적용)'!AA18</f>
        <v>0</v>
      </c>
      <c r="K18" s="313">
        <f>'고용증대 상시근로자수-2017(장애인적용)'!AB18</f>
        <v>0</v>
      </c>
      <c r="L18" s="314">
        <f>'고용증대 상시근로자수-2017(장애인적용)'!AD18</f>
        <v>0</v>
      </c>
      <c r="M18" s="312">
        <f>'고용증대 상시근로자수-2017(장애인적용)'!AE18</f>
        <v>0</v>
      </c>
      <c r="N18" s="313">
        <f>'고용증대 상시근로자수-2017(장애인적용)'!AF18</f>
        <v>0</v>
      </c>
      <c r="O18" s="314">
        <f>'고용증대 상시근로자수-2017(장애인적용)'!AH18</f>
        <v>0</v>
      </c>
      <c r="P18" s="312">
        <f>'고용증대 상시근로자수-2017(장애인적용)'!AI18</f>
        <v>0</v>
      </c>
      <c r="Q18" s="313">
        <f>'고용증대 상시근로자수-2017(장애인적용)'!AJ18</f>
        <v>0</v>
      </c>
      <c r="R18" s="314">
        <f>'고용증대 상시근로자수-2017(장애인적용)'!AL18</f>
        <v>0</v>
      </c>
      <c r="S18" s="312">
        <f>'고용증대 상시근로자수-2017(장애인적용)'!AM18</f>
        <v>0</v>
      </c>
      <c r="T18" s="313">
        <f>'고용증대 상시근로자수-2017(장애인적용)'!AN18</f>
        <v>0</v>
      </c>
      <c r="U18" s="314">
        <f>'고용증대 상시근로자수-2017(장애인적용)'!AP18</f>
        <v>0</v>
      </c>
      <c r="V18" s="312">
        <f>'고용증대 상시근로자수-2017(장애인적용)'!AQ18</f>
        <v>0</v>
      </c>
      <c r="W18" s="313">
        <f>'고용증대 상시근로자수-2017(장애인적용)'!AR18</f>
        <v>0</v>
      </c>
      <c r="X18" s="314">
        <f>'고용증대 상시근로자수-2017(장애인적용)'!AT18</f>
        <v>0</v>
      </c>
      <c r="Y18" s="312">
        <f>'고용증대 상시근로자수-2017(장애인적용)'!AU18</f>
        <v>0</v>
      </c>
      <c r="Z18" s="313">
        <f>'고용증대 상시근로자수-2017(장애인적용)'!AV18</f>
        <v>0</v>
      </c>
      <c r="AA18" s="314">
        <f>'고용증대 상시근로자수-2017(장애인적용)'!AX18</f>
        <v>0</v>
      </c>
      <c r="AB18" s="312">
        <f>'고용증대 상시근로자수-2017(장애인적용)'!AY18</f>
        <v>0</v>
      </c>
      <c r="AC18" s="313">
        <f>'고용증대 상시근로자수-2017(장애인적용)'!AZ18</f>
        <v>0</v>
      </c>
      <c r="AD18" s="314">
        <f>'고용증대 상시근로자수-2017(장애인적용)'!BB18</f>
        <v>0</v>
      </c>
      <c r="AE18" s="312">
        <f>'고용증대 상시근로자수-2017(장애인적용)'!BC18</f>
        <v>0</v>
      </c>
      <c r="AF18" s="313">
        <f>'고용증대 상시근로자수-2017(장애인적용)'!BD18</f>
        <v>0</v>
      </c>
      <c r="AG18" s="314">
        <f>'고용증대 상시근로자수-2017(장애인적용)'!BF18</f>
        <v>0</v>
      </c>
      <c r="AH18" s="312">
        <f>'고용증대 상시근로자수-2017(장애인적용)'!BG18</f>
        <v>0</v>
      </c>
      <c r="AI18" s="313">
        <f>'고용증대 상시근로자수-2017(장애인적용)'!BH18</f>
        <v>0</v>
      </c>
      <c r="AJ18" s="314">
        <f>'고용증대 상시근로자수-2017(장애인적용)'!BJ18</f>
        <v>0</v>
      </c>
      <c r="AK18" s="312">
        <f>'고용증대 상시근로자수-2017(장애인적용)'!BK18</f>
        <v>0</v>
      </c>
      <c r="AL18" s="313">
        <f>'고용증대 상시근로자수-2017(장애인적용)'!BL18</f>
        <v>0</v>
      </c>
      <c r="AM18" s="314">
        <f>'고용증대 상시근로자수-2017(장애인적용)'!BN18</f>
        <v>0</v>
      </c>
      <c r="AN18" s="312">
        <f>'고용증대 상시근로자수-2017(장애인적용)'!BO18</f>
        <v>0</v>
      </c>
      <c r="AO18" s="313">
        <f>'고용증대 상시근로자수-2017(장애인적용)'!BP18</f>
        <v>0</v>
      </c>
      <c r="AP18" s="314">
        <f>'고용증대 상시근로자수-2017(장애인적용)'!BR18</f>
        <v>0</v>
      </c>
      <c r="AQ18" s="335">
        <f t="shared" si="0"/>
        <v>0</v>
      </c>
      <c r="AR18" s="336">
        <f t="shared" si="1"/>
        <v>0</v>
      </c>
      <c r="AS18" s="342">
        <f>'고용증대 상시근로자수-2017(장애인적용)'!CF18</f>
        <v>0</v>
      </c>
      <c r="AT18" s="343">
        <f>'고용증대 상시근로자수-2017(장애인적용)'!CG18</f>
        <v>0</v>
      </c>
      <c r="AU18" s="340">
        <f t="shared" si="2"/>
        <v>0</v>
      </c>
    </row>
    <row r="19" spans="1:47" hidden="1">
      <c r="A19" s="327">
        <f t="shared" si="4"/>
        <v>15</v>
      </c>
      <c r="B19" s="321">
        <f>'고용증대 상시근로자수-2017(장애인적용)'!C19</f>
        <v>0</v>
      </c>
      <c r="C19" s="322" t="str">
        <f>'고용증대 상시근로자수-2017(장애인적용)'!E19</f>
        <v/>
      </c>
      <c r="D19" s="333" t="str">
        <f>IF('고용증대 상시근로자수-2017(장애인적용)'!I19="","",'고용증대 상시근로자수-2017(장애인적용)'!I19)</f>
        <v/>
      </c>
      <c r="E19" s="333" t="str">
        <f>IF('고용증대 상시근로자수-2017(장애인적용)'!J19="","",'고용증대 상시근로자수-2017(장애인적용)'!J19)</f>
        <v/>
      </c>
      <c r="F19" s="323" t="str">
        <f>'고용증대 상시근로자수-2017(장애인적용)'!H19</f>
        <v/>
      </c>
      <c r="G19" s="324">
        <f>'고용증대 상시근로자수-2017(장애인적용)'!W19</f>
        <v>0</v>
      </c>
      <c r="H19" s="313">
        <f>'고용증대 상시근로자수-2017(장애인적용)'!X19</f>
        <v>0</v>
      </c>
      <c r="I19" s="314">
        <f>'고용증대 상시근로자수-2017(장애인적용)'!Z19</f>
        <v>0</v>
      </c>
      <c r="J19" s="312">
        <f>'고용증대 상시근로자수-2017(장애인적용)'!AA19</f>
        <v>0</v>
      </c>
      <c r="K19" s="313">
        <f>'고용증대 상시근로자수-2017(장애인적용)'!AB19</f>
        <v>0</v>
      </c>
      <c r="L19" s="314">
        <f>'고용증대 상시근로자수-2017(장애인적용)'!AD19</f>
        <v>0</v>
      </c>
      <c r="M19" s="312">
        <f>'고용증대 상시근로자수-2017(장애인적용)'!AE19</f>
        <v>0</v>
      </c>
      <c r="N19" s="313">
        <f>'고용증대 상시근로자수-2017(장애인적용)'!AF19</f>
        <v>0</v>
      </c>
      <c r="O19" s="314">
        <f>'고용증대 상시근로자수-2017(장애인적용)'!AH19</f>
        <v>0</v>
      </c>
      <c r="P19" s="312">
        <f>'고용증대 상시근로자수-2017(장애인적용)'!AI19</f>
        <v>0</v>
      </c>
      <c r="Q19" s="313">
        <f>'고용증대 상시근로자수-2017(장애인적용)'!AJ19</f>
        <v>0</v>
      </c>
      <c r="R19" s="314">
        <f>'고용증대 상시근로자수-2017(장애인적용)'!AL19</f>
        <v>0</v>
      </c>
      <c r="S19" s="312">
        <f>'고용증대 상시근로자수-2017(장애인적용)'!AM19</f>
        <v>0</v>
      </c>
      <c r="T19" s="313">
        <f>'고용증대 상시근로자수-2017(장애인적용)'!AN19</f>
        <v>0</v>
      </c>
      <c r="U19" s="314">
        <f>'고용증대 상시근로자수-2017(장애인적용)'!AP19</f>
        <v>0</v>
      </c>
      <c r="V19" s="312">
        <f>'고용증대 상시근로자수-2017(장애인적용)'!AQ19</f>
        <v>0</v>
      </c>
      <c r="W19" s="313">
        <f>'고용증대 상시근로자수-2017(장애인적용)'!AR19</f>
        <v>0</v>
      </c>
      <c r="X19" s="314">
        <f>'고용증대 상시근로자수-2017(장애인적용)'!AT19</f>
        <v>0</v>
      </c>
      <c r="Y19" s="312">
        <f>'고용증대 상시근로자수-2017(장애인적용)'!AU19</f>
        <v>0</v>
      </c>
      <c r="Z19" s="313">
        <f>'고용증대 상시근로자수-2017(장애인적용)'!AV19</f>
        <v>0</v>
      </c>
      <c r="AA19" s="314">
        <f>'고용증대 상시근로자수-2017(장애인적용)'!AX19</f>
        <v>0</v>
      </c>
      <c r="AB19" s="312">
        <f>'고용증대 상시근로자수-2017(장애인적용)'!AY19</f>
        <v>0</v>
      </c>
      <c r="AC19" s="313">
        <f>'고용증대 상시근로자수-2017(장애인적용)'!AZ19</f>
        <v>0</v>
      </c>
      <c r="AD19" s="314">
        <f>'고용증대 상시근로자수-2017(장애인적용)'!BB19</f>
        <v>0</v>
      </c>
      <c r="AE19" s="312">
        <f>'고용증대 상시근로자수-2017(장애인적용)'!BC19</f>
        <v>0</v>
      </c>
      <c r="AF19" s="313">
        <f>'고용증대 상시근로자수-2017(장애인적용)'!BD19</f>
        <v>0</v>
      </c>
      <c r="AG19" s="314">
        <f>'고용증대 상시근로자수-2017(장애인적용)'!BF19</f>
        <v>0</v>
      </c>
      <c r="AH19" s="312">
        <f>'고용증대 상시근로자수-2017(장애인적용)'!BG19</f>
        <v>0</v>
      </c>
      <c r="AI19" s="313">
        <f>'고용증대 상시근로자수-2017(장애인적용)'!BH19</f>
        <v>0</v>
      </c>
      <c r="AJ19" s="314">
        <f>'고용증대 상시근로자수-2017(장애인적용)'!BJ19</f>
        <v>0</v>
      </c>
      <c r="AK19" s="312">
        <f>'고용증대 상시근로자수-2017(장애인적용)'!BK19</f>
        <v>0</v>
      </c>
      <c r="AL19" s="313">
        <f>'고용증대 상시근로자수-2017(장애인적용)'!BL19</f>
        <v>0</v>
      </c>
      <c r="AM19" s="314">
        <f>'고용증대 상시근로자수-2017(장애인적용)'!BN19</f>
        <v>0</v>
      </c>
      <c r="AN19" s="312">
        <f>'고용증대 상시근로자수-2017(장애인적용)'!BO19</f>
        <v>0</v>
      </c>
      <c r="AO19" s="313">
        <f>'고용증대 상시근로자수-2017(장애인적용)'!BP19</f>
        <v>0</v>
      </c>
      <c r="AP19" s="314">
        <f>'고용증대 상시근로자수-2017(장애인적용)'!BR19</f>
        <v>0</v>
      </c>
      <c r="AQ19" s="335">
        <f t="shared" si="0"/>
        <v>0</v>
      </c>
      <c r="AR19" s="336">
        <f t="shared" si="1"/>
        <v>0</v>
      </c>
      <c r="AS19" s="342">
        <f>'고용증대 상시근로자수-2017(장애인적용)'!CF19</f>
        <v>0</v>
      </c>
      <c r="AT19" s="343">
        <f>'고용증대 상시근로자수-2017(장애인적용)'!CG19</f>
        <v>0</v>
      </c>
      <c r="AU19" s="340">
        <f t="shared" si="2"/>
        <v>0</v>
      </c>
    </row>
    <row r="20" spans="1:47" hidden="1">
      <c r="A20" s="327">
        <f t="shared" si="4"/>
        <v>16</v>
      </c>
      <c r="B20" s="321">
        <f>'고용증대 상시근로자수-2017(장애인적용)'!C20</f>
        <v>0</v>
      </c>
      <c r="C20" s="322" t="str">
        <f>'고용증대 상시근로자수-2017(장애인적용)'!E20</f>
        <v/>
      </c>
      <c r="D20" s="333" t="str">
        <f>IF('고용증대 상시근로자수-2017(장애인적용)'!I20="","",'고용증대 상시근로자수-2017(장애인적용)'!I20)</f>
        <v/>
      </c>
      <c r="E20" s="333" t="str">
        <f>IF('고용증대 상시근로자수-2017(장애인적용)'!J20="","",'고용증대 상시근로자수-2017(장애인적용)'!J20)</f>
        <v/>
      </c>
      <c r="F20" s="323" t="str">
        <f>'고용증대 상시근로자수-2017(장애인적용)'!H20</f>
        <v/>
      </c>
      <c r="G20" s="324">
        <f>'고용증대 상시근로자수-2017(장애인적용)'!W20</f>
        <v>0</v>
      </c>
      <c r="H20" s="313">
        <f>'고용증대 상시근로자수-2017(장애인적용)'!X20</f>
        <v>0</v>
      </c>
      <c r="I20" s="314">
        <f>'고용증대 상시근로자수-2017(장애인적용)'!Z20</f>
        <v>0</v>
      </c>
      <c r="J20" s="312">
        <f>'고용증대 상시근로자수-2017(장애인적용)'!AA20</f>
        <v>0</v>
      </c>
      <c r="K20" s="313">
        <f>'고용증대 상시근로자수-2017(장애인적용)'!AB20</f>
        <v>0</v>
      </c>
      <c r="L20" s="314">
        <f>'고용증대 상시근로자수-2017(장애인적용)'!AD20</f>
        <v>0</v>
      </c>
      <c r="M20" s="312">
        <f>'고용증대 상시근로자수-2017(장애인적용)'!AE20</f>
        <v>0</v>
      </c>
      <c r="N20" s="313">
        <f>'고용증대 상시근로자수-2017(장애인적용)'!AF20</f>
        <v>0</v>
      </c>
      <c r="O20" s="314">
        <f>'고용증대 상시근로자수-2017(장애인적용)'!AH20</f>
        <v>0</v>
      </c>
      <c r="P20" s="312">
        <f>'고용증대 상시근로자수-2017(장애인적용)'!AI20</f>
        <v>0</v>
      </c>
      <c r="Q20" s="313">
        <f>'고용증대 상시근로자수-2017(장애인적용)'!AJ20</f>
        <v>0</v>
      </c>
      <c r="R20" s="314">
        <f>'고용증대 상시근로자수-2017(장애인적용)'!AL20</f>
        <v>0</v>
      </c>
      <c r="S20" s="312">
        <f>'고용증대 상시근로자수-2017(장애인적용)'!AM20</f>
        <v>0</v>
      </c>
      <c r="T20" s="313">
        <f>'고용증대 상시근로자수-2017(장애인적용)'!AN20</f>
        <v>0</v>
      </c>
      <c r="U20" s="314">
        <f>'고용증대 상시근로자수-2017(장애인적용)'!AP20</f>
        <v>0</v>
      </c>
      <c r="V20" s="312">
        <f>'고용증대 상시근로자수-2017(장애인적용)'!AQ20</f>
        <v>0</v>
      </c>
      <c r="W20" s="313">
        <f>'고용증대 상시근로자수-2017(장애인적용)'!AR20</f>
        <v>0</v>
      </c>
      <c r="X20" s="314">
        <f>'고용증대 상시근로자수-2017(장애인적용)'!AT20</f>
        <v>0</v>
      </c>
      <c r="Y20" s="312">
        <f>'고용증대 상시근로자수-2017(장애인적용)'!AU20</f>
        <v>0</v>
      </c>
      <c r="Z20" s="313">
        <f>'고용증대 상시근로자수-2017(장애인적용)'!AV20</f>
        <v>0</v>
      </c>
      <c r="AA20" s="314">
        <f>'고용증대 상시근로자수-2017(장애인적용)'!AX20</f>
        <v>0</v>
      </c>
      <c r="AB20" s="312">
        <f>'고용증대 상시근로자수-2017(장애인적용)'!AY20</f>
        <v>0</v>
      </c>
      <c r="AC20" s="313">
        <f>'고용증대 상시근로자수-2017(장애인적용)'!AZ20</f>
        <v>0</v>
      </c>
      <c r="AD20" s="314">
        <f>'고용증대 상시근로자수-2017(장애인적용)'!BB20</f>
        <v>0</v>
      </c>
      <c r="AE20" s="312">
        <f>'고용증대 상시근로자수-2017(장애인적용)'!BC20</f>
        <v>0</v>
      </c>
      <c r="AF20" s="313">
        <f>'고용증대 상시근로자수-2017(장애인적용)'!BD20</f>
        <v>0</v>
      </c>
      <c r="AG20" s="314">
        <f>'고용증대 상시근로자수-2017(장애인적용)'!BF20</f>
        <v>0</v>
      </c>
      <c r="AH20" s="312">
        <f>'고용증대 상시근로자수-2017(장애인적용)'!BG20</f>
        <v>0</v>
      </c>
      <c r="AI20" s="313">
        <f>'고용증대 상시근로자수-2017(장애인적용)'!BH20</f>
        <v>0</v>
      </c>
      <c r="AJ20" s="314">
        <f>'고용증대 상시근로자수-2017(장애인적용)'!BJ20</f>
        <v>0</v>
      </c>
      <c r="AK20" s="312">
        <f>'고용증대 상시근로자수-2017(장애인적용)'!BK20</f>
        <v>0</v>
      </c>
      <c r="AL20" s="313">
        <f>'고용증대 상시근로자수-2017(장애인적용)'!BL20</f>
        <v>0</v>
      </c>
      <c r="AM20" s="314">
        <f>'고용증대 상시근로자수-2017(장애인적용)'!BN20</f>
        <v>0</v>
      </c>
      <c r="AN20" s="312">
        <f>'고용증대 상시근로자수-2017(장애인적용)'!BO20</f>
        <v>0</v>
      </c>
      <c r="AO20" s="313">
        <f>'고용증대 상시근로자수-2017(장애인적용)'!BP20</f>
        <v>0</v>
      </c>
      <c r="AP20" s="314">
        <f>'고용증대 상시근로자수-2017(장애인적용)'!BR20</f>
        <v>0</v>
      </c>
      <c r="AQ20" s="335">
        <f t="shared" si="0"/>
        <v>0</v>
      </c>
      <c r="AR20" s="336">
        <f t="shared" si="1"/>
        <v>0</v>
      </c>
      <c r="AS20" s="342">
        <f>'고용증대 상시근로자수-2017(장애인적용)'!CF20</f>
        <v>0</v>
      </c>
      <c r="AT20" s="343">
        <f>'고용증대 상시근로자수-2017(장애인적용)'!CG20</f>
        <v>0</v>
      </c>
      <c r="AU20" s="340">
        <f t="shared" si="2"/>
        <v>0</v>
      </c>
    </row>
    <row r="21" spans="1:47" hidden="1">
      <c r="A21" s="327">
        <f t="shared" si="4"/>
        <v>17</v>
      </c>
      <c r="B21" s="321">
        <f>'고용증대 상시근로자수-2017(장애인적용)'!C21</f>
        <v>0</v>
      </c>
      <c r="C21" s="322" t="str">
        <f>'고용증대 상시근로자수-2017(장애인적용)'!E21</f>
        <v/>
      </c>
      <c r="D21" s="333" t="str">
        <f>IF('고용증대 상시근로자수-2017(장애인적용)'!I21="","",'고용증대 상시근로자수-2017(장애인적용)'!I21)</f>
        <v/>
      </c>
      <c r="E21" s="333" t="str">
        <f>IF('고용증대 상시근로자수-2017(장애인적용)'!J21="","",'고용증대 상시근로자수-2017(장애인적용)'!J21)</f>
        <v/>
      </c>
      <c r="F21" s="323" t="str">
        <f>'고용증대 상시근로자수-2017(장애인적용)'!H21</f>
        <v/>
      </c>
      <c r="G21" s="324">
        <f>'고용증대 상시근로자수-2017(장애인적용)'!W21</f>
        <v>0</v>
      </c>
      <c r="H21" s="313">
        <f>'고용증대 상시근로자수-2017(장애인적용)'!X21</f>
        <v>0</v>
      </c>
      <c r="I21" s="314">
        <f>'고용증대 상시근로자수-2017(장애인적용)'!Z21</f>
        <v>0</v>
      </c>
      <c r="J21" s="312">
        <f>'고용증대 상시근로자수-2017(장애인적용)'!AA21</f>
        <v>0</v>
      </c>
      <c r="K21" s="313">
        <f>'고용증대 상시근로자수-2017(장애인적용)'!AB21</f>
        <v>0</v>
      </c>
      <c r="L21" s="314">
        <f>'고용증대 상시근로자수-2017(장애인적용)'!AD21</f>
        <v>0</v>
      </c>
      <c r="M21" s="312">
        <f>'고용증대 상시근로자수-2017(장애인적용)'!AE21</f>
        <v>0</v>
      </c>
      <c r="N21" s="313">
        <f>'고용증대 상시근로자수-2017(장애인적용)'!AF21</f>
        <v>0</v>
      </c>
      <c r="O21" s="314">
        <f>'고용증대 상시근로자수-2017(장애인적용)'!AH21</f>
        <v>0</v>
      </c>
      <c r="P21" s="312">
        <f>'고용증대 상시근로자수-2017(장애인적용)'!AI21</f>
        <v>0</v>
      </c>
      <c r="Q21" s="313">
        <f>'고용증대 상시근로자수-2017(장애인적용)'!AJ21</f>
        <v>0</v>
      </c>
      <c r="R21" s="314">
        <f>'고용증대 상시근로자수-2017(장애인적용)'!AL21</f>
        <v>0</v>
      </c>
      <c r="S21" s="312">
        <f>'고용증대 상시근로자수-2017(장애인적용)'!AM21</f>
        <v>0</v>
      </c>
      <c r="T21" s="313">
        <f>'고용증대 상시근로자수-2017(장애인적용)'!AN21</f>
        <v>0</v>
      </c>
      <c r="U21" s="314">
        <f>'고용증대 상시근로자수-2017(장애인적용)'!AP21</f>
        <v>0</v>
      </c>
      <c r="V21" s="312">
        <f>'고용증대 상시근로자수-2017(장애인적용)'!AQ21</f>
        <v>0</v>
      </c>
      <c r="W21" s="313">
        <f>'고용증대 상시근로자수-2017(장애인적용)'!AR21</f>
        <v>0</v>
      </c>
      <c r="X21" s="314">
        <f>'고용증대 상시근로자수-2017(장애인적용)'!AT21</f>
        <v>0</v>
      </c>
      <c r="Y21" s="312">
        <f>'고용증대 상시근로자수-2017(장애인적용)'!AU21</f>
        <v>0</v>
      </c>
      <c r="Z21" s="313">
        <f>'고용증대 상시근로자수-2017(장애인적용)'!AV21</f>
        <v>0</v>
      </c>
      <c r="AA21" s="314">
        <f>'고용증대 상시근로자수-2017(장애인적용)'!AX21</f>
        <v>0</v>
      </c>
      <c r="AB21" s="312">
        <f>'고용증대 상시근로자수-2017(장애인적용)'!AY21</f>
        <v>0</v>
      </c>
      <c r="AC21" s="313">
        <f>'고용증대 상시근로자수-2017(장애인적용)'!AZ21</f>
        <v>0</v>
      </c>
      <c r="AD21" s="314">
        <f>'고용증대 상시근로자수-2017(장애인적용)'!BB21</f>
        <v>0</v>
      </c>
      <c r="AE21" s="312">
        <f>'고용증대 상시근로자수-2017(장애인적용)'!BC21</f>
        <v>0</v>
      </c>
      <c r="AF21" s="313">
        <f>'고용증대 상시근로자수-2017(장애인적용)'!BD21</f>
        <v>0</v>
      </c>
      <c r="AG21" s="314">
        <f>'고용증대 상시근로자수-2017(장애인적용)'!BF21</f>
        <v>0</v>
      </c>
      <c r="AH21" s="312">
        <f>'고용증대 상시근로자수-2017(장애인적용)'!BG21</f>
        <v>0</v>
      </c>
      <c r="AI21" s="313">
        <f>'고용증대 상시근로자수-2017(장애인적용)'!BH21</f>
        <v>0</v>
      </c>
      <c r="AJ21" s="314">
        <f>'고용증대 상시근로자수-2017(장애인적용)'!BJ21</f>
        <v>0</v>
      </c>
      <c r="AK21" s="312">
        <f>'고용증대 상시근로자수-2017(장애인적용)'!BK21</f>
        <v>0</v>
      </c>
      <c r="AL21" s="313">
        <f>'고용증대 상시근로자수-2017(장애인적용)'!BL21</f>
        <v>0</v>
      </c>
      <c r="AM21" s="314">
        <f>'고용증대 상시근로자수-2017(장애인적용)'!BN21</f>
        <v>0</v>
      </c>
      <c r="AN21" s="312">
        <f>'고용증대 상시근로자수-2017(장애인적용)'!BO21</f>
        <v>0</v>
      </c>
      <c r="AO21" s="313">
        <f>'고용증대 상시근로자수-2017(장애인적용)'!BP21</f>
        <v>0</v>
      </c>
      <c r="AP21" s="314">
        <f>'고용증대 상시근로자수-2017(장애인적용)'!BR21</f>
        <v>0</v>
      </c>
      <c r="AQ21" s="335">
        <f t="shared" si="0"/>
        <v>0</v>
      </c>
      <c r="AR21" s="336">
        <f t="shared" si="1"/>
        <v>0</v>
      </c>
      <c r="AS21" s="342">
        <f>'고용증대 상시근로자수-2017(장애인적용)'!CF21</f>
        <v>0</v>
      </c>
      <c r="AT21" s="343">
        <f>'고용증대 상시근로자수-2017(장애인적용)'!CG21</f>
        <v>0</v>
      </c>
      <c r="AU21" s="340">
        <f t="shared" si="2"/>
        <v>0</v>
      </c>
    </row>
    <row r="22" spans="1:47" hidden="1">
      <c r="A22" s="327">
        <f t="shared" si="4"/>
        <v>18</v>
      </c>
      <c r="B22" s="321">
        <f>'고용증대 상시근로자수-2017(장애인적용)'!C22</f>
        <v>0</v>
      </c>
      <c r="C22" s="322" t="str">
        <f>'고용증대 상시근로자수-2017(장애인적용)'!E22</f>
        <v/>
      </c>
      <c r="D22" s="333" t="str">
        <f>IF('고용증대 상시근로자수-2017(장애인적용)'!I22="","",'고용증대 상시근로자수-2017(장애인적용)'!I22)</f>
        <v/>
      </c>
      <c r="E22" s="333" t="str">
        <f>IF('고용증대 상시근로자수-2017(장애인적용)'!J22="","",'고용증대 상시근로자수-2017(장애인적용)'!J22)</f>
        <v/>
      </c>
      <c r="F22" s="323" t="str">
        <f>'고용증대 상시근로자수-2017(장애인적용)'!H22</f>
        <v/>
      </c>
      <c r="G22" s="324">
        <f>'고용증대 상시근로자수-2017(장애인적용)'!W22</f>
        <v>0</v>
      </c>
      <c r="H22" s="313">
        <f>'고용증대 상시근로자수-2017(장애인적용)'!X22</f>
        <v>0</v>
      </c>
      <c r="I22" s="314">
        <f>'고용증대 상시근로자수-2017(장애인적용)'!Z22</f>
        <v>0</v>
      </c>
      <c r="J22" s="312">
        <f>'고용증대 상시근로자수-2017(장애인적용)'!AA22</f>
        <v>0</v>
      </c>
      <c r="K22" s="313">
        <f>'고용증대 상시근로자수-2017(장애인적용)'!AB22</f>
        <v>0</v>
      </c>
      <c r="L22" s="314">
        <f>'고용증대 상시근로자수-2017(장애인적용)'!AD22</f>
        <v>0</v>
      </c>
      <c r="M22" s="312">
        <f>'고용증대 상시근로자수-2017(장애인적용)'!AE22</f>
        <v>0</v>
      </c>
      <c r="N22" s="313">
        <f>'고용증대 상시근로자수-2017(장애인적용)'!AF22</f>
        <v>0</v>
      </c>
      <c r="O22" s="314">
        <f>'고용증대 상시근로자수-2017(장애인적용)'!AH22</f>
        <v>0</v>
      </c>
      <c r="P22" s="312">
        <f>'고용증대 상시근로자수-2017(장애인적용)'!AI22</f>
        <v>0</v>
      </c>
      <c r="Q22" s="313">
        <f>'고용증대 상시근로자수-2017(장애인적용)'!AJ22</f>
        <v>0</v>
      </c>
      <c r="R22" s="314">
        <f>'고용증대 상시근로자수-2017(장애인적용)'!AL22</f>
        <v>0</v>
      </c>
      <c r="S22" s="312">
        <f>'고용증대 상시근로자수-2017(장애인적용)'!AM22</f>
        <v>0</v>
      </c>
      <c r="T22" s="313">
        <f>'고용증대 상시근로자수-2017(장애인적용)'!AN22</f>
        <v>0</v>
      </c>
      <c r="U22" s="314">
        <f>'고용증대 상시근로자수-2017(장애인적용)'!AP22</f>
        <v>0</v>
      </c>
      <c r="V22" s="312">
        <f>'고용증대 상시근로자수-2017(장애인적용)'!AQ22</f>
        <v>0</v>
      </c>
      <c r="W22" s="313">
        <f>'고용증대 상시근로자수-2017(장애인적용)'!AR22</f>
        <v>0</v>
      </c>
      <c r="X22" s="314">
        <f>'고용증대 상시근로자수-2017(장애인적용)'!AT22</f>
        <v>0</v>
      </c>
      <c r="Y22" s="312">
        <f>'고용증대 상시근로자수-2017(장애인적용)'!AU22</f>
        <v>0</v>
      </c>
      <c r="Z22" s="313">
        <f>'고용증대 상시근로자수-2017(장애인적용)'!AV22</f>
        <v>0</v>
      </c>
      <c r="AA22" s="314">
        <f>'고용증대 상시근로자수-2017(장애인적용)'!AX22</f>
        <v>0</v>
      </c>
      <c r="AB22" s="312">
        <f>'고용증대 상시근로자수-2017(장애인적용)'!AY22</f>
        <v>0</v>
      </c>
      <c r="AC22" s="313">
        <f>'고용증대 상시근로자수-2017(장애인적용)'!AZ22</f>
        <v>0</v>
      </c>
      <c r="AD22" s="314">
        <f>'고용증대 상시근로자수-2017(장애인적용)'!BB22</f>
        <v>0</v>
      </c>
      <c r="AE22" s="312">
        <f>'고용증대 상시근로자수-2017(장애인적용)'!BC22</f>
        <v>0</v>
      </c>
      <c r="AF22" s="313">
        <f>'고용증대 상시근로자수-2017(장애인적용)'!BD22</f>
        <v>0</v>
      </c>
      <c r="AG22" s="314">
        <f>'고용증대 상시근로자수-2017(장애인적용)'!BF22</f>
        <v>0</v>
      </c>
      <c r="AH22" s="312">
        <f>'고용증대 상시근로자수-2017(장애인적용)'!BG22</f>
        <v>0</v>
      </c>
      <c r="AI22" s="313">
        <f>'고용증대 상시근로자수-2017(장애인적용)'!BH22</f>
        <v>0</v>
      </c>
      <c r="AJ22" s="314">
        <f>'고용증대 상시근로자수-2017(장애인적용)'!BJ22</f>
        <v>0</v>
      </c>
      <c r="AK22" s="312">
        <f>'고용증대 상시근로자수-2017(장애인적용)'!BK22</f>
        <v>0</v>
      </c>
      <c r="AL22" s="313">
        <f>'고용증대 상시근로자수-2017(장애인적용)'!BL22</f>
        <v>0</v>
      </c>
      <c r="AM22" s="314">
        <f>'고용증대 상시근로자수-2017(장애인적용)'!BN22</f>
        <v>0</v>
      </c>
      <c r="AN22" s="312">
        <f>'고용증대 상시근로자수-2017(장애인적용)'!BO22</f>
        <v>0</v>
      </c>
      <c r="AO22" s="313">
        <f>'고용증대 상시근로자수-2017(장애인적용)'!BP22</f>
        <v>0</v>
      </c>
      <c r="AP22" s="314">
        <f>'고용증대 상시근로자수-2017(장애인적용)'!BR22</f>
        <v>0</v>
      </c>
      <c r="AQ22" s="335">
        <f t="shared" si="0"/>
        <v>0</v>
      </c>
      <c r="AR22" s="336">
        <f t="shared" si="1"/>
        <v>0</v>
      </c>
      <c r="AS22" s="342">
        <f>'고용증대 상시근로자수-2017(장애인적용)'!CF22</f>
        <v>0</v>
      </c>
      <c r="AT22" s="343">
        <f>'고용증대 상시근로자수-2017(장애인적용)'!CG22</f>
        <v>0</v>
      </c>
      <c r="AU22" s="340">
        <f t="shared" si="2"/>
        <v>0</v>
      </c>
    </row>
    <row r="23" spans="1:47" hidden="1">
      <c r="A23" s="327">
        <f t="shared" si="4"/>
        <v>19</v>
      </c>
      <c r="B23" s="321">
        <f>'고용증대 상시근로자수-2017(장애인적용)'!C23</f>
        <v>0</v>
      </c>
      <c r="C23" s="322" t="str">
        <f>'고용증대 상시근로자수-2017(장애인적용)'!E23</f>
        <v/>
      </c>
      <c r="D23" s="333" t="str">
        <f>IF('고용증대 상시근로자수-2017(장애인적용)'!I23="","",'고용증대 상시근로자수-2017(장애인적용)'!I23)</f>
        <v/>
      </c>
      <c r="E23" s="333" t="str">
        <f>IF('고용증대 상시근로자수-2017(장애인적용)'!J23="","",'고용증대 상시근로자수-2017(장애인적용)'!J23)</f>
        <v/>
      </c>
      <c r="F23" s="323" t="str">
        <f>'고용증대 상시근로자수-2017(장애인적용)'!H23</f>
        <v/>
      </c>
      <c r="G23" s="324">
        <f>'고용증대 상시근로자수-2017(장애인적용)'!W23</f>
        <v>0</v>
      </c>
      <c r="H23" s="313">
        <f>'고용증대 상시근로자수-2017(장애인적용)'!X23</f>
        <v>0</v>
      </c>
      <c r="I23" s="314">
        <f>'고용증대 상시근로자수-2017(장애인적용)'!Z23</f>
        <v>0</v>
      </c>
      <c r="J23" s="312">
        <f>'고용증대 상시근로자수-2017(장애인적용)'!AA23</f>
        <v>0</v>
      </c>
      <c r="K23" s="313">
        <f>'고용증대 상시근로자수-2017(장애인적용)'!AB23</f>
        <v>0</v>
      </c>
      <c r="L23" s="314">
        <f>'고용증대 상시근로자수-2017(장애인적용)'!AD23</f>
        <v>0</v>
      </c>
      <c r="M23" s="312">
        <f>'고용증대 상시근로자수-2017(장애인적용)'!AE23</f>
        <v>0</v>
      </c>
      <c r="N23" s="313">
        <f>'고용증대 상시근로자수-2017(장애인적용)'!AF23</f>
        <v>0</v>
      </c>
      <c r="O23" s="314">
        <f>'고용증대 상시근로자수-2017(장애인적용)'!AH23</f>
        <v>0</v>
      </c>
      <c r="P23" s="312">
        <f>'고용증대 상시근로자수-2017(장애인적용)'!AI23</f>
        <v>0</v>
      </c>
      <c r="Q23" s="313">
        <f>'고용증대 상시근로자수-2017(장애인적용)'!AJ23</f>
        <v>0</v>
      </c>
      <c r="R23" s="314">
        <f>'고용증대 상시근로자수-2017(장애인적용)'!AL23</f>
        <v>0</v>
      </c>
      <c r="S23" s="312">
        <f>'고용증대 상시근로자수-2017(장애인적용)'!AM23</f>
        <v>0</v>
      </c>
      <c r="T23" s="313">
        <f>'고용증대 상시근로자수-2017(장애인적용)'!AN23</f>
        <v>0</v>
      </c>
      <c r="U23" s="314">
        <f>'고용증대 상시근로자수-2017(장애인적용)'!AP23</f>
        <v>0</v>
      </c>
      <c r="V23" s="312">
        <f>'고용증대 상시근로자수-2017(장애인적용)'!AQ23</f>
        <v>0</v>
      </c>
      <c r="W23" s="313">
        <f>'고용증대 상시근로자수-2017(장애인적용)'!AR23</f>
        <v>0</v>
      </c>
      <c r="X23" s="314">
        <f>'고용증대 상시근로자수-2017(장애인적용)'!AT23</f>
        <v>0</v>
      </c>
      <c r="Y23" s="312">
        <f>'고용증대 상시근로자수-2017(장애인적용)'!AU23</f>
        <v>0</v>
      </c>
      <c r="Z23" s="313">
        <f>'고용증대 상시근로자수-2017(장애인적용)'!AV23</f>
        <v>0</v>
      </c>
      <c r="AA23" s="314">
        <f>'고용증대 상시근로자수-2017(장애인적용)'!AX23</f>
        <v>0</v>
      </c>
      <c r="AB23" s="312">
        <f>'고용증대 상시근로자수-2017(장애인적용)'!AY23</f>
        <v>0</v>
      </c>
      <c r="AC23" s="313">
        <f>'고용증대 상시근로자수-2017(장애인적용)'!AZ23</f>
        <v>0</v>
      </c>
      <c r="AD23" s="314">
        <f>'고용증대 상시근로자수-2017(장애인적용)'!BB23</f>
        <v>0</v>
      </c>
      <c r="AE23" s="312">
        <f>'고용증대 상시근로자수-2017(장애인적용)'!BC23</f>
        <v>0</v>
      </c>
      <c r="AF23" s="313">
        <f>'고용증대 상시근로자수-2017(장애인적용)'!BD23</f>
        <v>0</v>
      </c>
      <c r="AG23" s="314">
        <f>'고용증대 상시근로자수-2017(장애인적용)'!BF23</f>
        <v>0</v>
      </c>
      <c r="AH23" s="312">
        <f>'고용증대 상시근로자수-2017(장애인적용)'!BG23</f>
        <v>0</v>
      </c>
      <c r="AI23" s="313">
        <f>'고용증대 상시근로자수-2017(장애인적용)'!BH23</f>
        <v>0</v>
      </c>
      <c r="AJ23" s="314">
        <f>'고용증대 상시근로자수-2017(장애인적용)'!BJ23</f>
        <v>0</v>
      </c>
      <c r="AK23" s="312">
        <f>'고용증대 상시근로자수-2017(장애인적용)'!BK23</f>
        <v>0</v>
      </c>
      <c r="AL23" s="313">
        <f>'고용증대 상시근로자수-2017(장애인적용)'!BL23</f>
        <v>0</v>
      </c>
      <c r="AM23" s="314">
        <f>'고용증대 상시근로자수-2017(장애인적용)'!BN23</f>
        <v>0</v>
      </c>
      <c r="AN23" s="312">
        <f>'고용증대 상시근로자수-2017(장애인적용)'!BO23</f>
        <v>0</v>
      </c>
      <c r="AO23" s="313">
        <f>'고용증대 상시근로자수-2017(장애인적용)'!BP23</f>
        <v>0</v>
      </c>
      <c r="AP23" s="314">
        <f>'고용증대 상시근로자수-2017(장애인적용)'!BR23</f>
        <v>0</v>
      </c>
      <c r="AQ23" s="335">
        <f t="shared" si="0"/>
        <v>0</v>
      </c>
      <c r="AR23" s="336">
        <f t="shared" si="1"/>
        <v>0</v>
      </c>
      <c r="AS23" s="342">
        <f>'고용증대 상시근로자수-2017(장애인적용)'!CF23</f>
        <v>0</v>
      </c>
      <c r="AT23" s="343">
        <f>'고용증대 상시근로자수-2017(장애인적용)'!CG23</f>
        <v>0</v>
      </c>
      <c r="AU23" s="340">
        <f t="shared" si="2"/>
        <v>0</v>
      </c>
    </row>
    <row r="24" spans="1:47" hidden="1">
      <c r="A24" s="327">
        <f t="shared" si="4"/>
        <v>20</v>
      </c>
      <c r="B24" s="321">
        <f>'고용증대 상시근로자수-2017(장애인적용)'!C24</f>
        <v>0</v>
      </c>
      <c r="C24" s="322" t="str">
        <f>'고용증대 상시근로자수-2017(장애인적용)'!E24</f>
        <v/>
      </c>
      <c r="D24" s="333" t="str">
        <f>IF('고용증대 상시근로자수-2017(장애인적용)'!I24="","",'고용증대 상시근로자수-2017(장애인적용)'!I24)</f>
        <v/>
      </c>
      <c r="E24" s="333" t="str">
        <f>IF('고용증대 상시근로자수-2017(장애인적용)'!J24="","",'고용증대 상시근로자수-2017(장애인적용)'!J24)</f>
        <v/>
      </c>
      <c r="F24" s="323" t="str">
        <f>'고용증대 상시근로자수-2017(장애인적용)'!H24</f>
        <v/>
      </c>
      <c r="G24" s="324">
        <f>'고용증대 상시근로자수-2017(장애인적용)'!W24</f>
        <v>0</v>
      </c>
      <c r="H24" s="313">
        <f>'고용증대 상시근로자수-2017(장애인적용)'!X24</f>
        <v>0</v>
      </c>
      <c r="I24" s="314">
        <f>'고용증대 상시근로자수-2017(장애인적용)'!Z24</f>
        <v>0</v>
      </c>
      <c r="J24" s="312">
        <f>'고용증대 상시근로자수-2017(장애인적용)'!AA24</f>
        <v>0</v>
      </c>
      <c r="K24" s="313">
        <f>'고용증대 상시근로자수-2017(장애인적용)'!AB24</f>
        <v>0</v>
      </c>
      <c r="L24" s="314">
        <f>'고용증대 상시근로자수-2017(장애인적용)'!AD24</f>
        <v>0</v>
      </c>
      <c r="M24" s="312">
        <f>'고용증대 상시근로자수-2017(장애인적용)'!AE24</f>
        <v>0</v>
      </c>
      <c r="N24" s="313">
        <f>'고용증대 상시근로자수-2017(장애인적용)'!AF24</f>
        <v>0</v>
      </c>
      <c r="O24" s="314">
        <f>'고용증대 상시근로자수-2017(장애인적용)'!AH24</f>
        <v>0</v>
      </c>
      <c r="P24" s="312">
        <f>'고용증대 상시근로자수-2017(장애인적용)'!AI24</f>
        <v>0</v>
      </c>
      <c r="Q24" s="313">
        <f>'고용증대 상시근로자수-2017(장애인적용)'!AJ24</f>
        <v>0</v>
      </c>
      <c r="R24" s="314">
        <f>'고용증대 상시근로자수-2017(장애인적용)'!AL24</f>
        <v>0</v>
      </c>
      <c r="S24" s="312">
        <f>'고용증대 상시근로자수-2017(장애인적용)'!AM24</f>
        <v>0</v>
      </c>
      <c r="T24" s="313">
        <f>'고용증대 상시근로자수-2017(장애인적용)'!AN24</f>
        <v>0</v>
      </c>
      <c r="U24" s="314">
        <f>'고용증대 상시근로자수-2017(장애인적용)'!AP24</f>
        <v>0</v>
      </c>
      <c r="V24" s="312">
        <f>'고용증대 상시근로자수-2017(장애인적용)'!AQ24</f>
        <v>0</v>
      </c>
      <c r="W24" s="313">
        <f>'고용증대 상시근로자수-2017(장애인적용)'!AR24</f>
        <v>0</v>
      </c>
      <c r="X24" s="314">
        <f>'고용증대 상시근로자수-2017(장애인적용)'!AT24</f>
        <v>0</v>
      </c>
      <c r="Y24" s="312">
        <f>'고용증대 상시근로자수-2017(장애인적용)'!AU24</f>
        <v>0</v>
      </c>
      <c r="Z24" s="313">
        <f>'고용증대 상시근로자수-2017(장애인적용)'!AV24</f>
        <v>0</v>
      </c>
      <c r="AA24" s="314">
        <f>'고용증대 상시근로자수-2017(장애인적용)'!AX24</f>
        <v>0</v>
      </c>
      <c r="AB24" s="312">
        <f>'고용증대 상시근로자수-2017(장애인적용)'!AY24</f>
        <v>0</v>
      </c>
      <c r="AC24" s="313">
        <f>'고용증대 상시근로자수-2017(장애인적용)'!AZ24</f>
        <v>0</v>
      </c>
      <c r="AD24" s="314">
        <f>'고용증대 상시근로자수-2017(장애인적용)'!BB24</f>
        <v>0</v>
      </c>
      <c r="AE24" s="312">
        <f>'고용증대 상시근로자수-2017(장애인적용)'!BC24</f>
        <v>0</v>
      </c>
      <c r="AF24" s="313">
        <f>'고용증대 상시근로자수-2017(장애인적용)'!BD24</f>
        <v>0</v>
      </c>
      <c r="AG24" s="314">
        <f>'고용증대 상시근로자수-2017(장애인적용)'!BF24</f>
        <v>0</v>
      </c>
      <c r="AH24" s="312">
        <f>'고용증대 상시근로자수-2017(장애인적용)'!BG24</f>
        <v>0</v>
      </c>
      <c r="AI24" s="313">
        <f>'고용증대 상시근로자수-2017(장애인적용)'!BH24</f>
        <v>0</v>
      </c>
      <c r="AJ24" s="314">
        <f>'고용증대 상시근로자수-2017(장애인적용)'!BJ24</f>
        <v>0</v>
      </c>
      <c r="AK24" s="312">
        <f>'고용증대 상시근로자수-2017(장애인적용)'!BK24</f>
        <v>0</v>
      </c>
      <c r="AL24" s="313">
        <f>'고용증대 상시근로자수-2017(장애인적용)'!BL24</f>
        <v>0</v>
      </c>
      <c r="AM24" s="314">
        <f>'고용증대 상시근로자수-2017(장애인적용)'!BN24</f>
        <v>0</v>
      </c>
      <c r="AN24" s="312">
        <f>'고용증대 상시근로자수-2017(장애인적용)'!BO24</f>
        <v>0</v>
      </c>
      <c r="AO24" s="313">
        <f>'고용증대 상시근로자수-2017(장애인적용)'!BP24</f>
        <v>0</v>
      </c>
      <c r="AP24" s="314">
        <f>'고용증대 상시근로자수-2017(장애인적용)'!BR24</f>
        <v>0</v>
      </c>
      <c r="AQ24" s="335">
        <f t="shared" si="0"/>
        <v>0</v>
      </c>
      <c r="AR24" s="336">
        <f t="shared" si="1"/>
        <v>0</v>
      </c>
      <c r="AS24" s="342">
        <f>'고용증대 상시근로자수-2017(장애인적용)'!CF24</f>
        <v>0</v>
      </c>
      <c r="AT24" s="343">
        <f>'고용증대 상시근로자수-2017(장애인적용)'!CG24</f>
        <v>0</v>
      </c>
      <c r="AU24" s="340">
        <f t="shared" si="2"/>
        <v>0</v>
      </c>
    </row>
    <row r="25" spans="1:47" hidden="1">
      <c r="A25" s="327">
        <f t="shared" si="4"/>
        <v>21</v>
      </c>
      <c r="B25" s="321">
        <f>'고용증대 상시근로자수-2017(장애인적용)'!C25</f>
        <v>0</v>
      </c>
      <c r="C25" s="322" t="str">
        <f>'고용증대 상시근로자수-2017(장애인적용)'!E25</f>
        <v/>
      </c>
      <c r="D25" s="333" t="str">
        <f>IF('고용증대 상시근로자수-2017(장애인적용)'!I25="","",'고용증대 상시근로자수-2017(장애인적용)'!I25)</f>
        <v/>
      </c>
      <c r="E25" s="333" t="str">
        <f>IF('고용증대 상시근로자수-2017(장애인적용)'!J25="","",'고용증대 상시근로자수-2017(장애인적용)'!J25)</f>
        <v/>
      </c>
      <c r="F25" s="323" t="str">
        <f>'고용증대 상시근로자수-2017(장애인적용)'!H25</f>
        <v/>
      </c>
      <c r="G25" s="324">
        <f>'고용증대 상시근로자수-2017(장애인적용)'!W25</f>
        <v>0</v>
      </c>
      <c r="H25" s="313">
        <f>'고용증대 상시근로자수-2017(장애인적용)'!X25</f>
        <v>0</v>
      </c>
      <c r="I25" s="314">
        <f>'고용증대 상시근로자수-2017(장애인적용)'!Z25</f>
        <v>0</v>
      </c>
      <c r="J25" s="312">
        <f>'고용증대 상시근로자수-2017(장애인적용)'!AA25</f>
        <v>0</v>
      </c>
      <c r="K25" s="313">
        <f>'고용증대 상시근로자수-2017(장애인적용)'!AB25</f>
        <v>0</v>
      </c>
      <c r="L25" s="314">
        <f>'고용증대 상시근로자수-2017(장애인적용)'!AD25</f>
        <v>0</v>
      </c>
      <c r="M25" s="312">
        <f>'고용증대 상시근로자수-2017(장애인적용)'!AE25</f>
        <v>0</v>
      </c>
      <c r="N25" s="313">
        <f>'고용증대 상시근로자수-2017(장애인적용)'!AF25</f>
        <v>0</v>
      </c>
      <c r="O25" s="314">
        <f>'고용증대 상시근로자수-2017(장애인적용)'!AH25</f>
        <v>0</v>
      </c>
      <c r="P25" s="312">
        <f>'고용증대 상시근로자수-2017(장애인적용)'!AI25</f>
        <v>0</v>
      </c>
      <c r="Q25" s="313">
        <f>'고용증대 상시근로자수-2017(장애인적용)'!AJ25</f>
        <v>0</v>
      </c>
      <c r="R25" s="314">
        <f>'고용증대 상시근로자수-2017(장애인적용)'!AL25</f>
        <v>0</v>
      </c>
      <c r="S25" s="312">
        <f>'고용증대 상시근로자수-2017(장애인적용)'!AM25</f>
        <v>0</v>
      </c>
      <c r="T25" s="313">
        <f>'고용증대 상시근로자수-2017(장애인적용)'!AN25</f>
        <v>0</v>
      </c>
      <c r="U25" s="314">
        <f>'고용증대 상시근로자수-2017(장애인적용)'!AP25</f>
        <v>0</v>
      </c>
      <c r="V25" s="312">
        <f>'고용증대 상시근로자수-2017(장애인적용)'!AQ25</f>
        <v>0</v>
      </c>
      <c r="W25" s="313">
        <f>'고용증대 상시근로자수-2017(장애인적용)'!AR25</f>
        <v>0</v>
      </c>
      <c r="X25" s="314">
        <f>'고용증대 상시근로자수-2017(장애인적용)'!AT25</f>
        <v>0</v>
      </c>
      <c r="Y25" s="312">
        <f>'고용증대 상시근로자수-2017(장애인적용)'!AU25</f>
        <v>0</v>
      </c>
      <c r="Z25" s="313">
        <f>'고용증대 상시근로자수-2017(장애인적용)'!AV25</f>
        <v>0</v>
      </c>
      <c r="AA25" s="314">
        <f>'고용증대 상시근로자수-2017(장애인적용)'!AX25</f>
        <v>0</v>
      </c>
      <c r="AB25" s="312">
        <f>'고용증대 상시근로자수-2017(장애인적용)'!AY25</f>
        <v>0</v>
      </c>
      <c r="AC25" s="313">
        <f>'고용증대 상시근로자수-2017(장애인적용)'!AZ25</f>
        <v>0</v>
      </c>
      <c r="AD25" s="314">
        <f>'고용증대 상시근로자수-2017(장애인적용)'!BB25</f>
        <v>0</v>
      </c>
      <c r="AE25" s="312">
        <f>'고용증대 상시근로자수-2017(장애인적용)'!BC25</f>
        <v>0</v>
      </c>
      <c r="AF25" s="313">
        <f>'고용증대 상시근로자수-2017(장애인적용)'!BD25</f>
        <v>0</v>
      </c>
      <c r="AG25" s="314">
        <f>'고용증대 상시근로자수-2017(장애인적용)'!BF25</f>
        <v>0</v>
      </c>
      <c r="AH25" s="312">
        <f>'고용증대 상시근로자수-2017(장애인적용)'!BG25</f>
        <v>0</v>
      </c>
      <c r="AI25" s="313">
        <f>'고용증대 상시근로자수-2017(장애인적용)'!BH25</f>
        <v>0</v>
      </c>
      <c r="AJ25" s="314">
        <f>'고용증대 상시근로자수-2017(장애인적용)'!BJ25</f>
        <v>0</v>
      </c>
      <c r="AK25" s="312">
        <f>'고용증대 상시근로자수-2017(장애인적용)'!BK25</f>
        <v>0</v>
      </c>
      <c r="AL25" s="313">
        <f>'고용증대 상시근로자수-2017(장애인적용)'!BL25</f>
        <v>0</v>
      </c>
      <c r="AM25" s="314">
        <f>'고용증대 상시근로자수-2017(장애인적용)'!BN25</f>
        <v>0</v>
      </c>
      <c r="AN25" s="312">
        <f>'고용증대 상시근로자수-2017(장애인적용)'!BO25</f>
        <v>0</v>
      </c>
      <c r="AO25" s="313">
        <f>'고용증대 상시근로자수-2017(장애인적용)'!BP25</f>
        <v>0</v>
      </c>
      <c r="AP25" s="314">
        <f>'고용증대 상시근로자수-2017(장애인적용)'!BR25</f>
        <v>0</v>
      </c>
      <c r="AQ25" s="335">
        <f t="shared" si="0"/>
        <v>0</v>
      </c>
      <c r="AR25" s="336">
        <f t="shared" si="1"/>
        <v>0</v>
      </c>
      <c r="AS25" s="342">
        <f>'고용증대 상시근로자수-2017(장애인적용)'!CF25</f>
        <v>0</v>
      </c>
      <c r="AT25" s="343">
        <f>'고용증대 상시근로자수-2017(장애인적용)'!CG25</f>
        <v>0</v>
      </c>
      <c r="AU25" s="340">
        <f t="shared" si="2"/>
        <v>0</v>
      </c>
    </row>
    <row r="26" spans="1:47" hidden="1">
      <c r="A26" s="327">
        <f t="shared" si="4"/>
        <v>22</v>
      </c>
      <c r="B26" s="321">
        <f>'고용증대 상시근로자수-2017(장애인적용)'!C26</f>
        <v>0</v>
      </c>
      <c r="C26" s="322" t="str">
        <f>'고용증대 상시근로자수-2017(장애인적용)'!E26</f>
        <v/>
      </c>
      <c r="D26" s="333" t="str">
        <f>IF('고용증대 상시근로자수-2017(장애인적용)'!I26="","",'고용증대 상시근로자수-2017(장애인적용)'!I26)</f>
        <v/>
      </c>
      <c r="E26" s="333" t="str">
        <f>IF('고용증대 상시근로자수-2017(장애인적용)'!J26="","",'고용증대 상시근로자수-2017(장애인적용)'!J26)</f>
        <v/>
      </c>
      <c r="F26" s="323" t="str">
        <f>'고용증대 상시근로자수-2017(장애인적용)'!H26</f>
        <v/>
      </c>
      <c r="G26" s="324">
        <f>'고용증대 상시근로자수-2017(장애인적용)'!W26</f>
        <v>0</v>
      </c>
      <c r="H26" s="313">
        <f>'고용증대 상시근로자수-2017(장애인적용)'!X26</f>
        <v>0</v>
      </c>
      <c r="I26" s="314">
        <f>'고용증대 상시근로자수-2017(장애인적용)'!Z26</f>
        <v>0</v>
      </c>
      <c r="J26" s="312">
        <f>'고용증대 상시근로자수-2017(장애인적용)'!AA26</f>
        <v>0</v>
      </c>
      <c r="K26" s="313">
        <f>'고용증대 상시근로자수-2017(장애인적용)'!AB26</f>
        <v>0</v>
      </c>
      <c r="L26" s="314">
        <f>'고용증대 상시근로자수-2017(장애인적용)'!AD26</f>
        <v>0</v>
      </c>
      <c r="M26" s="312">
        <f>'고용증대 상시근로자수-2017(장애인적용)'!AE26</f>
        <v>0</v>
      </c>
      <c r="N26" s="313">
        <f>'고용증대 상시근로자수-2017(장애인적용)'!AF26</f>
        <v>0</v>
      </c>
      <c r="O26" s="314">
        <f>'고용증대 상시근로자수-2017(장애인적용)'!AH26</f>
        <v>0</v>
      </c>
      <c r="P26" s="312">
        <f>'고용증대 상시근로자수-2017(장애인적용)'!AI26</f>
        <v>0</v>
      </c>
      <c r="Q26" s="313">
        <f>'고용증대 상시근로자수-2017(장애인적용)'!AJ26</f>
        <v>0</v>
      </c>
      <c r="R26" s="314">
        <f>'고용증대 상시근로자수-2017(장애인적용)'!AL26</f>
        <v>0</v>
      </c>
      <c r="S26" s="312">
        <f>'고용증대 상시근로자수-2017(장애인적용)'!AM26</f>
        <v>0</v>
      </c>
      <c r="T26" s="313">
        <f>'고용증대 상시근로자수-2017(장애인적용)'!AN26</f>
        <v>0</v>
      </c>
      <c r="U26" s="314">
        <f>'고용증대 상시근로자수-2017(장애인적용)'!AP26</f>
        <v>0</v>
      </c>
      <c r="V26" s="312">
        <f>'고용증대 상시근로자수-2017(장애인적용)'!AQ26</f>
        <v>0</v>
      </c>
      <c r="W26" s="313">
        <f>'고용증대 상시근로자수-2017(장애인적용)'!AR26</f>
        <v>0</v>
      </c>
      <c r="X26" s="314">
        <f>'고용증대 상시근로자수-2017(장애인적용)'!AT26</f>
        <v>0</v>
      </c>
      <c r="Y26" s="312">
        <f>'고용증대 상시근로자수-2017(장애인적용)'!AU26</f>
        <v>0</v>
      </c>
      <c r="Z26" s="313">
        <f>'고용증대 상시근로자수-2017(장애인적용)'!AV26</f>
        <v>0</v>
      </c>
      <c r="AA26" s="314">
        <f>'고용증대 상시근로자수-2017(장애인적용)'!AX26</f>
        <v>0</v>
      </c>
      <c r="AB26" s="312">
        <f>'고용증대 상시근로자수-2017(장애인적용)'!AY26</f>
        <v>0</v>
      </c>
      <c r="AC26" s="313">
        <f>'고용증대 상시근로자수-2017(장애인적용)'!AZ26</f>
        <v>0</v>
      </c>
      <c r="AD26" s="314">
        <f>'고용증대 상시근로자수-2017(장애인적용)'!BB26</f>
        <v>0</v>
      </c>
      <c r="AE26" s="312">
        <f>'고용증대 상시근로자수-2017(장애인적용)'!BC26</f>
        <v>0</v>
      </c>
      <c r="AF26" s="313">
        <f>'고용증대 상시근로자수-2017(장애인적용)'!BD26</f>
        <v>0</v>
      </c>
      <c r="AG26" s="314">
        <f>'고용증대 상시근로자수-2017(장애인적용)'!BF26</f>
        <v>0</v>
      </c>
      <c r="AH26" s="312">
        <f>'고용증대 상시근로자수-2017(장애인적용)'!BG26</f>
        <v>0</v>
      </c>
      <c r="AI26" s="313">
        <f>'고용증대 상시근로자수-2017(장애인적용)'!BH26</f>
        <v>0</v>
      </c>
      <c r="AJ26" s="314">
        <f>'고용증대 상시근로자수-2017(장애인적용)'!BJ26</f>
        <v>0</v>
      </c>
      <c r="AK26" s="312">
        <f>'고용증대 상시근로자수-2017(장애인적용)'!BK26</f>
        <v>0</v>
      </c>
      <c r="AL26" s="313">
        <f>'고용증대 상시근로자수-2017(장애인적용)'!BL26</f>
        <v>0</v>
      </c>
      <c r="AM26" s="314">
        <f>'고용증대 상시근로자수-2017(장애인적용)'!BN26</f>
        <v>0</v>
      </c>
      <c r="AN26" s="312">
        <f>'고용증대 상시근로자수-2017(장애인적용)'!BO26</f>
        <v>0</v>
      </c>
      <c r="AO26" s="313">
        <f>'고용증대 상시근로자수-2017(장애인적용)'!BP26</f>
        <v>0</v>
      </c>
      <c r="AP26" s="314">
        <f>'고용증대 상시근로자수-2017(장애인적용)'!BR26</f>
        <v>0</v>
      </c>
      <c r="AQ26" s="335">
        <f t="shared" si="0"/>
        <v>0</v>
      </c>
      <c r="AR26" s="336">
        <f t="shared" si="1"/>
        <v>0</v>
      </c>
      <c r="AS26" s="342">
        <f>'고용증대 상시근로자수-2017(장애인적용)'!CF26</f>
        <v>0</v>
      </c>
      <c r="AT26" s="343">
        <f>'고용증대 상시근로자수-2017(장애인적용)'!CG26</f>
        <v>0</v>
      </c>
      <c r="AU26" s="340">
        <f t="shared" si="2"/>
        <v>0</v>
      </c>
    </row>
    <row r="27" spans="1:47" hidden="1">
      <c r="A27" s="327">
        <f t="shared" si="4"/>
        <v>23</v>
      </c>
      <c r="B27" s="321">
        <f>'고용증대 상시근로자수-2017(장애인적용)'!C27</f>
        <v>0</v>
      </c>
      <c r="C27" s="322" t="str">
        <f>'고용증대 상시근로자수-2017(장애인적용)'!E27</f>
        <v/>
      </c>
      <c r="D27" s="333" t="str">
        <f>IF('고용증대 상시근로자수-2017(장애인적용)'!I27="","",'고용증대 상시근로자수-2017(장애인적용)'!I27)</f>
        <v/>
      </c>
      <c r="E27" s="333" t="str">
        <f>IF('고용증대 상시근로자수-2017(장애인적용)'!J27="","",'고용증대 상시근로자수-2017(장애인적용)'!J27)</f>
        <v/>
      </c>
      <c r="F27" s="323" t="str">
        <f>'고용증대 상시근로자수-2017(장애인적용)'!H27</f>
        <v/>
      </c>
      <c r="G27" s="324">
        <f>'고용증대 상시근로자수-2017(장애인적용)'!W27</f>
        <v>0</v>
      </c>
      <c r="H27" s="313">
        <f>'고용증대 상시근로자수-2017(장애인적용)'!X27</f>
        <v>0</v>
      </c>
      <c r="I27" s="314">
        <f>'고용증대 상시근로자수-2017(장애인적용)'!Z27</f>
        <v>0</v>
      </c>
      <c r="J27" s="312">
        <f>'고용증대 상시근로자수-2017(장애인적용)'!AA27</f>
        <v>0</v>
      </c>
      <c r="K27" s="313">
        <f>'고용증대 상시근로자수-2017(장애인적용)'!AB27</f>
        <v>0</v>
      </c>
      <c r="L27" s="314">
        <f>'고용증대 상시근로자수-2017(장애인적용)'!AD27</f>
        <v>0</v>
      </c>
      <c r="M27" s="312">
        <f>'고용증대 상시근로자수-2017(장애인적용)'!AE27</f>
        <v>0</v>
      </c>
      <c r="N27" s="313">
        <f>'고용증대 상시근로자수-2017(장애인적용)'!AF27</f>
        <v>0</v>
      </c>
      <c r="O27" s="314">
        <f>'고용증대 상시근로자수-2017(장애인적용)'!AH27</f>
        <v>0</v>
      </c>
      <c r="P27" s="312">
        <f>'고용증대 상시근로자수-2017(장애인적용)'!AI27</f>
        <v>0</v>
      </c>
      <c r="Q27" s="313">
        <f>'고용증대 상시근로자수-2017(장애인적용)'!AJ27</f>
        <v>0</v>
      </c>
      <c r="R27" s="314">
        <f>'고용증대 상시근로자수-2017(장애인적용)'!AL27</f>
        <v>0</v>
      </c>
      <c r="S27" s="312">
        <f>'고용증대 상시근로자수-2017(장애인적용)'!AM27</f>
        <v>0</v>
      </c>
      <c r="T27" s="313">
        <f>'고용증대 상시근로자수-2017(장애인적용)'!AN27</f>
        <v>0</v>
      </c>
      <c r="U27" s="314">
        <f>'고용증대 상시근로자수-2017(장애인적용)'!AP27</f>
        <v>0</v>
      </c>
      <c r="V27" s="312">
        <f>'고용증대 상시근로자수-2017(장애인적용)'!AQ27</f>
        <v>0</v>
      </c>
      <c r="W27" s="313">
        <f>'고용증대 상시근로자수-2017(장애인적용)'!AR27</f>
        <v>0</v>
      </c>
      <c r="X27" s="314">
        <f>'고용증대 상시근로자수-2017(장애인적용)'!AT27</f>
        <v>0</v>
      </c>
      <c r="Y27" s="312">
        <f>'고용증대 상시근로자수-2017(장애인적용)'!AU27</f>
        <v>0</v>
      </c>
      <c r="Z27" s="313">
        <f>'고용증대 상시근로자수-2017(장애인적용)'!AV27</f>
        <v>0</v>
      </c>
      <c r="AA27" s="314">
        <f>'고용증대 상시근로자수-2017(장애인적용)'!AX27</f>
        <v>0</v>
      </c>
      <c r="AB27" s="312">
        <f>'고용증대 상시근로자수-2017(장애인적용)'!AY27</f>
        <v>0</v>
      </c>
      <c r="AC27" s="313">
        <f>'고용증대 상시근로자수-2017(장애인적용)'!AZ27</f>
        <v>0</v>
      </c>
      <c r="AD27" s="314">
        <f>'고용증대 상시근로자수-2017(장애인적용)'!BB27</f>
        <v>0</v>
      </c>
      <c r="AE27" s="312">
        <f>'고용증대 상시근로자수-2017(장애인적용)'!BC27</f>
        <v>0</v>
      </c>
      <c r="AF27" s="313">
        <f>'고용증대 상시근로자수-2017(장애인적용)'!BD27</f>
        <v>0</v>
      </c>
      <c r="AG27" s="314">
        <f>'고용증대 상시근로자수-2017(장애인적용)'!BF27</f>
        <v>0</v>
      </c>
      <c r="AH27" s="312">
        <f>'고용증대 상시근로자수-2017(장애인적용)'!BG27</f>
        <v>0</v>
      </c>
      <c r="AI27" s="313">
        <f>'고용증대 상시근로자수-2017(장애인적용)'!BH27</f>
        <v>0</v>
      </c>
      <c r="AJ27" s="314">
        <f>'고용증대 상시근로자수-2017(장애인적용)'!BJ27</f>
        <v>0</v>
      </c>
      <c r="AK27" s="312">
        <f>'고용증대 상시근로자수-2017(장애인적용)'!BK27</f>
        <v>0</v>
      </c>
      <c r="AL27" s="313">
        <f>'고용증대 상시근로자수-2017(장애인적용)'!BL27</f>
        <v>0</v>
      </c>
      <c r="AM27" s="314">
        <f>'고용증대 상시근로자수-2017(장애인적용)'!BN27</f>
        <v>0</v>
      </c>
      <c r="AN27" s="312">
        <f>'고용증대 상시근로자수-2017(장애인적용)'!BO27</f>
        <v>0</v>
      </c>
      <c r="AO27" s="313">
        <f>'고용증대 상시근로자수-2017(장애인적용)'!BP27</f>
        <v>0</v>
      </c>
      <c r="AP27" s="314">
        <f>'고용증대 상시근로자수-2017(장애인적용)'!BR27</f>
        <v>0</v>
      </c>
      <c r="AQ27" s="335">
        <f t="shared" si="0"/>
        <v>0</v>
      </c>
      <c r="AR27" s="336">
        <f t="shared" si="1"/>
        <v>0</v>
      </c>
      <c r="AS27" s="342">
        <f>'고용증대 상시근로자수-2017(장애인적용)'!CF27</f>
        <v>0</v>
      </c>
      <c r="AT27" s="343">
        <f>'고용증대 상시근로자수-2017(장애인적용)'!CG27</f>
        <v>0</v>
      </c>
      <c r="AU27" s="340">
        <f t="shared" si="2"/>
        <v>0</v>
      </c>
    </row>
    <row r="28" spans="1:47" hidden="1">
      <c r="A28" s="327">
        <f t="shared" si="4"/>
        <v>24</v>
      </c>
      <c r="B28" s="321">
        <f>'고용증대 상시근로자수-2017(장애인적용)'!C28</f>
        <v>0</v>
      </c>
      <c r="C28" s="322" t="str">
        <f>'고용증대 상시근로자수-2017(장애인적용)'!E28</f>
        <v/>
      </c>
      <c r="D28" s="333" t="str">
        <f>IF('고용증대 상시근로자수-2017(장애인적용)'!I28="","",'고용증대 상시근로자수-2017(장애인적용)'!I28)</f>
        <v/>
      </c>
      <c r="E28" s="333" t="str">
        <f>IF('고용증대 상시근로자수-2017(장애인적용)'!J28="","",'고용증대 상시근로자수-2017(장애인적용)'!J28)</f>
        <v/>
      </c>
      <c r="F28" s="323" t="str">
        <f>'고용증대 상시근로자수-2017(장애인적용)'!H28</f>
        <v/>
      </c>
      <c r="G28" s="324">
        <f>'고용증대 상시근로자수-2017(장애인적용)'!W28</f>
        <v>0</v>
      </c>
      <c r="H28" s="313">
        <f>'고용증대 상시근로자수-2017(장애인적용)'!X28</f>
        <v>0</v>
      </c>
      <c r="I28" s="314">
        <f>'고용증대 상시근로자수-2017(장애인적용)'!Z28</f>
        <v>0</v>
      </c>
      <c r="J28" s="312">
        <f>'고용증대 상시근로자수-2017(장애인적용)'!AA28</f>
        <v>0</v>
      </c>
      <c r="K28" s="313">
        <f>'고용증대 상시근로자수-2017(장애인적용)'!AB28</f>
        <v>0</v>
      </c>
      <c r="L28" s="314">
        <f>'고용증대 상시근로자수-2017(장애인적용)'!AD28</f>
        <v>0</v>
      </c>
      <c r="M28" s="312">
        <f>'고용증대 상시근로자수-2017(장애인적용)'!AE28</f>
        <v>0</v>
      </c>
      <c r="N28" s="313">
        <f>'고용증대 상시근로자수-2017(장애인적용)'!AF28</f>
        <v>0</v>
      </c>
      <c r="O28" s="314">
        <f>'고용증대 상시근로자수-2017(장애인적용)'!AH28</f>
        <v>0</v>
      </c>
      <c r="P28" s="312">
        <f>'고용증대 상시근로자수-2017(장애인적용)'!AI28</f>
        <v>0</v>
      </c>
      <c r="Q28" s="313">
        <f>'고용증대 상시근로자수-2017(장애인적용)'!AJ28</f>
        <v>0</v>
      </c>
      <c r="R28" s="314">
        <f>'고용증대 상시근로자수-2017(장애인적용)'!AL28</f>
        <v>0</v>
      </c>
      <c r="S28" s="312">
        <f>'고용증대 상시근로자수-2017(장애인적용)'!AM28</f>
        <v>0</v>
      </c>
      <c r="T28" s="313">
        <f>'고용증대 상시근로자수-2017(장애인적용)'!AN28</f>
        <v>0</v>
      </c>
      <c r="U28" s="314">
        <f>'고용증대 상시근로자수-2017(장애인적용)'!AP28</f>
        <v>0</v>
      </c>
      <c r="V28" s="312">
        <f>'고용증대 상시근로자수-2017(장애인적용)'!AQ28</f>
        <v>0</v>
      </c>
      <c r="W28" s="313">
        <f>'고용증대 상시근로자수-2017(장애인적용)'!AR28</f>
        <v>0</v>
      </c>
      <c r="X28" s="314">
        <f>'고용증대 상시근로자수-2017(장애인적용)'!AT28</f>
        <v>0</v>
      </c>
      <c r="Y28" s="312">
        <f>'고용증대 상시근로자수-2017(장애인적용)'!AU28</f>
        <v>0</v>
      </c>
      <c r="Z28" s="313">
        <f>'고용증대 상시근로자수-2017(장애인적용)'!AV28</f>
        <v>0</v>
      </c>
      <c r="AA28" s="314">
        <f>'고용증대 상시근로자수-2017(장애인적용)'!AX28</f>
        <v>0</v>
      </c>
      <c r="AB28" s="312">
        <f>'고용증대 상시근로자수-2017(장애인적용)'!AY28</f>
        <v>0</v>
      </c>
      <c r="AC28" s="313">
        <f>'고용증대 상시근로자수-2017(장애인적용)'!AZ28</f>
        <v>0</v>
      </c>
      <c r="AD28" s="314">
        <f>'고용증대 상시근로자수-2017(장애인적용)'!BB28</f>
        <v>0</v>
      </c>
      <c r="AE28" s="312">
        <f>'고용증대 상시근로자수-2017(장애인적용)'!BC28</f>
        <v>0</v>
      </c>
      <c r="AF28" s="313">
        <f>'고용증대 상시근로자수-2017(장애인적용)'!BD28</f>
        <v>0</v>
      </c>
      <c r="AG28" s="314">
        <f>'고용증대 상시근로자수-2017(장애인적용)'!BF28</f>
        <v>0</v>
      </c>
      <c r="AH28" s="312">
        <f>'고용증대 상시근로자수-2017(장애인적용)'!BG28</f>
        <v>0</v>
      </c>
      <c r="AI28" s="313">
        <f>'고용증대 상시근로자수-2017(장애인적용)'!BH28</f>
        <v>0</v>
      </c>
      <c r="AJ28" s="314">
        <f>'고용증대 상시근로자수-2017(장애인적용)'!BJ28</f>
        <v>0</v>
      </c>
      <c r="AK28" s="312">
        <f>'고용증대 상시근로자수-2017(장애인적용)'!BK28</f>
        <v>0</v>
      </c>
      <c r="AL28" s="313">
        <f>'고용증대 상시근로자수-2017(장애인적용)'!BL28</f>
        <v>0</v>
      </c>
      <c r="AM28" s="314">
        <f>'고용증대 상시근로자수-2017(장애인적용)'!BN28</f>
        <v>0</v>
      </c>
      <c r="AN28" s="312">
        <f>'고용증대 상시근로자수-2017(장애인적용)'!BO28</f>
        <v>0</v>
      </c>
      <c r="AO28" s="313">
        <f>'고용증대 상시근로자수-2017(장애인적용)'!BP28</f>
        <v>0</v>
      </c>
      <c r="AP28" s="314">
        <f>'고용증대 상시근로자수-2017(장애인적용)'!BR28</f>
        <v>0</v>
      </c>
      <c r="AQ28" s="335">
        <f t="shared" si="0"/>
        <v>0</v>
      </c>
      <c r="AR28" s="336">
        <f t="shared" si="1"/>
        <v>0</v>
      </c>
      <c r="AS28" s="342">
        <f>'고용증대 상시근로자수-2017(장애인적용)'!CF28</f>
        <v>0</v>
      </c>
      <c r="AT28" s="343">
        <f>'고용증대 상시근로자수-2017(장애인적용)'!CG28</f>
        <v>0</v>
      </c>
      <c r="AU28" s="340">
        <f t="shared" si="2"/>
        <v>0</v>
      </c>
    </row>
    <row r="29" spans="1:47" hidden="1">
      <c r="A29" s="327">
        <f t="shared" si="4"/>
        <v>25</v>
      </c>
      <c r="B29" s="321">
        <f>'고용증대 상시근로자수-2017(장애인적용)'!C29</f>
        <v>0</v>
      </c>
      <c r="C29" s="322" t="str">
        <f>'고용증대 상시근로자수-2017(장애인적용)'!E29</f>
        <v/>
      </c>
      <c r="D29" s="333" t="str">
        <f>IF('고용증대 상시근로자수-2017(장애인적용)'!I29="","",'고용증대 상시근로자수-2017(장애인적용)'!I29)</f>
        <v/>
      </c>
      <c r="E29" s="333" t="str">
        <f>IF('고용증대 상시근로자수-2017(장애인적용)'!J29="","",'고용증대 상시근로자수-2017(장애인적용)'!J29)</f>
        <v/>
      </c>
      <c r="F29" s="323" t="str">
        <f>'고용증대 상시근로자수-2017(장애인적용)'!H29</f>
        <v/>
      </c>
      <c r="G29" s="324">
        <f>'고용증대 상시근로자수-2017(장애인적용)'!W29</f>
        <v>0</v>
      </c>
      <c r="H29" s="313">
        <f>'고용증대 상시근로자수-2017(장애인적용)'!X29</f>
        <v>0</v>
      </c>
      <c r="I29" s="314">
        <f>'고용증대 상시근로자수-2017(장애인적용)'!Z29</f>
        <v>0</v>
      </c>
      <c r="J29" s="312">
        <f>'고용증대 상시근로자수-2017(장애인적용)'!AA29</f>
        <v>0</v>
      </c>
      <c r="K29" s="313">
        <f>'고용증대 상시근로자수-2017(장애인적용)'!AB29</f>
        <v>0</v>
      </c>
      <c r="L29" s="314">
        <f>'고용증대 상시근로자수-2017(장애인적용)'!AD29</f>
        <v>0</v>
      </c>
      <c r="M29" s="312">
        <f>'고용증대 상시근로자수-2017(장애인적용)'!AE29</f>
        <v>0</v>
      </c>
      <c r="N29" s="313">
        <f>'고용증대 상시근로자수-2017(장애인적용)'!AF29</f>
        <v>0</v>
      </c>
      <c r="O29" s="314">
        <f>'고용증대 상시근로자수-2017(장애인적용)'!AH29</f>
        <v>0</v>
      </c>
      <c r="P29" s="312">
        <f>'고용증대 상시근로자수-2017(장애인적용)'!AI29</f>
        <v>0</v>
      </c>
      <c r="Q29" s="313">
        <f>'고용증대 상시근로자수-2017(장애인적용)'!AJ29</f>
        <v>0</v>
      </c>
      <c r="R29" s="314">
        <f>'고용증대 상시근로자수-2017(장애인적용)'!AL29</f>
        <v>0</v>
      </c>
      <c r="S29" s="312">
        <f>'고용증대 상시근로자수-2017(장애인적용)'!AM29</f>
        <v>0</v>
      </c>
      <c r="T29" s="313">
        <f>'고용증대 상시근로자수-2017(장애인적용)'!AN29</f>
        <v>0</v>
      </c>
      <c r="U29" s="314">
        <f>'고용증대 상시근로자수-2017(장애인적용)'!AP29</f>
        <v>0</v>
      </c>
      <c r="V29" s="312">
        <f>'고용증대 상시근로자수-2017(장애인적용)'!AQ29</f>
        <v>0</v>
      </c>
      <c r="W29" s="313">
        <f>'고용증대 상시근로자수-2017(장애인적용)'!AR29</f>
        <v>0</v>
      </c>
      <c r="X29" s="314">
        <f>'고용증대 상시근로자수-2017(장애인적용)'!AT29</f>
        <v>0</v>
      </c>
      <c r="Y29" s="312">
        <f>'고용증대 상시근로자수-2017(장애인적용)'!AU29</f>
        <v>0</v>
      </c>
      <c r="Z29" s="313">
        <f>'고용증대 상시근로자수-2017(장애인적용)'!AV29</f>
        <v>0</v>
      </c>
      <c r="AA29" s="314">
        <f>'고용증대 상시근로자수-2017(장애인적용)'!AX29</f>
        <v>0</v>
      </c>
      <c r="AB29" s="312">
        <f>'고용증대 상시근로자수-2017(장애인적용)'!AY29</f>
        <v>0</v>
      </c>
      <c r="AC29" s="313">
        <f>'고용증대 상시근로자수-2017(장애인적용)'!AZ29</f>
        <v>0</v>
      </c>
      <c r="AD29" s="314">
        <f>'고용증대 상시근로자수-2017(장애인적용)'!BB29</f>
        <v>0</v>
      </c>
      <c r="AE29" s="312">
        <f>'고용증대 상시근로자수-2017(장애인적용)'!BC29</f>
        <v>0</v>
      </c>
      <c r="AF29" s="313">
        <f>'고용증대 상시근로자수-2017(장애인적용)'!BD29</f>
        <v>0</v>
      </c>
      <c r="AG29" s="314">
        <f>'고용증대 상시근로자수-2017(장애인적용)'!BF29</f>
        <v>0</v>
      </c>
      <c r="AH29" s="312">
        <f>'고용증대 상시근로자수-2017(장애인적용)'!BG29</f>
        <v>0</v>
      </c>
      <c r="AI29" s="313">
        <f>'고용증대 상시근로자수-2017(장애인적용)'!BH29</f>
        <v>0</v>
      </c>
      <c r="AJ29" s="314">
        <f>'고용증대 상시근로자수-2017(장애인적용)'!BJ29</f>
        <v>0</v>
      </c>
      <c r="AK29" s="312">
        <f>'고용증대 상시근로자수-2017(장애인적용)'!BK29</f>
        <v>0</v>
      </c>
      <c r="AL29" s="313">
        <f>'고용증대 상시근로자수-2017(장애인적용)'!BL29</f>
        <v>0</v>
      </c>
      <c r="AM29" s="314">
        <f>'고용증대 상시근로자수-2017(장애인적용)'!BN29</f>
        <v>0</v>
      </c>
      <c r="AN29" s="312">
        <f>'고용증대 상시근로자수-2017(장애인적용)'!BO29</f>
        <v>0</v>
      </c>
      <c r="AO29" s="313">
        <f>'고용증대 상시근로자수-2017(장애인적용)'!BP29</f>
        <v>0</v>
      </c>
      <c r="AP29" s="314">
        <f>'고용증대 상시근로자수-2017(장애인적용)'!BR29</f>
        <v>0</v>
      </c>
      <c r="AQ29" s="335">
        <f t="shared" si="0"/>
        <v>0</v>
      </c>
      <c r="AR29" s="336">
        <f t="shared" si="1"/>
        <v>0</v>
      </c>
      <c r="AS29" s="342">
        <f>'고용증대 상시근로자수-2017(장애인적용)'!CF29</f>
        <v>0</v>
      </c>
      <c r="AT29" s="343">
        <f>'고용증대 상시근로자수-2017(장애인적용)'!CG29</f>
        <v>0</v>
      </c>
      <c r="AU29" s="340">
        <f t="shared" si="2"/>
        <v>0</v>
      </c>
    </row>
    <row r="30" spans="1:47" hidden="1">
      <c r="A30" s="327">
        <f t="shared" si="4"/>
        <v>26</v>
      </c>
      <c r="B30" s="321">
        <f>'고용증대 상시근로자수-2017(장애인적용)'!C30</f>
        <v>0</v>
      </c>
      <c r="C30" s="322" t="str">
        <f>'고용증대 상시근로자수-2017(장애인적용)'!E30</f>
        <v/>
      </c>
      <c r="D30" s="333" t="str">
        <f>IF('고용증대 상시근로자수-2017(장애인적용)'!I30="","",'고용증대 상시근로자수-2017(장애인적용)'!I30)</f>
        <v/>
      </c>
      <c r="E30" s="333" t="str">
        <f>IF('고용증대 상시근로자수-2017(장애인적용)'!J30="","",'고용증대 상시근로자수-2017(장애인적용)'!J30)</f>
        <v/>
      </c>
      <c r="F30" s="323" t="str">
        <f>'고용증대 상시근로자수-2017(장애인적용)'!H30</f>
        <v/>
      </c>
      <c r="G30" s="324">
        <f>'고용증대 상시근로자수-2017(장애인적용)'!W30</f>
        <v>0</v>
      </c>
      <c r="H30" s="313">
        <f>'고용증대 상시근로자수-2017(장애인적용)'!X30</f>
        <v>0</v>
      </c>
      <c r="I30" s="314">
        <f>'고용증대 상시근로자수-2017(장애인적용)'!Z30</f>
        <v>0</v>
      </c>
      <c r="J30" s="312">
        <f>'고용증대 상시근로자수-2017(장애인적용)'!AA30</f>
        <v>0</v>
      </c>
      <c r="K30" s="313">
        <f>'고용증대 상시근로자수-2017(장애인적용)'!AB30</f>
        <v>0</v>
      </c>
      <c r="L30" s="314">
        <f>'고용증대 상시근로자수-2017(장애인적용)'!AD30</f>
        <v>0</v>
      </c>
      <c r="M30" s="312">
        <f>'고용증대 상시근로자수-2017(장애인적용)'!AE30</f>
        <v>0</v>
      </c>
      <c r="N30" s="313">
        <f>'고용증대 상시근로자수-2017(장애인적용)'!AF30</f>
        <v>0</v>
      </c>
      <c r="O30" s="314">
        <f>'고용증대 상시근로자수-2017(장애인적용)'!AH30</f>
        <v>0</v>
      </c>
      <c r="P30" s="312">
        <f>'고용증대 상시근로자수-2017(장애인적용)'!AI30</f>
        <v>0</v>
      </c>
      <c r="Q30" s="313">
        <f>'고용증대 상시근로자수-2017(장애인적용)'!AJ30</f>
        <v>0</v>
      </c>
      <c r="R30" s="314">
        <f>'고용증대 상시근로자수-2017(장애인적용)'!AL30</f>
        <v>0</v>
      </c>
      <c r="S30" s="312">
        <f>'고용증대 상시근로자수-2017(장애인적용)'!AM30</f>
        <v>0</v>
      </c>
      <c r="T30" s="313">
        <f>'고용증대 상시근로자수-2017(장애인적용)'!AN30</f>
        <v>0</v>
      </c>
      <c r="U30" s="314">
        <f>'고용증대 상시근로자수-2017(장애인적용)'!AP30</f>
        <v>0</v>
      </c>
      <c r="V30" s="312">
        <f>'고용증대 상시근로자수-2017(장애인적용)'!AQ30</f>
        <v>0</v>
      </c>
      <c r="W30" s="313">
        <f>'고용증대 상시근로자수-2017(장애인적용)'!AR30</f>
        <v>0</v>
      </c>
      <c r="X30" s="314">
        <f>'고용증대 상시근로자수-2017(장애인적용)'!AT30</f>
        <v>0</v>
      </c>
      <c r="Y30" s="312">
        <f>'고용증대 상시근로자수-2017(장애인적용)'!AU30</f>
        <v>0</v>
      </c>
      <c r="Z30" s="313">
        <f>'고용증대 상시근로자수-2017(장애인적용)'!AV30</f>
        <v>0</v>
      </c>
      <c r="AA30" s="314">
        <f>'고용증대 상시근로자수-2017(장애인적용)'!AX30</f>
        <v>0</v>
      </c>
      <c r="AB30" s="312">
        <f>'고용증대 상시근로자수-2017(장애인적용)'!AY30</f>
        <v>0</v>
      </c>
      <c r="AC30" s="313">
        <f>'고용증대 상시근로자수-2017(장애인적용)'!AZ30</f>
        <v>0</v>
      </c>
      <c r="AD30" s="314">
        <f>'고용증대 상시근로자수-2017(장애인적용)'!BB30</f>
        <v>0</v>
      </c>
      <c r="AE30" s="312">
        <f>'고용증대 상시근로자수-2017(장애인적용)'!BC30</f>
        <v>0</v>
      </c>
      <c r="AF30" s="313">
        <f>'고용증대 상시근로자수-2017(장애인적용)'!BD30</f>
        <v>0</v>
      </c>
      <c r="AG30" s="314">
        <f>'고용증대 상시근로자수-2017(장애인적용)'!BF30</f>
        <v>0</v>
      </c>
      <c r="AH30" s="312">
        <f>'고용증대 상시근로자수-2017(장애인적용)'!BG30</f>
        <v>0</v>
      </c>
      <c r="AI30" s="313">
        <f>'고용증대 상시근로자수-2017(장애인적용)'!BH30</f>
        <v>0</v>
      </c>
      <c r="AJ30" s="314">
        <f>'고용증대 상시근로자수-2017(장애인적용)'!BJ30</f>
        <v>0</v>
      </c>
      <c r="AK30" s="312">
        <f>'고용증대 상시근로자수-2017(장애인적용)'!BK30</f>
        <v>0</v>
      </c>
      <c r="AL30" s="313">
        <f>'고용증대 상시근로자수-2017(장애인적용)'!BL30</f>
        <v>0</v>
      </c>
      <c r="AM30" s="314">
        <f>'고용증대 상시근로자수-2017(장애인적용)'!BN30</f>
        <v>0</v>
      </c>
      <c r="AN30" s="312">
        <f>'고용증대 상시근로자수-2017(장애인적용)'!BO30</f>
        <v>0</v>
      </c>
      <c r="AO30" s="313">
        <f>'고용증대 상시근로자수-2017(장애인적용)'!BP30</f>
        <v>0</v>
      </c>
      <c r="AP30" s="314">
        <f>'고용증대 상시근로자수-2017(장애인적용)'!BR30</f>
        <v>0</v>
      </c>
      <c r="AQ30" s="335">
        <f t="shared" si="0"/>
        <v>0</v>
      </c>
      <c r="AR30" s="336">
        <f t="shared" si="1"/>
        <v>0</v>
      </c>
      <c r="AS30" s="342">
        <f>'고용증대 상시근로자수-2017(장애인적용)'!CF30</f>
        <v>0</v>
      </c>
      <c r="AT30" s="343">
        <f>'고용증대 상시근로자수-2017(장애인적용)'!CG30</f>
        <v>0</v>
      </c>
      <c r="AU30" s="340">
        <f t="shared" si="2"/>
        <v>0</v>
      </c>
    </row>
    <row r="31" spans="1:47" hidden="1">
      <c r="A31" s="327">
        <f t="shared" si="4"/>
        <v>27</v>
      </c>
      <c r="B31" s="321">
        <f>'고용증대 상시근로자수-2017(장애인적용)'!C31</f>
        <v>0</v>
      </c>
      <c r="C31" s="322" t="str">
        <f>'고용증대 상시근로자수-2017(장애인적용)'!E31</f>
        <v/>
      </c>
      <c r="D31" s="333" t="str">
        <f>IF('고용증대 상시근로자수-2017(장애인적용)'!I31="","",'고용증대 상시근로자수-2017(장애인적용)'!I31)</f>
        <v/>
      </c>
      <c r="E31" s="333" t="str">
        <f>IF('고용증대 상시근로자수-2017(장애인적용)'!J31="","",'고용증대 상시근로자수-2017(장애인적용)'!J31)</f>
        <v/>
      </c>
      <c r="F31" s="323" t="str">
        <f>'고용증대 상시근로자수-2017(장애인적용)'!H31</f>
        <v/>
      </c>
      <c r="G31" s="324">
        <f>'고용증대 상시근로자수-2017(장애인적용)'!W31</f>
        <v>0</v>
      </c>
      <c r="H31" s="313">
        <f>'고용증대 상시근로자수-2017(장애인적용)'!X31</f>
        <v>0</v>
      </c>
      <c r="I31" s="314">
        <f>'고용증대 상시근로자수-2017(장애인적용)'!Z31</f>
        <v>0</v>
      </c>
      <c r="J31" s="312">
        <f>'고용증대 상시근로자수-2017(장애인적용)'!AA31</f>
        <v>0</v>
      </c>
      <c r="K31" s="313">
        <f>'고용증대 상시근로자수-2017(장애인적용)'!AB31</f>
        <v>0</v>
      </c>
      <c r="L31" s="314">
        <f>'고용증대 상시근로자수-2017(장애인적용)'!AD31</f>
        <v>0</v>
      </c>
      <c r="M31" s="312">
        <f>'고용증대 상시근로자수-2017(장애인적용)'!AE31</f>
        <v>0</v>
      </c>
      <c r="N31" s="313">
        <f>'고용증대 상시근로자수-2017(장애인적용)'!AF31</f>
        <v>0</v>
      </c>
      <c r="O31" s="314">
        <f>'고용증대 상시근로자수-2017(장애인적용)'!AH31</f>
        <v>0</v>
      </c>
      <c r="P31" s="312">
        <f>'고용증대 상시근로자수-2017(장애인적용)'!AI31</f>
        <v>0</v>
      </c>
      <c r="Q31" s="313">
        <f>'고용증대 상시근로자수-2017(장애인적용)'!AJ31</f>
        <v>0</v>
      </c>
      <c r="R31" s="314">
        <f>'고용증대 상시근로자수-2017(장애인적용)'!AL31</f>
        <v>0</v>
      </c>
      <c r="S31" s="312">
        <f>'고용증대 상시근로자수-2017(장애인적용)'!AM31</f>
        <v>0</v>
      </c>
      <c r="T31" s="313">
        <f>'고용증대 상시근로자수-2017(장애인적용)'!AN31</f>
        <v>0</v>
      </c>
      <c r="U31" s="314">
        <f>'고용증대 상시근로자수-2017(장애인적용)'!AP31</f>
        <v>0</v>
      </c>
      <c r="V31" s="312">
        <f>'고용증대 상시근로자수-2017(장애인적용)'!AQ31</f>
        <v>0</v>
      </c>
      <c r="W31" s="313">
        <f>'고용증대 상시근로자수-2017(장애인적용)'!AR31</f>
        <v>0</v>
      </c>
      <c r="X31" s="314">
        <f>'고용증대 상시근로자수-2017(장애인적용)'!AT31</f>
        <v>0</v>
      </c>
      <c r="Y31" s="312">
        <f>'고용증대 상시근로자수-2017(장애인적용)'!AU31</f>
        <v>0</v>
      </c>
      <c r="Z31" s="313">
        <f>'고용증대 상시근로자수-2017(장애인적용)'!AV31</f>
        <v>0</v>
      </c>
      <c r="AA31" s="314">
        <f>'고용증대 상시근로자수-2017(장애인적용)'!AX31</f>
        <v>0</v>
      </c>
      <c r="AB31" s="312">
        <f>'고용증대 상시근로자수-2017(장애인적용)'!AY31</f>
        <v>0</v>
      </c>
      <c r="AC31" s="313">
        <f>'고용증대 상시근로자수-2017(장애인적용)'!AZ31</f>
        <v>0</v>
      </c>
      <c r="AD31" s="314">
        <f>'고용증대 상시근로자수-2017(장애인적용)'!BB31</f>
        <v>0</v>
      </c>
      <c r="AE31" s="312">
        <f>'고용증대 상시근로자수-2017(장애인적용)'!BC31</f>
        <v>0</v>
      </c>
      <c r="AF31" s="313">
        <f>'고용증대 상시근로자수-2017(장애인적용)'!BD31</f>
        <v>0</v>
      </c>
      <c r="AG31" s="314">
        <f>'고용증대 상시근로자수-2017(장애인적용)'!BF31</f>
        <v>0</v>
      </c>
      <c r="AH31" s="312">
        <f>'고용증대 상시근로자수-2017(장애인적용)'!BG31</f>
        <v>0</v>
      </c>
      <c r="AI31" s="313">
        <f>'고용증대 상시근로자수-2017(장애인적용)'!BH31</f>
        <v>0</v>
      </c>
      <c r="AJ31" s="314">
        <f>'고용증대 상시근로자수-2017(장애인적용)'!BJ31</f>
        <v>0</v>
      </c>
      <c r="AK31" s="312">
        <f>'고용증대 상시근로자수-2017(장애인적용)'!BK31</f>
        <v>0</v>
      </c>
      <c r="AL31" s="313">
        <f>'고용증대 상시근로자수-2017(장애인적용)'!BL31</f>
        <v>0</v>
      </c>
      <c r="AM31" s="314">
        <f>'고용증대 상시근로자수-2017(장애인적용)'!BN31</f>
        <v>0</v>
      </c>
      <c r="AN31" s="312">
        <f>'고용증대 상시근로자수-2017(장애인적용)'!BO31</f>
        <v>0</v>
      </c>
      <c r="AO31" s="313">
        <f>'고용증대 상시근로자수-2017(장애인적용)'!BP31</f>
        <v>0</v>
      </c>
      <c r="AP31" s="314">
        <f>'고용증대 상시근로자수-2017(장애인적용)'!BR31</f>
        <v>0</v>
      </c>
      <c r="AQ31" s="335">
        <f t="shared" si="0"/>
        <v>0</v>
      </c>
      <c r="AR31" s="336">
        <f t="shared" si="1"/>
        <v>0</v>
      </c>
      <c r="AS31" s="342">
        <f>'고용증대 상시근로자수-2017(장애인적용)'!CF31</f>
        <v>0</v>
      </c>
      <c r="AT31" s="343">
        <f>'고용증대 상시근로자수-2017(장애인적용)'!CG31</f>
        <v>0</v>
      </c>
      <c r="AU31" s="340">
        <f t="shared" si="2"/>
        <v>0</v>
      </c>
    </row>
    <row r="32" spans="1:47" hidden="1">
      <c r="A32" s="327">
        <f t="shared" si="4"/>
        <v>28</v>
      </c>
      <c r="B32" s="321">
        <f>'고용증대 상시근로자수-2017(장애인적용)'!C32</f>
        <v>0</v>
      </c>
      <c r="C32" s="322" t="str">
        <f>'고용증대 상시근로자수-2017(장애인적용)'!E32</f>
        <v/>
      </c>
      <c r="D32" s="333" t="str">
        <f>IF('고용증대 상시근로자수-2017(장애인적용)'!I32="","",'고용증대 상시근로자수-2017(장애인적용)'!I32)</f>
        <v/>
      </c>
      <c r="E32" s="333" t="str">
        <f>IF('고용증대 상시근로자수-2017(장애인적용)'!J32="","",'고용증대 상시근로자수-2017(장애인적용)'!J32)</f>
        <v/>
      </c>
      <c r="F32" s="323" t="str">
        <f>'고용증대 상시근로자수-2017(장애인적용)'!H32</f>
        <v/>
      </c>
      <c r="G32" s="324">
        <f>'고용증대 상시근로자수-2017(장애인적용)'!W32</f>
        <v>0</v>
      </c>
      <c r="H32" s="313">
        <f>'고용증대 상시근로자수-2017(장애인적용)'!X32</f>
        <v>0</v>
      </c>
      <c r="I32" s="314">
        <f>'고용증대 상시근로자수-2017(장애인적용)'!Z32</f>
        <v>0</v>
      </c>
      <c r="J32" s="312">
        <f>'고용증대 상시근로자수-2017(장애인적용)'!AA32</f>
        <v>0</v>
      </c>
      <c r="K32" s="313">
        <f>'고용증대 상시근로자수-2017(장애인적용)'!AB32</f>
        <v>0</v>
      </c>
      <c r="L32" s="314">
        <f>'고용증대 상시근로자수-2017(장애인적용)'!AD32</f>
        <v>0</v>
      </c>
      <c r="M32" s="312">
        <f>'고용증대 상시근로자수-2017(장애인적용)'!AE32</f>
        <v>0</v>
      </c>
      <c r="N32" s="313">
        <f>'고용증대 상시근로자수-2017(장애인적용)'!AF32</f>
        <v>0</v>
      </c>
      <c r="O32" s="314">
        <f>'고용증대 상시근로자수-2017(장애인적용)'!AH32</f>
        <v>0</v>
      </c>
      <c r="P32" s="312">
        <f>'고용증대 상시근로자수-2017(장애인적용)'!AI32</f>
        <v>0</v>
      </c>
      <c r="Q32" s="313">
        <f>'고용증대 상시근로자수-2017(장애인적용)'!AJ32</f>
        <v>0</v>
      </c>
      <c r="R32" s="314">
        <f>'고용증대 상시근로자수-2017(장애인적용)'!AL32</f>
        <v>0</v>
      </c>
      <c r="S32" s="312">
        <f>'고용증대 상시근로자수-2017(장애인적용)'!AM32</f>
        <v>0</v>
      </c>
      <c r="T32" s="313">
        <f>'고용증대 상시근로자수-2017(장애인적용)'!AN32</f>
        <v>0</v>
      </c>
      <c r="U32" s="314">
        <f>'고용증대 상시근로자수-2017(장애인적용)'!AP32</f>
        <v>0</v>
      </c>
      <c r="V32" s="312">
        <f>'고용증대 상시근로자수-2017(장애인적용)'!AQ32</f>
        <v>0</v>
      </c>
      <c r="W32" s="313">
        <f>'고용증대 상시근로자수-2017(장애인적용)'!AR32</f>
        <v>0</v>
      </c>
      <c r="X32" s="314">
        <f>'고용증대 상시근로자수-2017(장애인적용)'!AT32</f>
        <v>0</v>
      </c>
      <c r="Y32" s="312">
        <f>'고용증대 상시근로자수-2017(장애인적용)'!AU32</f>
        <v>0</v>
      </c>
      <c r="Z32" s="313">
        <f>'고용증대 상시근로자수-2017(장애인적용)'!AV32</f>
        <v>0</v>
      </c>
      <c r="AA32" s="314">
        <f>'고용증대 상시근로자수-2017(장애인적용)'!AX32</f>
        <v>0</v>
      </c>
      <c r="AB32" s="312">
        <f>'고용증대 상시근로자수-2017(장애인적용)'!AY32</f>
        <v>0</v>
      </c>
      <c r="AC32" s="313">
        <f>'고용증대 상시근로자수-2017(장애인적용)'!AZ32</f>
        <v>0</v>
      </c>
      <c r="AD32" s="314">
        <f>'고용증대 상시근로자수-2017(장애인적용)'!BB32</f>
        <v>0</v>
      </c>
      <c r="AE32" s="312">
        <f>'고용증대 상시근로자수-2017(장애인적용)'!BC32</f>
        <v>0</v>
      </c>
      <c r="AF32" s="313">
        <f>'고용증대 상시근로자수-2017(장애인적용)'!BD32</f>
        <v>0</v>
      </c>
      <c r="AG32" s="314">
        <f>'고용증대 상시근로자수-2017(장애인적용)'!BF32</f>
        <v>0</v>
      </c>
      <c r="AH32" s="312">
        <f>'고용증대 상시근로자수-2017(장애인적용)'!BG32</f>
        <v>0</v>
      </c>
      <c r="AI32" s="313">
        <f>'고용증대 상시근로자수-2017(장애인적용)'!BH32</f>
        <v>0</v>
      </c>
      <c r="AJ32" s="314">
        <f>'고용증대 상시근로자수-2017(장애인적용)'!BJ32</f>
        <v>0</v>
      </c>
      <c r="AK32" s="312">
        <f>'고용증대 상시근로자수-2017(장애인적용)'!BK32</f>
        <v>0</v>
      </c>
      <c r="AL32" s="313">
        <f>'고용증대 상시근로자수-2017(장애인적용)'!BL32</f>
        <v>0</v>
      </c>
      <c r="AM32" s="314">
        <f>'고용증대 상시근로자수-2017(장애인적용)'!BN32</f>
        <v>0</v>
      </c>
      <c r="AN32" s="312">
        <f>'고용증대 상시근로자수-2017(장애인적용)'!BO32</f>
        <v>0</v>
      </c>
      <c r="AO32" s="313">
        <f>'고용증대 상시근로자수-2017(장애인적용)'!BP32</f>
        <v>0</v>
      </c>
      <c r="AP32" s="314">
        <f>'고용증대 상시근로자수-2017(장애인적용)'!BR32</f>
        <v>0</v>
      </c>
      <c r="AQ32" s="335">
        <f t="shared" si="0"/>
        <v>0</v>
      </c>
      <c r="AR32" s="336">
        <f t="shared" si="1"/>
        <v>0</v>
      </c>
      <c r="AS32" s="342">
        <f>'고용증대 상시근로자수-2017(장애인적용)'!CF32</f>
        <v>0</v>
      </c>
      <c r="AT32" s="343">
        <f>'고용증대 상시근로자수-2017(장애인적용)'!CG32</f>
        <v>0</v>
      </c>
      <c r="AU32" s="340">
        <f t="shared" si="2"/>
        <v>0</v>
      </c>
    </row>
    <row r="33" spans="1:47" hidden="1">
      <c r="A33" s="327">
        <f t="shared" si="4"/>
        <v>29</v>
      </c>
      <c r="B33" s="321">
        <f>'고용증대 상시근로자수-2017(장애인적용)'!C33</f>
        <v>0</v>
      </c>
      <c r="C33" s="322" t="str">
        <f>'고용증대 상시근로자수-2017(장애인적용)'!E33</f>
        <v/>
      </c>
      <c r="D33" s="333" t="str">
        <f>IF('고용증대 상시근로자수-2017(장애인적용)'!I33="","",'고용증대 상시근로자수-2017(장애인적용)'!I33)</f>
        <v/>
      </c>
      <c r="E33" s="333" t="str">
        <f>IF('고용증대 상시근로자수-2017(장애인적용)'!J33="","",'고용증대 상시근로자수-2017(장애인적용)'!J33)</f>
        <v/>
      </c>
      <c r="F33" s="323" t="str">
        <f>'고용증대 상시근로자수-2017(장애인적용)'!H33</f>
        <v/>
      </c>
      <c r="G33" s="324">
        <f>'고용증대 상시근로자수-2017(장애인적용)'!W33</f>
        <v>0</v>
      </c>
      <c r="H33" s="313">
        <f>'고용증대 상시근로자수-2017(장애인적용)'!X33</f>
        <v>0</v>
      </c>
      <c r="I33" s="314">
        <f>'고용증대 상시근로자수-2017(장애인적용)'!Z33</f>
        <v>0</v>
      </c>
      <c r="J33" s="312">
        <f>'고용증대 상시근로자수-2017(장애인적용)'!AA33</f>
        <v>0</v>
      </c>
      <c r="K33" s="313">
        <f>'고용증대 상시근로자수-2017(장애인적용)'!AB33</f>
        <v>0</v>
      </c>
      <c r="L33" s="314">
        <f>'고용증대 상시근로자수-2017(장애인적용)'!AD33</f>
        <v>0</v>
      </c>
      <c r="M33" s="312">
        <f>'고용증대 상시근로자수-2017(장애인적용)'!AE33</f>
        <v>0</v>
      </c>
      <c r="N33" s="313">
        <f>'고용증대 상시근로자수-2017(장애인적용)'!AF33</f>
        <v>0</v>
      </c>
      <c r="O33" s="314">
        <f>'고용증대 상시근로자수-2017(장애인적용)'!AH33</f>
        <v>0</v>
      </c>
      <c r="P33" s="312">
        <f>'고용증대 상시근로자수-2017(장애인적용)'!AI33</f>
        <v>0</v>
      </c>
      <c r="Q33" s="313">
        <f>'고용증대 상시근로자수-2017(장애인적용)'!AJ33</f>
        <v>0</v>
      </c>
      <c r="R33" s="314">
        <f>'고용증대 상시근로자수-2017(장애인적용)'!AL33</f>
        <v>0</v>
      </c>
      <c r="S33" s="312">
        <f>'고용증대 상시근로자수-2017(장애인적용)'!AM33</f>
        <v>0</v>
      </c>
      <c r="T33" s="313">
        <f>'고용증대 상시근로자수-2017(장애인적용)'!AN33</f>
        <v>0</v>
      </c>
      <c r="U33" s="314">
        <f>'고용증대 상시근로자수-2017(장애인적용)'!AP33</f>
        <v>0</v>
      </c>
      <c r="V33" s="312">
        <f>'고용증대 상시근로자수-2017(장애인적용)'!AQ33</f>
        <v>0</v>
      </c>
      <c r="W33" s="313">
        <f>'고용증대 상시근로자수-2017(장애인적용)'!AR33</f>
        <v>0</v>
      </c>
      <c r="X33" s="314">
        <f>'고용증대 상시근로자수-2017(장애인적용)'!AT33</f>
        <v>0</v>
      </c>
      <c r="Y33" s="312">
        <f>'고용증대 상시근로자수-2017(장애인적용)'!AU33</f>
        <v>0</v>
      </c>
      <c r="Z33" s="313">
        <f>'고용증대 상시근로자수-2017(장애인적용)'!AV33</f>
        <v>0</v>
      </c>
      <c r="AA33" s="314">
        <f>'고용증대 상시근로자수-2017(장애인적용)'!AX33</f>
        <v>0</v>
      </c>
      <c r="AB33" s="312">
        <f>'고용증대 상시근로자수-2017(장애인적용)'!AY33</f>
        <v>0</v>
      </c>
      <c r="AC33" s="313">
        <f>'고용증대 상시근로자수-2017(장애인적용)'!AZ33</f>
        <v>0</v>
      </c>
      <c r="AD33" s="314">
        <f>'고용증대 상시근로자수-2017(장애인적용)'!BB33</f>
        <v>0</v>
      </c>
      <c r="AE33" s="312">
        <f>'고용증대 상시근로자수-2017(장애인적용)'!BC33</f>
        <v>0</v>
      </c>
      <c r="AF33" s="313">
        <f>'고용증대 상시근로자수-2017(장애인적용)'!BD33</f>
        <v>0</v>
      </c>
      <c r="AG33" s="314">
        <f>'고용증대 상시근로자수-2017(장애인적용)'!BF33</f>
        <v>0</v>
      </c>
      <c r="AH33" s="312">
        <f>'고용증대 상시근로자수-2017(장애인적용)'!BG33</f>
        <v>0</v>
      </c>
      <c r="AI33" s="313">
        <f>'고용증대 상시근로자수-2017(장애인적용)'!BH33</f>
        <v>0</v>
      </c>
      <c r="AJ33" s="314">
        <f>'고용증대 상시근로자수-2017(장애인적용)'!BJ33</f>
        <v>0</v>
      </c>
      <c r="AK33" s="312">
        <f>'고용증대 상시근로자수-2017(장애인적용)'!BK33</f>
        <v>0</v>
      </c>
      <c r="AL33" s="313">
        <f>'고용증대 상시근로자수-2017(장애인적용)'!BL33</f>
        <v>0</v>
      </c>
      <c r="AM33" s="314">
        <f>'고용증대 상시근로자수-2017(장애인적용)'!BN33</f>
        <v>0</v>
      </c>
      <c r="AN33" s="312">
        <f>'고용증대 상시근로자수-2017(장애인적용)'!BO33</f>
        <v>0</v>
      </c>
      <c r="AO33" s="313">
        <f>'고용증대 상시근로자수-2017(장애인적용)'!BP33</f>
        <v>0</v>
      </c>
      <c r="AP33" s="314">
        <f>'고용증대 상시근로자수-2017(장애인적용)'!BR33</f>
        <v>0</v>
      </c>
      <c r="AQ33" s="335">
        <f t="shared" si="0"/>
        <v>0</v>
      </c>
      <c r="AR33" s="336">
        <f t="shared" si="1"/>
        <v>0</v>
      </c>
      <c r="AS33" s="342">
        <f>'고용증대 상시근로자수-2017(장애인적용)'!CF33</f>
        <v>0</v>
      </c>
      <c r="AT33" s="343">
        <f>'고용증대 상시근로자수-2017(장애인적용)'!CG33</f>
        <v>0</v>
      </c>
      <c r="AU33" s="340">
        <f t="shared" si="2"/>
        <v>0</v>
      </c>
    </row>
    <row r="34" spans="1:47" hidden="1">
      <c r="A34" s="327">
        <f t="shared" si="4"/>
        <v>30</v>
      </c>
      <c r="B34" s="321">
        <f>'고용증대 상시근로자수-2017(장애인적용)'!C34</f>
        <v>0</v>
      </c>
      <c r="C34" s="322" t="str">
        <f>'고용증대 상시근로자수-2017(장애인적용)'!E34</f>
        <v/>
      </c>
      <c r="D34" s="333" t="str">
        <f>IF('고용증대 상시근로자수-2017(장애인적용)'!I34="","",'고용증대 상시근로자수-2017(장애인적용)'!I34)</f>
        <v/>
      </c>
      <c r="E34" s="333" t="str">
        <f>IF('고용증대 상시근로자수-2017(장애인적용)'!J34="","",'고용증대 상시근로자수-2017(장애인적용)'!J34)</f>
        <v/>
      </c>
      <c r="F34" s="323" t="str">
        <f>'고용증대 상시근로자수-2017(장애인적용)'!H34</f>
        <v/>
      </c>
      <c r="G34" s="324">
        <f>'고용증대 상시근로자수-2017(장애인적용)'!W34</f>
        <v>0</v>
      </c>
      <c r="H34" s="313">
        <f>'고용증대 상시근로자수-2017(장애인적용)'!X34</f>
        <v>0</v>
      </c>
      <c r="I34" s="314">
        <f>'고용증대 상시근로자수-2017(장애인적용)'!Z34</f>
        <v>0</v>
      </c>
      <c r="J34" s="312">
        <f>'고용증대 상시근로자수-2017(장애인적용)'!AA34</f>
        <v>0</v>
      </c>
      <c r="K34" s="313">
        <f>'고용증대 상시근로자수-2017(장애인적용)'!AB34</f>
        <v>0</v>
      </c>
      <c r="L34" s="314">
        <f>'고용증대 상시근로자수-2017(장애인적용)'!AD34</f>
        <v>0</v>
      </c>
      <c r="M34" s="312">
        <f>'고용증대 상시근로자수-2017(장애인적용)'!AE34</f>
        <v>0</v>
      </c>
      <c r="N34" s="313">
        <f>'고용증대 상시근로자수-2017(장애인적용)'!AF34</f>
        <v>0</v>
      </c>
      <c r="O34" s="314">
        <f>'고용증대 상시근로자수-2017(장애인적용)'!AH34</f>
        <v>0</v>
      </c>
      <c r="P34" s="312">
        <f>'고용증대 상시근로자수-2017(장애인적용)'!AI34</f>
        <v>0</v>
      </c>
      <c r="Q34" s="313">
        <f>'고용증대 상시근로자수-2017(장애인적용)'!AJ34</f>
        <v>0</v>
      </c>
      <c r="R34" s="314">
        <f>'고용증대 상시근로자수-2017(장애인적용)'!AL34</f>
        <v>0</v>
      </c>
      <c r="S34" s="312">
        <f>'고용증대 상시근로자수-2017(장애인적용)'!AM34</f>
        <v>0</v>
      </c>
      <c r="T34" s="313">
        <f>'고용증대 상시근로자수-2017(장애인적용)'!AN34</f>
        <v>0</v>
      </c>
      <c r="U34" s="314">
        <f>'고용증대 상시근로자수-2017(장애인적용)'!AP34</f>
        <v>0</v>
      </c>
      <c r="V34" s="312">
        <f>'고용증대 상시근로자수-2017(장애인적용)'!AQ34</f>
        <v>0</v>
      </c>
      <c r="W34" s="313">
        <f>'고용증대 상시근로자수-2017(장애인적용)'!AR34</f>
        <v>0</v>
      </c>
      <c r="X34" s="314">
        <f>'고용증대 상시근로자수-2017(장애인적용)'!AT34</f>
        <v>0</v>
      </c>
      <c r="Y34" s="312">
        <f>'고용증대 상시근로자수-2017(장애인적용)'!AU34</f>
        <v>0</v>
      </c>
      <c r="Z34" s="313">
        <f>'고용증대 상시근로자수-2017(장애인적용)'!AV34</f>
        <v>0</v>
      </c>
      <c r="AA34" s="314">
        <f>'고용증대 상시근로자수-2017(장애인적용)'!AX34</f>
        <v>0</v>
      </c>
      <c r="AB34" s="312">
        <f>'고용증대 상시근로자수-2017(장애인적용)'!AY34</f>
        <v>0</v>
      </c>
      <c r="AC34" s="313">
        <f>'고용증대 상시근로자수-2017(장애인적용)'!AZ34</f>
        <v>0</v>
      </c>
      <c r="AD34" s="314">
        <f>'고용증대 상시근로자수-2017(장애인적용)'!BB34</f>
        <v>0</v>
      </c>
      <c r="AE34" s="312">
        <f>'고용증대 상시근로자수-2017(장애인적용)'!BC34</f>
        <v>0</v>
      </c>
      <c r="AF34" s="313">
        <f>'고용증대 상시근로자수-2017(장애인적용)'!BD34</f>
        <v>0</v>
      </c>
      <c r="AG34" s="314">
        <f>'고용증대 상시근로자수-2017(장애인적용)'!BF34</f>
        <v>0</v>
      </c>
      <c r="AH34" s="312">
        <f>'고용증대 상시근로자수-2017(장애인적용)'!BG34</f>
        <v>0</v>
      </c>
      <c r="AI34" s="313">
        <f>'고용증대 상시근로자수-2017(장애인적용)'!BH34</f>
        <v>0</v>
      </c>
      <c r="AJ34" s="314">
        <f>'고용증대 상시근로자수-2017(장애인적용)'!BJ34</f>
        <v>0</v>
      </c>
      <c r="AK34" s="312">
        <f>'고용증대 상시근로자수-2017(장애인적용)'!BK34</f>
        <v>0</v>
      </c>
      <c r="AL34" s="313">
        <f>'고용증대 상시근로자수-2017(장애인적용)'!BL34</f>
        <v>0</v>
      </c>
      <c r="AM34" s="314">
        <f>'고용증대 상시근로자수-2017(장애인적용)'!BN34</f>
        <v>0</v>
      </c>
      <c r="AN34" s="312">
        <f>'고용증대 상시근로자수-2017(장애인적용)'!BO34</f>
        <v>0</v>
      </c>
      <c r="AO34" s="313">
        <f>'고용증대 상시근로자수-2017(장애인적용)'!BP34</f>
        <v>0</v>
      </c>
      <c r="AP34" s="314">
        <f>'고용증대 상시근로자수-2017(장애인적용)'!BR34</f>
        <v>0</v>
      </c>
      <c r="AQ34" s="335">
        <f t="shared" si="0"/>
        <v>0</v>
      </c>
      <c r="AR34" s="336">
        <f t="shared" si="1"/>
        <v>0</v>
      </c>
      <c r="AS34" s="342">
        <f>'고용증대 상시근로자수-2017(장애인적용)'!CF34</f>
        <v>0</v>
      </c>
      <c r="AT34" s="343">
        <f>'고용증대 상시근로자수-2017(장애인적용)'!CG34</f>
        <v>0</v>
      </c>
      <c r="AU34" s="340">
        <f t="shared" si="2"/>
        <v>0</v>
      </c>
    </row>
    <row r="35" spans="1:47" hidden="1">
      <c r="A35" s="327">
        <f t="shared" si="4"/>
        <v>31</v>
      </c>
      <c r="B35" s="321">
        <f>'고용증대 상시근로자수-2017(장애인적용)'!C35</f>
        <v>0</v>
      </c>
      <c r="C35" s="322" t="str">
        <f>'고용증대 상시근로자수-2017(장애인적용)'!E35</f>
        <v/>
      </c>
      <c r="D35" s="333" t="str">
        <f>IF('고용증대 상시근로자수-2017(장애인적용)'!I35="","",'고용증대 상시근로자수-2017(장애인적용)'!I35)</f>
        <v/>
      </c>
      <c r="E35" s="333" t="str">
        <f>IF('고용증대 상시근로자수-2017(장애인적용)'!J35="","",'고용증대 상시근로자수-2017(장애인적용)'!J35)</f>
        <v/>
      </c>
      <c r="F35" s="323" t="str">
        <f>'고용증대 상시근로자수-2017(장애인적용)'!H35</f>
        <v/>
      </c>
      <c r="G35" s="324">
        <f>'고용증대 상시근로자수-2017(장애인적용)'!W35</f>
        <v>0</v>
      </c>
      <c r="H35" s="313">
        <f>'고용증대 상시근로자수-2017(장애인적용)'!X35</f>
        <v>0</v>
      </c>
      <c r="I35" s="314">
        <f>'고용증대 상시근로자수-2017(장애인적용)'!Z35</f>
        <v>0</v>
      </c>
      <c r="J35" s="312">
        <f>'고용증대 상시근로자수-2017(장애인적용)'!AA35</f>
        <v>0</v>
      </c>
      <c r="K35" s="313">
        <f>'고용증대 상시근로자수-2017(장애인적용)'!AB35</f>
        <v>0</v>
      </c>
      <c r="L35" s="314">
        <f>'고용증대 상시근로자수-2017(장애인적용)'!AD35</f>
        <v>0</v>
      </c>
      <c r="M35" s="312">
        <f>'고용증대 상시근로자수-2017(장애인적용)'!AE35</f>
        <v>0</v>
      </c>
      <c r="N35" s="313">
        <f>'고용증대 상시근로자수-2017(장애인적용)'!AF35</f>
        <v>0</v>
      </c>
      <c r="O35" s="314">
        <f>'고용증대 상시근로자수-2017(장애인적용)'!AH35</f>
        <v>0</v>
      </c>
      <c r="P35" s="312">
        <f>'고용증대 상시근로자수-2017(장애인적용)'!AI35</f>
        <v>0</v>
      </c>
      <c r="Q35" s="313">
        <f>'고용증대 상시근로자수-2017(장애인적용)'!AJ35</f>
        <v>0</v>
      </c>
      <c r="R35" s="314">
        <f>'고용증대 상시근로자수-2017(장애인적용)'!AL35</f>
        <v>0</v>
      </c>
      <c r="S35" s="312">
        <f>'고용증대 상시근로자수-2017(장애인적용)'!AM35</f>
        <v>0</v>
      </c>
      <c r="T35" s="313">
        <f>'고용증대 상시근로자수-2017(장애인적용)'!AN35</f>
        <v>0</v>
      </c>
      <c r="U35" s="314">
        <f>'고용증대 상시근로자수-2017(장애인적용)'!AP35</f>
        <v>0</v>
      </c>
      <c r="V35" s="312">
        <f>'고용증대 상시근로자수-2017(장애인적용)'!AQ35</f>
        <v>0</v>
      </c>
      <c r="W35" s="313">
        <f>'고용증대 상시근로자수-2017(장애인적용)'!AR35</f>
        <v>0</v>
      </c>
      <c r="X35" s="314">
        <f>'고용증대 상시근로자수-2017(장애인적용)'!AT35</f>
        <v>0</v>
      </c>
      <c r="Y35" s="312">
        <f>'고용증대 상시근로자수-2017(장애인적용)'!AU35</f>
        <v>0</v>
      </c>
      <c r="Z35" s="313">
        <f>'고용증대 상시근로자수-2017(장애인적용)'!AV35</f>
        <v>0</v>
      </c>
      <c r="AA35" s="314">
        <f>'고용증대 상시근로자수-2017(장애인적용)'!AX35</f>
        <v>0</v>
      </c>
      <c r="AB35" s="312">
        <f>'고용증대 상시근로자수-2017(장애인적용)'!AY35</f>
        <v>0</v>
      </c>
      <c r="AC35" s="313">
        <f>'고용증대 상시근로자수-2017(장애인적용)'!AZ35</f>
        <v>0</v>
      </c>
      <c r="AD35" s="314">
        <f>'고용증대 상시근로자수-2017(장애인적용)'!BB35</f>
        <v>0</v>
      </c>
      <c r="AE35" s="312">
        <f>'고용증대 상시근로자수-2017(장애인적용)'!BC35</f>
        <v>0</v>
      </c>
      <c r="AF35" s="313">
        <f>'고용증대 상시근로자수-2017(장애인적용)'!BD35</f>
        <v>0</v>
      </c>
      <c r="AG35" s="314">
        <f>'고용증대 상시근로자수-2017(장애인적용)'!BF35</f>
        <v>0</v>
      </c>
      <c r="AH35" s="312">
        <f>'고용증대 상시근로자수-2017(장애인적용)'!BG35</f>
        <v>0</v>
      </c>
      <c r="AI35" s="313">
        <f>'고용증대 상시근로자수-2017(장애인적용)'!BH35</f>
        <v>0</v>
      </c>
      <c r="AJ35" s="314">
        <f>'고용증대 상시근로자수-2017(장애인적용)'!BJ35</f>
        <v>0</v>
      </c>
      <c r="AK35" s="312">
        <f>'고용증대 상시근로자수-2017(장애인적용)'!BK35</f>
        <v>0</v>
      </c>
      <c r="AL35" s="313">
        <f>'고용증대 상시근로자수-2017(장애인적용)'!BL35</f>
        <v>0</v>
      </c>
      <c r="AM35" s="314">
        <f>'고용증대 상시근로자수-2017(장애인적용)'!BN35</f>
        <v>0</v>
      </c>
      <c r="AN35" s="312">
        <f>'고용증대 상시근로자수-2017(장애인적용)'!BO35</f>
        <v>0</v>
      </c>
      <c r="AO35" s="313">
        <f>'고용증대 상시근로자수-2017(장애인적용)'!BP35</f>
        <v>0</v>
      </c>
      <c r="AP35" s="314">
        <f>'고용증대 상시근로자수-2017(장애인적용)'!BR35</f>
        <v>0</v>
      </c>
      <c r="AQ35" s="335">
        <f t="shared" si="0"/>
        <v>0</v>
      </c>
      <c r="AR35" s="336">
        <f t="shared" si="1"/>
        <v>0</v>
      </c>
      <c r="AS35" s="342">
        <f>'고용증대 상시근로자수-2017(장애인적용)'!CF35</f>
        <v>0</v>
      </c>
      <c r="AT35" s="343">
        <f>'고용증대 상시근로자수-2017(장애인적용)'!CG35</f>
        <v>0</v>
      </c>
      <c r="AU35" s="340">
        <f t="shared" si="2"/>
        <v>0</v>
      </c>
    </row>
    <row r="36" spans="1:47" hidden="1">
      <c r="A36" s="327">
        <f t="shared" si="4"/>
        <v>32</v>
      </c>
      <c r="B36" s="321">
        <f>'고용증대 상시근로자수-2017(장애인적용)'!C36</f>
        <v>0</v>
      </c>
      <c r="C36" s="322" t="str">
        <f>'고용증대 상시근로자수-2017(장애인적용)'!E36</f>
        <v/>
      </c>
      <c r="D36" s="333" t="str">
        <f>IF('고용증대 상시근로자수-2017(장애인적용)'!I36="","",'고용증대 상시근로자수-2017(장애인적용)'!I36)</f>
        <v/>
      </c>
      <c r="E36" s="333" t="str">
        <f>IF('고용증대 상시근로자수-2017(장애인적용)'!J36="","",'고용증대 상시근로자수-2017(장애인적용)'!J36)</f>
        <v/>
      </c>
      <c r="F36" s="323" t="str">
        <f>'고용증대 상시근로자수-2017(장애인적용)'!H36</f>
        <v/>
      </c>
      <c r="G36" s="324">
        <f>'고용증대 상시근로자수-2017(장애인적용)'!W36</f>
        <v>0</v>
      </c>
      <c r="H36" s="313">
        <f>'고용증대 상시근로자수-2017(장애인적용)'!X36</f>
        <v>0</v>
      </c>
      <c r="I36" s="314">
        <f>'고용증대 상시근로자수-2017(장애인적용)'!Z36</f>
        <v>0</v>
      </c>
      <c r="J36" s="312">
        <f>'고용증대 상시근로자수-2017(장애인적용)'!AA36</f>
        <v>0</v>
      </c>
      <c r="K36" s="313">
        <f>'고용증대 상시근로자수-2017(장애인적용)'!AB36</f>
        <v>0</v>
      </c>
      <c r="L36" s="314">
        <f>'고용증대 상시근로자수-2017(장애인적용)'!AD36</f>
        <v>0</v>
      </c>
      <c r="M36" s="312">
        <f>'고용증대 상시근로자수-2017(장애인적용)'!AE36</f>
        <v>0</v>
      </c>
      <c r="N36" s="313">
        <f>'고용증대 상시근로자수-2017(장애인적용)'!AF36</f>
        <v>0</v>
      </c>
      <c r="O36" s="314">
        <f>'고용증대 상시근로자수-2017(장애인적용)'!AH36</f>
        <v>0</v>
      </c>
      <c r="P36" s="312">
        <f>'고용증대 상시근로자수-2017(장애인적용)'!AI36</f>
        <v>0</v>
      </c>
      <c r="Q36" s="313">
        <f>'고용증대 상시근로자수-2017(장애인적용)'!AJ36</f>
        <v>0</v>
      </c>
      <c r="R36" s="314">
        <f>'고용증대 상시근로자수-2017(장애인적용)'!AL36</f>
        <v>0</v>
      </c>
      <c r="S36" s="312">
        <f>'고용증대 상시근로자수-2017(장애인적용)'!AM36</f>
        <v>0</v>
      </c>
      <c r="T36" s="313">
        <f>'고용증대 상시근로자수-2017(장애인적용)'!AN36</f>
        <v>0</v>
      </c>
      <c r="U36" s="314">
        <f>'고용증대 상시근로자수-2017(장애인적용)'!AP36</f>
        <v>0</v>
      </c>
      <c r="V36" s="312">
        <f>'고용증대 상시근로자수-2017(장애인적용)'!AQ36</f>
        <v>0</v>
      </c>
      <c r="W36" s="313">
        <f>'고용증대 상시근로자수-2017(장애인적용)'!AR36</f>
        <v>0</v>
      </c>
      <c r="X36" s="314">
        <f>'고용증대 상시근로자수-2017(장애인적용)'!AT36</f>
        <v>0</v>
      </c>
      <c r="Y36" s="312">
        <f>'고용증대 상시근로자수-2017(장애인적용)'!AU36</f>
        <v>0</v>
      </c>
      <c r="Z36" s="313">
        <f>'고용증대 상시근로자수-2017(장애인적용)'!AV36</f>
        <v>0</v>
      </c>
      <c r="AA36" s="314">
        <f>'고용증대 상시근로자수-2017(장애인적용)'!AX36</f>
        <v>0</v>
      </c>
      <c r="AB36" s="312">
        <f>'고용증대 상시근로자수-2017(장애인적용)'!AY36</f>
        <v>0</v>
      </c>
      <c r="AC36" s="313">
        <f>'고용증대 상시근로자수-2017(장애인적용)'!AZ36</f>
        <v>0</v>
      </c>
      <c r="AD36" s="314">
        <f>'고용증대 상시근로자수-2017(장애인적용)'!BB36</f>
        <v>0</v>
      </c>
      <c r="AE36" s="312">
        <f>'고용증대 상시근로자수-2017(장애인적용)'!BC36</f>
        <v>0</v>
      </c>
      <c r="AF36" s="313">
        <f>'고용증대 상시근로자수-2017(장애인적용)'!BD36</f>
        <v>0</v>
      </c>
      <c r="AG36" s="314">
        <f>'고용증대 상시근로자수-2017(장애인적용)'!BF36</f>
        <v>0</v>
      </c>
      <c r="AH36" s="312">
        <f>'고용증대 상시근로자수-2017(장애인적용)'!BG36</f>
        <v>0</v>
      </c>
      <c r="AI36" s="313">
        <f>'고용증대 상시근로자수-2017(장애인적용)'!BH36</f>
        <v>0</v>
      </c>
      <c r="AJ36" s="314">
        <f>'고용증대 상시근로자수-2017(장애인적용)'!BJ36</f>
        <v>0</v>
      </c>
      <c r="AK36" s="312">
        <f>'고용증대 상시근로자수-2017(장애인적용)'!BK36</f>
        <v>0</v>
      </c>
      <c r="AL36" s="313">
        <f>'고용증대 상시근로자수-2017(장애인적용)'!BL36</f>
        <v>0</v>
      </c>
      <c r="AM36" s="314">
        <f>'고용증대 상시근로자수-2017(장애인적용)'!BN36</f>
        <v>0</v>
      </c>
      <c r="AN36" s="312">
        <f>'고용증대 상시근로자수-2017(장애인적용)'!BO36</f>
        <v>0</v>
      </c>
      <c r="AO36" s="313">
        <f>'고용증대 상시근로자수-2017(장애인적용)'!BP36</f>
        <v>0</v>
      </c>
      <c r="AP36" s="314">
        <f>'고용증대 상시근로자수-2017(장애인적용)'!BR36</f>
        <v>0</v>
      </c>
      <c r="AQ36" s="335">
        <f t="shared" si="0"/>
        <v>0</v>
      </c>
      <c r="AR36" s="336">
        <f t="shared" si="1"/>
        <v>0</v>
      </c>
      <c r="AS36" s="342">
        <f>'고용증대 상시근로자수-2017(장애인적용)'!CF36</f>
        <v>0</v>
      </c>
      <c r="AT36" s="343">
        <f>'고용증대 상시근로자수-2017(장애인적용)'!CG36</f>
        <v>0</v>
      </c>
      <c r="AU36" s="340">
        <f t="shared" si="2"/>
        <v>0</v>
      </c>
    </row>
    <row r="37" spans="1:47" hidden="1">
      <c r="A37" s="327">
        <f t="shared" si="4"/>
        <v>33</v>
      </c>
      <c r="B37" s="321">
        <f>'고용증대 상시근로자수-2017(장애인적용)'!C37</f>
        <v>0</v>
      </c>
      <c r="C37" s="322" t="str">
        <f>'고용증대 상시근로자수-2017(장애인적용)'!E37</f>
        <v/>
      </c>
      <c r="D37" s="333" t="str">
        <f>IF('고용증대 상시근로자수-2017(장애인적용)'!I37="","",'고용증대 상시근로자수-2017(장애인적용)'!I37)</f>
        <v/>
      </c>
      <c r="E37" s="333" t="str">
        <f>IF('고용증대 상시근로자수-2017(장애인적용)'!J37="","",'고용증대 상시근로자수-2017(장애인적용)'!J37)</f>
        <v/>
      </c>
      <c r="F37" s="323" t="str">
        <f>'고용증대 상시근로자수-2017(장애인적용)'!H37</f>
        <v/>
      </c>
      <c r="G37" s="324">
        <f>'고용증대 상시근로자수-2017(장애인적용)'!W37</f>
        <v>0</v>
      </c>
      <c r="H37" s="313">
        <f>'고용증대 상시근로자수-2017(장애인적용)'!X37</f>
        <v>0</v>
      </c>
      <c r="I37" s="314">
        <f>'고용증대 상시근로자수-2017(장애인적용)'!Z37</f>
        <v>0</v>
      </c>
      <c r="J37" s="312">
        <f>'고용증대 상시근로자수-2017(장애인적용)'!AA37</f>
        <v>0</v>
      </c>
      <c r="K37" s="313">
        <f>'고용증대 상시근로자수-2017(장애인적용)'!AB37</f>
        <v>0</v>
      </c>
      <c r="L37" s="314">
        <f>'고용증대 상시근로자수-2017(장애인적용)'!AD37</f>
        <v>0</v>
      </c>
      <c r="M37" s="312">
        <f>'고용증대 상시근로자수-2017(장애인적용)'!AE37</f>
        <v>0</v>
      </c>
      <c r="N37" s="313">
        <f>'고용증대 상시근로자수-2017(장애인적용)'!AF37</f>
        <v>0</v>
      </c>
      <c r="O37" s="314">
        <f>'고용증대 상시근로자수-2017(장애인적용)'!AH37</f>
        <v>0</v>
      </c>
      <c r="P37" s="312">
        <f>'고용증대 상시근로자수-2017(장애인적용)'!AI37</f>
        <v>0</v>
      </c>
      <c r="Q37" s="313">
        <f>'고용증대 상시근로자수-2017(장애인적용)'!AJ37</f>
        <v>0</v>
      </c>
      <c r="R37" s="314">
        <f>'고용증대 상시근로자수-2017(장애인적용)'!AL37</f>
        <v>0</v>
      </c>
      <c r="S37" s="312">
        <f>'고용증대 상시근로자수-2017(장애인적용)'!AM37</f>
        <v>0</v>
      </c>
      <c r="T37" s="313">
        <f>'고용증대 상시근로자수-2017(장애인적용)'!AN37</f>
        <v>0</v>
      </c>
      <c r="U37" s="314">
        <f>'고용증대 상시근로자수-2017(장애인적용)'!AP37</f>
        <v>0</v>
      </c>
      <c r="V37" s="312">
        <f>'고용증대 상시근로자수-2017(장애인적용)'!AQ37</f>
        <v>0</v>
      </c>
      <c r="W37" s="313">
        <f>'고용증대 상시근로자수-2017(장애인적용)'!AR37</f>
        <v>0</v>
      </c>
      <c r="X37" s="314">
        <f>'고용증대 상시근로자수-2017(장애인적용)'!AT37</f>
        <v>0</v>
      </c>
      <c r="Y37" s="312">
        <f>'고용증대 상시근로자수-2017(장애인적용)'!AU37</f>
        <v>0</v>
      </c>
      <c r="Z37" s="313">
        <f>'고용증대 상시근로자수-2017(장애인적용)'!AV37</f>
        <v>0</v>
      </c>
      <c r="AA37" s="314">
        <f>'고용증대 상시근로자수-2017(장애인적용)'!AX37</f>
        <v>0</v>
      </c>
      <c r="AB37" s="312">
        <f>'고용증대 상시근로자수-2017(장애인적용)'!AY37</f>
        <v>0</v>
      </c>
      <c r="AC37" s="313">
        <f>'고용증대 상시근로자수-2017(장애인적용)'!AZ37</f>
        <v>0</v>
      </c>
      <c r="AD37" s="314">
        <f>'고용증대 상시근로자수-2017(장애인적용)'!BB37</f>
        <v>0</v>
      </c>
      <c r="AE37" s="312">
        <f>'고용증대 상시근로자수-2017(장애인적용)'!BC37</f>
        <v>0</v>
      </c>
      <c r="AF37" s="313">
        <f>'고용증대 상시근로자수-2017(장애인적용)'!BD37</f>
        <v>0</v>
      </c>
      <c r="AG37" s="314">
        <f>'고용증대 상시근로자수-2017(장애인적용)'!BF37</f>
        <v>0</v>
      </c>
      <c r="AH37" s="312">
        <f>'고용증대 상시근로자수-2017(장애인적용)'!BG37</f>
        <v>0</v>
      </c>
      <c r="AI37" s="313">
        <f>'고용증대 상시근로자수-2017(장애인적용)'!BH37</f>
        <v>0</v>
      </c>
      <c r="AJ37" s="314">
        <f>'고용증대 상시근로자수-2017(장애인적용)'!BJ37</f>
        <v>0</v>
      </c>
      <c r="AK37" s="312">
        <f>'고용증대 상시근로자수-2017(장애인적용)'!BK37</f>
        <v>0</v>
      </c>
      <c r="AL37" s="313">
        <f>'고용증대 상시근로자수-2017(장애인적용)'!BL37</f>
        <v>0</v>
      </c>
      <c r="AM37" s="314">
        <f>'고용증대 상시근로자수-2017(장애인적용)'!BN37</f>
        <v>0</v>
      </c>
      <c r="AN37" s="312">
        <f>'고용증대 상시근로자수-2017(장애인적용)'!BO37</f>
        <v>0</v>
      </c>
      <c r="AO37" s="313">
        <f>'고용증대 상시근로자수-2017(장애인적용)'!BP37</f>
        <v>0</v>
      </c>
      <c r="AP37" s="314">
        <f>'고용증대 상시근로자수-2017(장애인적용)'!BR37</f>
        <v>0</v>
      </c>
      <c r="AQ37" s="335">
        <f t="shared" si="0"/>
        <v>0</v>
      </c>
      <c r="AR37" s="336">
        <f t="shared" si="1"/>
        <v>0</v>
      </c>
      <c r="AS37" s="342">
        <f>'고용증대 상시근로자수-2017(장애인적용)'!CF37</f>
        <v>0</v>
      </c>
      <c r="AT37" s="343">
        <f>'고용증대 상시근로자수-2017(장애인적용)'!CG37</f>
        <v>0</v>
      </c>
      <c r="AU37" s="340">
        <f t="shared" si="2"/>
        <v>0</v>
      </c>
    </row>
    <row r="38" spans="1:47" hidden="1">
      <c r="A38" s="327">
        <f t="shared" si="4"/>
        <v>34</v>
      </c>
      <c r="B38" s="321">
        <f>'고용증대 상시근로자수-2017(장애인적용)'!C38</f>
        <v>0</v>
      </c>
      <c r="C38" s="322" t="str">
        <f>'고용증대 상시근로자수-2017(장애인적용)'!E38</f>
        <v/>
      </c>
      <c r="D38" s="333" t="str">
        <f>IF('고용증대 상시근로자수-2017(장애인적용)'!I38="","",'고용증대 상시근로자수-2017(장애인적용)'!I38)</f>
        <v/>
      </c>
      <c r="E38" s="333" t="str">
        <f>IF('고용증대 상시근로자수-2017(장애인적용)'!J38="","",'고용증대 상시근로자수-2017(장애인적용)'!J38)</f>
        <v/>
      </c>
      <c r="F38" s="323" t="str">
        <f>'고용증대 상시근로자수-2017(장애인적용)'!H38</f>
        <v/>
      </c>
      <c r="G38" s="324">
        <f>'고용증대 상시근로자수-2017(장애인적용)'!W38</f>
        <v>0</v>
      </c>
      <c r="H38" s="313">
        <f>'고용증대 상시근로자수-2017(장애인적용)'!X38</f>
        <v>0</v>
      </c>
      <c r="I38" s="314">
        <f>'고용증대 상시근로자수-2017(장애인적용)'!Z38</f>
        <v>0</v>
      </c>
      <c r="J38" s="312">
        <f>'고용증대 상시근로자수-2017(장애인적용)'!AA38</f>
        <v>0</v>
      </c>
      <c r="K38" s="313">
        <f>'고용증대 상시근로자수-2017(장애인적용)'!AB38</f>
        <v>0</v>
      </c>
      <c r="L38" s="314">
        <f>'고용증대 상시근로자수-2017(장애인적용)'!AD38</f>
        <v>0</v>
      </c>
      <c r="M38" s="312">
        <f>'고용증대 상시근로자수-2017(장애인적용)'!AE38</f>
        <v>0</v>
      </c>
      <c r="N38" s="313">
        <f>'고용증대 상시근로자수-2017(장애인적용)'!AF38</f>
        <v>0</v>
      </c>
      <c r="O38" s="314">
        <f>'고용증대 상시근로자수-2017(장애인적용)'!AH38</f>
        <v>0</v>
      </c>
      <c r="P38" s="312">
        <f>'고용증대 상시근로자수-2017(장애인적용)'!AI38</f>
        <v>0</v>
      </c>
      <c r="Q38" s="313">
        <f>'고용증대 상시근로자수-2017(장애인적용)'!AJ38</f>
        <v>0</v>
      </c>
      <c r="R38" s="314">
        <f>'고용증대 상시근로자수-2017(장애인적용)'!AL38</f>
        <v>0</v>
      </c>
      <c r="S38" s="312">
        <f>'고용증대 상시근로자수-2017(장애인적용)'!AM38</f>
        <v>0</v>
      </c>
      <c r="T38" s="313">
        <f>'고용증대 상시근로자수-2017(장애인적용)'!AN38</f>
        <v>0</v>
      </c>
      <c r="U38" s="314">
        <f>'고용증대 상시근로자수-2017(장애인적용)'!AP38</f>
        <v>0</v>
      </c>
      <c r="V38" s="312">
        <f>'고용증대 상시근로자수-2017(장애인적용)'!AQ38</f>
        <v>0</v>
      </c>
      <c r="W38" s="313">
        <f>'고용증대 상시근로자수-2017(장애인적용)'!AR38</f>
        <v>0</v>
      </c>
      <c r="X38" s="314">
        <f>'고용증대 상시근로자수-2017(장애인적용)'!AT38</f>
        <v>0</v>
      </c>
      <c r="Y38" s="312">
        <f>'고용증대 상시근로자수-2017(장애인적용)'!AU38</f>
        <v>0</v>
      </c>
      <c r="Z38" s="313">
        <f>'고용증대 상시근로자수-2017(장애인적용)'!AV38</f>
        <v>0</v>
      </c>
      <c r="AA38" s="314">
        <f>'고용증대 상시근로자수-2017(장애인적용)'!AX38</f>
        <v>0</v>
      </c>
      <c r="AB38" s="312">
        <f>'고용증대 상시근로자수-2017(장애인적용)'!AY38</f>
        <v>0</v>
      </c>
      <c r="AC38" s="313">
        <f>'고용증대 상시근로자수-2017(장애인적용)'!AZ38</f>
        <v>0</v>
      </c>
      <c r="AD38" s="314">
        <f>'고용증대 상시근로자수-2017(장애인적용)'!BB38</f>
        <v>0</v>
      </c>
      <c r="AE38" s="312">
        <f>'고용증대 상시근로자수-2017(장애인적용)'!BC38</f>
        <v>0</v>
      </c>
      <c r="AF38" s="313">
        <f>'고용증대 상시근로자수-2017(장애인적용)'!BD38</f>
        <v>0</v>
      </c>
      <c r="AG38" s="314">
        <f>'고용증대 상시근로자수-2017(장애인적용)'!BF38</f>
        <v>0</v>
      </c>
      <c r="AH38" s="312">
        <f>'고용증대 상시근로자수-2017(장애인적용)'!BG38</f>
        <v>0</v>
      </c>
      <c r="AI38" s="313">
        <f>'고용증대 상시근로자수-2017(장애인적용)'!BH38</f>
        <v>0</v>
      </c>
      <c r="AJ38" s="314">
        <f>'고용증대 상시근로자수-2017(장애인적용)'!BJ38</f>
        <v>0</v>
      </c>
      <c r="AK38" s="312">
        <f>'고용증대 상시근로자수-2017(장애인적용)'!BK38</f>
        <v>0</v>
      </c>
      <c r="AL38" s="313">
        <f>'고용증대 상시근로자수-2017(장애인적용)'!BL38</f>
        <v>0</v>
      </c>
      <c r="AM38" s="314">
        <f>'고용증대 상시근로자수-2017(장애인적용)'!BN38</f>
        <v>0</v>
      </c>
      <c r="AN38" s="312">
        <f>'고용증대 상시근로자수-2017(장애인적용)'!BO38</f>
        <v>0</v>
      </c>
      <c r="AO38" s="313">
        <f>'고용증대 상시근로자수-2017(장애인적용)'!BP38</f>
        <v>0</v>
      </c>
      <c r="AP38" s="314">
        <f>'고용증대 상시근로자수-2017(장애인적용)'!BR38</f>
        <v>0</v>
      </c>
      <c r="AQ38" s="335">
        <f t="shared" si="0"/>
        <v>0</v>
      </c>
      <c r="AR38" s="336">
        <f t="shared" si="1"/>
        <v>0</v>
      </c>
      <c r="AS38" s="342">
        <f>'고용증대 상시근로자수-2017(장애인적용)'!CF38</f>
        <v>0</v>
      </c>
      <c r="AT38" s="343">
        <f>'고용증대 상시근로자수-2017(장애인적용)'!CG38</f>
        <v>0</v>
      </c>
      <c r="AU38" s="340">
        <f t="shared" si="2"/>
        <v>0</v>
      </c>
    </row>
    <row r="39" spans="1:47" hidden="1">
      <c r="A39" s="327">
        <f t="shared" si="4"/>
        <v>35</v>
      </c>
      <c r="B39" s="321">
        <f>'고용증대 상시근로자수-2017(장애인적용)'!C39</f>
        <v>0</v>
      </c>
      <c r="C39" s="322" t="str">
        <f>'고용증대 상시근로자수-2017(장애인적용)'!E39</f>
        <v/>
      </c>
      <c r="D39" s="333" t="str">
        <f>IF('고용증대 상시근로자수-2017(장애인적용)'!I39="","",'고용증대 상시근로자수-2017(장애인적용)'!I39)</f>
        <v/>
      </c>
      <c r="E39" s="333" t="str">
        <f>IF('고용증대 상시근로자수-2017(장애인적용)'!J39="","",'고용증대 상시근로자수-2017(장애인적용)'!J39)</f>
        <v/>
      </c>
      <c r="F39" s="323" t="str">
        <f>'고용증대 상시근로자수-2017(장애인적용)'!H39</f>
        <v/>
      </c>
      <c r="G39" s="324">
        <f>'고용증대 상시근로자수-2017(장애인적용)'!W39</f>
        <v>0</v>
      </c>
      <c r="H39" s="313">
        <f>'고용증대 상시근로자수-2017(장애인적용)'!X39</f>
        <v>0</v>
      </c>
      <c r="I39" s="314">
        <f>'고용증대 상시근로자수-2017(장애인적용)'!Z39</f>
        <v>0</v>
      </c>
      <c r="J39" s="312">
        <f>'고용증대 상시근로자수-2017(장애인적용)'!AA39</f>
        <v>0</v>
      </c>
      <c r="K39" s="313">
        <f>'고용증대 상시근로자수-2017(장애인적용)'!AB39</f>
        <v>0</v>
      </c>
      <c r="L39" s="314">
        <f>'고용증대 상시근로자수-2017(장애인적용)'!AD39</f>
        <v>0</v>
      </c>
      <c r="M39" s="312">
        <f>'고용증대 상시근로자수-2017(장애인적용)'!AE39</f>
        <v>0</v>
      </c>
      <c r="N39" s="313">
        <f>'고용증대 상시근로자수-2017(장애인적용)'!AF39</f>
        <v>0</v>
      </c>
      <c r="O39" s="314">
        <f>'고용증대 상시근로자수-2017(장애인적용)'!AH39</f>
        <v>0</v>
      </c>
      <c r="P39" s="312">
        <f>'고용증대 상시근로자수-2017(장애인적용)'!AI39</f>
        <v>0</v>
      </c>
      <c r="Q39" s="313">
        <f>'고용증대 상시근로자수-2017(장애인적용)'!AJ39</f>
        <v>0</v>
      </c>
      <c r="R39" s="314">
        <f>'고용증대 상시근로자수-2017(장애인적용)'!AL39</f>
        <v>0</v>
      </c>
      <c r="S39" s="312">
        <f>'고용증대 상시근로자수-2017(장애인적용)'!AM39</f>
        <v>0</v>
      </c>
      <c r="T39" s="313">
        <f>'고용증대 상시근로자수-2017(장애인적용)'!AN39</f>
        <v>0</v>
      </c>
      <c r="U39" s="314">
        <f>'고용증대 상시근로자수-2017(장애인적용)'!AP39</f>
        <v>0</v>
      </c>
      <c r="V39" s="312">
        <f>'고용증대 상시근로자수-2017(장애인적용)'!AQ39</f>
        <v>0</v>
      </c>
      <c r="W39" s="313">
        <f>'고용증대 상시근로자수-2017(장애인적용)'!AR39</f>
        <v>0</v>
      </c>
      <c r="X39" s="314">
        <f>'고용증대 상시근로자수-2017(장애인적용)'!AT39</f>
        <v>0</v>
      </c>
      <c r="Y39" s="312">
        <f>'고용증대 상시근로자수-2017(장애인적용)'!AU39</f>
        <v>0</v>
      </c>
      <c r="Z39" s="313">
        <f>'고용증대 상시근로자수-2017(장애인적용)'!AV39</f>
        <v>0</v>
      </c>
      <c r="AA39" s="314">
        <f>'고용증대 상시근로자수-2017(장애인적용)'!AX39</f>
        <v>0</v>
      </c>
      <c r="AB39" s="312">
        <f>'고용증대 상시근로자수-2017(장애인적용)'!AY39</f>
        <v>0</v>
      </c>
      <c r="AC39" s="313">
        <f>'고용증대 상시근로자수-2017(장애인적용)'!AZ39</f>
        <v>0</v>
      </c>
      <c r="AD39" s="314">
        <f>'고용증대 상시근로자수-2017(장애인적용)'!BB39</f>
        <v>0</v>
      </c>
      <c r="AE39" s="312">
        <f>'고용증대 상시근로자수-2017(장애인적용)'!BC39</f>
        <v>0</v>
      </c>
      <c r="AF39" s="313">
        <f>'고용증대 상시근로자수-2017(장애인적용)'!BD39</f>
        <v>0</v>
      </c>
      <c r="AG39" s="314">
        <f>'고용증대 상시근로자수-2017(장애인적용)'!BF39</f>
        <v>0</v>
      </c>
      <c r="AH39" s="312">
        <f>'고용증대 상시근로자수-2017(장애인적용)'!BG39</f>
        <v>0</v>
      </c>
      <c r="AI39" s="313">
        <f>'고용증대 상시근로자수-2017(장애인적용)'!BH39</f>
        <v>0</v>
      </c>
      <c r="AJ39" s="314">
        <f>'고용증대 상시근로자수-2017(장애인적용)'!BJ39</f>
        <v>0</v>
      </c>
      <c r="AK39" s="312">
        <f>'고용증대 상시근로자수-2017(장애인적용)'!BK39</f>
        <v>0</v>
      </c>
      <c r="AL39" s="313">
        <f>'고용증대 상시근로자수-2017(장애인적용)'!BL39</f>
        <v>0</v>
      </c>
      <c r="AM39" s="314">
        <f>'고용증대 상시근로자수-2017(장애인적용)'!BN39</f>
        <v>0</v>
      </c>
      <c r="AN39" s="312">
        <f>'고용증대 상시근로자수-2017(장애인적용)'!BO39</f>
        <v>0</v>
      </c>
      <c r="AO39" s="313">
        <f>'고용증대 상시근로자수-2017(장애인적용)'!BP39</f>
        <v>0</v>
      </c>
      <c r="AP39" s="314">
        <f>'고용증대 상시근로자수-2017(장애인적용)'!BR39</f>
        <v>0</v>
      </c>
      <c r="AQ39" s="335">
        <f t="shared" si="0"/>
        <v>0</v>
      </c>
      <c r="AR39" s="336">
        <f t="shared" si="1"/>
        <v>0</v>
      </c>
      <c r="AS39" s="342">
        <f>'고용증대 상시근로자수-2017(장애인적용)'!CF39</f>
        <v>0</v>
      </c>
      <c r="AT39" s="343">
        <f>'고용증대 상시근로자수-2017(장애인적용)'!CG39</f>
        <v>0</v>
      </c>
      <c r="AU39" s="340">
        <f t="shared" si="2"/>
        <v>0</v>
      </c>
    </row>
    <row r="40" spans="1:47" hidden="1">
      <c r="A40" s="327">
        <f t="shared" si="4"/>
        <v>36</v>
      </c>
      <c r="B40" s="321">
        <f>'고용증대 상시근로자수-2017(장애인적용)'!C40</f>
        <v>0</v>
      </c>
      <c r="C40" s="322" t="str">
        <f>'고용증대 상시근로자수-2017(장애인적용)'!E40</f>
        <v/>
      </c>
      <c r="D40" s="333" t="str">
        <f>IF('고용증대 상시근로자수-2017(장애인적용)'!I40="","",'고용증대 상시근로자수-2017(장애인적용)'!I40)</f>
        <v/>
      </c>
      <c r="E40" s="333" t="str">
        <f>IF('고용증대 상시근로자수-2017(장애인적용)'!J40="","",'고용증대 상시근로자수-2017(장애인적용)'!J40)</f>
        <v/>
      </c>
      <c r="F40" s="323" t="str">
        <f>'고용증대 상시근로자수-2017(장애인적용)'!H40</f>
        <v/>
      </c>
      <c r="G40" s="324">
        <f>'고용증대 상시근로자수-2017(장애인적용)'!W40</f>
        <v>0</v>
      </c>
      <c r="H40" s="313">
        <f>'고용증대 상시근로자수-2017(장애인적용)'!X40</f>
        <v>0</v>
      </c>
      <c r="I40" s="314">
        <f>'고용증대 상시근로자수-2017(장애인적용)'!Z40</f>
        <v>0</v>
      </c>
      <c r="J40" s="312">
        <f>'고용증대 상시근로자수-2017(장애인적용)'!AA40</f>
        <v>0</v>
      </c>
      <c r="K40" s="313">
        <f>'고용증대 상시근로자수-2017(장애인적용)'!AB40</f>
        <v>0</v>
      </c>
      <c r="L40" s="314">
        <f>'고용증대 상시근로자수-2017(장애인적용)'!AD40</f>
        <v>0</v>
      </c>
      <c r="M40" s="312">
        <f>'고용증대 상시근로자수-2017(장애인적용)'!AE40</f>
        <v>0</v>
      </c>
      <c r="N40" s="313">
        <f>'고용증대 상시근로자수-2017(장애인적용)'!AF40</f>
        <v>0</v>
      </c>
      <c r="O40" s="314">
        <f>'고용증대 상시근로자수-2017(장애인적용)'!AH40</f>
        <v>0</v>
      </c>
      <c r="P40" s="312">
        <f>'고용증대 상시근로자수-2017(장애인적용)'!AI40</f>
        <v>0</v>
      </c>
      <c r="Q40" s="313">
        <f>'고용증대 상시근로자수-2017(장애인적용)'!AJ40</f>
        <v>0</v>
      </c>
      <c r="R40" s="314">
        <f>'고용증대 상시근로자수-2017(장애인적용)'!AL40</f>
        <v>0</v>
      </c>
      <c r="S40" s="312">
        <f>'고용증대 상시근로자수-2017(장애인적용)'!AM40</f>
        <v>0</v>
      </c>
      <c r="T40" s="313">
        <f>'고용증대 상시근로자수-2017(장애인적용)'!AN40</f>
        <v>0</v>
      </c>
      <c r="U40" s="314">
        <f>'고용증대 상시근로자수-2017(장애인적용)'!AP40</f>
        <v>0</v>
      </c>
      <c r="V40" s="312">
        <f>'고용증대 상시근로자수-2017(장애인적용)'!AQ40</f>
        <v>0</v>
      </c>
      <c r="W40" s="313">
        <f>'고용증대 상시근로자수-2017(장애인적용)'!AR40</f>
        <v>0</v>
      </c>
      <c r="X40" s="314">
        <f>'고용증대 상시근로자수-2017(장애인적용)'!AT40</f>
        <v>0</v>
      </c>
      <c r="Y40" s="312">
        <f>'고용증대 상시근로자수-2017(장애인적용)'!AU40</f>
        <v>0</v>
      </c>
      <c r="Z40" s="313">
        <f>'고용증대 상시근로자수-2017(장애인적용)'!AV40</f>
        <v>0</v>
      </c>
      <c r="AA40" s="314">
        <f>'고용증대 상시근로자수-2017(장애인적용)'!AX40</f>
        <v>0</v>
      </c>
      <c r="AB40" s="312">
        <f>'고용증대 상시근로자수-2017(장애인적용)'!AY40</f>
        <v>0</v>
      </c>
      <c r="AC40" s="313">
        <f>'고용증대 상시근로자수-2017(장애인적용)'!AZ40</f>
        <v>0</v>
      </c>
      <c r="AD40" s="314">
        <f>'고용증대 상시근로자수-2017(장애인적용)'!BB40</f>
        <v>0</v>
      </c>
      <c r="AE40" s="312">
        <f>'고용증대 상시근로자수-2017(장애인적용)'!BC40</f>
        <v>0</v>
      </c>
      <c r="AF40" s="313">
        <f>'고용증대 상시근로자수-2017(장애인적용)'!BD40</f>
        <v>0</v>
      </c>
      <c r="AG40" s="314">
        <f>'고용증대 상시근로자수-2017(장애인적용)'!BF40</f>
        <v>0</v>
      </c>
      <c r="AH40" s="312">
        <f>'고용증대 상시근로자수-2017(장애인적용)'!BG40</f>
        <v>0</v>
      </c>
      <c r="AI40" s="313">
        <f>'고용증대 상시근로자수-2017(장애인적용)'!BH40</f>
        <v>0</v>
      </c>
      <c r="AJ40" s="314">
        <f>'고용증대 상시근로자수-2017(장애인적용)'!BJ40</f>
        <v>0</v>
      </c>
      <c r="AK40" s="312">
        <f>'고용증대 상시근로자수-2017(장애인적용)'!BK40</f>
        <v>0</v>
      </c>
      <c r="AL40" s="313">
        <f>'고용증대 상시근로자수-2017(장애인적용)'!BL40</f>
        <v>0</v>
      </c>
      <c r="AM40" s="314">
        <f>'고용증대 상시근로자수-2017(장애인적용)'!BN40</f>
        <v>0</v>
      </c>
      <c r="AN40" s="312">
        <f>'고용증대 상시근로자수-2017(장애인적용)'!BO40</f>
        <v>0</v>
      </c>
      <c r="AO40" s="313">
        <f>'고용증대 상시근로자수-2017(장애인적용)'!BP40</f>
        <v>0</v>
      </c>
      <c r="AP40" s="314">
        <f>'고용증대 상시근로자수-2017(장애인적용)'!BR40</f>
        <v>0</v>
      </c>
      <c r="AQ40" s="335">
        <f t="shared" si="0"/>
        <v>0</v>
      </c>
      <c r="AR40" s="336">
        <f t="shared" si="1"/>
        <v>0</v>
      </c>
      <c r="AS40" s="342">
        <f>'고용증대 상시근로자수-2017(장애인적용)'!CF40</f>
        <v>0</v>
      </c>
      <c r="AT40" s="343">
        <f>'고용증대 상시근로자수-2017(장애인적용)'!CG40</f>
        <v>0</v>
      </c>
      <c r="AU40" s="340">
        <f t="shared" si="2"/>
        <v>0</v>
      </c>
    </row>
    <row r="41" spans="1:47" hidden="1">
      <c r="A41" s="327">
        <f t="shared" si="4"/>
        <v>37</v>
      </c>
      <c r="B41" s="321">
        <f>'고용증대 상시근로자수-2017(장애인적용)'!C41</f>
        <v>0</v>
      </c>
      <c r="C41" s="322" t="str">
        <f>'고용증대 상시근로자수-2017(장애인적용)'!E41</f>
        <v/>
      </c>
      <c r="D41" s="333" t="str">
        <f>IF('고용증대 상시근로자수-2017(장애인적용)'!I41="","",'고용증대 상시근로자수-2017(장애인적용)'!I41)</f>
        <v/>
      </c>
      <c r="E41" s="333" t="str">
        <f>IF('고용증대 상시근로자수-2017(장애인적용)'!J41="","",'고용증대 상시근로자수-2017(장애인적용)'!J41)</f>
        <v/>
      </c>
      <c r="F41" s="323" t="str">
        <f>'고용증대 상시근로자수-2017(장애인적용)'!H41</f>
        <v/>
      </c>
      <c r="G41" s="324">
        <f>'고용증대 상시근로자수-2017(장애인적용)'!W41</f>
        <v>0</v>
      </c>
      <c r="H41" s="313">
        <f>'고용증대 상시근로자수-2017(장애인적용)'!X41</f>
        <v>0</v>
      </c>
      <c r="I41" s="314">
        <f>'고용증대 상시근로자수-2017(장애인적용)'!Z41</f>
        <v>0</v>
      </c>
      <c r="J41" s="312">
        <f>'고용증대 상시근로자수-2017(장애인적용)'!AA41</f>
        <v>0</v>
      </c>
      <c r="K41" s="313">
        <f>'고용증대 상시근로자수-2017(장애인적용)'!AB41</f>
        <v>0</v>
      </c>
      <c r="L41" s="314">
        <f>'고용증대 상시근로자수-2017(장애인적용)'!AD41</f>
        <v>0</v>
      </c>
      <c r="M41" s="312">
        <f>'고용증대 상시근로자수-2017(장애인적용)'!AE41</f>
        <v>0</v>
      </c>
      <c r="N41" s="313">
        <f>'고용증대 상시근로자수-2017(장애인적용)'!AF41</f>
        <v>0</v>
      </c>
      <c r="O41" s="314">
        <f>'고용증대 상시근로자수-2017(장애인적용)'!AH41</f>
        <v>0</v>
      </c>
      <c r="P41" s="312">
        <f>'고용증대 상시근로자수-2017(장애인적용)'!AI41</f>
        <v>0</v>
      </c>
      <c r="Q41" s="313">
        <f>'고용증대 상시근로자수-2017(장애인적용)'!AJ41</f>
        <v>0</v>
      </c>
      <c r="R41" s="314">
        <f>'고용증대 상시근로자수-2017(장애인적용)'!AL41</f>
        <v>0</v>
      </c>
      <c r="S41" s="312">
        <f>'고용증대 상시근로자수-2017(장애인적용)'!AM41</f>
        <v>0</v>
      </c>
      <c r="T41" s="313">
        <f>'고용증대 상시근로자수-2017(장애인적용)'!AN41</f>
        <v>0</v>
      </c>
      <c r="U41" s="314">
        <f>'고용증대 상시근로자수-2017(장애인적용)'!AP41</f>
        <v>0</v>
      </c>
      <c r="V41" s="312">
        <f>'고용증대 상시근로자수-2017(장애인적용)'!AQ41</f>
        <v>0</v>
      </c>
      <c r="W41" s="313">
        <f>'고용증대 상시근로자수-2017(장애인적용)'!AR41</f>
        <v>0</v>
      </c>
      <c r="X41" s="314">
        <f>'고용증대 상시근로자수-2017(장애인적용)'!AT41</f>
        <v>0</v>
      </c>
      <c r="Y41" s="312">
        <f>'고용증대 상시근로자수-2017(장애인적용)'!AU41</f>
        <v>0</v>
      </c>
      <c r="Z41" s="313">
        <f>'고용증대 상시근로자수-2017(장애인적용)'!AV41</f>
        <v>0</v>
      </c>
      <c r="AA41" s="314">
        <f>'고용증대 상시근로자수-2017(장애인적용)'!AX41</f>
        <v>0</v>
      </c>
      <c r="AB41" s="312">
        <f>'고용증대 상시근로자수-2017(장애인적용)'!AY41</f>
        <v>0</v>
      </c>
      <c r="AC41" s="313">
        <f>'고용증대 상시근로자수-2017(장애인적용)'!AZ41</f>
        <v>0</v>
      </c>
      <c r="AD41" s="314">
        <f>'고용증대 상시근로자수-2017(장애인적용)'!BB41</f>
        <v>0</v>
      </c>
      <c r="AE41" s="312">
        <f>'고용증대 상시근로자수-2017(장애인적용)'!BC41</f>
        <v>0</v>
      </c>
      <c r="AF41" s="313">
        <f>'고용증대 상시근로자수-2017(장애인적용)'!BD41</f>
        <v>0</v>
      </c>
      <c r="AG41" s="314">
        <f>'고용증대 상시근로자수-2017(장애인적용)'!BF41</f>
        <v>0</v>
      </c>
      <c r="AH41" s="312">
        <f>'고용증대 상시근로자수-2017(장애인적용)'!BG41</f>
        <v>0</v>
      </c>
      <c r="AI41" s="313">
        <f>'고용증대 상시근로자수-2017(장애인적용)'!BH41</f>
        <v>0</v>
      </c>
      <c r="AJ41" s="314">
        <f>'고용증대 상시근로자수-2017(장애인적용)'!BJ41</f>
        <v>0</v>
      </c>
      <c r="AK41" s="312">
        <f>'고용증대 상시근로자수-2017(장애인적용)'!BK41</f>
        <v>0</v>
      </c>
      <c r="AL41" s="313">
        <f>'고용증대 상시근로자수-2017(장애인적용)'!BL41</f>
        <v>0</v>
      </c>
      <c r="AM41" s="314">
        <f>'고용증대 상시근로자수-2017(장애인적용)'!BN41</f>
        <v>0</v>
      </c>
      <c r="AN41" s="312">
        <f>'고용증대 상시근로자수-2017(장애인적용)'!BO41</f>
        <v>0</v>
      </c>
      <c r="AO41" s="313">
        <f>'고용증대 상시근로자수-2017(장애인적용)'!BP41</f>
        <v>0</v>
      </c>
      <c r="AP41" s="314">
        <f>'고용증대 상시근로자수-2017(장애인적용)'!BR41</f>
        <v>0</v>
      </c>
      <c r="AQ41" s="335">
        <f t="shared" si="0"/>
        <v>0</v>
      </c>
      <c r="AR41" s="336">
        <f t="shared" si="1"/>
        <v>0</v>
      </c>
      <c r="AS41" s="342">
        <f>'고용증대 상시근로자수-2017(장애인적용)'!CF41</f>
        <v>0</v>
      </c>
      <c r="AT41" s="343">
        <f>'고용증대 상시근로자수-2017(장애인적용)'!CG41</f>
        <v>0</v>
      </c>
      <c r="AU41" s="340">
        <f t="shared" si="2"/>
        <v>0</v>
      </c>
    </row>
    <row r="42" spans="1:47" hidden="1">
      <c r="A42" s="327">
        <f t="shared" si="4"/>
        <v>38</v>
      </c>
      <c r="B42" s="321">
        <f>'고용증대 상시근로자수-2017(장애인적용)'!C42</f>
        <v>0</v>
      </c>
      <c r="C42" s="322" t="str">
        <f>'고용증대 상시근로자수-2017(장애인적용)'!E42</f>
        <v/>
      </c>
      <c r="D42" s="333" t="str">
        <f>IF('고용증대 상시근로자수-2017(장애인적용)'!I42="","",'고용증대 상시근로자수-2017(장애인적용)'!I42)</f>
        <v/>
      </c>
      <c r="E42" s="333" t="str">
        <f>IF('고용증대 상시근로자수-2017(장애인적용)'!J42="","",'고용증대 상시근로자수-2017(장애인적용)'!J42)</f>
        <v/>
      </c>
      <c r="F42" s="323" t="str">
        <f>'고용증대 상시근로자수-2017(장애인적용)'!H42</f>
        <v/>
      </c>
      <c r="G42" s="324">
        <f>'고용증대 상시근로자수-2017(장애인적용)'!W42</f>
        <v>0</v>
      </c>
      <c r="H42" s="313">
        <f>'고용증대 상시근로자수-2017(장애인적용)'!X42</f>
        <v>0</v>
      </c>
      <c r="I42" s="314">
        <f>'고용증대 상시근로자수-2017(장애인적용)'!Z42</f>
        <v>0</v>
      </c>
      <c r="J42" s="312">
        <f>'고용증대 상시근로자수-2017(장애인적용)'!AA42</f>
        <v>0</v>
      </c>
      <c r="K42" s="313">
        <f>'고용증대 상시근로자수-2017(장애인적용)'!AB42</f>
        <v>0</v>
      </c>
      <c r="L42" s="314">
        <f>'고용증대 상시근로자수-2017(장애인적용)'!AD42</f>
        <v>0</v>
      </c>
      <c r="M42" s="312">
        <f>'고용증대 상시근로자수-2017(장애인적용)'!AE42</f>
        <v>0</v>
      </c>
      <c r="N42" s="313">
        <f>'고용증대 상시근로자수-2017(장애인적용)'!AF42</f>
        <v>0</v>
      </c>
      <c r="O42" s="314">
        <f>'고용증대 상시근로자수-2017(장애인적용)'!AH42</f>
        <v>0</v>
      </c>
      <c r="P42" s="312">
        <f>'고용증대 상시근로자수-2017(장애인적용)'!AI42</f>
        <v>0</v>
      </c>
      <c r="Q42" s="313">
        <f>'고용증대 상시근로자수-2017(장애인적용)'!AJ42</f>
        <v>0</v>
      </c>
      <c r="R42" s="314">
        <f>'고용증대 상시근로자수-2017(장애인적용)'!AL42</f>
        <v>0</v>
      </c>
      <c r="S42" s="312">
        <f>'고용증대 상시근로자수-2017(장애인적용)'!AM42</f>
        <v>0</v>
      </c>
      <c r="T42" s="313">
        <f>'고용증대 상시근로자수-2017(장애인적용)'!AN42</f>
        <v>0</v>
      </c>
      <c r="U42" s="314">
        <f>'고용증대 상시근로자수-2017(장애인적용)'!AP42</f>
        <v>0</v>
      </c>
      <c r="V42" s="312">
        <f>'고용증대 상시근로자수-2017(장애인적용)'!AQ42</f>
        <v>0</v>
      </c>
      <c r="W42" s="313">
        <f>'고용증대 상시근로자수-2017(장애인적용)'!AR42</f>
        <v>0</v>
      </c>
      <c r="X42" s="314">
        <f>'고용증대 상시근로자수-2017(장애인적용)'!AT42</f>
        <v>0</v>
      </c>
      <c r="Y42" s="312">
        <f>'고용증대 상시근로자수-2017(장애인적용)'!AU42</f>
        <v>0</v>
      </c>
      <c r="Z42" s="313">
        <f>'고용증대 상시근로자수-2017(장애인적용)'!AV42</f>
        <v>0</v>
      </c>
      <c r="AA42" s="314">
        <f>'고용증대 상시근로자수-2017(장애인적용)'!AX42</f>
        <v>0</v>
      </c>
      <c r="AB42" s="312">
        <f>'고용증대 상시근로자수-2017(장애인적용)'!AY42</f>
        <v>0</v>
      </c>
      <c r="AC42" s="313">
        <f>'고용증대 상시근로자수-2017(장애인적용)'!AZ42</f>
        <v>0</v>
      </c>
      <c r="AD42" s="314">
        <f>'고용증대 상시근로자수-2017(장애인적용)'!BB42</f>
        <v>0</v>
      </c>
      <c r="AE42" s="312">
        <f>'고용증대 상시근로자수-2017(장애인적용)'!BC42</f>
        <v>0</v>
      </c>
      <c r="AF42" s="313">
        <f>'고용증대 상시근로자수-2017(장애인적용)'!BD42</f>
        <v>0</v>
      </c>
      <c r="AG42" s="314">
        <f>'고용증대 상시근로자수-2017(장애인적용)'!BF42</f>
        <v>0</v>
      </c>
      <c r="AH42" s="312">
        <f>'고용증대 상시근로자수-2017(장애인적용)'!BG42</f>
        <v>0</v>
      </c>
      <c r="AI42" s="313">
        <f>'고용증대 상시근로자수-2017(장애인적용)'!BH42</f>
        <v>0</v>
      </c>
      <c r="AJ42" s="314">
        <f>'고용증대 상시근로자수-2017(장애인적용)'!BJ42</f>
        <v>0</v>
      </c>
      <c r="AK42" s="312">
        <f>'고용증대 상시근로자수-2017(장애인적용)'!BK42</f>
        <v>0</v>
      </c>
      <c r="AL42" s="313">
        <f>'고용증대 상시근로자수-2017(장애인적용)'!BL42</f>
        <v>0</v>
      </c>
      <c r="AM42" s="314">
        <f>'고용증대 상시근로자수-2017(장애인적용)'!BN42</f>
        <v>0</v>
      </c>
      <c r="AN42" s="312">
        <f>'고용증대 상시근로자수-2017(장애인적용)'!BO42</f>
        <v>0</v>
      </c>
      <c r="AO42" s="313">
        <f>'고용증대 상시근로자수-2017(장애인적용)'!BP42</f>
        <v>0</v>
      </c>
      <c r="AP42" s="314">
        <f>'고용증대 상시근로자수-2017(장애인적용)'!BR42</f>
        <v>0</v>
      </c>
      <c r="AQ42" s="335">
        <f t="shared" si="0"/>
        <v>0</v>
      </c>
      <c r="AR42" s="336">
        <f t="shared" si="1"/>
        <v>0</v>
      </c>
      <c r="AS42" s="342">
        <f>'고용증대 상시근로자수-2017(장애인적용)'!CF42</f>
        <v>0</v>
      </c>
      <c r="AT42" s="343">
        <f>'고용증대 상시근로자수-2017(장애인적용)'!CG42</f>
        <v>0</v>
      </c>
      <c r="AU42" s="340">
        <f t="shared" si="2"/>
        <v>0</v>
      </c>
    </row>
    <row r="43" spans="1:47" hidden="1">
      <c r="A43" s="327">
        <f t="shared" si="4"/>
        <v>39</v>
      </c>
      <c r="B43" s="321">
        <f>'고용증대 상시근로자수-2017(장애인적용)'!C43</f>
        <v>0</v>
      </c>
      <c r="C43" s="322" t="str">
        <f>'고용증대 상시근로자수-2017(장애인적용)'!E43</f>
        <v/>
      </c>
      <c r="D43" s="333" t="str">
        <f>IF('고용증대 상시근로자수-2017(장애인적용)'!I43="","",'고용증대 상시근로자수-2017(장애인적용)'!I43)</f>
        <v/>
      </c>
      <c r="E43" s="333" t="str">
        <f>IF('고용증대 상시근로자수-2017(장애인적용)'!J43="","",'고용증대 상시근로자수-2017(장애인적용)'!J43)</f>
        <v/>
      </c>
      <c r="F43" s="323" t="str">
        <f>'고용증대 상시근로자수-2017(장애인적용)'!H43</f>
        <v/>
      </c>
      <c r="G43" s="324">
        <f>'고용증대 상시근로자수-2017(장애인적용)'!W43</f>
        <v>0</v>
      </c>
      <c r="H43" s="313">
        <f>'고용증대 상시근로자수-2017(장애인적용)'!X43</f>
        <v>0</v>
      </c>
      <c r="I43" s="314">
        <f>'고용증대 상시근로자수-2017(장애인적용)'!Z43</f>
        <v>0</v>
      </c>
      <c r="J43" s="312">
        <f>'고용증대 상시근로자수-2017(장애인적용)'!AA43</f>
        <v>0</v>
      </c>
      <c r="K43" s="313">
        <f>'고용증대 상시근로자수-2017(장애인적용)'!AB43</f>
        <v>0</v>
      </c>
      <c r="L43" s="314">
        <f>'고용증대 상시근로자수-2017(장애인적용)'!AD43</f>
        <v>0</v>
      </c>
      <c r="M43" s="312">
        <f>'고용증대 상시근로자수-2017(장애인적용)'!AE43</f>
        <v>0</v>
      </c>
      <c r="N43" s="313">
        <f>'고용증대 상시근로자수-2017(장애인적용)'!AF43</f>
        <v>0</v>
      </c>
      <c r="O43" s="314">
        <f>'고용증대 상시근로자수-2017(장애인적용)'!AH43</f>
        <v>0</v>
      </c>
      <c r="P43" s="312">
        <f>'고용증대 상시근로자수-2017(장애인적용)'!AI43</f>
        <v>0</v>
      </c>
      <c r="Q43" s="313">
        <f>'고용증대 상시근로자수-2017(장애인적용)'!AJ43</f>
        <v>0</v>
      </c>
      <c r="R43" s="314">
        <f>'고용증대 상시근로자수-2017(장애인적용)'!AL43</f>
        <v>0</v>
      </c>
      <c r="S43" s="312">
        <f>'고용증대 상시근로자수-2017(장애인적용)'!AM43</f>
        <v>0</v>
      </c>
      <c r="T43" s="313">
        <f>'고용증대 상시근로자수-2017(장애인적용)'!AN43</f>
        <v>0</v>
      </c>
      <c r="U43" s="314">
        <f>'고용증대 상시근로자수-2017(장애인적용)'!AP43</f>
        <v>0</v>
      </c>
      <c r="V43" s="312">
        <f>'고용증대 상시근로자수-2017(장애인적용)'!AQ43</f>
        <v>0</v>
      </c>
      <c r="W43" s="313">
        <f>'고용증대 상시근로자수-2017(장애인적용)'!AR43</f>
        <v>0</v>
      </c>
      <c r="X43" s="314">
        <f>'고용증대 상시근로자수-2017(장애인적용)'!AT43</f>
        <v>0</v>
      </c>
      <c r="Y43" s="312">
        <f>'고용증대 상시근로자수-2017(장애인적용)'!AU43</f>
        <v>0</v>
      </c>
      <c r="Z43" s="313">
        <f>'고용증대 상시근로자수-2017(장애인적용)'!AV43</f>
        <v>0</v>
      </c>
      <c r="AA43" s="314">
        <f>'고용증대 상시근로자수-2017(장애인적용)'!AX43</f>
        <v>0</v>
      </c>
      <c r="AB43" s="312">
        <f>'고용증대 상시근로자수-2017(장애인적용)'!AY43</f>
        <v>0</v>
      </c>
      <c r="AC43" s="313">
        <f>'고용증대 상시근로자수-2017(장애인적용)'!AZ43</f>
        <v>0</v>
      </c>
      <c r="AD43" s="314">
        <f>'고용증대 상시근로자수-2017(장애인적용)'!BB43</f>
        <v>0</v>
      </c>
      <c r="AE43" s="312">
        <f>'고용증대 상시근로자수-2017(장애인적용)'!BC43</f>
        <v>0</v>
      </c>
      <c r="AF43" s="313">
        <f>'고용증대 상시근로자수-2017(장애인적용)'!BD43</f>
        <v>0</v>
      </c>
      <c r="AG43" s="314">
        <f>'고용증대 상시근로자수-2017(장애인적용)'!BF43</f>
        <v>0</v>
      </c>
      <c r="AH43" s="312">
        <f>'고용증대 상시근로자수-2017(장애인적용)'!BG43</f>
        <v>0</v>
      </c>
      <c r="AI43" s="313">
        <f>'고용증대 상시근로자수-2017(장애인적용)'!BH43</f>
        <v>0</v>
      </c>
      <c r="AJ43" s="314">
        <f>'고용증대 상시근로자수-2017(장애인적용)'!BJ43</f>
        <v>0</v>
      </c>
      <c r="AK43" s="312">
        <f>'고용증대 상시근로자수-2017(장애인적용)'!BK43</f>
        <v>0</v>
      </c>
      <c r="AL43" s="313">
        <f>'고용증대 상시근로자수-2017(장애인적용)'!BL43</f>
        <v>0</v>
      </c>
      <c r="AM43" s="314">
        <f>'고용증대 상시근로자수-2017(장애인적용)'!BN43</f>
        <v>0</v>
      </c>
      <c r="AN43" s="312">
        <f>'고용증대 상시근로자수-2017(장애인적용)'!BO43</f>
        <v>0</v>
      </c>
      <c r="AO43" s="313">
        <f>'고용증대 상시근로자수-2017(장애인적용)'!BP43</f>
        <v>0</v>
      </c>
      <c r="AP43" s="314">
        <f>'고용증대 상시근로자수-2017(장애인적용)'!BR43</f>
        <v>0</v>
      </c>
      <c r="AQ43" s="335">
        <f t="shared" si="0"/>
        <v>0</v>
      </c>
      <c r="AR43" s="336">
        <f t="shared" si="1"/>
        <v>0</v>
      </c>
      <c r="AS43" s="342">
        <f>'고용증대 상시근로자수-2017(장애인적용)'!CF43</f>
        <v>0</v>
      </c>
      <c r="AT43" s="343">
        <f>'고용증대 상시근로자수-2017(장애인적용)'!CG43</f>
        <v>0</v>
      </c>
      <c r="AU43" s="340">
        <f t="shared" si="2"/>
        <v>0</v>
      </c>
    </row>
    <row r="44" spans="1:47" hidden="1">
      <c r="A44" s="327">
        <f t="shared" si="4"/>
        <v>40</v>
      </c>
      <c r="B44" s="321">
        <f>'고용증대 상시근로자수-2017(장애인적용)'!C44</f>
        <v>0</v>
      </c>
      <c r="C44" s="322" t="str">
        <f>'고용증대 상시근로자수-2017(장애인적용)'!E44</f>
        <v/>
      </c>
      <c r="D44" s="333" t="str">
        <f>IF('고용증대 상시근로자수-2017(장애인적용)'!I44="","",'고용증대 상시근로자수-2017(장애인적용)'!I44)</f>
        <v/>
      </c>
      <c r="E44" s="333" t="str">
        <f>IF('고용증대 상시근로자수-2017(장애인적용)'!J44="","",'고용증대 상시근로자수-2017(장애인적용)'!J44)</f>
        <v/>
      </c>
      <c r="F44" s="323" t="str">
        <f>'고용증대 상시근로자수-2017(장애인적용)'!H44</f>
        <v/>
      </c>
      <c r="G44" s="324">
        <f>'고용증대 상시근로자수-2017(장애인적용)'!W44</f>
        <v>0</v>
      </c>
      <c r="H44" s="313">
        <f>'고용증대 상시근로자수-2017(장애인적용)'!X44</f>
        <v>0</v>
      </c>
      <c r="I44" s="314">
        <f>'고용증대 상시근로자수-2017(장애인적용)'!Z44</f>
        <v>0</v>
      </c>
      <c r="J44" s="312">
        <f>'고용증대 상시근로자수-2017(장애인적용)'!AA44</f>
        <v>0</v>
      </c>
      <c r="K44" s="313">
        <f>'고용증대 상시근로자수-2017(장애인적용)'!AB44</f>
        <v>0</v>
      </c>
      <c r="L44" s="314">
        <f>'고용증대 상시근로자수-2017(장애인적용)'!AD44</f>
        <v>0</v>
      </c>
      <c r="M44" s="312">
        <f>'고용증대 상시근로자수-2017(장애인적용)'!AE44</f>
        <v>0</v>
      </c>
      <c r="N44" s="313">
        <f>'고용증대 상시근로자수-2017(장애인적용)'!AF44</f>
        <v>0</v>
      </c>
      <c r="O44" s="314">
        <f>'고용증대 상시근로자수-2017(장애인적용)'!AH44</f>
        <v>0</v>
      </c>
      <c r="P44" s="312">
        <f>'고용증대 상시근로자수-2017(장애인적용)'!AI44</f>
        <v>0</v>
      </c>
      <c r="Q44" s="313">
        <f>'고용증대 상시근로자수-2017(장애인적용)'!AJ44</f>
        <v>0</v>
      </c>
      <c r="R44" s="314">
        <f>'고용증대 상시근로자수-2017(장애인적용)'!AL44</f>
        <v>0</v>
      </c>
      <c r="S44" s="312">
        <f>'고용증대 상시근로자수-2017(장애인적용)'!AM44</f>
        <v>0</v>
      </c>
      <c r="T44" s="313">
        <f>'고용증대 상시근로자수-2017(장애인적용)'!AN44</f>
        <v>0</v>
      </c>
      <c r="U44" s="314">
        <f>'고용증대 상시근로자수-2017(장애인적용)'!AP44</f>
        <v>0</v>
      </c>
      <c r="V44" s="312">
        <f>'고용증대 상시근로자수-2017(장애인적용)'!AQ44</f>
        <v>0</v>
      </c>
      <c r="W44" s="313">
        <f>'고용증대 상시근로자수-2017(장애인적용)'!AR44</f>
        <v>0</v>
      </c>
      <c r="X44" s="314">
        <f>'고용증대 상시근로자수-2017(장애인적용)'!AT44</f>
        <v>0</v>
      </c>
      <c r="Y44" s="312">
        <f>'고용증대 상시근로자수-2017(장애인적용)'!AU44</f>
        <v>0</v>
      </c>
      <c r="Z44" s="313">
        <f>'고용증대 상시근로자수-2017(장애인적용)'!AV44</f>
        <v>0</v>
      </c>
      <c r="AA44" s="314">
        <f>'고용증대 상시근로자수-2017(장애인적용)'!AX44</f>
        <v>0</v>
      </c>
      <c r="AB44" s="312">
        <f>'고용증대 상시근로자수-2017(장애인적용)'!AY44</f>
        <v>0</v>
      </c>
      <c r="AC44" s="313">
        <f>'고용증대 상시근로자수-2017(장애인적용)'!AZ44</f>
        <v>0</v>
      </c>
      <c r="AD44" s="314">
        <f>'고용증대 상시근로자수-2017(장애인적용)'!BB44</f>
        <v>0</v>
      </c>
      <c r="AE44" s="312">
        <f>'고용증대 상시근로자수-2017(장애인적용)'!BC44</f>
        <v>0</v>
      </c>
      <c r="AF44" s="313">
        <f>'고용증대 상시근로자수-2017(장애인적용)'!BD44</f>
        <v>0</v>
      </c>
      <c r="AG44" s="314">
        <f>'고용증대 상시근로자수-2017(장애인적용)'!BF44</f>
        <v>0</v>
      </c>
      <c r="AH44" s="312">
        <f>'고용증대 상시근로자수-2017(장애인적용)'!BG44</f>
        <v>0</v>
      </c>
      <c r="AI44" s="313">
        <f>'고용증대 상시근로자수-2017(장애인적용)'!BH44</f>
        <v>0</v>
      </c>
      <c r="AJ44" s="314">
        <f>'고용증대 상시근로자수-2017(장애인적용)'!BJ44</f>
        <v>0</v>
      </c>
      <c r="AK44" s="312">
        <f>'고용증대 상시근로자수-2017(장애인적용)'!BK44</f>
        <v>0</v>
      </c>
      <c r="AL44" s="313">
        <f>'고용증대 상시근로자수-2017(장애인적용)'!BL44</f>
        <v>0</v>
      </c>
      <c r="AM44" s="314">
        <f>'고용증대 상시근로자수-2017(장애인적용)'!BN44</f>
        <v>0</v>
      </c>
      <c r="AN44" s="312">
        <f>'고용증대 상시근로자수-2017(장애인적용)'!BO44</f>
        <v>0</v>
      </c>
      <c r="AO44" s="313">
        <f>'고용증대 상시근로자수-2017(장애인적용)'!BP44</f>
        <v>0</v>
      </c>
      <c r="AP44" s="314">
        <f>'고용증대 상시근로자수-2017(장애인적용)'!BR44</f>
        <v>0</v>
      </c>
      <c r="AQ44" s="335">
        <f t="shared" si="0"/>
        <v>0</v>
      </c>
      <c r="AR44" s="336">
        <f t="shared" si="1"/>
        <v>0</v>
      </c>
      <c r="AS44" s="342">
        <f>'고용증대 상시근로자수-2017(장애인적용)'!CF44</f>
        <v>0</v>
      </c>
      <c r="AT44" s="343">
        <f>'고용증대 상시근로자수-2017(장애인적용)'!CG44</f>
        <v>0</v>
      </c>
      <c r="AU44" s="340">
        <f t="shared" si="2"/>
        <v>0</v>
      </c>
    </row>
    <row r="45" spans="1:47" hidden="1">
      <c r="A45" s="327">
        <f t="shared" si="4"/>
        <v>41</v>
      </c>
      <c r="B45" s="321">
        <f>'고용증대 상시근로자수-2017(장애인적용)'!C45</f>
        <v>0</v>
      </c>
      <c r="C45" s="322" t="str">
        <f>'고용증대 상시근로자수-2017(장애인적용)'!E45</f>
        <v/>
      </c>
      <c r="D45" s="333" t="str">
        <f>IF('고용증대 상시근로자수-2017(장애인적용)'!I45="","",'고용증대 상시근로자수-2017(장애인적용)'!I45)</f>
        <v/>
      </c>
      <c r="E45" s="333" t="str">
        <f>IF('고용증대 상시근로자수-2017(장애인적용)'!J45="","",'고용증대 상시근로자수-2017(장애인적용)'!J45)</f>
        <v/>
      </c>
      <c r="F45" s="323" t="str">
        <f>'고용증대 상시근로자수-2017(장애인적용)'!H45</f>
        <v/>
      </c>
      <c r="G45" s="324">
        <f>'고용증대 상시근로자수-2017(장애인적용)'!W45</f>
        <v>0</v>
      </c>
      <c r="H45" s="313">
        <f>'고용증대 상시근로자수-2017(장애인적용)'!X45</f>
        <v>0</v>
      </c>
      <c r="I45" s="314">
        <f>'고용증대 상시근로자수-2017(장애인적용)'!Z45</f>
        <v>0</v>
      </c>
      <c r="J45" s="312">
        <f>'고용증대 상시근로자수-2017(장애인적용)'!AA45</f>
        <v>0</v>
      </c>
      <c r="K45" s="313">
        <f>'고용증대 상시근로자수-2017(장애인적용)'!AB45</f>
        <v>0</v>
      </c>
      <c r="L45" s="314">
        <f>'고용증대 상시근로자수-2017(장애인적용)'!AD45</f>
        <v>0</v>
      </c>
      <c r="M45" s="312">
        <f>'고용증대 상시근로자수-2017(장애인적용)'!AE45</f>
        <v>0</v>
      </c>
      <c r="N45" s="313">
        <f>'고용증대 상시근로자수-2017(장애인적용)'!AF45</f>
        <v>0</v>
      </c>
      <c r="O45" s="314">
        <f>'고용증대 상시근로자수-2017(장애인적용)'!AH45</f>
        <v>0</v>
      </c>
      <c r="P45" s="312">
        <f>'고용증대 상시근로자수-2017(장애인적용)'!AI45</f>
        <v>0</v>
      </c>
      <c r="Q45" s="313">
        <f>'고용증대 상시근로자수-2017(장애인적용)'!AJ45</f>
        <v>0</v>
      </c>
      <c r="R45" s="314">
        <f>'고용증대 상시근로자수-2017(장애인적용)'!AL45</f>
        <v>0</v>
      </c>
      <c r="S45" s="312">
        <f>'고용증대 상시근로자수-2017(장애인적용)'!AM45</f>
        <v>0</v>
      </c>
      <c r="T45" s="313">
        <f>'고용증대 상시근로자수-2017(장애인적용)'!AN45</f>
        <v>0</v>
      </c>
      <c r="U45" s="314">
        <f>'고용증대 상시근로자수-2017(장애인적용)'!AP45</f>
        <v>0</v>
      </c>
      <c r="V45" s="312">
        <f>'고용증대 상시근로자수-2017(장애인적용)'!AQ45</f>
        <v>0</v>
      </c>
      <c r="W45" s="313">
        <f>'고용증대 상시근로자수-2017(장애인적용)'!AR45</f>
        <v>0</v>
      </c>
      <c r="X45" s="314">
        <f>'고용증대 상시근로자수-2017(장애인적용)'!AT45</f>
        <v>0</v>
      </c>
      <c r="Y45" s="312">
        <f>'고용증대 상시근로자수-2017(장애인적용)'!AU45</f>
        <v>0</v>
      </c>
      <c r="Z45" s="313">
        <f>'고용증대 상시근로자수-2017(장애인적용)'!AV45</f>
        <v>0</v>
      </c>
      <c r="AA45" s="314">
        <f>'고용증대 상시근로자수-2017(장애인적용)'!AX45</f>
        <v>0</v>
      </c>
      <c r="AB45" s="312">
        <f>'고용증대 상시근로자수-2017(장애인적용)'!AY45</f>
        <v>0</v>
      </c>
      <c r="AC45" s="313">
        <f>'고용증대 상시근로자수-2017(장애인적용)'!AZ45</f>
        <v>0</v>
      </c>
      <c r="AD45" s="314">
        <f>'고용증대 상시근로자수-2017(장애인적용)'!BB45</f>
        <v>0</v>
      </c>
      <c r="AE45" s="312">
        <f>'고용증대 상시근로자수-2017(장애인적용)'!BC45</f>
        <v>0</v>
      </c>
      <c r="AF45" s="313">
        <f>'고용증대 상시근로자수-2017(장애인적용)'!BD45</f>
        <v>0</v>
      </c>
      <c r="AG45" s="314">
        <f>'고용증대 상시근로자수-2017(장애인적용)'!BF45</f>
        <v>0</v>
      </c>
      <c r="AH45" s="312">
        <f>'고용증대 상시근로자수-2017(장애인적용)'!BG45</f>
        <v>0</v>
      </c>
      <c r="AI45" s="313">
        <f>'고용증대 상시근로자수-2017(장애인적용)'!BH45</f>
        <v>0</v>
      </c>
      <c r="AJ45" s="314">
        <f>'고용증대 상시근로자수-2017(장애인적용)'!BJ45</f>
        <v>0</v>
      </c>
      <c r="AK45" s="312">
        <f>'고용증대 상시근로자수-2017(장애인적용)'!BK45</f>
        <v>0</v>
      </c>
      <c r="AL45" s="313">
        <f>'고용증대 상시근로자수-2017(장애인적용)'!BL45</f>
        <v>0</v>
      </c>
      <c r="AM45" s="314">
        <f>'고용증대 상시근로자수-2017(장애인적용)'!BN45</f>
        <v>0</v>
      </c>
      <c r="AN45" s="312">
        <f>'고용증대 상시근로자수-2017(장애인적용)'!BO45</f>
        <v>0</v>
      </c>
      <c r="AO45" s="313">
        <f>'고용증대 상시근로자수-2017(장애인적용)'!BP45</f>
        <v>0</v>
      </c>
      <c r="AP45" s="314">
        <f>'고용증대 상시근로자수-2017(장애인적용)'!BR45</f>
        <v>0</v>
      </c>
      <c r="AQ45" s="335">
        <f t="shared" si="0"/>
        <v>0</v>
      </c>
      <c r="AR45" s="336">
        <f t="shared" si="1"/>
        <v>0</v>
      </c>
      <c r="AS45" s="342">
        <f>'고용증대 상시근로자수-2017(장애인적용)'!CF45</f>
        <v>0</v>
      </c>
      <c r="AT45" s="343">
        <f>'고용증대 상시근로자수-2017(장애인적용)'!CG45</f>
        <v>0</v>
      </c>
      <c r="AU45" s="340">
        <f t="shared" si="2"/>
        <v>0</v>
      </c>
    </row>
    <row r="46" spans="1:47" hidden="1">
      <c r="A46" s="327">
        <f t="shared" si="4"/>
        <v>42</v>
      </c>
      <c r="B46" s="321">
        <f>'고용증대 상시근로자수-2017(장애인적용)'!C46</f>
        <v>0</v>
      </c>
      <c r="C46" s="322" t="str">
        <f>'고용증대 상시근로자수-2017(장애인적용)'!E46</f>
        <v/>
      </c>
      <c r="D46" s="333" t="str">
        <f>IF('고용증대 상시근로자수-2017(장애인적용)'!I46="","",'고용증대 상시근로자수-2017(장애인적용)'!I46)</f>
        <v/>
      </c>
      <c r="E46" s="333" t="str">
        <f>IF('고용증대 상시근로자수-2017(장애인적용)'!J46="","",'고용증대 상시근로자수-2017(장애인적용)'!J46)</f>
        <v/>
      </c>
      <c r="F46" s="323" t="str">
        <f>'고용증대 상시근로자수-2017(장애인적용)'!H46</f>
        <v/>
      </c>
      <c r="G46" s="324">
        <f>'고용증대 상시근로자수-2017(장애인적용)'!W46</f>
        <v>0</v>
      </c>
      <c r="H46" s="313">
        <f>'고용증대 상시근로자수-2017(장애인적용)'!X46</f>
        <v>0</v>
      </c>
      <c r="I46" s="314">
        <f>'고용증대 상시근로자수-2017(장애인적용)'!Z46</f>
        <v>0</v>
      </c>
      <c r="J46" s="312">
        <f>'고용증대 상시근로자수-2017(장애인적용)'!AA46</f>
        <v>0</v>
      </c>
      <c r="K46" s="313">
        <f>'고용증대 상시근로자수-2017(장애인적용)'!AB46</f>
        <v>0</v>
      </c>
      <c r="L46" s="314">
        <f>'고용증대 상시근로자수-2017(장애인적용)'!AD46</f>
        <v>0</v>
      </c>
      <c r="M46" s="312">
        <f>'고용증대 상시근로자수-2017(장애인적용)'!AE46</f>
        <v>0</v>
      </c>
      <c r="N46" s="313">
        <f>'고용증대 상시근로자수-2017(장애인적용)'!AF46</f>
        <v>0</v>
      </c>
      <c r="O46" s="314">
        <f>'고용증대 상시근로자수-2017(장애인적용)'!AH46</f>
        <v>0</v>
      </c>
      <c r="P46" s="312">
        <f>'고용증대 상시근로자수-2017(장애인적용)'!AI46</f>
        <v>0</v>
      </c>
      <c r="Q46" s="313">
        <f>'고용증대 상시근로자수-2017(장애인적용)'!AJ46</f>
        <v>0</v>
      </c>
      <c r="R46" s="314">
        <f>'고용증대 상시근로자수-2017(장애인적용)'!AL46</f>
        <v>0</v>
      </c>
      <c r="S46" s="312">
        <f>'고용증대 상시근로자수-2017(장애인적용)'!AM46</f>
        <v>0</v>
      </c>
      <c r="T46" s="313">
        <f>'고용증대 상시근로자수-2017(장애인적용)'!AN46</f>
        <v>0</v>
      </c>
      <c r="U46" s="314">
        <f>'고용증대 상시근로자수-2017(장애인적용)'!AP46</f>
        <v>0</v>
      </c>
      <c r="V46" s="312">
        <f>'고용증대 상시근로자수-2017(장애인적용)'!AQ46</f>
        <v>0</v>
      </c>
      <c r="W46" s="313">
        <f>'고용증대 상시근로자수-2017(장애인적용)'!AR46</f>
        <v>0</v>
      </c>
      <c r="X46" s="314">
        <f>'고용증대 상시근로자수-2017(장애인적용)'!AT46</f>
        <v>0</v>
      </c>
      <c r="Y46" s="312">
        <f>'고용증대 상시근로자수-2017(장애인적용)'!AU46</f>
        <v>0</v>
      </c>
      <c r="Z46" s="313">
        <f>'고용증대 상시근로자수-2017(장애인적용)'!AV46</f>
        <v>0</v>
      </c>
      <c r="AA46" s="314">
        <f>'고용증대 상시근로자수-2017(장애인적용)'!AX46</f>
        <v>0</v>
      </c>
      <c r="AB46" s="312">
        <f>'고용증대 상시근로자수-2017(장애인적용)'!AY46</f>
        <v>0</v>
      </c>
      <c r="AC46" s="313">
        <f>'고용증대 상시근로자수-2017(장애인적용)'!AZ46</f>
        <v>0</v>
      </c>
      <c r="AD46" s="314">
        <f>'고용증대 상시근로자수-2017(장애인적용)'!BB46</f>
        <v>0</v>
      </c>
      <c r="AE46" s="312">
        <f>'고용증대 상시근로자수-2017(장애인적용)'!BC46</f>
        <v>0</v>
      </c>
      <c r="AF46" s="313">
        <f>'고용증대 상시근로자수-2017(장애인적용)'!BD46</f>
        <v>0</v>
      </c>
      <c r="AG46" s="314">
        <f>'고용증대 상시근로자수-2017(장애인적용)'!BF46</f>
        <v>0</v>
      </c>
      <c r="AH46" s="312">
        <f>'고용증대 상시근로자수-2017(장애인적용)'!BG46</f>
        <v>0</v>
      </c>
      <c r="AI46" s="313">
        <f>'고용증대 상시근로자수-2017(장애인적용)'!BH46</f>
        <v>0</v>
      </c>
      <c r="AJ46" s="314">
        <f>'고용증대 상시근로자수-2017(장애인적용)'!BJ46</f>
        <v>0</v>
      </c>
      <c r="AK46" s="312">
        <f>'고용증대 상시근로자수-2017(장애인적용)'!BK46</f>
        <v>0</v>
      </c>
      <c r="AL46" s="313">
        <f>'고용증대 상시근로자수-2017(장애인적용)'!BL46</f>
        <v>0</v>
      </c>
      <c r="AM46" s="314">
        <f>'고용증대 상시근로자수-2017(장애인적용)'!BN46</f>
        <v>0</v>
      </c>
      <c r="AN46" s="312">
        <f>'고용증대 상시근로자수-2017(장애인적용)'!BO46</f>
        <v>0</v>
      </c>
      <c r="AO46" s="313">
        <f>'고용증대 상시근로자수-2017(장애인적용)'!BP46</f>
        <v>0</v>
      </c>
      <c r="AP46" s="314">
        <f>'고용증대 상시근로자수-2017(장애인적용)'!BR46</f>
        <v>0</v>
      </c>
      <c r="AQ46" s="335">
        <f t="shared" si="0"/>
        <v>0</v>
      </c>
      <c r="AR46" s="336">
        <f t="shared" si="1"/>
        <v>0</v>
      </c>
      <c r="AS46" s="342">
        <f>'고용증대 상시근로자수-2017(장애인적용)'!CF46</f>
        <v>0</v>
      </c>
      <c r="AT46" s="343">
        <f>'고용증대 상시근로자수-2017(장애인적용)'!CG46</f>
        <v>0</v>
      </c>
      <c r="AU46" s="340">
        <f t="shared" si="2"/>
        <v>0</v>
      </c>
    </row>
    <row r="47" spans="1:47" hidden="1">
      <c r="A47" s="327">
        <f t="shared" si="4"/>
        <v>43</v>
      </c>
      <c r="B47" s="321">
        <f>'고용증대 상시근로자수-2017(장애인적용)'!C47</f>
        <v>0</v>
      </c>
      <c r="C47" s="322" t="str">
        <f>'고용증대 상시근로자수-2017(장애인적용)'!E47</f>
        <v/>
      </c>
      <c r="D47" s="333" t="str">
        <f>IF('고용증대 상시근로자수-2017(장애인적용)'!I47="","",'고용증대 상시근로자수-2017(장애인적용)'!I47)</f>
        <v/>
      </c>
      <c r="E47" s="333" t="str">
        <f>IF('고용증대 상시근로자수-2017(장애인적용)'!J47="","",'고용증대 상시근로자수-2017(장애인적용)'!J47)</f>
        <v/>
      </c>
      <c r="F47" s="323" t="str">
        <f>'고용증대 상시근로자수-2017(장애인적용)'!H47</f>
        <v/>
      </c>
      <c r="G47" s="324">
        <f>'고용증대 상시근로자수-2017(장애인적용)'!W47</f>
        <v>0</v>
      </c>
      <c r="H47" s="313">
        <f>'고용증대 상시근로자수-2017(장애인적용)'!X47</f>
        <v>0</v>
      </c>
      <c r="I47" s="314">
        <f>'고용증대 상시근로자수-2017(장애인적용)'!Z47</f>
        <v>0</v>
      </c>
      <c r="J47" s="312">
        <f>'고용증대 상시근로자수-2017(장애인적용)'!AA47</f>
        <v>0</v>
      </c>
      <c r="K47" s="313">
        <f>'고용증대 상시근로자수-2017(장애인적용)'!AB47</f>
        <v>0</v>
      </c>
      <c r="L47" s="314">
        <f>'고용증대 상시근로자수-2017(장애인적용)'!AD47</f>
        <v>0</v>
      </c>
      <c r="M47" s="312">
        <f>'고용증대 상시근로자수-2017(장애인적용)'!AE47</f>
        <v>0</v>
      </c>
      <c r="N47" s="313">
        <f>'고용증대 상시근로자수-2017(장애인적용)'!AF47</f>
        <v>0</v>
      </c>
      <c r="O47" s="314">
        <f>'고용증대 상시근로자수-2017(장애인적용)'!AH47</f>
        <v>0</v>
      </c>
      <c r="P47" s="312">
        <f>'고용증대 상시근로자수-2017(장애인적용)'!AI47</f>
        <v>0</v>
      </c>
      <c r="Q47" s="313">
        <f>'고용증대 상시근로자수-2017(장애인적용)'!AJ47</f>
        <v>0</v>
      </c>
      <c r="R47" s="314">
        <f>'고용증대 상시근로자수-2017(장애인적용)'!AL47</f>
        <v>0</v>
      </c>
      <c r="S47" s="312">
        <f>'고용증대 상시근로자수-2017(장애인적용)'!AM47</f>
        <v>0</v>
      </c>
      <c r="T47" s="313">
        <f>'고용증대 상시근로자수-2017(장애인적용)'!AN47</f>
        <v>0</v>
      </c>
      <c r="U47" s="314">
        <f>'고용증대 상시근로자수-2017(장애인적용)'!AP47</f>
        <v>0</v>
      </c>
      <c r="V47" s="312">
        <f>'고용증대 상시근로자수-2017(장애인적용)'!AQ47</f>
        <v>0</v>
      </c>
      <c r="W47" s="313">
        <f>'고용증대 상시근로자수-2017(장애인적용)'!AR47</f>
        <v>0</v>
      </c>
      <c r="X47" s="314">
        <f>'고용증대 상시근로자수-2017(장애인적용)'!AT47</f>
        <v>0</v>
      </c>
      <c r="Y47" s="312">
        <f>'고용증대 상시근로자수-2017(장애인적용)'!AU47</f>
        <v>0</v>
      </c>
      <c r="Z47" s="313">
        <f>'고용증대 상시근로자수-2017(장애인적용)'!AV47</f>
        <v>0</v>
      </c>
      <c r="AA47" s="314">
        <f>'고용증대 상시근로자수-2017(장애인적용)'!AX47</f>
        <v>0</v>
      </c>
      <c r="AB47" s="312">
        <f>'고용증대 상시근로자수-2017(장애인적용)'!AY47</f>
        <v>0</v>
      </c>
      <c r="AC47" s="313">
        <f>'고용증대 상시근로자수-2017(장애인적용)'!AZ47</f>
        <v>0</v>
      </c>
      <c r="AD47" s="314">
        <f>'고용증대 상시근로자수-2017(장애인적용)'!BB47</f>
        <v>0</v>
      </c>
      <c r="AE47" s="312">
        <f>'고용증대 상시근로자수-2017(장애인적용)'!BC47</f>
        <v>0</v>
      </c>
      <c r="AF47" s="313">
        <f>'고용증대 상시근로자수-2017(장애인적용)'!BD47</f>
        <v>0</v>
      </c>
      <c r="AG47" s="314">
        <f>'고용증대 상시근로자수-2017(장애인적용)'!BF47</f>
        <v>0</v>
      </c>
      <c r="AH47" s="312">
        <f>'고용증대 상시근로자수-2017(장애인적용)'!BG47</f>
        <v>0</v>
      </c>
      <c r="AI47" s="313">
        <f>'고용증대 상시근로자수-2017(장애인적용)'!BH47</f>
        <v>0</v>
      </c>
      <c r="AJ47" s="314">
        <f>'고용증대 상시근로자수-2017(장애인적용)'!BJ47</f>
        <v>0</v>
      </c>
      <c r="AK47" s="312">
        <f>'고용증대 상시근로자수-2017(장애인적용)'!BK47</f>
        <v>0</v>
      </c>
      <c r="AL47" s="313">
        <f>'고용증대 상시근로자수-2017(장애인적용)'!BL47</f>
        <v>0</v>
      </c>
      <c r="AM47" s="314">
        <f>'고용증대 상시근로자수-2017(장애인적용)'!BN47</f>
        <v>0</v>
      </c>
      <c r="AN47" s="312">
        <f>'고용증대 상시근로자수-2017(장애인적용)'!BO47</f>
        <v>0</v>
      </c>
      <c r="AO47" s="313">
        <f>'고용증대 상시근로자수-2017(장애인적용)'!BP47</f>
        <v>0</v>
      </c>
      <c r="AP47" s="314">
        <f>'고용증대 상시근로자수-2017(장애인적용)'!BR47</f>
        <v>0</v>
      </c>
      <c r="AQ47" s="335">
        <f t="shared" si="0"/>
        <v>0</v>
      </c>
      <c r="AR47" s="336">
        <f t="shared" si="1"/>
        <v>0</v>
      </c>
      <c r="AS47" s="342">
        <f>'고용증대 상시근로자수-2017(장애인적용)'!CF47</f>
        <v>0</v>
      </c>
      <c r="AT47" s="343">
        <f>'고용증대 상시근로자수-2017(장애인적용)'!CG47</f>
        <v>0</v>
      </c>
      <c r="AU47" s="340">
        <f t="shared" si="2"/>
        <v>0</v>
      </c>
    </row>
    <row r="48" spans="1:47" hidden="1">
      <c r="A48" s="327">
        <f t="shared" si="4"/>
        <v>44</v>
      </c>
      <c r="B48" s="321">
        <f>'고용증대 상시근로자수-2017(장애인적용)'!C48</f>
        <v>0</v>
      </c>
      <c r="C48" s="322" t="str">
        <f>'고용증대 상시근로자수-2017(장애인적용)'!E48</f>
        <v/>
      </c>
      <c r="D48" s="333" t="str">
        <f>IF('고용증대 상시근로자수-2017(장애인적용)'!I48="","",'고용증대 상시근로자수-2017(장애인적용)'!I48)</f>
        <v/>
      </c>
      <c r="E48" s="333" t="str">
        <f>IF('고용증대 상시근로자수-2017(장애인적용)'!J48="","",'고용증대 상시근로자수-2017(장애인적용)'!J48)</f>
        <v/>
      </c>
      <c r="F48" s="323" t="str">
        <f>'고용증대 상시근로자수-2017(장애인적용)'!H48</f>
        <v/>
      </c>
      <c r="G48" s="324">
        <f>'고용증대 상시근로자수-2017(장애인적용)'!W48</f>
        <v>0</v>
      </c>
      <c r="H48" s="313">
        <f>'고용증대 상시근로자수-2017(장애인적용)'!X48</f>
        <v>0</v>
      </c>
      <c r="I48" s="314">
        <f>'고용증대 상시근로자수-2017(장애인적용)'!Z48</f>
        <v>0</v>
      </c>
      <c r="J48" s="312">
        <f>'고용증대 상시근로자수-2017(장애인적용)'!AA48</f>
        <v>0</v>
      </c>
      <c r="K48" s="313">
        <f>'고용증대 상시근로자수-2017(장애인적용)'!AB48</f>
        <v>0</v>
      </c>
      <c r="L48" s="314">
        <f>'고용증대 상시근로자수-2017(장애인적용)'!AD48</f>
        <v>0</v>
      </c>
      <c r="M48" s="312">
        <f>'고용증대 상시근로자수-2017(장애인적용)'!AE48</f>
        <v>0</v>
      </c>
      <c r="N48" s="313">
        <f>'고용증대 상시근로자수-2017(장애인적용)'!AF48</f>
        <v>0</v>
      </c>
      <c r="O48" s="314">
        <f>'고용증대 상시근로자수-2017(장애인적용)'!AH48</f>
        <v>0</v>
      </c>
      <c r="P48" s="312">
        <f>'고용증대 상시근로자수-2017(장애인적용)'!AI48</f>
        <v>0</v>
      </c>
      <c r="Q48" s="313">
        <f>'고용증대 상시근로자수-2017(장애인적용)'!AJ48</f>
        <v>0</v>
      </c>
      <c r="R48" s="314">
        <f>'고용증대 상시근로자수-2017(장애인적용)'!AL48</f>
        <v>0</v>
      </c>
      <c r="S48" s="312">
        <f>'고용증대 상시근로자수-2017(장애인적용)'!AM48</f>
        <v>0</v>
      </c>
      <c r="T48" s="313">
        <f>'고용증대 상시근로자수-2017(장애인적용)'!AN48</f>
        <v>0</v>
      </c>
      <c r="U48" s="314">
        <f>'고용증대 상시근로자수-2017(장애인적용)'!AP48</f>
        <v>0</v>
      </c>
      <c r="V48" s="312">
        <f>'고용증대 상시근로자수-2017(장애인적용)'!AQ48</f>
        <v>0</v>
      </c>
      <c r="W48" s="313">
        <f>'고용증대 상시근로자수-2017(장애인적용)'!AR48</f>
        <v>0</v>
      </c>
      <c r="X48" s="314">
        <f>'고용증대 상시근로자수-2017(장애인적용)'!AT48</f>
        <v>0</v>
      </c>
      <c r="Y48" s="312">
        <f>'고용증대 상시근로자수-2017(장애인적용)'!AU48</f>
        <v>0</v>
      </c>
      <c r="Z48" s="313">
        <f>'고용증대 상시근로자수-2017(장애인적용)'!AV48</f>
        <v>0</v>
      </c>
      <c r="AA48" s="314">
        <f>'고용증대 상시근로자수-2017(장애인적용)'!AX48</f>
        <v>0</v>
      </c>
      <c r="AB48" s="312">
        <f>'고용증대 상시근로자수-2017(장애인적용)'!AY48</f>
        <v>0</v>
      </c>
      <c r="AC48" s="313">
        <f>'고용증대 상시근로자수-2017(장애인적용)'!AZ48</f>
        <v>0</v>
      </c>
      <c r="AD48" s="314">
        <f>'고용증대 상시근로자수-2017(장애인적용)'!BB48</f>
        <v>0</v>
      </c>
      <c r="AE48" s="312">
        <f>'고용증대 상시근로자수-2017(장애인적용)'!BC48</f>
        <v>0</v>
      </c>
      <c r="AF48" s="313">
        <f>'고용증대 상시근로자수-2017(장애인적용)'!BD48</f>
        <v>0</v>
      </c>
      <c r="AG48" s="314">
        <f>'고용증대 상시근로자수-2017(장애인적용)'!BF48</f>
        <v>0</v>
      </c>
      <c r="AH48" s="312">
        <f>'고용증대 상시근로자수-2017(장애인적용)'!BG48</f>
        <v>0</v>
      </c>
      <c r="AI48" s="313">
        <f>'고용증대 상시근로자수-2017(장애인적용)'!BH48</f>
        <v>0</v>
      </c>
      <c r="AJ48" s="314">
        <f>'고용증대 상시근로자수-2017(장애인적용)'!BJ48</f>
        <v>0</v>
      </c>
      <c r="AK48" s="312">
        <f>'고용증대 상시근로자수-2017(장애인적용)'!BK48</f>
        <v>0</v>
      </c>
      <c r="AL48" s="313">
        <f>'고용증대 상시근로자수-2017(장애인적용)'!BL48</f>
        <v>0</v>
      </c>
      <c r="AM48" s="314">
        <f>'고용증대 상시근로자수-2017(장애인적용)'!BN48</f>
        <v>0</v>
      </c>
      <c r="AN48" s="312">
        <f>'고용증대 상시근로자수-2017(장애인적용)'!BO48</f>
        <v>0</v>
      </c>
      <c r="AO48" s="313">
        <f>'고용증대 상시근로자수-2017(장애인적용)'!BP48</f>
        <v>0</v>
      </c>
      <c r="AP48" s="314">
        <f>'고용증대 상시근로자수-2017(장애인적용)'!BR48</f>
        <v>0</v>
      </c>
      <c r="AQ48" s="335">
        <f t="shared" si="0"/>
        <v>0</v>
      </c>
      <c r="AR48" s="336">
        <f t="shared" si="1"/>
        <v>0</v>
      </c>
      <c r="AS48" s="342">
        <f>'고용증대 상시근로자수-2017(장애인적용)'!CF48</f>
        <v>0</v>
      </c>
      <c r="AT48" s="343">
        <f>'고용증대 상시근로자수-2017(장애인적용)'!CG48</f>
        <v>0</v>
      </c>
      <c r="AU48" s="340">
        <f t="shared" si="2"/>
        <v>0</v>
      </c>
    </row>
    <row r="49" spans="1:47" hidden="1">
      <c r="A49" s="327">
        <f t="shared" si="4"/>
        <v>45</v>
      </c>
      <c r="B49" s="321">
        <f>'고용증대 상시근로자수-2017(장애인적용)'!C49</f>
        <v>0</v>
      </c>
      <c r="C49" s="322" t="str">
        <f>'고용증대 상시근로자수-2017(장애인적용)'!E49</f>
        <v/>
      </c>
      <c r="D49" s="333" t="str">
        <f>IF('고용증대 상시근로자수-2017(장애인적용)'!I49="","",'고용증대 상시근로자수-2017(장애인적용)'!I49)</f>
        <v/>
      </c>
      <c r="E49" s="333" t="str">
        <f>IF('고용증대 상시근로자수-2017(장애인적용)'!J49="","",'고용증대 상시근로자수-2017(장애인적용)'!J49)</f>
        <v/>
      </c>
      <c r="F49" s="323" t="str">
        <f>'고용증대 상시근로자수-2017(장애인적용)'!H49</f>
        <v/>
      </c>
      <c r="G49" s="324">
        <f>'고용증대 상시근로자수-2017(장애인적용)'!W49</f>
        <v>0</v>
      </c>
      <c r="H49" s="313">
        <f>'고용증대 상시근로자수-2017(장애인적용)'!X49</f>
        <v>0</v>
      </c>
      <c r="I49" s="314">
        <f>'고용증대 상시근로자수-2017(장애인적용)'!Z49</f>
        <v>0</v>
      </c>
      <c r="J49" s="312">
        <f>'고용증대 상시근로자수-2017(장애인적용)'!AA49</f>
        <v>0</v>
      </c>
      <c r="K49" s="313">
        <f>'고용증대 상시근로자수-2017(장애인적용)'!AB49</f>
        <v>0</v>
      </c>
      <c r="L49" s="314">
        <f>'고용증대 상시근로자수-2017(장애인적용)'!AD49</f>
        <v>0</v>
      </c>
      <c r="M49" s="312">
        <f>'고용증대 상시근로자수-2017(장애인적용)'!AE49</f>
        <v>0</v>
      </c>
      <c r="N49" s="313">
        <f>'고용증대 상시근로자수-2017(장애인적용)'!AF49</f>
        <v>0</v>
      </c>
      <c r="O49" s="314">
        <f>'고용증대 상시근로자수-2017(장애인적용)'!AH49</f>
        <v>0</v>
      </c>
      <c r="P49" s="312">
        <f>'고용증대 상시근로자수-2017(장애인적용)'!AI49</f>
        <v>0</v>
      </c>
      <c r="Q49" s="313">
        <f>'고용증대 상시근로자수-2017(장애인적용)'!AJ49</f>
        <v>0</v>
      </c>
      <c r="R49" s="314">
        <f>'고용증대 상시근로자수-2017(장애인적용)'!AL49</f>
        <v>0</v>
      </c>
      <c r="S49" s="312">
        <f>'고용증대 상시근로자수-2017(장애인적용)'!AM49</f>
        <v>0</v>
      </c>
      <c r="T49" s="313">
        <f>'고용증대 상시근로자수-2017(장애인적용)'!AN49</f>
        <v>0</v>
      </c>
      <c r="U49" s="314">
        <f>'고용증대 상시근로자수-2017(장애인적용)'!AP49</f>
        <v>0</v>
      </c>
      <c r="V49" s="312">
        <f>'고용증대 상시근로자수-2017(장애인적용)'!AQ49</f>
        <v>0</v>
      </c>
      <c r="W49" s="313">
        <f>'고용증대 상시근로자수-2017(장애인적용)'!AR49</f>
        <v>0</v>
      </c>
      <c r="X49" s="314">
        <f>'고용증대 상시근로자수-2017(장애인적용)'!AT49</f>
        <v>0</v>
      </c>
      <c r="Y49" s="312">
        <f>'고용증대 상시근로자수-2017(장애인적용)'!AU49</f>
        <v>0</v>
      </c>
      <c r="Z49" s="313">
        <f>'고용증대 상시근로자수-2017(장애인적용)'!AV49</f>
        <v>0</v>
      </c>
      <c r="AA49" s="314">
        <f>'고용증대 상시근로자수-2017(장애인적용)'!AX49</f>
        <v>0</v>
      </c>
      <c r="AB49" s="312">
        <f>'고용증대 상시근로자수-2017(장애인적용)'!AY49</f>
        <v>0</v>
      </c>
      <c r="AC49" s="313">
        <f>'고용증대 상시근로자수-2017(장애인적용)'!AZ49</f>
        <v>0</v>
      </c>
      <c r="AD49" s="314">
        <f>'고용증대 상시근로자수-2017(장애인적용)'!BB49</f>
        <v>0</v>
      </c>
      <c r="AE49" s="312">
        <f>'고용증대 상시근로자수-2017(장애인적용)'!BC49</f>
        <v>0</v>
      </c>
      <c r="AF49" s="313">
        <f>'고용증대 상시근로자수-2017(장애인적용)'!BD49</f>
        <v>0</v>
      </c>
      <c r="AG49" s="314">
        <f>'고용증대 상시근로자수-2017(장애인적용)'!BF49</f>
        <v>0</v>
      </c>
      <c r="AH49" s="312">
        <f>'고용증대 상시근로자수-2017(장애인적용)'!BG49</f>
        <v>0</v>
      </c>
      <c r="AI49" s="313">
        <f>'고용증대 상시근로자수-2017(장애인적용)'!BH49</f>
        <v>0</v>
      </c>
      <c r="AJ49" s="314">
        <f>'고용증대 상시근로자수-2017(장애인적용)'!BJ49</f>
        <v>0</v>
      </c>
      <c r="AK49" s="312">
        <f>'고용증대 상시근로자수-2017(장애인적용)'!BK49</f>
        <v>0</v>
      </c>
      <c r="AL49" s="313">
        <f>'고용증대 상시근로자수-2017(장애인적용)'!BL49</f>
        <v>0</v>
      </c>
      <c r="AM49" s="314">
        <f>'고용증대 상시근로자수-2017(장애인적용)'!BN49</f>
        <v>0</v>
      </c>
      <c r="AN49" s="312">
        <f>'고용증대 상시근로자수-2017(장애인적용)'!BO49</f>
        <v>0</v>
      </c>
      <c r="AO49" s="313">
        <f>'고용증대 상시근로자수-2017(장애인적용)'!BP49</f>
        <v>0</v>
      </c>
      <c r="AP49" s="314">
        <f>'고용증대 상시근로자수-2017(장애인적용)'!BR49</f>
        <v>0</v>
      </c>
      <c r="AQ49" s="335">
        <f t="shared" si="0"/>
        <v>0</v>
      </c>
      <c r="AR49" s="336">
        <f t="shared" si="1"/>
        <v>0</v>
      </c>
      <c r="AS49" s="342">
        <f>'고용증대 상시근로자수-2017(장애인적용)'!CF49</f>
        <v>0</v>
      </c>
      <c r="AT49" s="343">
        <f>'고용증대 상시근로자수-2017(장애인적용)'!CG49</f>
        <v>0</v>
      </c>
      <c r="AU49" s="340">
        <f t="shared" si="2"/>
        <v>0</v>
      </c>
    </row>
    <row r="50" spans="1:47" hidden="1">
      <c r="A50" s="327">
        <f t="shared" si="4"/>
        <v>46</v>
      </c>
      <c r="B50" s="321">
        <f>'고용증대 상시근로자수-2017(장애인적용)'!C50</f>
        <v>0</v>
      </c>
      <c r="C50" s="322" t="str">
        <f>'고용증대 상시근로자수-2017(장애인적용)'!E50</f>
        <v/>
      </c>
      <c r="D50" s="333" t="str">
        <f>IF('고용증대 상시근로자수-2017(장애인적용)'!I50="","",'고용증대 상시근로자수-2017(장애인적용)'!I50)</f>
        <v/>
      </c>
      <c r="E50" s="333" t="str">
        <f>IF('고용증대 상시근로자수-2017(장애인적용)'!J50="","",'고용증대 상시근로자수-2017(장애인적용)'!J50)</f>
        <v/>
      </c>
      <c r="F50" s="323" t="str">
        <f>'고용증대 상시근로자수-2017(장애인적용)'!H50</f>
        <v/>
      </c>
      <c r="G50" s="324">
        <f>'고용증대 상시근로자수-2017(장애인적용)'!W50</f>
        <v>0</v>
      </c>
      <c r="H50" s="313">
        <f>'고용증대 상시근로자수-2017(장애인적용)'!X50</f>
        <v>0</v>
      </c>
      <c r="I50" s="314">
        <f>'고용증대 상시근로자수-2017(장애인적용)'!Z50</f>
        <v>0</v>
      </c>
      <c r="J50" s="312">
        <f>'고용증대 상시근로자수-2017(장애인적용)'!AA50</f>
        <v>0</v>
      </c>
      <c r="K50" s="313">
        <f>'고용증대 상시근로자수-2017(장애인적용)'!AB50</f>
        <v>0</v>
      </c>
      <c r="L50" s="314">
        <f>'고용증대 상시근로자수-2017(장애인적용)'!AD50</f>
        <v>0</v>
      </c>
      <c r="M50" s="312">
        <f>'고용증대 상시근로자수-2017(장애인적용)'!AE50</f>
        <v>0</v>
      </c>
      <c r="N50" s="313">
        <f>'고용증대 상시근로자수-2017(장애인적용)'!AF50</f>
        <v>0</v>
      </c>
      <c r="O50" s="314">
        <f>'고용증대 상시근로자수-2017(장애인적용)'!AH50</f>
        <v>0</v>
      </c>
      <c r="P50" s="312">
        <f>'고용증대 상시근로자수-2017(장애인적용)'!AI50</f>
        <v>0</v>
      </c>
      <c r="Q50" s="313">
        <f>'고용증대 상시근로자수-2017(장애인적용)'!AJ50</f>
        <v>0</v>
      </c>
      <c r="R50" s="314">
        <f>'고용증대 상시근로자수-2017(장애인적용)'!AL50</f>
        <v>0</v>
      </c>
      <c r="S50" s="312">
        <f>'고용증대 상시근로자수-2017(장애인적용)'!AM50</f>
        <v>0</v>
      </c>
      <c r="T50" s="313">
        <f>'고용증대 상시근로자수-2017(장애인적용)'!AN50</f>
        <v>0</v>
      </c>
      <c r="U50" s="314">
        <f>'고용증대 상시근로자수-2017(장애인적용)'!AP50</f>
        <v>0</v>
      </c>
      <c r="V50" s="312">
        <f>'고용증대 상시근로자수-2017(장애인적용)'!AQ50</f>
        <v>0</v>
      </c>
      <c r="W50" s="313">
        <f>'고용증대 상시근로자수-2017(장애인적용)'!AR50</f>
        <v>0</v>
      </c>
      <c r="X50" s="314">
        <f>'고용증대 상시근로자수-2017(장애인적용)'!AT50</f>
        <v>0</v>
      </c>
      <c r="Y50" s="312">
        <f>'고용증대 상시근로자수-2017(장애인적용)'!AU50</f>
        <v>0</v>
      </c>
      <c r="Z50" s="313">
        <f>'고용증대 상시근로자수-2017(장애인적용)'!AV50</f>
        <v>0</v>
      </c>
      <c r="AA50" s="314">
        <f>'고용증대 상시근로자수-2017(장애인적용)'!AX50</f>
        <v>0</v>
      </c>
      <c r="AB50" s="312">
        <f>'고용증대 상시근로자수-2017(장애인적용)'!AY50</f>
        <v>0</v>
      </c>
      <c r="AC50" s="313">
        <f>'고용증대 상시근로자수-2017(장애인적용)'!AZ50</f>
        <v>0</v>
      </c>
      <c r="AD50" s="314">
        <f>'고용증대 상시근로자수-2017(장애인적용)'!BB50</f>
        <v>0</v>
      </c>
      <c r="AE50" s="312">
        <f>'고용증대 상시근로자수-2017(장애인적용)'!BC50</f>
        <v>0</v>
      </c>
      <c r="AF50" s="313">
        <f>'고용증대 상시근로자수-2017(장애인적용)'!BD50</f>
        <v>0</v>
      </c>
      <c r="AG50" s="314">
        <f>'고용증대 상시근로자수-2017(장애인적용)'!BF50</f>
        <v>0</v>
      </c>
      <c r="AH50" s="312">
        <f>'고용증대 상시근로자수-2017(장애인적용)'!BG50</f>
        <v>0</v>
      </c>
      <c r="AI50" s="313">
        <f>'고용증대 상시근로자수-2017(장애인적용)'!BH50</f>
        <v>0</v>
      </c>
      <c r="AJ50" s="314">
        <f>'고용증대 상시근로자수-2017(장애인적용)'!BJ50</f>
        <v>0</v>
      </c>
      <c r="AK50" s="312">
        <f>'고용증대 상시근로자수-2017(장애인적용)'!BK50</f>
        <v>0</v>
      </c>
      <c r="AL50" s="313">
        <f>'고용증대 상시근로자수-2017(장애인적용)'!BL50</f>
        <v>0</v>
      </c>
      <c r="AM50" s="314">
        <f>'고용증대 상시근로자수-2017(장애인적용)'!BN50</f>
        <v>0</v>
      </c>
      <c r="AN50" s="312">
        <f>'고용증대 상시근로자수-2017(장애인적용)'!BO50</f>
        <v>0</v>
      </c>
      <c r="AO50" s="313">
        <f>'고용증대 상시근로자수-2017(장애인적용)'!BP50</f>
        <v>0</v>
      </c>
      <c r="AP50" s="314">
        <f>'고용증대 상시근로자수-2017(장애인적용)'!BR50</f>
        <v>0</v>
      </c>
      <c r="AQ50" s="335">
        <f t="shared" si="0"/>
        <v>0</v>
      </c>
      <c r="AR50" s="336">
        <f t="shared" si="1"/>
        <v>0</v>
      </c>
      <c r="AS50" s="342">
        <f>'고용증대 상시근로자수-2017(장애인적용)'!CF50</f>
        <v>0</v>
      </c>
      <c r="AT50" s="343">
        <f>'고용증대 상시근로자수-2017(장애인적용)'!CG50</f>
        <v>0</v>
      </c>
      <c r="AU50" s="340">
        <f t="shared" si="2"/>
        <v>0</v>
      </c>
    </row>
    <row r="51" spans="1:47" hidden="1">
      <c r="A51" s="327">
        <f t="shared" si="4"/>
        <v>47</v>
      </c>
      <c r="B51" s="321">
        <f>'고용증대 상시근로자수-2017(장애인적용)'!C51</f>
        <v>0</v>
      </c>
      <c r="C51" s="322" t="str">
        <f>'고용증대 상시근로자수-2017(장애인적용)'!E51</f>
        <v/>
      </c>
      <c r="D51" s="333" t="str">
        <f>IF('고용증대 상시근로자수-2017(장애인적용)'!I51="","",'고용증대 상시근로자수-2017(장애인적용)'!I51)</f>
        <v/>
      </c>
      <c r="E51" s="333" t="str">
        <f>IF('고용증대 상시근로자수-2017(장애인적용)'!J51="","",'고용증대 상시근로자수-2017(장애인적용)'!J51)</f>
        <v/>
      </c>
      <c r="F51" s="323" t="str">
        <f>'고용증대 상시근로자수-2017(장애인적용)'!H51</f>
        <v/>
      </c>
      <c r="G51" s="324">
        <f>'고용증대 상시근로자수-2017(장애인적용)'!W51</f>
        <v>0</v>
      </c>
      <c r="H51" s="313">
        <f>'고용증대 상시근로자수-2017(장애인적용)'!X51</f>
        <v>0</v>
      </c>
      <c r="I51" s="314">
        <f>'고용증대 상시근로자수-2017(장애인적용)'!Z51</f>
        <v>0</v>
      </c>
      <c r="J51" s="312">
        <f>'고용증대 상시근로자수-2017(장애인적용)'!AA51</f>
        <v>0</v>
      </c>
      <c r="K51" s="313">
        <f>'고용증대 상시근로자수-2017(장애인적용)'!AB51</f>
        <v>0</v>
      </c>
      <c r="L51" s="314">
        <f>'고용증대 상시근로자수-2017(장애인적용)'!AD51</f>
        <v>0</v>
      </c>
      <c r="M51" s="312">
        <f>'고용증대 상시근로자수-2017(장애인적용)'!AE51</f>
        <v>0</v>
      </c>
      <c r="N51" s="313">
        <f>'고용증대 상시근로자수-2017(장애인적용)'!AF51</f>
        <v>0</v>
      </c>
      <c r="O51" s="314">
        <f>'고용증대 상시근로자수-2017(장애인적용)'!AH51</f>
        <v>0</v>
      </c>
      <c r="P51" s="312">
        <f>'고용증대 상시근로자수-2017(장애인적용)'!AI51</f>
        <v>0</v>
      </c>
      <c r="Q51" s="313">
        <f>'고용증대 상시근로자수-2017(장애인적용)'!AJ51</f>
        <v>0</v>
      </c>
      <c r="R51" s="314">
        <f>'고용증대 상시근로자수-2017(장애인적용)'!AL51</f>
        <v>0</v>
      </c>
      <c r="S51" s="312">
        <f>'고용증대 상시근로자수-2017(장애인적용)'!AM51</f>
        <v>0</v>
      </c>
      <c r="T51" s="313">
        <f>'고용증대 상시근로자수-2017(장애인적용)'!AN51</f>
        <v>0</v>
      </c>
      <c r="U51" s="314">
        <f>'고용증대 상시근로자수-2017(장애인적용)'!AP51</f>
        <v>0</v>
      </c>
      <c r="V51" s="312">
        <f>'고용증대 상시근로자수-2017(장애인적용)'!AQ51</f>
        <v>0</v>
      </c>
      <c r="W51" s="313">
        <f>'고용증대 상시근로자수-2017(장애인적용)'!AR51</f>
        <v>0</v>
      </c>
      <c r="X51" s="314">
        <f>'고용증대 상시근로자수-2017(장애인적용)'!AT51</f>
        <v>0</v>
      </c>
      <c r="Y51" s="312">
        <f>'고용증대 상시근로자수-2017(장애인적용)'!AU51</f>
        <v>0</v>
      </c>
      <c r="Z51" s="313">
        <f>'고용증대 상시근로자수-2017(장애인적용)'!AV51</f>
        <v>0</v>
      </c>
      <c r="AA51" s="314">
        <f>'고용증대 상시근로자수-2017(장애인적용)'!AX51</f>
        <v>0</v>
      </c>
      <c r="AB51" s="312">
        <f>'고용증대 상시근로자수-2017(장애인적용)'!AY51</f>
        <v>0</v>
      </c>
      <c r="AC51" s="313">
        <f>'고용증대 상시근로자수-2017(장애인적용)'!AZ51</f>
        <v>0</v>
      </c>
      <c r="AD51" s="314">
        <f>'고용증대 상시근로자수-2017(장애인적용)'!BB51</f>
        <v>0</v>
      </c>
      <c r="AE51" s="312">
        <f>'고용증대 상시근로자수-2017(장애인적용)'!BC51</f>
        <v>0</v>
      </c>
      <c r="AF51" s="313">
        <f>'고용증대 상시근로자수-2017(장애인적용)'!BD51</f>
        <v>0</v>
      </c>
      <c r="AG51" s="314">
        <f>'고용증대 상시근로자수-2017(장애인적용)'!BF51</f>
        <v>0</v>
      </c>
      <c r="AH51" s="312">
        <f>'고용증대 상시근로자수-2017(장애인적용)'!BG51</f>
        <v>0</v>
      </c>
      <c r="AI51" s="313">
        <f>'고용증대 상시근로자수-2017(장애인적용)'!BH51</f>
        <v>0</v>
      </c>
      <c r="AJ51" s="314">
        <f>'고용증대 상시근로자수-2017(장애인적용)'!BJ51</f>
        <v>0</v>
      </c>
      <c r="AK51" s="312">
        <f>'고용증대 상시근로자수-2017(장애인적용)'!BK51</f>
        <v>0</v>
      </c>
      <c r="AL51" s="313">
        <f>'고용증대 상시근로자수-2017(장애인적용)'!BL51</f>
        <v>0</v>
      </c>
      <c r="AM51" s="314">
        <f>'고용증대 상시근로자수-2017(장애인적용)'!BN51</f>
        <v>0</v>
      </c>
      <c r="AN51" s="312">
        <f>'고용증대 상시근로자수-2017(장애인적용)'!BO51</f>
        <v>0</v>
      </c>
      <c r="AO51" s="313">
        <f>'고용증대 상시근로자수-2017(장애인적용)'!BP51</f>
        <v>0</v>
      </c>
      <c r="AP51" s="314">
        <f>'고용증대 상시근로자수-2017(장애인적용)'!BR51</f>
        <v>0</v>
      </c>
      <c r="AQ51" s="335">
        <f t="shared" si="0"/>
        <v>0</v>
      </c>
      <c r="AR51" s="336">
        <f t="shared" si="1"/>
        <v>0</v>
      </c>
      <c r="AS51" s="342">
        <f>'고용증대 상시근로자수-2017(장애인적용)'!CF51</f>
        <v>0</v>
      </c>
      <c r="AT51" s="343">
        <f>'고용증대 상시근로자수-2017(장애인적용)'!CG51</f>
        <v>0</v>
      </c>
      <c r="AU51" s="340">
        <f t="shared" si="2"/>
        <v>0</v>
      </c>
    </row>
    <row r="52" spans="1:47" hidden="1">
      <c r="A52" s="327">
        <f t="shared" si="4"/>
        <v>48</v>
      </c>
      <c r="B52" s="321">
        <f>'고용증대 상시근로자수-2017(장애인적용)'!C52</f>
        <v>0</v>
      </c>
      <c r="C52" s="322" t="str">
        <f>'고용증대 상시근로자수-2017(장애인적용)'!E52</f>
        <v/>
      </c>
      <c r="D52" s="333" t="str">
        <f>IF('고용증대 상시근로자수-2017(장애인적용)'!I52="","",'고용증대 상시근로자수-2017(장애인적용)'!I52)</f>
        <v/>
      </c>
      <c r="E52" s="333" t="str">
        <f>IF('고용증대 상시근로자수-2017(장애인적용)'!J52="","",'고용증대 상시근로자수-2017(장애인적용)'!J52)</f>
        <v/>
      </c>
      <c r="F52" s="323" t="str">
        <f>'고용증대 상시근로자수-2017(장애인적용)'!H52</f>
        <v/>
      </c>
      <c r="G52" s="324">
        <f>'고용증대 상시근로자수-2017(장애인적용)'!W52</f>
        <v>0</v>
      </c>
      <c r="H52" s="313">
        <f>'고용증대 상시근로자수-2017(장애인적용)'!X52</f>
        <v>0</v>
      </c>
      <c r="I52" s="314">
        <f>'고용증대 상시근로자수-2017(장애인적용)'!Z52</f>
        <v>0</v>
      </c>
      <c r="J52" s="312">
        <f>'고용증대 상시근로자수-2017(장애인적용)'!AA52</f>
        <v>0</v>
      </c>
      <c r="K52" s="313">
        <f>'고용증대 상시근로자수-2017(장애인적용)'!AB52</f>
        <v>0</v>
      </c>
      <c r="L52" s="314">
        <f>'고용증대 상시근로자수-2017(장애인적용)'!AD52</f>
        <v>0</v>
      </c>
      <c r="M52" s="312">
        <f>'고용증대 상시근로자수-2017(장애인적용)'!AE52</f>
        <v>0</v>
      </c>
      <c r="N52" s="313">
        <f>'고용증대 상시근로자수-2017(장애인적용)'!AF52</f>
        <v>0</v>
      </c>
      <c r="O52" s="314">
        <f>'고용증대 상시근로자수-2017(장애인적용)'!AH52</f>
        <v>0</v>
      </c>
      <c r="P52" s="312">
        <f>'고용증대 상시근로자수-2017(장애인적용)'!AI52</f>
        <v>0</v>
      </c>
      <c r="Q52" s="313">
        <f>'고용증대 상시근로자수-2017(장애인적용)'!AJ52</f>
        <v>0</v>
      </c>
      <c r="R52" s="314">
        <f>'고용증대 상시근로자수-2017(장애인적용)'!AL52</f>
        <v>0</v>
      </c>
      <c r="S52" s="312">
        <f>'고용증대 상시근로자수-2017(장애인적용)'!AM52</f>
        <v>0</v>
      </c>
      <c r="T52" s="313">
        <f>'고용증대 상시근로자수-2017(장애인적용)'!AN52</f>
        <v>0</v>
      </c>
      <c r="U52" s="314">
        <f>'고용증대 상시근로자수-2017(장애인적용)'!AP52</f>
        <v>0</v>
      </c>
      <c r="V52" s="312">
        <f>'고용증대 상시근로자수-2017(장애인적용)'!AQ52</f>
        <v>0</v>
      </c>
      <c r="W52" s="313">
        <f>'고용증대 상시근로자수-2017(장애인적용)'!AR52</f>
        <v>0</v>
      </c>
      <c r="X52" s="314">
        <f>'고용증대 상시근로자수-2017(장애인적용)'!AT52</f>
        <v>0</v>
      </c>
      <c r="Y52" s="312">
        <f>'고용증대 상시근로자수-2017(장애인적용)'!AU52</f>
        <v>0</v>
      </c>
      <c r="Z52" s="313">
        <f>'고용증대 상시근로자수-2017(장애인적용)'!AV52</f>
        <v>0</v>
      </c>
      <c r="AA52" s="314">
        <f>'고용증대 상시근로자수-2017(장애인적용)'!AX52</f>
        <v>0</v>
      </c>
      <c r="AB52" s="312">
        <f>'고용증대 상시근로자수-2017(장애인적용)'!AY52</f>
        <v>0</v>
      </c>
      <c r="AC52" s="313">
        <f>'고용증대 상시근로자수-2017(장애인적용)'!AZ52</f>
        <v>0</v>
      </c>
      <c r="AD52" s="314">
        <f>'고용증대 상시근로자수-2017(장애인적용)'!BB52</f>
        <v>0</v>
      </c>
      <c r="AE52" s="312">
        <f>'고용증대 상시근로자수-2017(장애인적용)'!BC52</f>
        <v>0</v>
      </c>
      <c r="AF52" s="313">
        <f>'고용증대 상시근로자수-2017(장애인적용)'!BD52</f>
        <v>0</v>
      </c>
      <c r="AG52" s="314">
        <f>'고용증대 상시근로자수-2017(장애인적용)'!BF52</f>
        <v>0</v>
      </c>
      <c r="AH52" s="312">
        <f>'고용증대 상시근로자수-2017(장애인적용)'!BG52</f>
        <v>0</v>
      </c>
      <c r="AI52" s="313">
        <f>'고용증대 상시근로자수-2017(장애인적용)'!BH52</f>
        <v>0</v>
      </c>
      <c r="AJ52" s="314">
        <f>'고용증대 상시근로자수-2017(장애인적용)'!BJ52</f>
        <v>0</v>
      </c>
      <c r="AK52" s="312">
        <f>'고용증대 상시근로자수-2017(장애인적용)'!BK52</f>
        <v>0</v>
      </c>
      <c r="AL52" s="313">
        <f>'고용증대 상시근로자수-2017(장애인적용)'!BL52</f>
        <v>0</v>
      </c>
      <c r="AM52" s="314">
        <f>'고용증대 상시근로자수-2017(장애인적용)'!BN52</f>
        <v>0</v>
      </c>
      <c r="AN52" s="312">
        <f>'고용증대 상시근로자수-2017(장애인적용)'!BO52</f>
        <v>0</v>
      </c>
      <c r="AO52" s="313">
        <f>'고용증대 상시근로자수-2017(장애인적용)'!BP52</f>
        <v>0</v>
      </c>
      <c r="AP52" s="314">
        <f>'고용증대 상시근로자수-2017(장애인적용)'!BR52</f>
        <v>0</v>
      </c>
      <c r="AQ52" s="335">
        <f t="shared" si="0"/>
        <v>0</v>
      </c>
      <c r="AR52" s="336">
        <f t="shared" si="1"/>
        <v>0</v>
      </c>
      <c r="AS52" s="342">
        <f>'고용증대 상시근로자수-2017(장애인적용)'!CF52</f>
        <v>0</v>
      </c>
      <c r="AT52" s="343">
        <f>'고용증대 상시근로자수-2017(장애인적용)'!CG52</f>
        <v>0</v>
      </c>
      <c r="AU52" s="340">
        <f t="shared" si="2"/>
        <v>0</v>
      </c>
    </row>
    <row r="53" spans="1:47" hidden="1">
      <c r="A53" s="327">
        <f t="shared" si="4"/>
        <v>49</v>
      </c>
      <c r="B53" s="321">
        <f>'고용증대 상시근로자수-2017(장애인적용)'!C53</f>
        <v>0</v>
      </c>
      <c r="C53" s="322" t="str">
        <f>'고용증대 상시근로자수-2017(장애인적용)'!E53</f>
        <v/>
      </c>
      <c r="D53" s="333" t="str">
        <f>IF('고용증대 상시근로자수-2017(장애인적용)'!I53="","",'고용증대 상시근로자수-2017(장애인적용)'!I53)</f>
        <v/>
      </c>
      <c r="E53" s="333" t="str">
        <f>IF('고용증대 상시근로자수-2017(장애인적용)'!J53="","",'고용증대 상시근로자수-2017(장애인적용)'!J53)</f>
        <v/>
      </c>
      <c r="F53" s="323" t="str">
        <f>'고용증대 상시근로자수-2017(장애인적용)'!H53</f>
        <v/>
      </c>
      <c r="G53" s="324">
        <f>'고용증대 상시근로자수-2017(장애인적용)'!W53</f>
        <v>0</v>
      </c>
      <c r="H53" s="313">
        <f>'고용증대 상시근로자수-2017(장애인적용)'!X53</f>
        <v>0</v>
      </c>
      <c r="I53" s="314">
        <f>'고용증대 상시근로자수-2017(장애인적용)'!Z53</f>
        <v>0</v>
      </c>
      <c r="J53" s="312">
        <f>'고용증대 상시근로자수-2017(장애인적용)'!AA53</f>
        <v>0</v>
      </c>
      <c r="K53" s="313">
        <f>'고용증대 상시근로자수-2017(장애인적용)'!AB53</f>
        <v>0</v>
      </c>
      <c r="L53" s="314">
        <f>'고용증대 상시근로자수-2017(장애인적용)'!AD53</f>
        <v>0</v>
      </c>
      <c r="M53" s="312">
        <f>'고용증대 상시근로자수-2017(장애인적용)'!AE53</f>
        <v>0</v>
      </c>
      <c r="N53" s="313">
        <f>'고용증대 상시근로자수-2017(장애인적용)'!AF53</f>
        <v>0</v>
      </c>
      <c r="O53" s="314">
        <f>'고용증대 상시근로자수-2017(장애인적용)'!AH53</f>
        <v>0</v>
      </c>
      <c r="P53" s="312">
        <f>'고용증대 상시근로자수-2017(장애인적용)'!AI53</f>
        <v>0</v>
      </c>
      <c r="Q53" s="313">
        <f>'고용증대 상시근로자수-2017(장애인적용)'!AJ53</f>
        <v>0</v>
      </c>
      <c r="R53" s="314">
        <f>'고용증대 상시근로자수-2017(장애인적용)'!AL53</f>
        <v>0</v>
      </c>
      <c r="S53" s="312">
        <f>'고용증대 상시근로자수-2017(장애인적용)'!AM53</f>
        <v>0</v>
      </c>
      <c r="T53" s="313">
        <f>'고용증대 상시근로자수-2017(장애인적용)'!AN53</f>
        <v>0</v>
      </c>
      <c r="U53" s="314">
        <f>'고용증대 상시근로자수-2017(장애인적용)'!AP53</f>
        <v>0</v>
      </c>
      <c r="V53" s="312">
        <f>'고용증대 상시근로자수-2017(장애인적용)'!AQ53</f>
        <v>0</v>
      </c>
      <c r="W53" s="313">
        <f>'고용증대 상시근로자수-2017(장애인적용)'!AR53</f>
        <v>0</v>
      </c>
      <c r="X53" s="314">
        <f>'고용증대 상시근로자수-2017(장애인적용)'!AT53</f>
        <v>0</v>
      </c>
      <c r="Y53" s="312">
        <f>'고용증대 상시근로자수-2017(장애인적용)'!AU53</f>
        <v>0</v>
      </c>
      <c r="Z53" s="313">
        <f>'고용증대 상시근로자수-2017(장애인적용)'!AV53</f>
        <v>0</v>
      </c>
      <c r="AA53" s="314">
        <f>'고용증대 상시근로자수-2017(장애인적용)'!AX53</f>
        <v>0</v>
      </c>
      <c r="AB53" s="312">
        <f>'고용증대 상시근로자수-2017(장애인적용)'!AY53</f>
        <v>0</v>
      </c>
      <c r="AC53" s="313">
        <f>'고용증대 상시근로자수-2017(장애인적용)'!AZ53</f>
        <v>0</v>
      </c>
      <c r="AD53" s="314">
        <f>'고용증대 상시근로자수-2017(장애인적용)'!BB53</f>
        <v>0</v>
      </c>
      <c r="AE53" s="312">
        <f>'고용증대 상시근로자수-2017(장애인적용)'!BC53</f>
        <v>0</v>
      </c>
      <c r="AF53" s="313">
        <f>'고용증대 상시근로자수-2017(장애인적용)'!BD53</f>
        <v>0</v>
      </c>
      <c r="AG53" s="314">
        <f>'고용증대 상시근로자수-2017(장애인적용)'!BF53</f>
        <v>0</v>
      </c>
      <c r="AH53" s="312">
        <f>'고용증대 상시근로자수-2017(장애인적용)'!BG53</f>
        <v>0</v>
      </c>
      <c r="AI53" s="313">
        <f>'고용증대 상시근로자수-2017(장애인적용)'!BH53</f>
        <v>0</v>
      </c>
      <c r="AJ53" s="314">
        <f>'고용증대 상시근로자수-2017(장애인적용)'!BJ53</f>
        <v>0</v>
      </c>
      <c r="AK53" s="312">
        <f>'고용증대 상시근로자수-2017(장애인적용)'!BK53</f>
        <v>0</v>
      </c>
      <c r="AL53" s="313">
        <f>'고용증대 상시근로자수-2017(장애인적용)'!BL53</f>
        <v>0</v>
      </c>
      <c r="AM53" s="314">
        <f>'고용증대 상시근로자수-2017(장애인적용)'!BN53</f>
        <v>0</v>
      </c>
      <c r="AN53" s="312">
        <f>'고용증대 상시근로자수-2017(장애인적용)'!BO53</f>
        <v>0</v>
      </c>
      <c r="AO53" s="313">
        <f>'고용증대 상시근로자수-2017(장애인적용)'!BP53</f>
        <v>0</v>
      </c>
      <c r="AP53" s="314">
        <f>'고용증대 상시근로자수-2017(장애인적용)'!BR53</f>
        <v>0</v>
      </c>
      <c r="AQ53" s="335">
        <f t="shared" si="0"/>
        <v>0</v>
      </c>
      <c r="AR53" s="336">
        <f t="shared" si="1"/>
        <v>0</v>
      </c>
      <c r="AS53" s="342">
        <f>'고용증대 상시근로자수-2017(장애인적용)'!CF53</f>
        <v>0</v>
      </c>
      <c r="AT53" s="343">
        <f>'고용증대 상시근로자수-2017(장애인적용)'!CG53</f>
        <v>0</v>
      </c>
      <c r="AU53" s="340">
        <f t="shared" si="2"/>
        <v>0</v>
      </c>
    </row>
    <row r="54" spans="1:47" hidden="1">
      <c r="A54" s="327">
        <f t="shared" si="4"/>
        <v>50</v>
      </c>
      <c r="B54" s="321">
        <f>'고용증대 상시근로자수-2017(장애인적용)'!C54</f>
        <v>0</v>
      </c>
      <c r="C54" s="322" t="str">
        <f>'고용증대 상시근로자수-2017(장애인적용)'!E54</f>
        <v/>
      </c>
      <c r="D54" s="333" t="str">
        <f>IF('고용증대 상시근로자수-2017(장애인적용)'!I54="","",'고용증대 상시근로자수-2017(장애인적용)'!I54)</f>
        <v/>
      </c>
      <c r="E54" s="333" t="str">
        <f>IF('고용증대 상시근로자수-2017(장애인적용)'!J54="","",'고용증대 상시근로자수-2017(장애인적용)'!J54)</f>
        <v/>
      </c>
      <c r="F54" s="323" t="str">
        <f>'고용증대 상시근로자수-2017(장애인적용)'!H54</f>
        <v/>
      </c>
      <c r="G54" s="324">
        <f>'고용증대 상시근로자수-2017(장애인적용)'!W54</f>
        <v>0</v>
      </c>
      <c r="H54" s="313">
        <f>'고용증대 상시근로자수-2017(장애인적용)'!X54</f>
        <v>0</v>
      </c>
      <c r="I54" s="314">
        <f>'고용증대 상시근로자수-2017(장애인적용)'!Z54</f>
        <v>0</v>
      </c>
      <c r="J54" s="312">
        <f>'고용증대 상시근로자수-2017(장애인적용)'!AA54</f>
        <v>0</v>
      </c>
      <c r="K54" s="313">
        <f>'고용증대 상시근로자수-2017(장애인적용)'!AB54</f>
        <v>0</v>
      </c>
      <c r="L54" s="314">
        <f>'고용증대 상시근로자수-2017(장애인적용)'!AD54</f>
        <v>0</v>
      </c>
      <c r="M54" s="312">
        <f>'고용증대 상시근로자수-2017(장애인적용)'!AE54</f>
        <v>0</v>
      </c>
      <c r="N54" s="313">
        <f>'고용증대 상시근로자수-2017(장애인적용)'!AF54</f>
        <v>0</v>
      </c>
      <c r="O54" s="314">
        <f>'고용증대 상시근로자수-2017(장애인적용)'!AH54</f>
        <v>0</v>
      </c>
      <c r="P54" s="312">
        <f>'고용증대 상시근로자수-2017(장애인적용)'!AI54</f>
        <v>0</v>
      </c>
      <c r="Q54" s="313">
        <f>'고용증대 상시근로자수-2017(장애인적용)'!AJ54</f>
        <v>0</v>
      </c>
      <c r="R54" s="314">
        <f>'고용증대 상시근로자수-2017(장애인적용)'!AL54</f>
        <v>0</v>
      </c>
      <c r="S54" s="312">
        <f>'고용증대 상시근로자수-2017(장애인적용)'!AM54</f>
        <v>0</v>
      </c>
      <c r="T54" s="313">
        <f>'고용증대 상시근로자수-2017(장애인적용)'!AN54</f>
        <v>0</v>
      </c>
      <c r="U54" s="314">
        <f>'고용증대 상시근로자수-2017(장애인적용)'!AP54</f>
        <v>0</v>
      </c>
      <c r="V54" s="312">
        <f>'고용증대 상시근로자수-2017(장애인적용)'!AQ54</f>
        <v>0</v>
      </c>
      <c r="W54" s="313">
        <f>'고용증대 상시근로자수-2017(장애인적용)'!AR54</f>
        <v>0</v>
      </c>
      <c r="X54" s="314">
        <f>'고용증대 상시근로자수-2017(장애인적용)'!AT54</f>
        <v>0</v>
      </c>
      <c r="Y54" s="312">
        <f>'고용증대 상시근로자수-2017(장애인적용)'!AU54</f>
        <v>0</v>
      </c>
      <c r="Z54" s="313">
        <f>'고용증대 상시근로자수-2017(장애인적용)'!AV54</f>
        <v>0</v>
      </c>
      <c r="AA54" s="314">
        <f>'고용증대 상시근로자수-2017(장애인적용)'!AX54</f>
        <v>0</v>
      </c>
      <c r="AB54" s="312">
        <f>'고용증대 상시근로자수-2017(장애인적용)'!AY54</f>
        <v>0</v>
      </c>
      <c r="AC54" s="313">
        <f>'고용증대 상시근로자수-2017(장애인적용)'!AZ54</f>
        <v>0</v>
      </c>
      <c r="AD54" s="314">
        <f>'고용증대 상시근로자수-2017(장애인적용)'!BB54</f>
        <v>0</v>
      </c>
      <c r="AE54" s="312">
        <f>'고용증대 상시근로자수-2017(장애인적용)'!BC54</f>
        <v>0</v>
      </c>
      <c r="AF54" s="313">
        <f>'고용증대 상시근로자수-2017(장애인적용)'!BD54</f>
        <v>0</v>
      </c>
      <c r="AG54" s="314">
        <f>'고용증대 상시근로자수-2017(장애인적용)'!BF54</f>
        <v>0</v>
      </c>
      <c r="AH54" s="312">
        <f>'고용증대 상시근로자수-2017(장애인적용)'!BG54</f>
        <v>0</v>
      </c>
      <c r="AI54" s="313">
        <f>'고용증대 상시근로자수-2017(장애인적용)'!BH54</f>
        <v>0</v>
      </c>
      <c r="AJ54" s="314">
        <f>'고용증대 상시근로자수-2017(장애인적용)'!BJ54</f>
        <v>0</v>
      </c>
      <c r="AK54" s="312">
        <f>'고용증대 상시근로자수-2017(장애인적용)'!BK54</f>
        <v>0</v>
      </c>
      <c r="AL54" s="313">
        <f>'고용증대 상시근로자수-2017(장애인적용)'!BL54</f>
        <v>0</v>
      </c>
      <c r="AM54" s="314">
        <f>'고용증대 상시근로자수-2017(장애인적용)'!BN54</f>
        <v>0</v>
      </c>
      <c r="AN54" s="312">
        <f>'고용증대 상시근로자수-2017(장애인적용)'!BO54</f>
        <v>0</v>
      </c>
      <c r="AO54" s="313">
        <f>'고용증대 상시근로자수-2017(장애인적용)'!BP54</f>
        <v>0</v>
      </c>
      <c r="AP54" s="314">
        <f>'고용증대 상시근로자수-2017(장애인적용)'!BR54</f>
        <v>0</v>
      </c>
      <c r="AQ54" s="335">
        <f t="shared" si="0"/>
        <v>0</v>
      </c>
      <c r="AR54" s="336">
        <f t="shared" si="1"/>
        <v>0</v>
      </c>
      <c r="AS54" s="342">
        <f>'고용증대 상시근로자수-2017(장애인적용)'!CF54</f>
        <v>0</v>
      </c>
      <c r="AT54" s="343">
        <f>'고용증대 상시근로자수-2017(장애인적용)'!CG54</f>
        <v>0</v>
      </c>
      <c r="AU54" s="340">
        <f t="shared" si="2"/>
        <v>0</v>
      </c>
    </row>
    <row r="55" spans="1:47" hidden="1">
      <c r="A55" s="327">
        <f t="shared" si="4"/>
        <v>51</v>
      </c>
      <c r="B55" s="321">
        <f>'고용증대 상시근로자수-2017(장애인적용)'!C55</f>
        <v>0</v>
      </c>
      <c r="C55" s="322" t="str">
        <f>'고용증대 상시근로자수-2017(장애인적용)'!E55</f>
        <v/>
      </c>
      <c r="D55" s="333" t="str">
        <f>IF('고용증대 상시근로자수-2017(장애인적용)'!I55="","",'고용증대 상시근로자수-2017(장애인적용)'!I55)</f>
        <v/>
      </c>
      <c r="E55" s="333" t="str">
        <f>IF('고용증대 상시근로자수-2017(장애인적용)'!J55="","",'고용증대 상시근로자수-2017(장애인적용)'!J55)</f>
        <v/>
      </c>
      <c r="F55" s="323" t="str">
        <f>'고용증대 상시근로자수-2017(장애인적용)'!H55</f>
        <v/>
      </c>
      <c r="G55" s="324">
        <f>'고용증대 상시근로자수-2017(장애인적용)'!W55</f>
        <v>0</v>
      </c>
      <c r="H55" s="313">
        <f>'고용증대 상시근로자수-2017(장애인적용)'!X55</f>
        <v>0</v>
      </c>
      <c r="I55" s="314">
        <f>'고용증대 상시근로자수-2017(장애인적용)'!Z55</f>
        <v>0</v>
      </c>
      <c r="J55" s="312">
        <f>'고용증대 상시근로자수-2017(장애인적용)'!AA55</f>
        <v>0</v>
      </c>
      <c r="K55" s="313">
        <f>'고용증대 상시근로자수-2017(장애인적용)'!AB55</f>
        <v>0</v>
      </c>
      <c r="L55" s="314">
        <f>'고용증대 상시근로자수-2017(장애인적용)'!AD55</f>
        <v>0</v>
      </c>
      <c r="M55" s="312">
        <f>'고용증대 상시근로자수-2017(장애인적용)'!AE55</f>
        <v>0</v>
      </c>
      <c r="N55" s="313">
        <f>'고용증대 상시근로자수-2017(장애인적용)'!AF55</f>
        <v>0</v>
      </c>
      <c r="O55" s="314">
        <f>'고용증대 상시근로자수-2017(장애인적용)'!AH55</f>
        <v>0</v>
      </c>
      <c r="P55" s="312">
        <f>'고용증대 상시근로자수-2017(장애인적용)'!AI55</f>
        <v>0</v>
      </c>
      <c r="Q55" s="313">
        <f>'고용증대 상시근로자수-2017(장애인적용)'!AJ55</f>
        <v>0</v>
      </c>
      <c r="R55" s="314">
        <f>'고용증대 상시근로자수-2017(장애인적용)'!AL55</f>
        <v>0</v>
      </c>
      <c r="S55" s="312">
        <f>'고용증대 상시근로자수-2017(장애인적용)'!AM55</f>
        <v>0</v>
      </c>
      <c r="T55" s="313">
        <f>'고용증대 상시근로자수-2017(장애인적용)'!AN55</f>
        <v>0</v>
      </c>
      <c r="U55" s="314">
        <f>'고용증대 상시근로자수-2017(장애인적용)'!AP55</f>
        <v>0</v>
      </c>
      <c r="V55" s="312">
        <f>'고용증대 상시근로자수-2017(장애인적용)'!AQ55</f>
        <v>0</v>
      </c>
      <c r="W55" s="313">
        <f>'고용증대 상시근로자수-2017(장애인적용)'!AR55</f>
        <v>0</v>
      </c>
      <c r="X55" s="314">
        <f>'고용증대 상시근로자수-2017(장애인적용)'!AT55</f>
        <v>0</v>
      </c>
      <c r="Y55" s="312">
        <f>'고용증대 상시근로자수-2017(장애인적용)'!AU55</f>
        <v>0</v>
      </c>
      <c r="Z55" s="313">
        <f>'고용증대 상시근로자수-2017(장애인적용)'!AV55</f>
        <v>0</v>
      </c>
      <c r="AA55" s="314">
        <f>'고용증대 상시근로자수-2017(장애인적용)'!AX55</f>
        <v>0</v>
      </c>
      <c r="AB55" s="312">
        <f>'고용증대 상시근로자수-2017(장애인적용)'!AY55</f>
        <v>0</v>
      </c>
      <c r="AC55" s="313">
        <f>'고용증대 상시근로자수-2017(장애인적용)'!AZ55</f>
        <v>0</v>
      </c>
      <c r="AD55" s="314">
        <f>'고용증대 상시근로자수-2017(장애인적용)'!BB55</f>
        <v>0</v>
      </c>
      <c r="AE55" s="312">
        <f>'고용증대 상시근로자수-2017(장애인적용)'!BC55</f>
        <v>0</v>
      </c>
      <c r="AF55" s="313">
        <f>'고용증대 상시근로자수-2017(장애인적용)'!BD55</f>
        <v>0</v>
      </c>
      <c r="AG55" s="314">
        <f>'고용증대 상시근로자수-2017(장애인적용)'!BF55</f>
        <v>0</v>
      </c>
      <c r="AH55" s="312">
        <f>'고용증대 상시근로자수-2017(장애인적용)'!BG55</f>
        <v>0</v>
      </c>
      <c r="AI55" s="313">
        <f>'고용증대 상시근로자수-2017(장애인적용)'!BH55</f>
        <v>0</v>
      </c>
      <c r="AJ55" s="314">
        <f>'고용증대 상시근로자수-2017(장애인적용)'!BJ55</f>
        <v>0</v>
      </c>
      <c r="AK55" s="312">
        <f>'고용증대 상시근로자수-2017(장애인적용)'!BK55</f>
        <v>0</v>
      </c>
      <c r="AL55" s="313">
        <f>'고용증대 상시근로자수-2017(장애인적용)'!BL55</f>
        <v>0</v>
      </c>
      <c r="AM55" s="314">
        <f>'고용증대 상시근로자수-2017(장애인적용)'!BN55</f>
        <v>0</v>
      </c>
      <c r="AN55" s="312">
        <f>'고용증대 상시근로자수-2017(장애인적용)'!BO55</f>
        <v>0</v>
      </c>
      <c r="AO55" s="313">
        <f>'고용증대 상시근로자수-2017(장애인적용)'!BP55</f>
        <v>0</v>
      </c>
      <c r="AP55" s="314">
        <f>'고용증대 상시근로자수-2017(장애인적용)'!BR55</f>
        <v>0</v>
      </c>
      <c r="AQ55" s="335">
        <f t="shared" si="0"/>
        <v>0</v>
      </c>
      <c r="AR55" s="336">
        <f t="shared" si="1"/>
        <v>0</v>
      </c>
      <c r="AS55" s="342">
        <f>'고용증대 상시근로자수-2017(장애인적용)'!CF55</f>
        <v>0</v>
      </c>
      <c r="AT55" s="343">
        <f>'고용증대 상시근로자수-2017(장애인적용)'!CG55</f>
        <v>0</v>
      </c>
      <c r="AU55" s="340">
        <f t="shared" si="2"/>
        <v>0</v>
      </c>
    </row>
    <row r="56" spans="1:47" hidden="1">
      <c r="A56" s="327">
        <f t="shared" si="4"/>
        <v>52</v>
      </c>
      <c r="B56" s="321">
        <f>'고용증대 상시근로자수-2017(장애인적용)'!C56</f>
        <v>0</v>
      </c>
      <c r="C56" s="322" t="str">
        <f>'고용증대 상시근로자수-2017(장애인적용)'!E56</f>
        <v/>
      </c>
      <c r="D56" s="333" t="str">
        <f>IF('고용증대 상시근로자수-2017(장애인적용)'!I56="","",'고용증대 상시근로자수-2017(장애인적용)'!I56)</f>
        <v/>
      </c>
      <c r="E56" s="333" t="str">
        <f>IF('고용증대 상시근로자수-2017(장애인적용)'!J56="","",'고용증대 상시근로자수-2017(장애인적용)'!J56)</f>
        <v/>
      </c>
      <c r="F56" s="323" t="str">
        <f>'고용증대 상시근로자수-2017(장애인적용)'!H56</f>
        <v/>
      </c>
      <c r="G56" s="324">
        <f>'고용증대 상시근로자수-2017(장애인적용)'!W56</f>
        <v>0</v>
      </c>
      <c r="H56" s="313">
        <f>'고용증대 상시근로자수-2017(장애인적용)'!X56</f>
        <v>0</v>
      </c>
      <c r="I56" s="314">
        <f>'고용증대 상시근로자수-2017(장애인적용)'!Z56</f>
        <v>0</v>
      </c>
      <c r="J56" s="312">
        <f>'고용증대 상시근로자수-2017(장애인적용)'!AA56</f>
        <v>0</v>
      </c>
      <c r="K56" s="313">
        <f>'고용증대 상시근로자수-2017(장애인적용)'!AB56</f>
        <v>0</v>
      </c>
      <c r="L56" s="314">
        <f>'고용증대 상시근로자수-2017(장애인적용)'!AD56</f>
        <v>0</v>
      </c>
      <c r="M56" s="312">
        <f>'고용증대 상시근로자수-2017(장애인적용)'!AE56</f>
        <v>0</v>
      </c>
      <c r="N56" s="313">
        <f>'고용증대 상시근로자수-2017(장애인적용)'!AF56</f>
        <v>0</v>
      </c>
      <c r="O56" s="314">
        <f>'고용증대 상시근로자수-2017(장애인적용)'!AH56</f>
        <v>0</v>
      </c>
      <c r="P56" s="312">
        <f>'고용증대 상시근로자수-2017(장애인적용)'!AI56</f>
        <v>0</v>
      </c>
      <c r="Q56" s="313">
        <f>'고용증대 상시근로자수-2017(장애인적용)'!AJ56</f>
        <v>0</v>
      </c>
      <c r="R56" s="314">
        <f>'고용증대 상시근로자수-2017(장애인적용)'!AL56</f>
        <v>0</v>
      </c>
      <c r="S56" s="312">
        <f>'고용증대 상시근로자수-2017(장애인적용)'!AM56</f>
        <v>0</v>
      </c>
      <c r="T56" s="313">
        <f>'고용증대 상시근로자수-2017(장애인적용)'!AN56</f>
        <v>0</v>
      </c>
      <c r="U56" s="314">
        <f>'고용증대 상시근로자수-2017(장애인적용)'!AP56</f>
        <v>0</v>
      </c>
      <c r="V56" s="312">
        <f>'고용증대 상시근로자수-2017(장애인적용)'!AQ56</f>
        <v>0</v>
      </c>
      <c r="W56" s="313">
        <f>'고용증대 상시근로자수-2017(장애인적용)'!AR56</f>
        <v>0</v>
      </c>
      <c r="X56" s="314">
        <f>'고용증대 상시근로자수-2017(장애인적용)'!AT56</f>
        <v>0</v>
      </c>
      <c r="Y56" s="312">
        <f>'고용증대 상시근로자수-2017(장애인적용)'!AU56</f>
        <v>0</v>
      </c>
      <c r="Z56" s="313">
        <f>'고용증대 상시근로자수-2017(장애인적용)'!AV56</f>
        <v>0</v>
      </c>
      <c r="AA56" s="314">
        <f>'고용증대 상시근로자수-2017(장애인적용)'!AX56</f>
        <v>0</v>
      </c>
      <c r="AB56" s="312">
        <f>'고용증대 상시근로자수-2017(장애인적용)'!AY56</f>
        <v>0</v>
      </c>
      <c r="AC56" s="313">
        <f>'고용증대 상시근로자수-2017(장애인적용)'!AZ56</f>
        <v>0</v>
      </c>
      <c r="AD56" s="314">
        <f>'고용증대 상시근로자수-2017(장애인적용)'!BB56</f>
        <v>0</v>
      </c>
      <c r="AE56" s="312">
        <f>'고용증대 상시근로자수-2017(장애인적용)'!BC56</f>
        <v>0</v>
      </c>
      <c r="AF56" s="313">
        <f>'고용증대 상시근로자수-2017(장애인적용)'!BD56</f>
        <v>0</v>
      </c>
      <c r="AG56" s="314">
        <f>'고용증대 상시근로자수-2017(장애인적용)'!BF56</f>
        <v>0</v>
      </c>
      <c r="AH56" s="312">
        <f>'고용증대 상시근로자수-2017(장애인적용)'!BG56</f>
        <v>0</v>
      </c>
      <c r="AI56" s="313">
        <f>'고용증대 상시근로자수-2017(장애인적용)'!BH56</f>
        <v>0</v>
      </c>
      <c r="AJ56" s="314">
        <f>'고용증대 상시근로자수-2017(장애인적용)'!BJ56</f>
        <v>0</v>
      </c>
      <c r="AK56" s="312">
        <f>'고용증대 상시근로자수-2017(장애인적용)'!BK56</f>
        <v>0</v>
      </c>
      <c r="AL56" s="313">
        <f>'고용증대 상시근로자수-2017(장애인적용)'!BL56</f>
        <v>0</v>
      </c>
      <c r="AM56" s="314">
        <f>'고용증대 상시근로자수-2017(장애인적용)'!BN56</f>
        <v>0</v>
      </c>
      <c r="AN56" s="312">
        <f>'고용증대 상시근로자수-2017(장애인적용)'!BO56</f>
        <v>0</v>
      </c>
      <c r="AO56" s="313">
        <f>'고용증대 상시근로자수-2017(장애인적용)'!BP56</f>
        <v>0</v>
      </c>
      <c r="AP56" s="314">
        <f>'고용증대 상시근로자수-2017(장애인적용)'!BR56</f>
        <v>0</v>
      </c>
      <c r="AQ56" s="335">
        <f t="shared" si="0"/>
        <v>0</v>
      </c>
      <c r="AR56" s="336">
        <f t="shared" si="1"/>
        <v>0</v>
      </c>
      <c r="AS56" s="342">
        <f>'고용증대 상시근로자수-2017(장애인적용)'!CF56</f>
        <v>0</v>
      </c>
      <c r="AT56" s="343">
        <f>'고용증대 상시근로자수-2017(장애인적용)'!CG56</f>
        <v>0</v>
      </c>
      <c r="AU56" s="340">
        <f t="shared" si="2"/>
        <v>0</v>
      </c>
    </row>
    <row r="57" spans="1:47" hidden="1">
      <c r="A57" s="327">
        <f t="shared" si="4"/>
        <v>53</v>
      </c>
      <c r="B57" s="321">
        <f>'고용증대 상시근로자수-2017(장애인적용)'!C57</f>
        <v>0</v>
      </c>
      <c r="C57" s="322" t="str">
        <f>'고용증대 상시근로자수-2017(장애인적용)'!E57</f>
        <v/>
      </c>
      <c r="D57" s="333" t="str">
        <f>IF('고용증대 상시근로자수-2017(장애인적용)'!I57="","",'고용증대 상시근로자수-2017(장애인적용)'!I57)</f>
        <v/>
      </c>
      <c r="E57" s="333" t="str">
        <f>IF('고용증대 상시근로자수-2017(장애인적용)'!J57="","",'고용증대 상시근로자수-2017(장애인적용)'!J57)</f>
        <v/>
      </c>
      <c r="F57" s="323" t="str">
        <f>'고용증대 상시근로자수-2017(장애인적용)'!H57</f>
        <v/>
      </c>
      <c r="G57" s="324">
        <f>'고용증대 상시근로자수-2017(장애인적용)'!W57</f>
        <v>0</v>
      </c>
      <c r="H57" s="313">
        <f>'고용증대 상시근로자수-2017(장애인적용)'!X57</f>
        <v>0</v>
      </c>
      <c r="I57" s="314">
        <f>'고용증대 상시근로자수-2017(장애인적용)'!Z57</f>
        <v>0</v>
      </c>
      <c r="J57" s="312">
        <f>'고용증대 상시근로자수-2017(장애인적용)'!AA57</f>
        <v>0</v>
      </c>
      <c r="K57" s="313">
        <f>'고용증대 상시근로자수-2017(장애인적용)'!AB57</f>
        <v>0</v>
      </c>
      <c r="L57" s="314">
        <f>'고용증대 상시근로자수-2017(장애인적용)'!AD57</f>
        <v>0</v>
      </c>
      <c r="M57" s="312">
        <f>'고용증대 상시근로자수-2017(장애인적용)'!AE57</f>
        <v>0</v>
      </c>
      <c r="N57" s="313">
        <f>'고용증대 상시근로자수-2017(장애인적용)'!AF57</f>
        <v>0</v>
      </c>
      <c r="O57" s="314">
        <f>'고용증대 상시근로자수-2017(장애인적용)'!AH57</f>
        <v>0</v>
      </c>
      <c r="P57" s="312">
        <f>'고용증대 상시근로자수-2017(장애인적용)'!AI57</f>
        <v>0</v>
      </c>
      <c r="Q57" s="313">
        <f>'고용증대 상시근로자수-2017(장애인적용)'!AJ57</f>
        <v>0</v>
      </c>
      <c r="R57" s="314">
        <f>'고용증대 상시근로자수-2017(장애인적용)'!AL57</f>
        <v>0</v>
      </c>
      <c r="S57" s="312">
        <f>'고용증대 상시근로자수-2017(장애인적용)'!AM57</f>
        <v>0</v>
      </c>
      <c r="T57" s="313">
        <f>'고용증대 상시근로자수-2017(장애인적용)'!AN57</f>
        <v>0</v>
      </c>
      <c r="U57" s="314">
        <f>'고용증대 상시근로자수-2017(장애인적용)'!AP57</f>
        <v>0</v>
      </c>
      <c r="V57" s="312">
        <f>'고용증대 상시근로자수-2017(장애인적용)'!AQ57</f>
        <v>0</v>
      </c>
      <c r="W57" s="313">
        <f>'고용증대 상시근로자수-2017(장애인적용)'!AR57</f>
        <v>0</v>
      </c>
      <c r="X57" s="314">
        <f>'고용증대 상시근로자수-2017(장애인적용)'!AT57</f>
        <v>0</v>
      </c>
      <c r="Y57" s="312">
        <f>'고용증대 상시근로자수-2017(장애인적용)'!AU57</f>
        <v>0</v>
      </c>
      <c r="Z57" s="313">
        <f>'고용증대 상시근로자수-2017(장애인적용)'!AV57</f>
        <v>0</v>
      </c>
      <c r="AA57" s="314">
        <f>'고용증대 상시근로자수-2017(장애인적용)'!AX57</f>
        <v>0</v>
      </c>
      <c r="AB57" s="312">
        <f>'고용증대 상시근로자수-2017(장애인적용)'!AY57</f>
        <v>0</v>
      </c>
      <c r="AC57" s="313">
        <f>'고용증대 상시근로자수-2017(장애인적용)'!AZ57</f>
        <v>0</v>
      </c>
      <c r="AD57" s="314">
        <f>'고용증대 상시근로자수-2017(장애인적용)'!BB57</f>
        <v>0</v>
      </c>
      <c r="AE57" s="312">
        <f>'고용증대 상시근로자수-2017(장애인적용)'!BC57</f>
        <v>0</v>
      </c>
      <c r="AF57" s="313">
        <f>'고용증대 상시근로자수-2017(장애인적용)'!BD57</f>
        <v>0</v>
      </c>
      <c r="AG57" s="314">
        <f>'고용증대 상시근로자수-2017(장애인적용)'!BF57</f>
        <v>0</v>
      </c>
      <c r="AH57" s="312">
        <f>'고용증대 상시근로자수-2017(장애인적용)'!BG57</f>
        <v>0</v>
      </c>
      <c r="AI57" s="313">
        <f>'고용증대 상시근로자수-2017(장애인적용)'!BH57</f>
        <v>0</v>
      </c>
      <c r="AJ57" s="314">
        <f>'고용증대 상시근로자수-2017(장애인적용)'!BJ57</f>
        <v>0</v>
      </c>
      <c r="AK57" s="312">
        <f>'고용증대 상시근로자수-2017(장애인적용)'!BK57</f>
        <v>0</v>
      </c>
      <c r="AL57" s="313">
        <f>'고용증대 상시근로자수-2017(장애인적용)'!BL57</f>
        <v>0</v>
      </c>
      <c r="AM57" s="314">
        <f>'고용증대 상시근로자수-2017(장애인적용)'!BN57</f>
        <v>0</v>
      </c>
      <c r="AN57" s="312">
        <f>'고용증대 상시근로자수-2017(장애인적용)'!BO57</f>
        <v>0</v>
      </c>
      <c r="AO57" s="313">
        <f>'고용증대 상시근로자수-2017(장애인적용)'!BP57</f>
        <v>0</v>
      </c>
      <c r="AP57" s="314">
        <f>'고용증대 상시근로자수-2017(장애인적용)'!BR57</f>
        <v>0</v>
      </c>
      <c r="AQ57" s="335">
        <f t="shared" si="0"/>
        <v>0</v>
      </c>
      <c r="AR57" s="336">
        <f t="shared" si="1"/>
        <v>0</v>
      </c>
      <c r="AS57" s="342">
        <f>'고용증대 상시근로자수-2017(장애인적용)'!CF57</f>
        <v>0</v>
      </c>
      <c r="AT57" s="343">
        <f>'고용증대 상시근로자수-2017(장애인적용)'!CG57</f>
        <v>0</v>
      </c>
      <c r="AU57" s="340">
        <f t="shared" si="2"/>
        <v>0</v>
      </c>
    </row>
    <row r="58" spans="1:47" hidden="1">
      <c r="A58" s="327">
        <f t="shared" si="4"/>
        <v>54</v>
      </c>
      <c r="B58" s="321">
        <f>'고용증대 상시근로자수-2017(장애인적용)'!C58</f>
        <v>0</v>
      </c>
      <c r="C58" s="322" t="str">
        <f>'고용증대 상시근로자수-2017(장애인적용)'!E58</f>
        <v/>
      </c>
      <c r="D58" s="333" t="str">
        <f>IF('고용증대 상시근로자수-2017(장애인적용)'!I58="","",'고용증대 상시근로자수-2017(장애인적용)'!I58)</f>
        <v/>
      </c>
      <c r="E58" s="333" t="str">
        <f>IF('고용증대 상시근로자수-2017(장애인적용)'!J58="","",'고용증대 상시근로자수-2017(장애인적용)'!J58)</f>
        <v/>
      </c>
      <c r="F58" s="323" t="str">
        <f>'고용증대 상시근로자수-2017(장애인적용)'!H58</f>
        <v/>
      </c>
      <c r="G58" s="324">
        <f>'고용증대 상시근로자수-2017(장애인적용)'!W58</f>
        <v>0</v>
      </c>
      <c r="H58" s="313">
        <f>'고용증대 상시근로자수-2017(장애인적용)'!X58</f>
        <v>0</v>
      </c>
      <c r="I58" s="314">
        <f>'고용증대 상시근로자수-2017(장애인적용)'!Z58</f>
        <v>0</v>
      </c>
      <c r="J58" s="312">
        <f>'고용증대 상시근로자수-2017(장애인적용)'!AA58</f>
        <v>0</v>
      </c>
      <c r="K58" s="313">
        <f>'고용증대 상시근로자수-2017(장애인적용)'!AB58</f>
        <v>0</v>
      </c>
      <c r="L58" s="314">
        <f>'고용증대 상시근로자수-2017(장애인적용)'!AD58</f>
        <v>0</v>
      </c>
      <c r="M58" s="312">
        <f>'고용증대 상시근로자수-2017(장애인적용)'!AE58</f>
        <v>0</v>
      </c>
      <c r="N58" s="313">
        <f>'고용증대 상시근로자수-2017(장애인적용)'!AF58</f>
        <v>0</v>
      </c>
      <c r="O58" s="314">
        <f>'고용증대 상시근로자수-2017(장애인적용)'!AH58</f>
        <v>0</v>
      </c>
      <c r="P58" s="312">
        <f>'고용증대 상시근로자수-2017(장애인적용)'!AI58</f>
        <v>0</v>
      </c>
      <c r="Q58" s="313">
        <f>'고용증대 상시근로자수-2017(장애인적용)'!AJ58</f>
        <v>0</v>
      </c>
      <c r="R58" s="314">
        <f>'고용증대 상시근로자수-2017(장애인적용)'!AL58</f>
        <v>0</v>
      </c>
      <c r="S58" s="312">
        <f>'고용증대 상시근로자수-2017(장애인적용)'!AM58</f>
        <v>0</v>
      </c>
      <c r="T58" s="313">
        <f>'고용증대 상시근로자수-2017(장애인적용)'!AN58</f>
        <v>0</v>
      </c>
      <c r="U58" s="314">
        <f>'고용증대 상시근로자수-2017(장애인적용)'!AP58</f>
        <v>0</v>
      </c>
      <c r="V58" s="312">
        <f>'고용증대 상시근로자수-2017(장애인적용)'!AQ58</f>
        <v>0</v>
      </c>
      <c r="W58" s="313">
        <f>'고용증대 상시근로자수-2017(장애인적용)'!AR58</f>
        <v>0</v>
      </c>
      <c r="X58" s="314">
        <f>'고용증대 상시근로자수-2017(장애인적용)'!AT58</f>
        <v>0</v>
      </c>
      <c r="Y58" s="312">
        <f>'고용증대 상시근로자수-2017(장애인적용)'!AU58</f>
        <v>0</v>
      </c>
      <c r="Z58" s="313">
        <f>'고용증대 상시근로자수-2017(장애인적용)'!AV58</f>
        <v>0</v>
      </c>
      <c r="AA58" s="314">
        <f>'고용증대 상시근로자수-2017(장애인적용)'!AX58</f>
        <v>0</v>
      </c>
      <c r="AB58" s="312">
        <f>'고용증대 상시근로자수-2017(장애인적용)'!AY58</f>
        <v>0</v>
      </c>
      <c r="AC58" s="313">
        <f>'고용증대 상시근로자수-2017(장애인적용)'!AZ58</f>
        <v>0</v>
      </c>
      <c r="AD58" s="314">
        <f>'고용증대 상시근로자수-2017(장애인적용)'!BB58</f>
        <v>0</v>
      </c>
      <c r="AE58" s="312">
        <f>'고용증대 상시근로자수-2017(장애인적용)'!BC58</f>
        <v>0</v>
      </c>
      <c r="AF58" s="313">
        <f>'고용증대 상시근로자수-2017(장애인적용)'!BD58</f>
        <v>0</v>
      </c>
      <c r="AG58" s="314">
        <f>'고용증대 상시근로자수-2017(장애인적용)'!BF58</f>
        <v>0</v>
      </c>
      <c r="AH58" s="312">
        <f>'고용증대 상시근로자수-2017(장애인적용)'!BG58</f>
        <v>0</v>
      </c>
      <c r="AI58" s="313">
        <f>'고용증대 상시근로자수-2017(장애인적용)'!BH58</f>
        <v>0</v>
      </c>
      <c r="AJ58" s="314">
        <f>'고용증대 상시근로자수-2017(장애인적용)'!BJ58</f>
        <v>0</v>
      </c>
      <c r="AK58" s="312">
        <f>'고용증대 상시근로자수-2017(장애인적용)'!BK58</f>
        <v>0</v>
      </c>
      <c r="AL58" s="313">
        <f>'고용증대 상시근로자수-2017(장애인적용)'!BL58</f>
        <v>0</v>
      </c>
      <c r="AM58" s="314">
        <f>'고용증대 상시근로자수-2017(장애인적용)'!BN58</f>
        <v>0</v>
      </c>
      <c r="AN58" s="312">
        <f>'고용증대 상시근로자수-2017(장애인적용)'!BO58</f>
        <v>0</v>
      </c>
      <c r="AO58" s="313">
        <f>'고용증대 상시근로자수-2017(장애인적용)'!BP58</f>
        <v>0</v>
      </c>
      <c r="AP58" s="314">
        <f>'고용증대 상시근로자수-2017(장애인적용)'!BR58</f>
        <v>0</v>
      </c>
      <c r="AQ58" s="335">
        <f t="shared" si="0"/>
        <v>0</v>
      </c>
      <c r="AR58" s="336">
        <f t="shared" si="1"/>
        <v>0</v>
      </c>
      <c r="AS58" s="342">
        <f>'고용증대 상시근로자수-2017(장애인적용)'!CF58</f>
        <v>0</v>
      </c>
      <c r="AT58" s="343">
        <f>'고용증대 상시근로자수-2017(장애인적용)'!CG58</f>
        <v>0</v>
      </c>
      <c r="AU58" s="340">
        <f t="shared" si="2"/>
        <v>0</v>
      </c>
    </row>
    <row r="59" spans="1:47" hidden="1">
      <c r="A59" s="327">
        <f t="shared" si="4"/>
        <v>55</v>
      </c>
      <c r="B59" s="321">
        <f>'고용증대 상시근로자수-2017(장애인적용)'!C59</f>
        <v>0</v>
      </c>
      <c r="C59" s="322" t="str">
        <f>'고용증대 상시근로자수-2017(장애인적용)'!E59</f>
        <v/>
      </c>
      <c r="D59" s="333" t="str">
        <f>IF('고용증대 상시근로자수-2017(장애인적용)'!I59="","",'고용증대 상시근로자수-2017(장애인적용)'!I59)</f>
        <v/>
      </c>
      <c r="E59" s="333" t="str">
        <f>IF('고용증대 상시근로자수-2017(장애인적용)'!J59="","",'고용증대 상시근로자수-2017(장애인적용)'!J59)</f>
        <v/>
      </c>
      <c r="F59" s="323" t="str">
        <f>'고용증대 상시근로자수-2017(장애인적용)'!H59</f>
        <v/>
      </c>
      <c r="G59" s="324">
        <f>'고용증대 상시근로자수-2017(장애인적용)'!W59</f>
        <v>0</v>
      </c>
      <c r="H59" s="313">
        <f>'고용증대 상시근로자수-2017(장애인적용)'!X59</f>
        <v>0</v>
      </c>
      <c r="I59" s="314">
        <f>'고용증대 상시근로자수-2017(장애인적용)'!Z59</f>
        <v>0</v>
      </c>
      <c r="J59" s="312">
        <f>'고용증대 상시근로자수-2017(장애인적용)'!AA59</f>
        <v>0</v>
      </c>
      <c r="K59" s="313">
        <f>'고용증대 상시근로자수-2017(장애인적용)'!AB59</f>
        <v>0</v>
      </c>
      <c r="L59" s="314">
        <f>'고용증대 상시근로자수-2017(장애인적용)'!AD59</f>
        <v>0</v>
      </c>
      <c r="M59" s="312">
        <f>'고용증대 상시근로자수-2017(장애인적용)'!AE59</f>
        <v>0</v>
      </c>
      <c r="N59" s="313">
        <f>'고용증대 상시근로자수-2017(장애인적용)'!AF59</f>
        <v>0</v>
      </c>
      <c r="O59" s="314">
        <f>'고용증대 상시근로자수-2017(장애인적용)'!AH59</f>
        <v>0</v>
      </c>
      <c r="P59" s="312">
        <f>'고용증대 상시근로자수-2017(장애인적용)'!AI59</f>
        <v>0</v>
      </c>
      <c r="Q59" s="313">
        <f>'고용증대 상시근로자수-2017(장애인적용)'!AJ59</f>
        <v>0</v>
      </c>
      <c r="R59" s="314">
        <f>'고용증대 상시근로자수-2017(장애인적용)'!AL59</f>
        <v>0</v>
      </c>
      <c r="S59" s="312">
        <f>'고용증대 상시근로자수-2017(장애인적용)'!AM59</f>
        <v>0</v>
      </c>
      <c r="T59" s="313">
        <f>'고용증대 상시근로자수-2017(장애인적용)'!AN59</f>
        <v>0</v>
      </c>
      <c r="U59" s="314">
        <f>'고용증대 상시근로자수-2017(장애인적용)'!AP59</f>
        <v>0</v>
      </c>
      <c r="V59" s="312">
        <f>'고용증대 상시근로자수-2017(장애인적용)'!AQ59</f>
        <v>0</v>
      </c>
      <c r="W59" s="313">
        <f>'고용증대 상시근로자수-2017(장애인적용)'!AR59</f>
        <v>0</v>
      </c>
      <c r="X59" s="314">
        <f>'고용증대 상시근로자수-2017(장애인적용)'!AT59</f>
        <v>0</v>
      </c>
      <c r="Y59" s="312">
        <f>'고용증대 상시근로자수-2017(장애인적용)'!AU59</f>
        <v>0</v>
      </c>
      <c r="Z59" s="313">
        <f>'고용증대 상시근로자수-2017(장애인적용)'!AV59</f>
        <v>0</v>
      </c>
      <c r="AA59" s="314">
        <f>'고용증대 상시근로자수-2017(장애인적용)'!AX59</f>
        <v>0</v>
      </c>
      <c r="AB59" s="312">
        <f>'고용증대 상시근로자수-2017(장애인적용)'!AY59</f>
        <v>0</v>
      </c>
      <c r="AC59" s="313">
        <f>'고용증대 상시근로자수-2017(장애인적용)'!AZ59</f>
        <v>0</v>
      </c>
      <c r="AD59" s="314">
        <f>'고용증대 상시근로자수-2017(장애인적용)'!BB59</f>
        <v>0</v>
      </c>
      <c r="AE59" s="312">
        <f>'고용증대 상시근로자수-2017(장애인적용)'!BC59</f>
        <v>0</v>
      </c>
      <c r="AF59" s="313">
        <f>'고용증대 상시근로자수-2017(장애인적용)'!BD59</f>
        <v>0</v>
      </c>
      <c r="AG59" s="314">
        <f>'고용증대 상시근로자수-2017(장애인적용)'!BF59</f>
        <v>0</v>
      </c>
      <c r="AH59" s="312">
        <f>'고용증대 상시근로자수-2017(장애인적용)'!BG59</f>
        <v>0</v>
      </c>
      <c r="AI59" s="313">
        <f>'고용증대 상시근로자수-2017(장애인적용)'!BH59</f>
        <v>0</v>
      </c>
      <c r="AJ59" s="314">
        <f>'고용증대 상시근로자수-2017(장애인적용)'!BJ59</f>
        <v>0</v>
      </c>
      <c r="AK59" s="312">
        <f>'고용증대 상시근로자수-2017(장애인적용)'!BK59</f>
        <v>0</v>
      </c>
      <c r="AL59" s="313">
        <f>'고용증대 상시근로자수-2017(장애인적용)'!BL59</f>
        <v>0</v>
      </c>
      <c r="AM59" s="314">
        <f>'고용증대 상시근로자수-2017(장애인적용)'!BN59</f>
        <v>0</v>
      </c>
      <c r="AN59" s="312">
        <f>'고용증대 상시근로자수-2017(장애인적용)'!BO59</f>
        <v>0</v>
      </c>
      <c r="AO59" s="313">
        <f>'고용증대 상시근로자수-2017(장애인적용)'!BP59</f>
        <v>0</v>
      </c>
      <c r="AP59" s="314">
        <f>'고용증대 상시근로자수-2017(장애인적용)'!BR59</f>
        <v>0</v>
      </c>
      <c r="AQ59" s="335">
        <f t="shared" si="0"/>
        <v>0</v>
      </c>
      <c r="AR59" s="336">
        <f t="shared" si="1"/>
        <v>0</v>
      </c>
      <c r="AS59" s="342">
        <f>'고용증대 상시근로자수-2017(장애인적용)'!CF59</f>
        <v>0</v>
      </c>
      <c r="AT59" s="343">
        <f>'고용증대 상시근로자수-2017(장애인적용)'!CG59</f>
        <v>0</v>
      </c>
      <c r="AU59" s="340">
        <f t="shared" si="2"/>
        <v>0</v>
      </c>
    </row>
    <row r="60" spans="1:47" hidden="1">
      <c r="A60" s="327">
        <f t="shared" si="4"/>
        <v>56</v>
      </c>
      <c r="B60" s="321">
        <f>'고용증대 상시근로자수-2017(장애인적용)'!C60</f>
        <v>0</v>
      </c>
      <c r="C60" s="322" t="str">
        <f>'고용증대 상시근로자수-2017(장애인적용)'!E60</f>
        <v/>
      </c>
      <c r="D60" s="333" t="str">
        <f>IF('고용증대 상시근로자수-2017(장애인적용)'!I60="","",'고용증대 상시근로자수-2017(장애인적용)'!I60)</f>
        <v/>
      </c>
      <c r="E60" s="333" t="str">
        <f>IF('고용증대 상시근로자수-2017(장애인적용)'!J60="","",'고용증대 상시근로자수-2017(장애인적용)'!J60)</f>
        <v/>
      </c>
      <c r="F60" s="323" t="str">
        <f>'고용증대 상시근로자수-2017(장애인적용)'!H60</f>
        <v/>
      </c>
      <c r="G60" s="324">
        <f>'고용증대 상시근로자수-2017(장애인적용)'!W60</f>
        <v>0</v>
      </c>
      <c r="H60" s="313">
        <f>'고용증대 상시근로자수-2017(장애인적용)'!X60</f>
        <v>0</v>
      </c>
      <c r="I60" s="314">
        <f>'고용증대 상시근로자수-2017(장애인적용)'!Z60</f>
        <v>0</v>
      </c>
      <c r="J60" s="312">
        <f>'고용증대 상시근로자수-2017(장애인적용)'!AA60</f>
        <v>0</v>
      </c>
      <c r="K60" s="313">
        <f>'고용증대 상시근로자수-2017(장애인적용)'!AB60</f>
        <v>0</v>
      </c>
      <c r="L60" s="314">
        <f>'고용증대 상시근로자수-2017(장애인적용)'!AD60</f>
        <v>0</v>
      </c>
      <c r="M60" s="312">
        <f>'고용증대 상시근로자수-2017(장애인적용)'!AE60</f>
        <v>0</v>
      </c>
      <c r="N60" s="313">
        <f>'고용증대 상시근로자수-2017(장애인적용)'!AF60</f>
        <v>0</v>
      </c>
      <c r="O60" s="314">
        <f>'고용증대 상시근로자수-2017(장애인적용)'!AH60</f>
        <v>0</v>
      </c>
      <c r="P60" s="312">
        <f>'고용증대 상시근로자수-2017(장애인적용)'!AI60</f>
        <v>0</v>
      </c>
      <c r="Q60" s="313">
        <f>'고용증대 상시근로자수-2017(장애인적용)'!AJ60</f>
        <v>0</v>
      </c>
      <c r="R60" s="314">
        <f>'고용증대 상시근로자수-2017(장애인적용)'!AL60</f>
        <v>0</v>
      </c>
      <c r="S60" s="312">
        <f>'고용증대 상시근로자수-2017(장애인적용)'!AM60</f>
        <v>0</v>
      </c>
      <c r="T60" s="313">
        <f>'고용증대 상시근로자수-2017(장애인적용)'!AN60</f>
        <v>0</v>
      </c>
      <c r="U60" s="314">
        <f>'고용증대 상시근로자수-2017(장애인적용)'!AP60</f>
        <v>0</v>
      </c>
      <c r="V60" s="312">
        <f>'고용증대 상시근로자수-2017(장애인적용)'!AQ60</f>
        <v>0</v>
      </c>
      <c r="W60" s="313">
        <f>'고용증대 상시근로자수-2017(장애인적용)'!AR60</f>
        <v>0</v>
      </c>
      <c r="X60" s="314">
        <f>'고용증대 상시근로자수-2017(장애인적용)'!AT60</f>
        <v>0</v>
      </c>
      <c r="Y60" s="312">
        <f>'고용증대 상시근로자수-2017(장애인적용)'!AU60</f>
        <v>0</v>
      </c>
      <c r="Z60" s="313">
        <f>'고용증대 상시근로자수-2017(장애인적용)'!AV60</f>
        <v>0</v>
      </c>
      <c r="AA60" s="314">
        <f>'고용증대 상시근로자수-2017(장애인적용)'!AX60</f>
        <v>0</v>
      </c>
      <c r="AB60" s="312">
        <f>'고용증대 상시근로자수-2017(장애인적용)'!AY60</f>
        <v>0</v>
      </c>
      <c r="AC60" s="313">
        <f>'고용증대 상시근로자수-2017(장애인적용)'!AZ60</f>
        <v>0</v>
      </c>
      <c r="AD60" s="314">
        <f>'고용증대 상시근로자수-2017(장애인적용)'!BB60</f>
        <v>0</v>
      </c>
      <c r="AE60" s="312">
        <f>'고용증대 상시근로자수-2017(장애인적용)'!BC60</f>
        <v>0</v>
      </c>
      <c r="AF60" s="313">
        <f>'고용증대 상시근로자수-2017(장애인적용)'!BD60</f>
        <v>0</v>
      </c>
      <c r="AG60" s="314">
        <f>'고용증대 상시근로자수-2017(장애인적용)'!BF60</f>
        <v>0</v>
      </c>
      <c r="AH60" s="312">
        <f>'고용증대 상시근로자수-2017(장애인적용)'!BG60</f>
        <v>0</v>
      </c>
      <c r="AI60" s="313">
        <f>'고용증대 상시근로자수-2017(장애인적용)'!BH60</f>
        <v>0</v>
      </c>
      <c r="AJ60" s="314">
        <f>'고용증대 상시근로자수-2017(장애인적용)'!BJ60</f>
        <v>0</v>
      </c>
      <c r="AK60" s="312">
        <f>'고용증대 상시근로자수-2017(장애인적용)'!BK60</f>
        <v>0</v>
      </c>
      <c r="AL60" s="313">
        <f>'고용증대 상시근로자수-2017(장애인적용)'!BL60</f>
        <v>0</v>
      </c>
      <c r="AM60" s="314">
        <f>'고용증대 상시근로자수-2017(장애인적용)'!BN60</f>
        <v>0</v>
      </c>
      <c r="AN60" s="312">
        <f>'고용증대 상시근로자수-2017(장애인적용)'!BO60</f>
        <v>0</v>
      </c>
      <c r="AO60" s="313">
        <f>'고용증대 상시근로자수-2017(장애인적용)'!BP60</f>
        <v>0</v>
      </c>
      <c r="AP60" s="314">
        <f>'고용증대 상시근로자수-2017(장애인적용)'!BR60</f>
        <v>0</v>
      </c>
      <c r="AQ60" s="335">
        <f t="shared" si="0"/>
        <v>0</v>
      </c>
      <c r="AR60" s="336">
        <f t="shared" si="1"/>
        <v>0</v>
      </c>
      <c r="AS60" s="342">
        <f>'고용증대 상시근로자수-2017(장애인적용)'!CF60</f>
        <v>0</v>
      </c>
      <c r="AT60" s="343">
        <f>'고용증대 상시근로자수-2017(장애인적용)'!CG60</f>
        <v>0</v>
      </c>
      <c r="AU60" s="340">
        <f t="shared" si="2"/>
        <v>0</v>
      </c>
    </row>
    <row r="61" spans="1:47" hidden="1">
      <c r="A61" s="327">
        <f t="shared" si="4"/>
        <v>57</v>
      </c>
      <c r="B61" s="321">
        <f>'고용증대 상시근로자수-2017(장애인적용)'!C61</f>
        <v>0</v>
      </c>
      <c r="C61" s="322" t="str">
        <f>'고용증대 상시근로자수-2017(장애인적용)'!E61</f>
        <v/>
      </c>
      <c r="D61" s="333" t="str">
        <f>IF('고용증대 상시근로자수-2017(장애인적용)'!I61="","",'고용증대 상시근로자수-2017(장애인적용)'!I61)</f>
        <v/>
      </c>
      <c r="E61" s="333" t="str">
        <f>IF('고용증대 상시근로자수-2017(장애인적용)'!J61="","",'고용증대 상시근로자수-2017(장애인적용)'!J61)</f>
        <v/>
      </c>
      <c r="F61" s="323" t="str">
        <f>'고용증대 상시근로자수-2017(장애인적용)'!H61</f>
        <v/>
      </c>
      <c r="G61" s="324">
        <f>'고용증대 상시근로자수-2017(장애인적용)'!W61</f>
        <v>0</v>
      </c>
      <c r="H61" s="313">
        <f>'고용증대 상시근로자수-2017(장애인적용)'!X61</f>
        <v>0</v>
      </c>
      <c r="I61" s="314">
        <f>'고용증대 상시근로자수-2017(장애인적용)'!Z61</f>
        <v>0</v>
      </c>
      <c r="J61" s="312">
        <f>'고용증대 상시근로자수-2017(장애인적용)'!AA61</f>
        <v>0</v>
      </c>
      <c r="K61" s="313">
        <f>'고용증대 상시근로자수-2017(장애인적용)'!AB61</f>
        <v>0</v>
      </c>
      <c r="L61" s="314">
        <f>'고용증대 상시근로자수-2017(장애인적용)'!AD61</f>
        <v>0</v>
      </c>
      <c r="M61" s="312">
        <f>'고용증대 상시근로자수-2017(장애인적용)'!AE61</f>
        <v>0</v>
      </c>
      <c r="N61" s="313">
        <f>'고용증대 상시근로자수-2017(장애인적용)'!AF61</f>
        <v>0</v>
      </c>
      <c r="O61" s="314">
        <f>'고용증대 상시근로자수-2017(장애인적용)'!AH61</f>
        <v>0</v>
      </c>
      <c r="P61" s="312">
        <f>'고용증대 상시근로자수-2017(장애인적용)'!AI61</f>
        <v>0</v>
      </c>
      <c r="Q61" s="313">
        <f>'고용증대 상시근로자수-2017(장애인적용)'!AJ61</f>
        <v>0</v>
      </c>
      <c r="R61" s="314">
        <f>'고용증대 상시근로자수-2017(장애인적용)'!AL61</f>
        <v>0</v>
      </c>
      <c r="S61" s="312">
        <f>'고용증대 상시근로자수-2017(장애인적용)'!AM61</f>
        <v>0</v>
      </c>
      <c r="T61" s="313">
        <f>'고용증대 상시근로자수-2017(장애인적용)'!AN61</f>
        <v>0</v>
      </c>
      <c r="U61" s="314">
        <f>'고용증대 상시근로자수-2017(장애인적용)'!AP61</f>
        <v>0</v>
      </c>
      <c r="V61" s="312">
        <f>'고용증대 상시근로자수-2017(장애인적용)'!AQ61</f>
        <v>0</v>
      </c>
      <c r="W61" s="313">
        <f>'고용증대 상시근로자수-2017(장애인적용)'!AR61</f>
        <v>0</v>
      </c>
      <c r="X61" s="314">
        <f>'고용증대 상시근로자수-2017(장애인적용)'!AT61</f>
        <v>0</v>
      </c>
      <c r="Y61" s="312">
        <f>'고용증대 상시근로자수-2017(장애인적용)'!AU61</f>
        <v>0</v>
      </c>
      <c r="Z61" s="313">
        <f>'고용증대 상시근로자수-2017(장애인적용)'!AV61</f>
        <v>0</v>
      </c>
      <c r="AA61" s="314">
        <f>'고용증대 상시근로자수-2017(장애인적용)'!AX61</f>
        <v>0</v>
      </c>
      <c r="AB61" s="312">
        <f>'고용증대 상시근로자수-2017(장애인적용)'!AY61</f>
        <v>0</v>
      </c>
      <c r="AC61" s="313">
        <f>'고용증대 상시근로자수-2017(장애인적용)'!AZ61</f>
        <v>0</v>
      </c>
      <c r="AD61" s="314">
        <f>'고용증대 상시근로자수-2017(장애인적용)'!BB61</f>
        <v>0</v>
      </c>
      <c r="AE61" s="312">
        <f>'고용증대 상시근로자수-2017(장애인적용)'!BC61</f>
        <v>0</v>
      </c>
      <c r="AF61" s="313">
        <f>'고용증대 상시근로자수-2017(장애인적용)'!BD61</f>
        <v>0</v>
      </c>
      <c r="AG61" s="314">
        <f>'고용증대 상시근로자수-2017(장애인적용)'!BF61</f>
        <v>0</v>
      </c>
      <c r="AH61" s="312">
        <f>'고용증대 상시근로자수-2017(장애인적용)'!BG61</f>
        <v>0</v>
      </c>
      <c r="AI61" s="313">
        <f>'고용증대 상시근로자수-2017(장애인적용)'!BH61</f>
        <v>0</v>
      </c>
      <c r="AJ61" s="314">
        <f>'고용증대 상시근로자수-2017(장애인적용)'!BJ61</f>
        <v>0</v>
      </c>
      <c r="AK61" s="312">
        <f>'고용증대 상시근로자수-2017(장애인적용)'!BK61</f>
        <v>0</v>
      </c>
      <c r="AL61" s="313">
        <f>'고용증대 상시근로자수-2017(장애인적용)'!BL61</f>
        <v>0</v>
      </c>
      <c r="AM61" s="314">
        <f>'고용증대 상시근로자수-2017(장애인적용)'!BN61</f>
        <v>0</v>
      </c>
      <c r="AN61" s="312">
        <f>'고용증대 상시근로자수-2017(장애인적용)'!BO61</f>
        <v>0</v>
      </c>
      <c r="AO61" s="313">
        <f>'고용증대 상시근로자수-2017(장애인적용)'!BP61</f>
        <v>0</v>
      </c>
      <c r="AP61" s="314">
        <f>'고용증대 상시근로자수-2017(장애인적용)'!BR61</f>
        <v>0</v>
      </c>
      <c r="AQ61" s="335">
        <f t="shared" si="0"/>
        <v>0</v>
      </c>
      <c r="AR61" s="336">
        <f t="shared" si="1"/>
        <v>0</v>
      </c>
      <c r="AS61" s="342">
        <f>'고용증대 상시근로자수-2017(장애인적용)'!CF61</f>
        <v>0</v>
      </c>
      <c r="AT61" s="343">
        <f>'고용증대 상시근로자수-2017(장애인적용)'!CG61</f>
        <v>0</v>
      </c>
      <c r="AU61" s="340">
        <f t="shared" si="2"/>
        <v>0</v>
      </c>
    </row>
    <row r="62" spans="1:47" hidden="1">
      <c r="A62" s="327">
        <f t="shared" si="4"/>
        <v>58</v>
      </c>
      <c r="B62" s="321">
        <f>'고용증대 상시근로자수-2017(장애인적용)'!C62</f>
        <v>0</v>
      </c>
      <c r="C62" s="322" t="str">
        <f>'고용증대 상시근로자수-2017(장애인적용)'!E62</f>
        <v/>
      </c>
      <c r="D62" s="333" t="str">
        <f>IF('고용증대 상시근로자수-2017(장애인적용)'!I62="","",'고용증대 상시근로자수-2017(장애인적용)'!I62)</f>
        <v/>
      </c>
      <c r="E62" s="333" t="str">
        <f>IF('고용증대 상시근로자수-2017(장애인적용)'!J62="","",'고용증대 상시근로자수-2017(장애인적용)'!J62)</f>
        <v/>
      </c>
      <c r="F62" s="323" t="str">
        <f>'고용증대 상시근로자수-2017(장애인적용)'!H62</f>
        <v/>
      </c>
      <c r="G62" s="324">
        <f>'고용증대 상시근로자수-2017(장애인적용)'!W62</f>
        <v>0</v>
      </c>
      <c r="H62" s="313">
        <f>'고용증대 상시근로자수-2017(장애인적용)'!X62</f>
        <v>0</v>
      </c>
      <c r="I62" s="314">
        <f>'고용증대 상시근로자수-2017(장애인적용)'!Z62</f>
        <v>0</v>
      </c>
      <c r="J62" s="312">
        <f>'고용증대 상시근로자수-2017(장애인적용)'!AA62</f>
        <v>0</v>
      </c>
      <c r="K62" s="313">
        <f>'고용증대 상시근로자수-2017(장애인적용)'!AB62</f>
        <v>0</v>
      </c>
      <c r="L62" s="314">
        <f>'고용증대 상시근로자수-2017(장애인적용)'!AD62</f>
        <v>0</v>
      </c>
      <c r="M62" s="312">
        <f>'고용증대 상시근로자수-2017(장애인적용)'!AE62</f>
        <v>0</v>
      </c>
      <c r="N62" s="313">
        <f>'고용증대 상시근로자수-2017(장애인적용)'!AF62</f>
        <v>0</v>
      </c>
      <c r="O62" s="314">
        <f>'고용증대 상시근로자수-2017(장애인적용)'!AH62</f>
        <v>0</v>
      </c>
      <c r="P62" s="312">
        <f>'고용증대 상시근로자수-2017(장애인적용)'!AI62</f>
        <v>0</v>
      </c>
      <c r="Q62" s="313">
        <f>'고용증대 상시근로자수-2017(장애인적용)'!AJ62</f>
        <v>0</v>
      </c>
      <c r="R62" s="314">
        <f>'고용증대 상시근로자수-2017(장애인적용)'!AL62</f>
        <v>0</v>
      </c>
      <c r="S62" s="312">
        <f>'고용증대 상시근로자수-2017(장애인적용)'!AM62</f>
        <v>0</v>
      </c>
      <c r="T62" s="313">
        <f>'고용증대 상시근로자수-2017(장애인적용)'!AN62</f>
        <v>0</v>
      </c>
      <c r="U62" s="314">
        <f>'고용증대 상시근로자수-2017(장애인적용)'!AP62</f>
        <v>0</v>
      </c>
      <c r="V62" s="312">
        <f>'고용증대 상시근로자수-2017(장애인적용)'!AQ62</f>
        <v>0</v>
      </c>
      <c r="W62" s="313">
        <f>'고용증대 상시근로자수-2017(장애인적용)'!AR62</f>
        <v>0</v>
      </c>
      <c r="X62" s="314">
        <f>'고용증대 상시근로자수-2017(장애인적용)'!AT62</f>
        <v>0</v>
      </c>
      <c r="Y62" s="312">
        <f>'고용증대 상시근로자수-2017(장애인적용)'!AU62</f>
        <v>0</v>
      </c>
      <c r="Z62" s="313">
        <f>'고용증대 상시근로자수-2017(장애인적용)'!AV62</f>
        <v>0</v>
      </c>
      <c r="AA62" s="314">
        <f>'고용증대 상시근로자수-2017(장애인적용)'!AX62</f>
        <v>0</v>
      </c>
      <c r="AB62" s="312">
        <f>'고용증대 상시근로자수-2017(장애인적용)'!AY62</f>
        <v>0</v>
      </c>
      <c r="AC62" s="313">
        <f>'고용증대 상시근로자수-2017(장애인적용)'!AZ62</f>
        <v>0</v>
      </c>
      <c r="AD62" s="314">
        <f>'고용증대 상시근로자수-2017(장애인적용)'!BB62</f>
        <v>0</v>
      </c>
      <c r="AE62" s="312">
        <f>'고용증대 상시근로자수-2017(장애인적용)'!BC62</f>
        <v>0</v>
      </c>
      <c r="AF62" s="313">
        <f>'고용증대 상시근로자수-2017(장애인적용)'!BD62</f>
        <v>0</v>
      </c>
      <c r="AG62" s="314">
        <f>'고용증대 상시근로자수-2017(장애인적용)'!BF62</f>
        <v>0</v>
      </c>
      <c r="AH62" s="312">
        <f>'고용증대 상시근로자수-2017(장애인적용)'!BG62</f>
        <v>0</v>
      </c>
      <c r="AI62" s="313">
        <f>'고용증대 상시근로자수-2017(장애인적용)'!BH62</f>
        <v>0</v>
      </c>
      <c r="AJ62" s="314">
        <f>'고용증대 상시근로자수-2017(장애인적용)'!BJ62</f>
        <v>0</v>
      </c>
      <c r="AK62" s="312">
        <f>'고용증대 상시근로자수-2017(장애인적용)'!BK62</f>
        <v>0</v>
      </c>
      <c r="AL62" s="313">
        <f>'고용증대 상시근로자수-2017(장애인적용)'!BL62</f>
        <v>0</v>
      </c>
      <c r="AM62" s="314">
        <f>'고용증대 상시근로자수-2017(장애인적용)'!BN62</f>
        <v>0</v>
      </c>
      <c r="AN62" s="312">
        <f>'고용증대 상시근로자수-2017(장애인적용)'!BO62</f>
        <v>0</v>
      </c>
      <c r="AO62" s="313">
        <f>'고용증대 상시근로자수-2017(장애인적용)'!BP62</f>
        <v>0</v>
      </c>
      <c r="AP62" s="314">
        <f>'고용증대 상시근로자수-2017(장애인적용)'!BR62</f>
        <v>0</v>
      </c>
      <c r="AQ62" s="335">
        <f t="shared" si="0"/>
        <v>0</v>
      </c>
      <c r="AR62" s="336">
        <f t="shared" si="1"/>
        <v>0</v>
      </c>
      <c r="AS62" s="342">
        <f>'고용증대 상시근로자수-2017(장애인적용)'!CF62</f>
        <v>0</v>
      </c>
      <c r="AT62" s="343">
        <f>'고용증대 상시근로자수-2017(장애인적용)'!CG62</f>
        <v>0</v>
      </c>
      <c r="AU62" s="340">
        <f t="shared" si="2"/>
        <v>0</v>
      </c>
    </row>
    <row r="63" spans="1:47" hidden="1">
      <c r="A63" s="327">
        <f t="shared" si="4"/>
        <v>59</v>
      </c>
      <c r="B63" s="321">
        <f>'고용증대 상시근로자수-2017(장애인적용)'!C63</f>
        <v>0</v>
      </c>
      <c r="C63" s="322" t="str">
        <f>'고용증대 상시근로자수-2017(장애인적용)'!E63</f>
        <v/>
      </c>
      <c r="D63" s="333" t="str">
        <f>IF('고용증대 상시근로자수-2017(장애인적용)'!I63="","",'고용증대 상시근로자수-2017(장애인적용)'!I63)</f>
        <v/>
      </c>
      <c r="E63" s="333" t="str">
        <f>IF('고용증대 상시근로자수-2017(장애인적용)'!J63="","",'고용증대 상시근로자수-2017(장애인적용)'!J63)</f>
        <v/>
      </c>
      <c r="F63" s="323" t="str">
        <f>'고용증대 상시근로자수-2017(장애인적용)'!H63</f>
        <v/>
      </c>
      <c r="G63" s="324">
        <f>'고용증대 상시근로자수-2017(장애인적용)'!W63</f>
        <v>0</v>
      </c>
      <c r="H63" s="313">
        <f>'고용증대 상시근로자수-2017(장애인적용)'!X63</f>
        <v>0</v>
      </c>
      <c r="I63" s="314">
        <f>'고용증대 상시근로자수-2017(장애인적용)'!Z63</f>
        <v>0</v>
      </c>
      <c r="J63" s="312">
        <f>'고용증대 상시근로자수-2017(장애인적용)'!AA63</f>
        <v>0</v>
      </c>
      <c r="K63" s="313">
        <f>'고용증대 상시근로자수-2017(장애인적용)'!AB63</f>
        <v>0</v>
      </c>
      <c r="L63" s="314">
        <f>'고용증대 상시근로자수-2017(장애인적용)'!AD63</f>
        <v>0</v>
      </c>
      <c r="M63" s="312">
        <f>'고용증대 상시근로자수-2017(장애인적용)'!AE63</f>
        <v>0</v>
      </c>
      <c r="N63" s="313">
        <f>'고용증대 상시근로자수-2017(장애인적용)'!AF63</f>
        <v>0</v>
      </c>
      <c r="O63" s="314">
        <f>'고용증대 상시근로자수-2017(장애인적용)'!AH63</f>
        <v>0</v>
      </c>
      <c r="P63" s="312">
        <f>'고용증대 상시근로자수-2017(장애인적용)'!AI63</f>
        <v>0</v>
      </c>
      <c r="Q63" s="313">
        <f>'고용증대 상시근로자수-2017(장애인적용)'!AJ63</f>
        <v>0</v>
      </c>
      <c r="R63" s="314">
        <f>'고용증대 상시근로자수-2017(장애인적용)'!AL63</f>
        <v>0</v>
      </c>
      <c r="S63" s="312">
        <f>'고용증대 상시근로자수-2017(장애인적용)'!AM63</f>
        <v>0</v>
      </c>
      <c r="T63" s="313">
        <f>'고용증대 상시근로자수-2017(장애인적용)'!AN63</f>
        <v>0</v>
      </c>
      <c r="U63" s="314">
        <f>'고용증대 상시근로자수-2017(장애인적용)'!AP63</f>
        <v>0</v>
      </c>
      <c r="V63" s="312">
        <f>'고용증대 상시근로자수-2017(장애인적용)'!AQ63</f>
        <v>0</v>
      </c>
      <c r="W63" s="313">
        <f>'고용증대 상시근로자수-2017(장애인적용)'!AR63</f>
        <v>0</v>
      </c>
      <c r="X63" s="314">
        <f>'고용증대 상시근로자수-2017(장애인적용)'!AT63</f>
        <v>0</v>
      </c>
      <c r="Y63" s="312">
        <f>'고용증대 상시근로자수-2017(장애인적용)'!AU63</f>
        <v>0</v>
      </c>
      <c r="Z63" s="313">
        <f>'고용증대 상시근로자수-2017(장애인적용)'!AV63</f>
        <v>0</v>
      </c>
      <c r="AA63" s="314">
        <f>'고용증대 상시근로자수-2017(장애인적용)'!AX63</f>
        <v>0</v>
      </c>
      <c r="AB63" s="312">
        <f>'고용증대 상시근로자수-2017(장애인적용)'!AY63</f>
        <v>0</v>
      </c>
      <c r="AC63" s="313">
        <f>'고용증대 상시근로자수-2017(장애인적용)'!AZ63</f>
        <v>0</v>
      </c>
      <c r="AD63" s="314">
        <f>'고용증대 상시근로자수-2017(장애인적용)'!BB63</f>
        <v>0</v>
      </c>
      <c r="AE63" s="312">
        <f>'고용증대 상시근로자수-2017(장애인적용)'!BC63</f>
        <v>0</v>
      </c>
      <c r="AF63" s="313">
        <f>'고용증대 상시근로자수-2017(장애인적용)'!BD63</f>
        <v>0</v>
      </c>
      <c r="AG63" s="314">
        <f>'고용증대 상시근로자수-2017(장애인적용)'!BF63</f>
        <v>0</v>
      </c>
      <c r="AH63" s="312">
        <f>'고용증대 상시근로자수-2017(장애인적용)'!BG63</f>
        <v>0</v>
      </c>
      <c r="AI63" s="313">
        <f>'고용증대 상시근로자수-2017(장애인적용)'!BH63</f>
        <v>0</v>
      </c>
      <c r="AJ63" s="314">
        <f>'고용증대 상시근로자수-2017(장애인적용)'!BJ63</f>
        <v>0</v>
      </c>
      <c r="AK63" s="312">
        <f>'고용증대 상시근로자수-2017(장애인적용)'!BK63</f>
        <v>0</v>
      </c>
      <c r="AL63" s="313">
        <f>'고용증대 상시근로자수-2017(장애인적용)'!BL63</f>
        <v>0</v>
      </c>
      <c r="AM63" s="314">
        <f>'고용증대 상시근로자수-2017(장애인적용)'!BN63</f>
        <v>0</v>
      </c>
      <c r="AN63" s="312">
        <f>'고용증대 상시근로자수-2017(장애인적용)'!BO63</f>
        <v>0</v>
      </c>
      <c r="AO63" s="313">
        <f>'고용증대 상시근로자수-2017(장애인적용)'!BP63</f>
        <v>0</v>
      </c>
      <c r="AP63" s="314">
        <f>'고용증대 상시근로자수-2017(장애인적용)'!BR63</f>
        <v>0</v>
      </c>
      <c r="AQ63" s="335">
        <f t="shared" si="0"/>
        <v>0</v>
      </c>
      <c r="AR63" s="336">
        <f t="shared" si="1"/>
        <v>0</v>
      </c>
      <c r="AS63" s="342">
        <f>'고용증대 상시근로자수-2017(장애인적용)'!CF63</f>
        <v>0</v>
      </c>
      <c r="AT63" s="343">
        <f>'고용증대 상시근로자수-2017(장애인적용)'!CG63</f>
        <v>0</v>
      </c>
      <c r="AU63" s="340">
        <f t="shared" si="2"/>
        <v>0</v>
      </c>
    </row>
    <row r="64" spans="1:47" hidden="1">
      <c r="A64" s="327">
        <f t="shared" si="4"/>
        <v>60</v>
      </c>
      <c r="B64" s="321">
        <f>'고용증대 상시근로자수-2017(장애인적용)'!C64</f>
        <v>0</v>
      </c>
      <c r="C64" s="322" t="str">
        <f>'고용증대 상시근로자수-2017(장애인적용)'!E64</f>
        <v/>
      </c>
      <c r="D64" s="333" t="str">
        <f>IF('고용증대 상시근로자수-2017(장애인적용)'!I64="","",'고용증대 상시근로자수-2017(장애인적용)'!I64)</f>
        <v/>
      </c>
      <c r="E64" s="333" t="str">
        <f>IF('고용증대 상시근로자수-2017(장애인적용)'!J64="","",'고용증대 상시근로자수-2017(장애인적용)'!J64)</f>
        <v/>
      </c>
      <c r="F64" s="323" t="str">
        <f>'고용증대 상시근로자수-2017(장애인적용)'!H64</f>
        <v/>
      </c>
      <c r="G64" s="324">
        <f>'고용증대 상시근로자수-2017(장애인적용)'!W64</f>
        <v>0</v>
      </c>
      <c r="H64" s="313">
        <f>'고용증대 상시근로자수-2017(장애인적용)'!X64</f>
        <v>0</v>
      </c>
      <c r="I64" s="314">
        <f>'고용증대 상시근로자수-2017(장애인적용)'!Z64</f>
        <v>0</v>
      </c>
      <c r="J64" s="312">
        <f>'고용증대 상시근로자수-2017(장애인적용)'!AA64</f>
        <v>0</v>
      </c>
      <c r="K64" s="313">
        <f>'고용증대 상시근로자수-2017(장애인적용)'!AB64</f>
        <v>0</v>
      </c>
      <c r="L64" s="314">
        <f>'고용증대 상시근로자수-2017(장애인적용)'!AD64</f>
        <v>0</v>
      </c>
      <c r="M64" s="312">
        <f>'고용증대 상시근로자수-2017(장애인적용)'!AE64</f>
        <v>0</v>
      </c>
      <c r="N64" s="313">
        <f>'고용증대 상시근로자수-2017(장애인적용)'!AF64</f>
        <v>0</v>
      </c>
      <c r="O64" s="314">
        <f>'고용증대 상시근로자수-2017(장애인적용)'!AH64</f>
        <v>0</v>
      </c>
      <c r="P64" s="312">
        <f>'고용증대 상시근로자수-2017(장애인적용)'!AI64</f>
        <v>0</v>
      </c>
      <c r="Q64" s="313">
        <f>'고용증대 상시근로자수-2017(장애인적용)'!AJ64</f>
        <v>0</v>
      </c>
      <c r="R64" s="314">
        <f>'고용증대 상시근로자수-2017(장애인적용)'!AL64</f>
        <v>0</v>
      </c>
      <c r="S64" s="312">
        <f>'고용증대 상시근로자수-2017(장애인적용)'!AM64</f>
        <v>0</v>
      </c>
      <c r="T64" s="313">
        <f>'고용증대 상시근로자수-2017(장애인적용)'!AN64</f>
        <v>0</v>
      </c>
      <c r="U64" s="314">
        <f>'고용증대 상시근로자수-2017(장애인적용)'!AP64</f>
        <v>0</v>
      </c>
      <c r="V64" s="312">
        <f>'고용증대 상시근로자수-2017(장애인적용)'!AQ64</f>
        <v>0</v>
      </c>
      <c r="W64" s="313">
        <f>'고용증대 상시근로자수-2017(장애인적용)'!AR64</f>
        <v>0</v>
      </c>
      <c r="X64" s="314">
        <f>'고용증대 상시근로자수-2017(장애인적용)'!AT64</f>
        <v>0</v>
      </c>
      <c r="Y64" s="312">
        <f>'고용증대 상시근로자수-2017(장애인적용)'!AU64</f>
        <v>0</v>
      </c>
      <c r="Z64" s="313">
        <f>'고용증대 상시근로자수-2017(장애인적용)'!AV64</f>
        <v>0</v>
      </c>
      <c r="AA64" s="314">
        <f>'고용증대 상시근로자수-2017(장애인적용)'!AX64</f>
        <v>0</v>
      </c>
      <c r="AB64" s="312">
        <f>'고용증대 상시근로자수-2017(장애인적용)'!AY64</f>
        <v>0</v>
      </c>
      <c r="AC64" s="313">
        <f>'고용증대 상시근로자수-2017(장애인적용)'!AZ64</f>
        <v>0</v>
      </c>
      <c r="AD64" s="314">
        <f>'고용증대 상시근로자수-2017(장애인적용)'!BB64</f>
        <v>0</v>
      </c>
      <c r="AE64" s="312">
        <f>'고용증대 상시근로자수-2017(장애인적용)'!BC64</f>
        <v>0</v>
      </c>
      <c r="AF64" s="313">
        <f>'고용증대 상시근로자수-2017(장애인적용)'!BD64</f>
        <v>0</v>
      </c>
      <c r="AG64" s="314">
        <f>'고용증대 상시근로자수-2017(장애인적용)'!BF64</f>
        <v>0</v>
      </c>
      <c r="AH64" s="312">
        <f>'고용증대 상시근로자수-2017(장애인적용)'!BG64</f>
        <v>0</v>
      </c>
      <c r="AI64" s="313">
        <f>'고용증대 상시근로자수-2017(장애인적용)'!BH64</f>
        <v>0</v>
      </c>
      <c r="AJ64" s="314">
        <f>'고용증대 상시근로자수-2017(장애인적용)'!BJ64</f>
        <v>0</v>
      </c>
      <c r="AK64" s="312">
        <f>'고용증대 상시근로자수-2017(장애인적용)'!BK64</f>
        <v>0</v>
      </c>
      <c r="AL64" s="313">
        <f>'고용증대 상시근로자수-2017(장애인적용)'!BL64</f>
        <v>0</v>
      </c>
      <c r="AM64" s="314">
        <f>'고용증대 상시근로자수-2017(장애인적용)'!BN64</f>
        <v>0</v>
      </c>
      <c r="AN64" s="312">
        <f>'고용증대 상시근로자수-2017(장애인적용)'!BO64</f>
        <v>0</v>
      </c>
      <c r="AO64" s="313">
        <f>'고용증대 상시근로자수-2017(장애인적용)'!BP64</f>
        <v>0</v>
      </c>
      <c r="AP64" s="314">
        <f>'고용증대 상시근로자수-2017(장애인적용)'!BR64</f>
        <v>0</v>
      </c>
      <c r="AQ64" s="335">
        <f t="shared" si="0"/>
        <v>0</v>
      </c>
      <c r="AR64" s="336">
        <f t="shared" si="1"/>
        <v>0</v>
      </c>
      <c r="AS64" s="342">
        <f>'고용증대 상시근로자수-2017(장애인적용)'!CF64</f>
        <v>0</v>
      </c>
      <c r="AT64" s="343">
        <f>'고용증대 상시근로자수-2017(장애인적용)'!CG64</f>
        <v>0</v>
      </c>
      <c r="AU64" s="340">
        <f t="shared" si="2"/>
        <v>0</v>
      </c>
    </row>
    <row r="65" spans="1:47" hidden="1">
      <c r="A65" s="327">
        <f t="shared" si="4"/>
        <v>61</v>
      </c>
      <c r="B65" s="321">
        <f>'고용증대 상시근로자수-2017(장애인적용)'!C65</f>
        <v>0</v>
      </c>
      <c r="C65" s="322" t="str">
        <f>'고용증대 상시근로자수-2017(장애인적용)'!E65</f>
        <v/>
      </c>
      <c r="D65" s="333" t="str">
        <f>IF('고용증대 상시근로자수-2017(장애인적용)'!I65="","",'고용증대 상시근로자수-2017(장애인적용)'!I65)</f>
        <v/>
      </c>
      <c r="E65" s="333" t="str">
        <f>IF('고용증대 상시근로자수-2017(장애인적용)'!J65="","",'고용증대 상시근로자수-2017(장애인적용)'!J65)</f>
        <v/>
      </c>
      <c r="F65" s="323" t="str">
        <f>'고용증대 상시근로자수-2017(장애인적용)'!H65</f>
        <v/>
      </c>
      <c r="G65" s="324">
        <f>'고용증대 상시근로자수-2017(장애인적용)'!W65</f>
        <v>0</v>
      </c>
      <c r="H65" s="313">
        <f>'고용증대 상시근로자수-2017(장애인적용)'!X65</f>
        <v>0</v>
      </c>
      <c r="I65" s="314">
        <f>'고용증대 상시근로자수-2017(장애인적용)'!Z65</f>
        <v>0</v>
      </c>
      <c r="J65" s="312">
        <f>'고용증대 상시근로자수-2017(장애인적용)'!AA65</f>
        <v>0</v>
      </c>
      <c r="K65" s="313">
        <f>'고용증대 상시근로자수-2017(장애인적용)'!AB65</f>
        <v>0</v>
      </c>
      <c r="L65" s="314">
        <f>'고용증대 상시근로자수-2017(장애인적용)'!AD65</f>
        <v>0</v>
      </c>
      <c r="M65" s="312">
        <f>'고용증대 상시근로자수-2017(장애인적용)'!AE65</f>
        <v>0</v>
      </c>
      <c r="N65" s="313">
        <f>'고용증대 상시근로자수-2017(장애인적용)'!AF65</f>
        <v>0</v>
      </c>
      <c r="O65" s="314">
        <f>'고용증대 상시근로자수-2017(장애인적용)'!AH65</f>
        <v>0</v>
      </c>
      <c r="P65" s="312">
        <f>'고용증대 상시근로자수-2017(장애인적용)'!AI65</f>
        <v>0</v>
      </c>
      <c r="Q65" s="313">
        <f>'고용증대 상시근로자수-2017(장애인적용)'!AJ65</f>
        <v>0</v>
      </c>
      <c r="R65" s="314">
        <f>'고용증대 상시근로자수-2017(장애인적용)'!AL65</f>
        <v>0</v>
      </c>
      <c r="S65" s="312">
        <f>'고용증대 상시근로자수-2017(장애인적용)'!AM65</f>
        <v>0</v>
      </c>
      <c r="T65" s="313">
        <f>'고용증대 상시근로자수-2017(장애인적용)'!AN65</f>
        <v>0</v>
      </c>
      <c r="U65" s="314">
        <f>'고용증대 상시근로자수-2017(장애인적용)'!AP65</f>
        <v>0</v>
      </c>
      <c r="V65" s="312">
        <f>'고용증대 상시근로자수-2017(장애인적용)'!AQ65</f>
        <v>0</v>
      </c>
      <c r="W65" s="313">
        <f>'고용증대 상시근로자수-2017(장애인적용)'!AR65</f>
        <v>0</v>
      </c>
      <c r="X65" s="314">
        <f>'고용증대 상시근로자수-2017(장애인적용)'!AT65</f>
        <v>0</v>
      </c>
      <c r="Y65" s="312">
        <f>'고용증대 상시근로자수-2017(장애인적용)'!AU65</f>
        <v>0</v>
      </c>
      <c r="Z65" s="313">
        <f>'고용증대 상시근로자수-2017(장애인적용)'!AV65</f>
        <v>0</v>
      </c>
      <c r="AA65" s="314">
        <f>'고용증대 상시근로자수-2017(장애인적용)'!AX65</f>
        <v>0</v>
      </c>
      <c r="AB65" s="312">
        <f>'고용증대 상시근로자수-2017(장애인적용)'!AY65</f>
        <v>0</v>
      </c>
      <c r="AC65" s="313">
        <f>'고용증대 상시근로자수-2017(장애인적용)'!AZ65</f>
        <v>0</v>
      </c>
      <c r="AD65" s="314">
        <f>'고용증대 상시근로자수-2017(장애인적용)'!BB65</f>
        <v>0</v>
      </c>
      <c r="AE65" s="312">
        <f>'고용증대 상시근로자수-2017(장애인적용)'!BC65</f>
        <v>0</v>
      </c>
      <c r="AF65" s="313">
        <f>'고용증대 상시근로자수-2017(장애인적용)'!BD65</f>
        <v>0</v>
      </c>
      <c r="AG65" s="314">
        <f>'고용증대 상시근로자수-2017(장애인적용)'!BF65</f>
        <v>0</v>
      </c>
      <c r="AH65" s="312">
        <f>'고용증대 상시근로자수-2017(장애인적용)'!BG65</f>
        <v>0</v>
      </c>
      <c r="AI65" s="313">
        <f>'고용증대 상시근로자수-2017(장애인적용)'!BH65</f>
        <v>0</v>
      </c>
      <c r="AJ65" s="314">
        <f>'고용증대 상시근로자수-2017(장애인적용)'!BJ65</f>
        <v>0</v>
      </c>
      <c r="AK65" s="312">
        <f>'고용증대 상시근로자수-2017(장애인적용)'!BK65</f>
        <v>0</v>
      </c>
      <c r="AL65" s="313">
        <f>'고용증대 상시근로자수-2017(장애인적용)'!BL65</f>
        <v>0</v>
      </c>
      <c r="AM65" s="314">
        <f>'고용증대 상시근로자수-2017(장애인적용)'!BN65</f>
        <v>0</v>
      </c>
      <c r="AN65" s="312">
        <f>'고용증대 상시근로자수-2017(장애인적용)'!BO65</f>
        <v>0</v>
      </c>
      <c r="AO65" s="313">
        <f>'고용증대 상시근로자수-2017(장애인적용)'!BP65</f>
        <v>0</v>
      </c>
      <c r="AP65" s="314">
        <f>'고용증대 상시근로자수-2017(장애인적용)'!BR65</f>
        <v>0</v>
      </c>
      <c r="AQ65" s="335">
        <f t="shared" si="0"/>
        <v>0</v>
      </c>
      <c r="AR65" s="336">
        <f t="shared" si="1"/>
        <v>0</v>
      </c>
      <c r="AS65" s="342">
        <f>'고용증대 상시근로자수-2017(장애인적용)'!CF65</f>
        <v>0</v>
      </c>
      <c r="AT65" s="343">
        <f>'고용증대 상시근로자수-2017(장애인적용)'!CG65</f>
        <v>0</v>
      </c>
      <c r="AU65" s="340">
        <f t="shared" si="2"/>
        <v>0</v>
      </c>
    </row>
    <row r="66" spans="1:47" hidden="1">
      <c r="A66" s="327">
        <f t="shared" si="4"/>
        <v>62</v>
      </c>
      <c r="B66" s="321">
        <f>'고용증대 상시근로자수-2017(장애인적용)'!C66</f>
        <v>0</v>
      </c>
      <c r="C66" s="322" t="str">
        <f>'고용증대 상시근로자수-2017(장애인적용)'!E66</f>
        <v/>
      </c>
      <c r="D66" s="333" t="str">
        <f>IF('고용증대 상시근로자수-2017(장애인적용)'!I66="","",'고용증대 상시근로자수-2017(장애인적용)'!I66)</f>
        <v/>
      </c>
      <c r="E66" s="333" t="str">
        <f>IF('고용증대 상시근로자수-2017(장애인적용)'!J66="","",'고용증대 상시근로자수-2017(장애인적용)'!J66)</f>
        <v/>
      </c>
      <c r="F66" s="323" t="str">
        <f>'고용증대 상시근로자수-2017(장애인적용)'!H66</f>
        <v/>
      </c>
      <c r="G66" s="324">
        <f>'고용증대 상시근로자수-2017(장애인적용)'!W66</f>
        <v>0</v>
      </c>
      <c r="H66" s="313">
        <f>'고용증대 상시근로자수-2017(장애인적용)'!X66</f>
        <v>0</v>
      </c>
      <c r="I66" s="314">
        <f>'고용증대 상시근로자수-2017(장애인적용)'!Z66</f>
        <v>0</v>
      </c>
      <c r="J66" s="312">
        <f>'고용증대 상시근로자수-2017(장애인적용)'!AA66</f>
        <v>0</v>
      </c>
      <c r="K66" s="313">
        <f>'고용증대 상시근로자수-2017(장애인적용)'!AB66</f>
        <v>0</v>
      </c>
      <c r="L66" s="314">
        <f>'고용증대 상시근로자수-2017(장애인적용)'!AD66</f>
        <v>0</v>
      </c>
      <c r="M66" s="312">
        <f>'고용증대 상시근로자수-2017(장애인적용)'!AE66</f>
        <v>0</v>
      </c>
      <c r="N66" s="313">
        <f>'고용증대 상시근로자수-2017(장애인적용)'!AF66</f>
        <v>0</v>
      </c>
      <c r="O66" s="314">
        <f>'고용증대 상시근로자수-2017(장애인적용)'!AH66</f>
        <v>0</v>
      </c>
      <c r="P66" s="312">
        <f>'고용증대 상시근로자수-2017(장애인적용)'!AI66</f>
        <v>0</v>
      </c>
      <c r="Q66" s="313">
        <f>'고용증대 상시근로자수-2017(장애인적용)'!AJ66</f>
        <v>0</v>
      </c>
      <c r="R66" s="314">
        <f>'고용증대 상시근로자수-2017(장애인적용)'!AL66</f>
        <v>0</v>
      </c>
      <c r="S66" s="312">
        <f>'고용증대 상시근로자수-2017(장애인적용)'!AM66</f>
        <v>0</v>
      </c>
      <c r="T66" s="313">
        <f>'고용증대 상시근로자수-2017(장애인적용)'!AN66</f>
        <v>0</v>
      </c>
      <c r="U66" s="314">
        <f>'고용증대 상시근로자수-2017(장애인적용)'!AP66</f>
        <v>0</v>
      </c>
      <c r="V66" s="312">
        <f>'고용증대 상시근로자수-2017(장애인적용)'!AQ66</f>
        <v>0</v>
      </c>
      <c r="W66" s="313">
        <f>'고용증대 상시근로자수-2017(장애인적용)'!AR66</f>
        <v>0</v>
      </c>
      <c r="X66" s="314">
        <f>'고용증대 상시근로자수-2017(장애인적용)'!AT66</f>
        <v>0</v>
      </c>
      <c r="Y66" s="312">
        <f>'고용증대 상시근로자수-2017(장애인적용)'!AU66</f>
        <v>0</v>
      </c>
      <c r="Z66" s="313">
        <f>'고용증대 상시근로자수-2017(장애인적용)'!AV66</f>
        <v>0</v>
      </c>
      <c r="AA66" s="314">
        <f>'고용증대 상시근로자수-2017(장애인적용)'!AX66</f>
        <v>0</v>
      </c>
      <c r="AB66" s="312">
        <f>'고용증대 상시근로자수-2017(장애인적용)'!AY66</f>
        <v>0</v>
      </c>
      <c r="AC66" s="313">
        <f>'고용증대 상시근로자수-2017(장애인적용)'!AZ66</f>
        <v>0</v>
      </c>
      <c r="AD66" s="314">
        <f>'고용증대 상시근로자수-2017(장애인적용)'!BB66</f>
        <v>0</v>
      </c>
      <c r="AE66" s="312">
        <f>'고용증대 상시근로자수-2017(장애인적용)'!BC66</f>
        <v>0</v>
      </c>
      <c r="AF66" s="313">
        <f>'고용증대 상시근로자수-2017(장애인적용)'!BD66</f>
        <v>0</v>
      </c>
      <c r="AG66" s="314">
        <f>'고용증대 상시근로자수-2017(장애인적용)'!BF66</f>
        <v>0</v>
      </c>
      <c r="AH66" s="312">
        <f>'고용증대 상시근로자수-2017(장애인적용)'!BG66</f>
        <v>0</v>
      </c>
      <c r="AI66" s="313">
        <f>'고용증대 상시근로자수-2017(장애인적용)'!BH66</f>
        <v>0</v>
      </c>
      <c r="AJ66" s="314">
        <f>'고용증대 상시근로자수-2017(장애인적용)'!BJ66</f>
        <v>0</v>
      </c>
      <c r="AK66" s="312">
        <f>'고용증대 상시근로자수-2017(장애인적용)'!BK66</f>
        <v>0</v>
      </c>
      <c r="AL66" s="313">
        <f>'고용증대 상시근로자수-2017(장애인적용)'!BL66</f>
        <v>0</v>
      </c>
      <c r="AM66" s="314">
        <f>'고용증대 상시근로자수-2017(장애인적용)'!BN66</f>
        <v>0</v>
      </c>
      <c r="AN66" s="312">
        <f>'고용증대 상시근로자수-2017(장애인적용)'!BO66</f>
        <v>0</v>
      </c>
      <c r="AO66" s="313">
        <f>'고용증대 상시근로자수-2017(장애인적용)'!BP66</f>
        <v>0</v>
      </c>
      <c r="AP66" s="314">
        <f>'고용증대 상시근로자수-2017(장애인적용)'!BR66</f>
        <v>0</v>
      </c>
      <c r="AQ66" s="335">
        <f t="shared" si="0"/>
        <v>0</v>
      </c>
      <c r="AR66" s="336">
        <f t="shared" si="1"/>
        <v>0</v>
      </c>
      <c r="AS66" s="342">
        <f>'고용증대 상시근로자수-2017(장애인적용)'!CF66</f>
        <v>0</v>
      </c>
      <c r="AT66" s="343">
        <f>'고용증대 상시근로자수-2017(장애인적용)'!CG66</f>
        <v>0</v>
      </c>
      <c r="AU66" s="340">
        <f t="shared" si="2"/>
        <v>0</v>
      </c>
    </row>
    <row r="67" spans="1:47" hidden="1">
      <c r="A67" s="327">
        <f t="shared" si="4"/>
        <v>63</v>
      </c>
      <c r="B67" s="321">
        <f>'고용증대 상시근로자수-2017(장애인적용)'!C67</f>
        <v>0</v>
      </c>
      <c r="C67" s="322" t="str">
        <f>'고용증대 상시근로자수-2017(장애인적용)'!E67</f>
        <v/>
      </c>
      <c r="D67" s="333" t="str">
        <f>IF('고용증대 상시근로자수-2017(장애인적용)'!I67="","",'고용증대 상시근로자수-2017(장애인적용)'!I67)</f>
        <v/>
      </c>
      <c r="E67" s="333" t="str">
        <f>IF('고용증대 상시근로자수-2017(장애인적용)'!J67="","",'고용증대 상시근로자수-2017(장애인적용)'!J67)</f>
        <v/>
      </c>
      <c r="F67" s="323" t="str">
        <f>'고용증대 상시근로자수-2017(장애인적용)'!H67</f>
        <v/>
      </c>
      <c r="G67" s="324">
        <f>'고용증대 상시근로자수-2017(장애인적용)'!W67</f>
        <v>0</v>
      </c>
      <c r="H67" s="313">
        <f>'고용증대 상시근로자수-2017(장애인적용)'!X67</f>
        <v>0</v>
      </c>
      <c r="I67" s="314">
        <f>'고용증대 상시근로자수-2017(장애인적용)'!Z67</f>
        <v>0</v>
      </c>
      <c r="J67" s="312">
        <f>'고용증대 상시근로자수-2017(장애인적용)'!AA67</f>
        <v>0</v>
      </c>
      <c r="K67" s="313">
        <f>'고용증대 상시근로자수-2017(장애인적용)'!AB67</f>
        <v>0</v>
      </c>
      <c r="L67" s="314">
        <f>'고용증대 상시근로자수-2017(장애인적용)'!AD67</f>
        <v>0</v>
      </c>
      <c r="M67" s="312">
        <f>'고용증대 상시근로자수-2017(장애인적용)'!AE67</f>
        <v>0</v>
      </c>
      <c r="N67" s="313">
        <f>'고용증대 상시근로자수-2017(장애인적용)'!AF67</f>
        <v>0</v>
      </c>
      <c r="O67" s="314">
        <f>'고용증대 상시근로자수-2017(장애인적용)'!AH67</f>
        <v>0</v>
      </c>
      <c r="P67" s="312">
        <f>'고용증대 상시근로자수-2017(장애인적용)'!AI67</f>
        <v>0</v>
      </c>
      <c r="Q67" s="313">
        <f>'고용증대 상시근로자수-2017(장애인적용)'!AJ67</f>
        <v>0</v>
      </c>
      <c r="R67" s="314">
        <f>'고용증대 상시근로자수-2017(장애인적용)'!AL67</f>
        <v>0</v>
      </c>
      <c r="S67" s="312">
        <f>'고용증대 상시근로자수-2017(장애인적용)'!AM67</f>
        <v>0</v>
      </c>
      <c r="T67" s="313">
        <f>'고용증대 상시근로자수-2017(장애인적용)'!AN67</f>
        <v>0</v>
      </c>
      <c r="U67" s="314">
        <f>'고용증대 상시근로자수-2017(장애인적용)'!AP67</f>
        <v>0</v>
      </c>
      <c r="V67" s="312">
        <f>'고용증대 상시근로자수-2017(장애인적용)'!AQ67</f>
        <v>0</v>
      </c>
      <c r="W67" s="313">
        <f>'고용증대 상시근로자수-2017(장애인적용)'!AR67</f>
        <v>0</v>
      </c>
      <c r="X67" s="314">
        <f>'고용증대 상시근로자수-2017(장애인적용)'!AT67</f>
        <v>0</v>
      </c>
      <c r="Y67" s="312">
        <f>'고용증대 상시근로자수-2017(장애인적용)'!AU67</f>
        <v>0</v>
      </c>
      <c r="Z67" s="313">
        <f>'고용증대 상시근로자수-2017(장애인적용)'!AV67</f>
        <v>0</v>
      </c>
      <c r="AA67" s="314">
        <f>'고용증대 상시근로자수-2017(장애인적용)'!AX67</f>
        <v>0</v>
      </c>
      <c r="AB67" s="312">
        <f>'고용증대 상시근로자수-2017(장애인적용)'!AY67</f>
        <v>0</v>
      </c>
      <c r="AC67" s="313">
        <f>'고용증대 상시근로자수-2017(장애인적용)'!AZ67</f>
        <v>0</v>
      </c>
      <c r="AD67" s="314">
        <f>'고용증대 상시근로자수-2017(장애인적용)'!BB67</f>
        <v>0</v>
      </c>
      <c r="AE67" s="312">
        <f>'고용증대 상시근로자수-2017(장애인적용)'!BC67</f>
        <v>0</v>
      </c>
      <c r="AF67" s="313">
        <f>'고용증대 상시근로자수-2017(장애인적용)'!BD67</f>
        <v>0</v>
      </c>
      <c r="AG67" s="314">
        <f>'고용증대 상시근로자수-2017(장애인적용)'!BF67</f>
        <v>0</v>
      </c>
      <c r="AH67" s="312">
        <f>'고용증대 상시근로자수-2017(장애인적용)'!BG67</f>
        <v>0</v>
      </c>
      <c r="AI67" s="313">
        <f>'고용증대 상시근로자수-2017(장애인적용)'!BH67</f>
        <v>0</v>
      </c>
      <c r="AJ67" s="314">
        <f>'고용증대 상시근로자수-2017(장애인적용)'!BJ67</f>
        <v>0</v>
      </c>
      <c r="AK67" s="312">
        <f>'고용증대 상시근로자수-2017(장애인적용)'!BK67</f>
        <v>0</v>
      </c>
      <c r="AL67" s="313">
        <f>'고용증대 상시근로자수-2017(장애인적용)'!BL67</f>
        <v>0</v>
      </c>
      <c r="AM67" s="314">
        <f>'고용증대 상시근로자수-2017(장애인적용)'!BN67</f>
        <v>0</v>
      </c>
      <c r="AN67" s="312">
        <f>'고용증대 상시근로자수-2017(장애인적용)'!BO67</f>
        <v>0</v>
      </c>
      <c r="AO67" s="313">
        <f>'고용증대 상시근로자수-2017(장애인적용)'!BP67</f>
        <v>0</v>
      </c>
      <c r="AP67" s="314">
        <f>'고용증대 상시근로자수-2017(장애인적용)'!BR67</f>
        <v>0</v>
      </c>
      <c r="AQ67" s="335">
        <f t="shared" si="0"/>
        <v>0</v>
      </c>
      <c r="AR67" s="336">
        <f t="shared" si="1"/>
        <v>0</v>
      </c>
      <c r="AS67" s="342">
        <f>'고용증대 상시근로자수-2017(장애인적용)'!CF67</f>
        <v>0</v>
      </c>
      <c r="AT67" s="343">
        <f>'고용증대 상시근로자수-2017(장애인적용)'!CG67</f>
        <v>0</v>
      </c>
      <c r="AU67" s="340">
        <f t="shared" si="2"/>
        <v>0</v>
      </c>
    </row>
    <row r="68" spans="1:47" hidden="1">
      <c r="A68" s="327">
        <f t="shared" si="4"/>
        <v>64</v>
      </c>
      <c r="B68" s="321">
        <f>'고용증대 상시근로자수-2017(장애인적용)'!C68</f>
        <v>0</v>
      </c>
      <c r="C68" s="322" t="str">
        <f>'고용증대 상시근로자수-2017(장애인적용)'!E68</f>
        <v/>
      </c>
      <c r="D68" s="333" t="str">
        <f>IF('고용증대 상시근로자수-2017(장애인적용)'!I68="","",'고용증대 상시근로자수-2017(장애인적용)'!I68)</f>
        <v/>
      </c>
      <c r="E68" s="333" t="str">
        <f>IF('고용증대 상시근로자수-2017(장애인적용)'!J68="","",'고용증대 상시근로자수-2017(장애인적용)'!J68)</f>
        <v/>
      </c>
      <c r="F68" s="323" t="str">
        <f>'고용증대 상시근로자수-2017(장애인적용)'!H68</f>
        <v/>
      </c>
      <c r="G68" s="324">
        <f>'고용증대 상시근로자수-2017(장애인적용)'!W68</f>
        <v>0</v>
      </c>
      <c r="H68" s="313">
        <f>'고용증대 상시근로자수-2017(장애인적용)'!X68</f>
        <v>0</v>
      </c>
      <c r="I68" s="314">
        <f>'고용증대 상시근로자수-2017(장애인적용)'!Z68</f>
        <v>0</v>
      </c>
      <c r="J68" s="312">
        <f>'고용증대 상시근로자수-2017(장애인적용)'!AA68</f>
        <v>0</v>
      </c>
      <c r="K68" s="313">
        <f>'고용증대 상시근로자수-2017(장애인적용)'!AB68</f>
        <v>0</v>
      </c>
      <c r="L68" s="314">
        <f>'고용증대 상시근로자수-2017(장애인적용)'!AD68</f>
        <v>0</v>
      </c>
      <c r="M68" s="312">
        <f>'고용증대 상시근로자수-2017(장애인적용)'!AE68</f>
        <v>0</v>
      </c>
      <c r="N68" s="313">
        <f>'고용증대 상시근로자수-2017(장애인적용)'!AF68</f>
        <v>0</v>
      </c>
      <c r="O68" s="314">
        <f>'고용증대 상시근로자수-2017(장애인적용)'!AH68</f>
        <v>0</v>
      </c>
      <c r="P68" s="312">
        <f>'고용증대 상시근로자수-2017(장애인적용)'!AI68</f>
        <v>0</v>
      </c>
      <c r="Q68" s="313">
        <f>'고용증대 상시근로자수-2017(장애인적용)'!AJ68</f>
        <v>0</v>
      </c>
      <c r="R68" s="314">
        <f>'고용증대 상시근로자수-2017(장애인적용)'!AL68</f>
        <v>0</v>
      </c>
      <c r="S68" s="312">
        <f>'고용증대 상시근로자수-2017(장애인적용)'!AM68</f>
        <v>0</v>
      </c>
      <c r="T68" s="313">
        <f>'고용증대 상시근로자수-2017(장애인적용)'!AN68</f>
        <v>0</v>
      </c>
      <c r="U68" s="314">
        <f>'고용증대 상시근로자수-2017(장애인적용)'!AP68</f>
        <v>0</v>
      </c>
      <c r="V68" s="312">
        <f>'고용증대 상시근로자수-2017(장애인적용)'!AQ68</f>
        <v>0</v>
      </c>
      <c r="W68" s="313">
        <f>'고용증대 상시근로자수-2017(장애인적용)'!AR68</f>
        <v>0</v>
      </c>
      <c r="X68" s="314">
        <f>'고용증대 상시근로자수-2017(장애인적용)'!AT68</f>
        <v>0</v>
      </c>
      <c r="Y68" s="312">
        <f>'고용증대 상시근로자수-2017(장애인적용)'!AU68</f>
        <v>0</v>
      </c>
      <c r="Z68" s="313">
        <f>'고용증대 상시근로자수-2017(장애인적용)'!AV68</f>
        <v>0</v>
      </c>
      <c r="AA68" s="314">
        <f>'고용증대 상시근로자수-2017(장애인적용)'!AX68</f>
        <v>0</v>
      </c>
      <c r="AB68" s="312">
        <f>'고용증대 상시근로자수-2017(장애인적용)'!AY68</f>
        <v>0</v>
      </c>
      <c r="AC68" s="313">
        <f>'고용증대 상시근로자수-2017(장애인적용)'!AZ68</f>
        <v>0</v>
      </c>
      <c r="AD68" s="314">
        <f>'고용증대 상시근로자수-2017(장애인적용)'!BB68</f>
        <v>0</v>
      </c>
      <c r="AE68" s="312">
        <f>'고용증대 상시근로자수-2017(장애인적용)'!BC68</f>
        <v>0</v>
      </c>
      <c r="AF68" s="313">
        <f>'고용증대 상시근로자수-2017(장애인적용)'!BD68</f>
        <v>0</v>
      </c>
      <c r="AG68" s="314">
        <f>'고용증대 상시근로자수-2017(장애인적용)'!BF68</f>
        <v>0</v>
      </c>
      <c r="AH68" s="312">
        <f>'고용증대 상시근로자수-2017(장애인적용)'!BG68</f>
        <v>0</v>
      </c>
      <c r="AI68" s="313">
        <f>'고용증대 상시근로자수-2017(장애인적용)'!BH68</f>
        <v>0</v>
      </c>
      <c r="AJ68" s="314">
        <f>'고용증대 상시근로자수-2017(장애인적용)'!BJ68</f>
        <v>0</v>
      </c>
      <c r="AK68" s="312">
        <f>'고용증대 상시근로자수-2017(장애인적용)'!BK68</f>
        <v>0</v>
      </c>
      <c r="AL68" s="313">
        <f>'고용증대 상시근로자수-2017(장애인적용)'!BL68</f>
        <v>0</v>
      </c>
      <c r="AM68" s="314">
        <f>'고용증대 상시근로자수-2017(장애인적용)'!BN68</f>
        <v>0</v>
      </c>
      <c r="AN68" s="312">
        <f>'고용증대 상시근로자수-2017(장애인적용)'!BO68</f>
        <v>0</v>
      </c>
      <c r="AO68" s="313">
        <f>'고용증대 상시근로자수-2017(장애인적용)'!BP68</f>
        <v>0</v>
      </c>
      <c r="AP68" s="314">
        <f>'고용증대 상시근로자수-2017(장애인적용)'!BR68</f>
        <v>0</v>
      </c>
      <c r="AQ68" s="335">
        <f t="shared" si="0"/>
        <v>0</v>
      </c>
      <c r="AR68" s="336">
        <f t="shared" si="1"/>
        <v>0</v>
      </c>
      <c r="AS68" s="342">
        <f>'고용증대 상시근로자수-2017(장애인적용)'!CF68</f>
        <v>0</v>
      </c>
      <c r="AT68" s="343">
        <f>'고용증대 상시근로자수-2017(장애인적용)'!CG68</f>
        <v>0</v>
      </c>
      <c r="AU68" s="340">
        <f t="shared" si="2"/>
        <v>0</v>
      </c>
    </row>
    <row r="69" spans="1:47" hidden="1">
      <c r="A69" s="327">
        <f t="shared" si="4"/>
        <v>65</v>
      </c>
      <c r="B69" s="321">
        <f>'고용증대 상시근로자수-2017(장애인적용)'!C69</f>
        <v>0</v>
      </c>
      <c r="C69" s="322" t="str">
        <f>'고용증대 상시근로자수-2017(장애인적용)'!E69</f>
        <v/>
      </c>
      <c r="D69" s="333" t="str">
        <f>IF('고용증대 상시근로자수-2017(장애인적용)'!I69="","",'고용증대 상시근로자수-2017(장애인적용)'!I69)</f>
        <v/>
      </c>
      <c r="E69" s="333" t="str">
        <f>IF('고용증대 상시근로자수-2017(장애인적용)'!J69="","",'고용증대 상시근로자수-2017(장애인적용)'!J69)</f>
        <v/>
      </c>
      <c r="F69" s="323" t="str">
        <f>'고용증대 상시근로자수-2017(장애인적용)'!H69</f>
        <v/>
      </c>
      <c r="G69" s="324">
        <f>'고용증대 상시근로자수-2017(장애인적용)'!W69</f>
        <v>0</v>
      </c>
      <c r="H69" s="313">
        <f>'고용증대 상시근로자수-2017(장애인적용)'!X69</f>
        <v>0</v>
      </c>
      <c r="I69" s="314">
        <f>'고용증대 상시근로자수-2017(장애인적용)'!Z69</f>
        <v>0</v>
      </c>
      <c r="J69" s="312">
        <f>'고용증대 상시근로자수-2017(장애인적용)'!AA69</f>
        <v>0</v>
      </c>
      <c r="K69" s="313">
        <f>'고용증대 상시근로자수-2017(장애인적용)'!AB69</f>
        <v>0</v>
      </c>
      <c r="L69" s="314">
        <f>'고용증대 상시근로자수-2017(장애인적용)'!AD69</f>
        <v>0</v>
      </c>
      <c r="M69" s="312">
        <f>'고용증대 상시근로자수-2017(장애인적용)'!AE69</f>
        <v>0</v>
      </c>
      <c r="N69" s="313">
        <f>'고용증대 상시근로자수-2017(장애인적용)'!AF69</f>
        <v>0</v>
      </c>
      <c r="O69" s="314">
        <f>'고용증대 상시근로자수-2017(장애인적용)'!AH69</f>
        <v>0</v>
      </c>
      <c r="P69" s="312">
        <f>'고용증대 상시근로자수-2017(장애인적용)'!AI69</f>
        <v>0</v>
      </c>
      <c r="Q69" s="313">
        <f>'고용증대 상시근로자수-2017(장애인적용)'!AJ69</f>
        <v>0</v>
      </c>
      <c r="R69" s="314">
        <f>'고용증대 상시근로자수-2017(장애인적용)'!AL69</f>
        <v>0</v>
      </c>
      <c r="S69" s="312">
        <f>'고용증대 상시근로자수-2017(장애인적용)'!AM69</f>
        <v>0</v>
      </c>
      <c r="T69" s="313">
        <f>'고용증대 상시근로자수-2017(장애인적용)'!AN69</f>
        <v>0</v>
      </c>
      <c r="U69" s="314">
        <f>'고용증대 상시근로자수-2017(장애인적용)'!AP69</f>
        <v>0</v>
      </c>
      <c r="V69" s="312">
        <f>'고용증대 상시근로자수-2017(장애인적용)'!AQ69</f>
        <v>0</v>
      </c>
      <c r="W69" s="313">
        <f>'고용증대 상시근로자수-2017(장애인적용)'!AR69</f>
        <v>0</v>
      </c>
      <c r="X69" s="314">
        <f>'고용증대 상시근로자수-2017(장애인적용)'!AT69</f>
        <v>0</v>
      </c>
      <c r="Y69" s="312">
        <f>'고용증대 상시근로자수-2017(장애인적용)'!AU69</f>
        <v>0</v>
      </c>
      <c r="Z69" s="313">
        <f>'고용증대 상시근로자수-2017(장애인적용)'!AV69</f>
        <v>0</v>
      </c>
      <c r="AA69" s="314">
        <f>'고용증대 상시근로자수-2017(장애인적용)'!AX69</f>
        <v>0</v>
      </c>
      <c r="AB69" s="312">
        <f>'고용증대 상시근로자수-2017(장애인적용)'!AY69</f>
        <v>0</v>
      </c>
      <c r="AC69" s="313">
        <f>'고용증대 상시근로자수-2017(장애인적용)'!AZ69</f>
        <v>0</v>
      </c>
      <c r="AD69" s="314">
        <f>'고용증대 상시근로자수-2017(장애인적용)'!BB69</f>
        <v>0</v>
      </c>
      <c r="AE69" s="312">
        <f>'고용증대 상시근로자수-2017(장애인적용)'!BC69</f>
        <v>0</v>
      </c>
      <c r="AF69" s="313">
        <f>'고용증대 상시근로자수-2017(장애인적용)'!BD69</f>
        <v>0</v>
      </c>
      <c r="AG69" s="314">
        <f>'고용증대 상시근로자수-2017(장애인적용)'!BF69</f>
        <v>0</v>
      </c>
      <c r="AH69" s="312">
        <f>'고용증대 상시근로자수-2017(장애인적용)'!BG69</f>
        <v>0</v>
      </c>
      <c r="AI69" s="313">
        <f>'고용증대 상시근로자수-2017(장애인적용)'!BH69</f>
        <v>0</v>
      </c>
      <c r="AJ69" s="314">
        <f>'고용증대 상시근로자수-2017(장애인적용)'!BJ69</f>
        <v>0</v>
      </c>
      <c r="AK69" s="312">
        <f>'고용증대 상시근로자수-2017(장애인적용)'!BK69</f>
        <v>0</v>
      </c>
      <c r="AL69" s="313">
        <f>'고용증대 상시근로자수-2017(장애인적용)'!BL69</f>
        <v>0</v>
      </c>
      <c r="AM69" s="314">
        <f>'고용증대 상시근로자수-2017(장애인적용)'!BN69</f>
        <v>0</v>
      </c>
      <c r="AN69" s="312">
        <f>'고용증대 상시근로자수-2017(장애인적용)'!BO69</f>
        <v>0</v>
      </c>
      <c r="AO69" s="313">
        <f>'고용증대 상시근로자수-2017(장애인적용)'!BP69</f>
        <v>0</v>
      </c>
      <c r="AP69" s="314">
        <f>'고용증대 상시근로자수-2017(장애인적용)'!BR69</f>
        <v>0</v>
      </c>
      <c r="AQ69" s="335">
        <f t="shared" si="0"/>
        <v>0</v>
      </c>
      <c r="AR69" s="336">
        <f t="shared" si="1"/>
        <v>0</v>
      </c>
      <c r="AS69" s="342">
        <f>'고용증대 상시근로자수-2017(장애인적용)'!CF69</f>
        <v>0</v>
      </c>
      <c r="AT69" s="343">
        <f>'고용증대 상시근로자수-2017(장애인적용)'!CG69</f>
        <v>0</v>
      </c>
      <c r="AU69" s="340">
        <f t="shared" si="2"/>
        <v>0</v>
      </c>
    </row>
    <row r="70" spans="1:47" hidden="1">
      <c r="A70" s="327">
        <f t="shared" si="4"/>
        <v>66</v>
      </c>
      <c r="B70" s="321">
        <f>'고용증대 상시근로자수-2017(장애인적용)'!C70</f>
        <v>0</v>
      </c>
      <c r="C70" s="322" t="str">
        <f>'고용증대 상시근로자수-2017(장애인적용)'!E70</f>
        <v/>
      </c>
      <c r="D70" s="333" t="str">
        <f>IF('고용증대 상시근로자수-2017(장애인적용)'!I70="","",'고용증대 상시근로자수-2017(장애인적용)'!I70)</f>
        <v/>
      </c>
      <c r="E70" s="333" t="str">
        <f>IF('고용증대 상시근로자수-2017(장애인적용)'!J70="","",'고용증대 상시근로자수-2017(장애인적용)'!J70)</f>
        <v/>
      </c>
      <c r="F70" s="323" t="str">
        <f>'고용증대 상시근로자수-2017(장애인적용)'!H70</f>
        <v/>
      </c>
      <c r="G70" s="324">
        <f>'고용증대 상시근로자수-2017(장애인적용)'!W70</f>
        <v>0</v>
      </c>
      <c r="H70" s="313">
        <f>'고용증대 상시근로자수-2017(장애인적용)'!X70</f>
        <v>0</v>
      </c>
      <c r="I70" s="314">
        <f>'고용증대 상시근로자수-2017(장애인적용)'!Z70</f>
        <v>0</v>
      </c>
      <c r="J70" s="312">
        <f>'고용증대 상시근로자수-2017(장애인적용)'!AA70</f>
        <v>0</v>
      </c>
      <c r="K70" s="313">
        <f>'고용증대 상시근로자수-2017(장애인적용)'!AB70</f>
        <v>0</v>
      </c>
      <c r="L70" s="314">
        <f>'고용증대 상시근로자수-2017(장애인적용)'!AD70</f>
        <v>0</v>
      </c>
      <c r="M70" s="312">
        <f>'고용증대 상시근로자수-2017(장애인적용)'!AE70</f>
        <v>0</v>
      </c>
      <c r="N70" s="313">
        <f>'고용증대 상시근로자수-2017(장애인적용)'!AF70</f>
        <v>0</v>
      </c>
      <c r="O70" s="314">
        <f>'고용증대 상시근로자수-2017(장애인적용)'!AH70</f>
        <v>0</v>
      </c>
      <c r="P70" s="312">
        <f>'고용증대 상시근로자수-2017(장애인적용)'!AI70</f>
        <v>0</v>
      </c>
      <c r="Q70" s="313">
        <f>'고용증대 상시근로자수-2017(장애인적용)'!AJ70</f>
        <v>0</v>
      </c>
      <c r="R70" s="314">
        <f>'고용증대 상시근로자수-2017(장애인적용)'!AL70</f>
        <v>0</v>
      </c>
      <c r="S70" s="312">
        <f>'고용증대 상시근로자수-2017(장애인적용)'!AM70</f>
        <v>0</v>
      </c>
      <c r="T70" s="313">
        <f>'고용증대 상시근로자수-2017(장애인적용)'!AN70</f>
        <v>0</v>
      </c>
      <c r="U70" s="314">
        <f>'고용증대 상시근로자수-2017(장애인적용)'!AP70</f>
        <v>0</v>
      </c>
      <c r="V70" s="312">
        <f>'고용증대 상시근로자수-2017(장애인적용)'!AQ70</f>
        <v>0</v>
      </c>
      <c r="W70" s="313">
        <f>'고용증대 상시근로자수-2017(장애인적용)'!AR70</f>
        <v>0</v>
      </c>
      <c r="X70" s="314">
        <f>'고용증대 상시근로자수-2017(장애인적용)'!AT70</f>
        <v>0</v>
      </c>
      <c r="Y70" s="312">
        <f>'고용증대 상시근로자수-2017(장애인적용)'!AU70</f>
        <v>0</v>
      </c>
      <c r="Z70" s="313">
        <f>'고용증대 상시근로자수-2017(장애인적용)'!AV70</f>
        <v>0</v>
      </c>
      <c r="AA70" s="314">
        <f>'고용증대 상시근로자수-2017(장애인적용)'!AX70</f>
        <v>0</v>
      </c>
      <c r="AB70" s="312">
        <f>'고용증대 상시근로자수-2017(장애인적용)'!AY70</f>
        <v>0</v>
      </c>
      <c r="AC70" s="313">
        <f>'고용증대 상시근로자수-2017(장애인적용)'!AZ70</f>
        <v>0</v>
      </c>
      <c r="AD70" s="314">
        <f>'고용증대 상시근로자수-2017(장애인적용)'!BB70</f>
        <v>0</v>
      </c>
      <c r="AE70" s="312">
        <f>'고용증대 상시근로자수-2017(장애인적용)'!BC70</f>
        <v>0</v>
      </c>
      <c r="AF70" s="313">
        <f>'고용증대 상시근로자수-2017(장애인적용)'!BD70</f>
        <v>0</v>
      </c>
      <c r="AG70" s="314">
        <f>'고용증대 상시근로자수-2017(장애인적용)'!BF70</f>
        <v>0</v>
      </c>
      <c r="AH70" s="312">
        <f>'고용증대 상시근로자수-2017(장애인적용)'!BG70</f>
        <v>0</v>
      </c>
      <c r="AI70" s="313">
        <f>'고용증대 상시근로자수-2017(장애인적용)'!BH70</f>
        <v>0</v>
      </c>
      <c r="AJ70" s="314">
        <f>'고용증대 상시근로자수-2017(장애인적용)'!BJ70</f>
        <v>0</v>
      </c>
      <c r="AK70" s="312">
        <f>'고용증대 상시근로자수-2017(장애인적용)'!BK70</f>
        <v>0</v>
      </c>
      <c r="AL70" s="313">
        <f>'고용증대 상시근로자수-2017(장애인적용)'!BL70</f>
        <v>0</v>
      </c>
      <c r="AM70" s="314">
        <f>'고용증대 상시근로자수-2017(장애인적용)'!BN70</f>
        <v>0</v>
      </c>
      <c r="AN70" s="312">
        <f>'고용증대 상시근로자수-2017(장애인적용)'!BO70</f>
        <v>0</v>
      </c>
      <c r="AO70" s="313">
        <f>'고용증대 상시근로자수-2017(장애인적용)'!BP70</f>
        <v>0</v>
      </c>
      <c r="AP70" s="314">
        <f>'고용증대 상시근로자수-2017(장애인적용)'!BR70</f>
        <v>0</v>
      </c>
      <c r="AQ70" s="335">
        <f t="shared" ref="AQ70:AQ104" si="5">SUM(G70,J70,M70,P70,S70,V70,Y70,AB70,AE70,AH70,AK70,AN70)</f>
        <v>0</v>
      </c>
      <c r="AR70" s="336">
        <f t="shared" ref="AR70:AR104" si="6">SUM(I70,L70,O70,R70,U70,X70,AA70,AD70,AG70,AJ70,AM70,AP70)</f>
        <v>0</v>
      </c>
      <c r="AS70" s="342">
        <f>'고용증대 상시근로자수-2017(장애인적용)'!CF70</f>
        <v>0</v>
      </c>
      <c r="AT70" s="343">
        <f>'고용증대 상시근로자수-2017(장애인적용)'!CG70</f>
        <v>0</v>
      </c>
      <c r="AU70" s="340">
        <f t="shared" ref="AU70:AU104" si="7">SUM(AS70:AT70)</f>
        <v>0</v>
      </c>
    </row>
    <row r="71" spans="1:47" hidden="1">
      <c r="A71" s="327">
        <f t="shared" ref="A71:A104" si="8">A70+1</f>
        <v>67</v>
      </c>
      <c r="B71" s="321">
        <f>'고용증대 상시근로자수-2017(장애인적용)'!C71</f>
        <v>0</v>
      </c>
      <c r="C71" s="322" t="str">
        <f>'고용증대 상시근로자수-2017(장애인적용)'!E71</f>
        <v/>
      </c>
      <c r="D71" s="333" t="str">
        <f>IF('고용증대 상시근로자수-2017(장애인적용)'!I71="","",'고용증대 상시근로자수-2017(장애인적용)'!I71)</f>
        <v/>
      </c>
      <c r="E71" s="333" t="str">
        <f>IF('고용증대 상시근로자수-2017(장애인적용)'!J71="","",'고용증대 상시근로자수-2017(장애인적용)'!J71)</f>
        <v/>
      </c>
      <c r="F71" s="323" t="str">
        <f>'고용증대 상시근로자수-2017(장애인적용)'!H71</f>
        <v/>
      </c>
      <c r="G71" s="324">
        <f>'고용증대 상시근로자수-2017(장애인적용)'!W71</f>
        <v>0</v>
      </c>
      <c r="H71" s="313">
        <f>'고용증대 상시근로자수-2017(장애인적용)'!X71</f>
        <v>0</v>
      </c>
      <c r="I71" s="314">
        <f>'고용증대 상시근로자수-2017(장애인적용)'!Z71</f>
        <v>0</v>
      </c>
      <c r="J71" s="312">
        <f>'고용증대 상시근로자수-2017(장애인적용)'!AA71</f>
        <v>0</v>
      </c>
      <c r="K71" s="313">
        <f>'고용증대 상시근로자수-2017(장애인적용)'!AB71</f>
        <v>0</v>
      </c>
      <c r="L71" s="314">
        <f>'고용증대 상시근로자수-2017(장애인적용)'!AD71</f>
        <v>0</v>
      </c>
      <c r="M71" s="312">
        <f>'고용증대 상시근로자수-2017(장애인적용)'!AE71</f>
        <v>0</v>
      </c>
      <c r="N71" s="313">
        <f>'고용증대 상시근로자수-2017(장애인적용)'!AF71</f>
        <v>0</v>
      </c>
      <c r="O71" s="314">
        <f>'고용증대 상시근로자수-2017(장애인적용)'!AH71</f>
        <v>0</v>
      </c>
      <c r="P71" s="312">
        <f>'고용증대 상시근로자수-2017(장애인적용)'!AI71</f>
        <v>0</v>
      </c>
      <c r="Q71" s="313">
        <f>'고용증대 상시근로자수-2017(장애인적용)'!AJ71</f>
        <v>0</v>
      </c>
      <c r="R71" s="314">
        <f>'고용증대 상시근로자수-2017(장애인적용)'!AL71</f>
        <v>0</v>
      </c>
      <c r="S71" s="312">
        <f>'고용증대 상시근로자수-2017(장애인적용)'!AM71</f>
        <v>0</v>
      </c>
      <c r="T71" s="313">
        <f>'고용증대 상시근로자수-2017(장애인적용)'!AN71</f>
        <v>0</v>
      </c>
      <c r="U71" s="314">
        <f>'고용증대 상시근로자수-2017(장애인적용)'!AP71</f>
        <v>0</v>
      </c>
      <c r="V71" s="312">
        <f>'고용증대 상시근로자수-2017(장애인적용)'!AQ71</f>
        <v>0</v>
      </c>
      <c r="W71" s="313">
        <f>'고용증대 상시근로자수-2017(장애인적용)'!AR71</f>
        <v>0</v>
      </c>
      <c r="X71" s="314">
        <f>'고용증대 상시근로자수-2017(장애인적용)'!AT71</f>
        <v>0</v>
      </c>
      <c r="Y71" s="312">
        <f>'고용증대 상시근로자수-2017(장애인적용)'!AU71</f>
        <v>0</v>
      </c>
      <c r="Z71" s="313">
        <f>'고용증대 상시근로자수-2017(장애인적용)'!AV71</f>
        <v>0</v>
      </c>
      <c r="AA71" s="314">
        <f>'고용증대 상시근로자수-2017(장애인적용)'!AX71</f>
        <v>0</v>
      </c>
      <c r="AB71" s="312">
        <f>'고용증대 상시근로자수-2017(장애인적용)'!AY71</f>
        <v>0</v>
      </c>
      <c r="AC71" s="313">
        <f>'고용증대 상시근로자수-2017(장애인적용)'!AZ71</f>
        <v>0</v>
      </c>
      <c r="AD71" s="314">
        <f>'고용증대 상시근로자수-2017(장애인적용)'!BB71</f>
        <v>0</v>
      </c>
      <c r="AE71" s="312">
        <f>'고용증대 상시근로자수-2017(장애인적용)'!BC71</f>
        <v>0</v>
      </c>
      <c r="AF71" s="313">
        <f>'고용증대 상시근로자수-2017(장애인적용)'!BD71</f>
        <v>0</v>
      </c>
      <c r="AG71" s="314">
        <f>'고용증대 상시근로자수-2017(장애인적용)'!BF71</f>
        <v>0</v>
      </c>
      <c r="AH71" s="312">
        <f>'고용증대 상시근로자수-2017(장애인적용)'!BG71</f>
        <v>0</v>
      </c>
      <c r="AI71" s="313">
        <f>'고용증대 상시근로자수-2017(장애인적용)'!BH71</f>
        <v>0</v>
      </c>
      <c r="AJ71" s="314">
        <f>'고용증대 상시근로자수-2017(장애인적용)'!BJ71</f>
        <v>0</v>
      </c>
      <c r="AK71" s="312">
        <f>'고용증대 상시근로자수-2017(장애인적용)'!BK71</f>
        <v>0</v>
      </c>
      <c r="AL71" s="313">
        <f>'고용증대 상시근로자수-2017(장애인적용)'!BL71</f>
        <v>0</v>
      </c>
      <c r="AM71" s="314">
        <f>'고용증대 상시근로자수-2017(장애인적용)'!BN71</f>
        <v>0</v>
      </c>
      <c r="AN71" s="312">
        <f>'고용증대 상시근로자수-2017(장애인적용)'!BO71</f>
        <v>0</v>
      </c>
      <c r="AO71" s="313">
        <f>'고용증대 상시근로자수-2017(장애인적용)'!BP71</f>
        <v>0</v>
      </c>
      <c r="AP71" s="314">
        <f>'고용증대 상시근로자수-2017(장애인적용)'!BR71</f>
        <v>0</v>
      </c>
      <c r="AQ71" s="335">
        <f t="shared" si="5"/>
        <v>0</v>
      </c>
      <c r="AR71" s="336">
        <f t="shared" si="6"/>
        <v>0</v>
      </c>
      <c r="AS71" s="342">
        <f>'고용증대 상시근로자수-2017(장애인적용)'!CF71</f>
        <v>0</v>
      </c>
      <c r="AT71" s="343">
        <f>'고용증대 상시근로자수-2017(장애인적용)'!CG71</f>
        <v>0</v>
      </c>
      <c r="AU71" s="340">
        <f t="shared" si="7"/>
        <v>0</v>
      </c>
    </row>
    <row r="72" spans="1:47" hidden="1">
      <c r="A72" s="327">
        <f t="shared" si="8"/>
        <v>68</v>
      </c>
      <c r="B72" s="321">
        <f>'고용증대 상시근로자수-2017(장애인적용)'!C72</f>
        <v>0</v>
      </c>
      <c r="C72" s="322" t="str">
        <f>'고용증대 상시근로자수-2017(장애인적용)'!E72</f>
        <v/>
      </c>
      <c r="D72" s="333" t="str">
        <f>IF('고용증대 상시근로자수-2017(장애인적용)'!I72="","",'고용증대 상시근로자수-2017(장애인적용)'!I72)</f>
        <v/>
      </c>
      <c r="E72" s="333" t="str">
        <f>IF('고용증대 상시근로자수-2017(장애인적용)'!J72="","",'고용증대 상시근로자수-2017(장애인적용)'!J72)</f>
        <v/>
      </c>
      <c r="F72" s="323" t="str">
        <f>'고용증대 상시근로자수-2017(장애인적용)'!H72</f>
        <v/>
      </c>
      <c r="G72" s="324">
        <f>'고용증대 상시근로자수-2017(장애인적용)'!W72</f>
        <v>0</v>
      </c>
      <c r="H72" s="313">
        <f>'고용증대 상시근로자수-2017(장애인적용)'!X72</f>
        <v>0</v>
      </c>
      <c r="I72" s="314">
        <f>'고용증대 상시근로자수-2017(장애인적용)'!Z72</f>
        <v>0</v>
      </c>
      <c r="J72" s="312">
        <f>'고용증대 상시근로자수-2017(장애인적용)'!AA72</f>
        <v>0</v>
      </c>
      <c r="K72" s="313">
        <f>'고용증대 상시근로자수-2017(장애인적용)'!AB72</f>
        <v>0</v>
      </c>
      <c r="L72" s="314">
        <f>'고용증대 상시근로자수-2017(장애인적용)'!AD72</f>
        <v>0</v>
      </c>
      <c r="M72" s="312">
        <f>'고용증대 상시근로자수-2017(장애인적용)'!AE72</f>
        <v>0</v>
      </c>
      <c r="N72" s="313">
        <f>'고용증대 상시근로자수-2017(장애인적용)'!AF72</f>
        <v>0</v>
      </c>
      <c r="O72" s="314">
        <f>'고용증대 상시근로자수-2017(장애인적용)'!AH72</f>
        <v>0</v>
      </c>
      <c r="P72" s="312">
        <f>'고용증대 상시근로자수-2017(장애인적용)'!AI72</f>
        <v>0</v>
      </c>
      <c r="Q72" s="313">
        <f>'고용증대 상시근로자수-2017(장애인적용)'!AJ72</f>
        <v>0</v>
      </c>
      <c r="R72" s="314">
        <f>'고용증대 상시근로자수-2017(장애인적용)'!AL72</f>
        <v>0</v>
      </c>
      <c r="S72" s="312">
        <f>'고용증대 상시근로자수-2017(장애인적용)'!AM72</f>
        <v>0</v>
      </c>
      <c r="T72" s="313">
        <f>'고용증대 상시근로자수-2017(장애인적용)'!AN72</f>
        <v>0</v>
      </c>
      <c r="U72" s="314">
        <f>'고용증대 상시근로자수-2017(장애인적용)'!AP72</f>
        <v>0</v>
      </c>
      <c r="V72" s="312">
        <f>'고용증대 상시근로자수-2017(장애인적용)'!AQ72</f>
        <v>0</v>
      </c>
      <c r="W72" s="313">
        <f>'고용증대 상시근로자수-2017(장애인적용)'!AR72</f>
        <v>0</v>
      </c>
      <c r="X72" s="314">
        <f>'고용증대 상시근로자수-2017(장애인적용)'!AT72</f>
        <v>0</v>
      </c>
      <c r="Y72" s="312">
        <f>'고용증대 상시근로자수-2017(장애인적용)'!AU72</f>
        <v>0</v>
      </c>
      <c r="Z72" s="313">
        <f>'고용증대 상시근로자수-2017(장애인적용)'!AV72</f>
        <v>0</v>
      </c>
      <c r="AA72" s="314">
        <f>'고용증대 상시근로자수-2017(장애인적용)'!AX72</f>
        <v>0</v>
      </c>
      <c r="AB72" s="312">
        <f>'고용증대 상시근로자수-2017(장애인적용)'!AY72</f>
        <v>0</v>
      </c>
      <c r="AC72" s="313">
        <f>'고용증대 상시근로자수-2017(장애인적용)'!AZ72</f>
        <v>0</v>
      </c>
      <c r="AD72" s="314">
        <f>'고용증대 상시근로자수-2017(장애인적용)'!BB72</f>
        <v>0</v>
      </c>
      <c r="AE72" s="312">
        <f>'고용증대 상시근로자수-2017(장애인적용)'!BC72</f>
        <v>0</v>
      </c>
      <c r="AF72" s="313">
        <f>'고용증대 상시근로자수-2017(장애인적용)'!BD72</f>
        <v>0</v>
      </c>
      <c r="AG72" s="314">
        <f>'고용증대 상시근로자수-2017(장애인적용)'!BF72</f>
        <v>0</v>
      </c>
      <c r="AH72" s="312">
        <f>'고용증대 상시근로자수-2017(장애인적용)'!BG72</f>
        <v>0</v>
      </c>
      <c r="AI72" s="313">
        <f>'고용증대 상시근로자수-2017(장애인적용)'!BH72</f>
        <v>0</v>
      </c>
      <c r="AJ72" s="314">
        <f>'고용증대 상시근로자수-2017(장애인적용)'!BJ72</f>
        <v>0</v>
      </c>
      <c r="AK72" s="312">
        <f>'고용증대 상시근로자수-2017(장애인적용)'!BK72</f>
        <v>0</v>
      </c>
      <c r="AL72" s="313">
        <f>'고용증대 상시근로자수-2017(장애인적용)'!BL72</f>
        <v>0</v>
      </c>
      <c r="AM72" s="314">
        <f>'고용증대 상시근로자수-2017(장애인적용)'!BN72</f>
        <v>0</v>
      </c>
      <c r="AN72" s="312">
        <f>'고용증대 상시근로자수-2017(장애인적용)'!BO72</f>
        <v>0</v>
      </c>
      <c r="AO72" s="313">
        <f>'고용증대 상시근로자수-2017(장애인적용)'!BP72</f>
        <v>0</v>
      </c>
      <c r="AP72" s="314">
        <f>'고용증대 상시근로자수-2017(장애인적용)'!BR72</f>
        <v>0</v>
      </c>
      <c r="AQ72" s="335">
        <f t="shared" si="5"/>
        <v>0</v>
      </c>
      <c r="AR72" s="336">
        <f t="shared" si="6"/>
        <v>0</v>
      </c>
      <c r="AS72" s="342">
        <f>'고용증대 상시근로자수-2017(장애인적용)'!CF72</f>
        <v>0</v>
      </c>
      <c r="AT72" s="343">
        <f>'고용증대 상시근로자수-2017(장애인적용)'!CG72</f>
        <v>0</v>
      </c>
      <c r="AU72" s="340">
        <f t="shared" si="7"/>
        <v>0</v>
      </c>
    </row>
    <row r="73" spans="1:47" hidden="1">
      <c r="A73" s="327">
        <f t="shared" si="8"/>
        <v>69</v>
      </c>
      <c r="B73" s="321">
        <f>'고용증대 상시근로자수-2017(장애인적용)'!C73</f>
        <v>0</v>
      </c>
      <c r="C73" s="322" t="str">
        <f>'고용증대 상시근로자수-2017(장애인적용)'!E73</f>
        <v/>
      </c>
      <c r="D73" s="333" t="str">
        <f>IF('고용증대 상시근로자수-2017(장애인적용)'!I73="","",'고용증대 상시근로자수-2017(장애인적용)'!I73)</f>
        <v/>
      </c>
      <c r="E73" s="333" t="str">
        <f>IF('고용증대 상시근로자수-2017(장애인적용)'!J73="","",'고용증대 상시근로자수-2017(장애인적용)'!J73)</f>
        <v/>
      </c>
      <c r="F73" s="323" t="str">
        <f>'고용증대 상시근로자수-2017(장애인적용)'!H73</f>
        <v/>
      </c>
      <c r="G73" s="324">
        <f>'고용증대 상시근로자수-2017(장애인적용)'!W73</f>
        <v>0</v>
      </c>
      <c r="H73" s="313">
        <f>'고용증대 상시근로자수-2017(장애인적용)'!X73</f>
        <v>0</v>
      </c>
      <c r="I73" s="314">
        <f>'고용증대 상시근로자수-2017(장애인적용)'!Z73</f>
        <v>0</v>
      </c>
      <c r="J73" s="312">
        <f>'고용증대 상시근로자수-2017(장애인적용)'!AA73</f>
        <v>0</v>
      </c>
      <c r="K73" s="313">
        <f>'고용증대 상시근로자수-2017(장애인적용)'!AB73</f>
        <v>0</v>
      </c>
      <c r="L73" s="314">
        <f>'고용증대 상시근로자수-2017(장애인적용)'!AD73</f>
        <v>0</v>
      </c>
      <c r="M73" s="312">
        <f>'고용증대 상시근로자수-2017(장애인적용)'!AE73</f>
        <v>0</v>
      </c>
      <c r="N73" s="313">
        <f>'고용증대 상시근로자수-2017(장애인적용)'!AF73</f>
        <v>0</v>
      </c>
      <c r="O73" s="314">
        <f>'고용증대 상시근로자수-2017(장애인적용)'!AH73</f>
        <v>0</v>
      </c>
      <c r="P73" s="312">
        <f>'고용증대 상시근로자수-2017(장애인적용)'!AI73</f>
        <v>0</v>
      </c>
      <c r="Q73" s="313">
        <f>'고용증대 상시근로자수-2017(장애인적용)'!AJ73</f>
        <v>0</v>
      </c>
      <c r="R73" s="314">
        <f>'고용증대 상시근로자수-2017(장애인적용)'!AL73</f>
        <v>0</v>
      </c>
      <c r="S73" s="312">
        <f>'고용증대 상시근로자수-2017(장애인적용)'!AM73</f>
        <v>0</v>
      </c>
      <c r="T73" s="313">
        <f>'고용증대 상시근로자수-2017(장애인적용)'!AN73</f>
        <v>0</v>
      </c>
      <c r="U73" s="314">
        <f>'고용증대 상시근로자수-2017(장애인적용)'!AP73</f>
        <v>0</v>
      </c>
      <c r="V73" s="312">
        <f>'고용증대 상시근로자수-2017(장애인적용)'!AQ73</f>
        <v>0</v>
      </c>
      <c r="W73" s="313">
        <f>'고용증대 상시근로자수-2017(장애인적용)'!AR73</f>
        <v>0</v>
      </c>
      <c r="X73" s="314">
        <f>'고용증대 상시근로자수-2017(장애인적용)'!AT73</f>
        <v>0</v>
      </c>
      <c r="Y73" s="312">
        <f>'고용증대 상시근로자수-2017(장애인적용)'!AU73</f>
        <v>0</v>
      </c>
      <c r="Z73" s="313">
        <f>'고용증대 상시근로자수-2017(장애인적용)'!AV73</f>
        <v>0</v>
      </c>
      <c r="AA73" s="314">
        <f>'고용증대 상시근로자수-2017(장애인적용)'!AX73</f>
        <v>0</v>
      </c>
      <c r="AB73" s="312">
        <f>'고용증대 상시근로자수-2017(장애인적용)'!AY73</f>
        <v>0</v>
      </c>
      <c r="AC73" s="313">
        <f>'고용증대 상시근로자수-2017(장애인적용)'!AZ73</f>
        <v>0</v>
      </c>
      <c r="AD73" s="314">
        <f>'고용증대 상시근로자수-2017(장애인적용)'!BB73</f>
        <v>0</v>
      </c>
      <c r="AE73" s="312">
        <f>'고용증대 상시근로자수-2017(장애인적용)'!BC73</f>
        <v>0</v>
      </c>
      <c r="AF73" s="313">
        <f>'고용증대 상시근로자수-2017(장애인적용)'!BD73</f>
        <v>0</v>
      </c>
      <c r="AG73" s="314">
        <f>'고용증대 상시근로자수-2017(장애인적용)'!BF73</f>
        <v>0</v>
      </c>
      <c r="AH73" s="312">
        <f>'고용증대 상시근로자수-2017(장애인적용)'!BG73</f>
        <v>0</v>
      </c>
      <c r="AI73" s="313">
        <f>'고용증대 상시근로자수-2017(장애인적용)'!BH73</f>
        <v>0</v>
      </c>
      <c r="AJ73" s="314">
        <f>'고용증대 상시근로자수-2017(장애인적용)'!BJ73</f>
        <v>0</v>
      </c>
      <c r="AK73" s="312">
        <f>'고용증대 상시근로자수-2017(장애인적용)'!BK73</f>
        <v>0</v>
      </c>
      <c r="AL73" s="313">
        <f>'고용증대 상시근로자수-2017(장애인적용)'!BL73</f>
        <v>0</v>
      </c>
      <c r="AM73" s="314">
        <f>'고용증대 상시근로자수-2017(장애인적용)'!BN73</f>
        <v>0</v>
      </c>
      <c r="AN73" s="312">
        <f>'고용증대 상시근로자수-2017(장애인적용)'!BO73</f>
        <v>0</v>
      </c>
      <c r="AO73" s="313">
        <f>'고용증대 상시근로자수-2017(장애인적용)'!BP73</f>
        <v>0</v>
      </c>
      <c r="AP73" s="314">
        <f>'고용증대 상시근로자수-2017(장애인적용)'!BR73</f>
        <v>0</v>
      </c>
      <c r="AQ73" s="335">
        <f t="shared" si="5"/>
        <v>0</v>
      </c>
      <c r="AR73" s="336">
        <f t="shared" si="6"/>
        <v>0</v>
      </c>
      <c r="AS73" s="342">
        <f>'고용증대 상시근로자수-2017(장애인적용)'!CF73</f>
        <v>0</v>
      </c>
      <c r="AT73" s="343">
        <f>'고용증대 상시근로자수-2017(장애인적용)'!CG73</f>
        <v>0</v>
      </c>
      <c r="AU73" s="340">
        <f t="shared" si="7"/>
        <v>0</v>
      </c>
    </row>
    <row r="74" spans="1:47" hidden="1">
      <c r="A74" s="327">
        <f t="shared" si="8"/>
        <v>70</v>
      </c>
      <c r="B74" s="321">
        <f>'고용증대 상시근로자수-2017(장애인적용)'!C74</f>
        <v>0</v>
      </c>
      <c r="C74" s="322" t="str">
        <f>'고용증대 상시근로자수-2017(장애인적용)'!E74</f>
        <v/>
      </c>
      <c r="D74" s="333" t="str">
        <f>IF('고용증대 상시근로자수-2017(장애인적용)'!I74="","",'고용증대 상시근로자수-2017(장애인적용)'!I74)</f>
        <v/>
      </c>
      <c r="E74" s="333" t="str">
        <f>IF('고용증대 상시근로자수-2017(장애인적용)'!J74="","",'고용증대 상시근로자수-2017(장애인적용)'!J74)</f>
        <v/>
      </c>
      <c r="F74" s="323" t="str">
        <f>'고용증대 상시근로자수-2017(장애인적용)'!H74</f>
        <v/>
      </c>
      <c r="G74" s="324">
        <f>'고용증대 상시근로자수-2017(장애인적용)'!W74</f>
        <v>0</v>
      </c>
      <c r="H74" s="313">
        <f>'고용증대 상시근로자수-2017(장애인적용)'!X74</f>
        <v>0</v>
      </c>
      <c r="I74" s="314">
        <f>'고용증대 상시근로자수-2017(장애인적용)'!Z74</f>
        <v>0</v>
      </c>
      <c r="J74" s="312">
        <f>'고용증대 상시근로자수-2017(장애인적용)'!AA74</f>
        <v>0</v>
      </c>
      <c r="K74" s="313">
        <f>'고용증대 상시근로자수-2017(장애인적용)'!AB74</f>
        <v>0</v>
      </c>
      <c r="L74" s="314">
        <f>'고용증대 상시근로자수-2017(장애인적용)'!AD74</f>
        <v>0</v>
      </c>
      <c r="M74" s="312">
        <f>'고용증대 상시근로자수-2017(장애인적용)'!AE74</f>
        <v>0</v>
      </c>
      <c r="N74" s="313">
        <f>'고용증대 상시근로자수-2017(장애인적용)'!AF74</f>
        <v>0</v>
      </c>
      <c r="O74" s="314">
        <f>'고용증대 상시근로자수-2017(장애인적용)'!AH74</f>
        <v>0</v>
      </c>
      <c r="P74" s="312">
        <f>'고용증대 상시근로자수-2017(장애인적용)'!AI74</f>
        <v>0</v>
      </c>
      <c r="Q74" s="313">
        <f>'고용증대 상시근로자수-2017(장애인적용)'!AJ74</f>
        <v>0</v>
      </c>
      <c r="R74" s="314">
        <f>'고용증대 상시근로자수-2017(장애인적용)'!AL74</f>
        <v>0</v>
      </c>
      <c r="S74" s="312">
        <f>'고용증대 상시근로자수-2017(장애인적용)'!AM74</f>
        <v>0</v>
      </c>
      <c r="T74" s="313">
        <f>'고용증대 상시근로자수-2017(장애인적용)'!AN74</f>
        <v>0</v>
      </c>
      <c r="U74" s="314">
        <f>'고용증대 상시근로자수-2017(장애인적용)'!AP74</f>
        <v>0</v>
      </c>
      <c r="V74" s="312">
        <f>'고용증대 상시근로자수-2017(장애인적용)'!AQ74</f>
        <v>0</v>
      </c>
      <c r="W74" s="313">
        <f>'고용증대 상시근로자수-2017(장애인적용)'!AR74</f>
        <v>0</v>
      </c>
      <c r="X74" s="314">
        <f>'고용증대 상시근로자수-2017(장애인적용)'!AT74</f>
        <v>0</v>
      </c>
      <c r="Y74" s="312">
        <f>'고용증대 상시근로자수-2017(장애인적용)'!AU74</f>
        <v>0</v>
      </c>
      <c r="Z74" s="313">
        <f>'고용증대 상시근로자수-2017(장애인적용)'!AV74</f>
        <v>0</v>
      </c>
      <c r="AA74" s="314">
        <f>'고용증대 상시근로자수-2017(장애인적용)'!AX74</f>
        <v>0</v>
      </c>
      <c r="AB74" s="312">
        <f>'고용증대 상시근로자수-2017(장애인적용)'!AY74</f>
        <v>0</v>
      </c>
      <c r="AC74" s="313">
        <f>'고용증대 상시근로자수-2017(장애인적용)'!AZ74</f>
        <v>0</v>
      </c>
      <c r="AD74" s="314">
        <f>'고용증대 상시근로자수-2017(장애인적용)'!BB74</f>
        <v>0</v>
      </c>
      <c r="AE74" s="312">
        <f>'고용증대 상시근로자수-2017(장애인적용)'!BC74</f>
        <v>0</v>
      </c>
      <c r="AF74" s="313">
        <f>'고용증대 상시근로자수-2017(장애인적용)'!BD74</f>
        <v>0</v>
      </c>
      <c r="AG74" s="314">
        <f>'고용증대 상시근로자수-2017(장애인적용)'!BF74</f>
        <v>0</v>
      </c>
      <c r="AH74" s="312">
        <f>'고용증대 상시근로자수-2017(장애인적용)'!BG74</f>
        <v>0</v>
      </c>
      <c r="AI74" s="313">
        <f>'고용증대 상시근로자수-2017(장애인적용)'!BH74</f>
        <v>0</v>
      </c>
      <c r="AJ74" s="314">
        <f>'고용증대 상시근로자수-2017(장애인적용)'!BJ74</f>
        <v>0</v>
      </c>
      <c r="AK74" s="312">
        <f>'고용증대 상시근로자수-2017(장애인적용)'!BK74</f>
        <v>0</v>
      </c>
      <c r="AL74" s="313">
        <f>'고용증대 상시근로자수-2017(장애인적용)'!BL74</f>
        <v>0</v>
      </c>
      <c r="AM74" s="314">
        <f>'고용증대 상시근로자수-2017(장애인적용)'!BN74</f>
        <v>0</v>
      </c>
      <c r="AN74" s="312">
        <f>'고용증대 상시근로자수-2017(장애인적용)'!BO74</f>
        <v>0</v>
      </c>
      <c r="AO74" s="313">
        <f>'고용증대 상시근로자수-2017(장애인적용)'!BP74</f>
        <v>0</v>
      </c>
      <c r="AP74" s="314">
        <f>'고용증대 상시근로자수-2017(장애인적용)'!BR74</f>
        <v>0</v>
      </c>
      <c r="AQ74" s="335">
        <f t="shared" si="5"/>
        <v>0</v>
      </c>
      <c r="AR74" s="336">
        <f t="shared" si="6"/>
        <v>0</v>
      </c>
      <c r="AS74" s="342">
        <f>'고용증대 상시근로자수-2017(장애인적용)'!CF74</f>
        <v>0</v>
      </c>
      <c r="AT74" s="343">
        <f>'고용증대 상시근로자수-2017(장애인적용)'!CG74</f>
        <v>0</v>
      </c>
      <c r="AU74" s="340">
        <f t="shared" si="7"/>
        <v>0</v>
      </c>
    </row>
    <row r="75" spans="1:47" hidden="1">
      <c r="A75" s="327">
        <f t="shared" si="8"/>
        <v>71</v>
      </c>
      <c r="B75" s="321">
        <f>'고용증대 상시근로자수-2017(장애인적용)'!C75</f>
        <v>0</v>
      </c>
      <c r="C75" s="322" t="str">
        <f>'고용증대 상시근로자수-2017(장애인적용)'!E75</f>
        <v/>
      </c>
      <c r="D75" s="333" t="str">
        <f>IF('고용증대 상시근로자수-2017(장애인적용)'!I75="","",'고용증대 상시근로자수-2017(장애인적용)'!I75)</f>
        <v/>
      </c>
      <c r="E75" s="333" t="str">
        <f>IF('고용증대 상시근로자수-2017(장애인적용)'!J75="","",'고용증대 상시근로자수-2017(장애인적용)'!J75)</f>
        <v/>
      </c>
      <c r="F75" s="323" t="str">
        <f>'고용증대 상시근로자수-2017(장애인적용)'!H75</f>
        <v/>
      </c>
      <c r="G75" s="324">
        <f>'고용증대 상시근로자수-2017(장애인적용)'!W75</f>
        <v>0</v>
      </c>
      <c r="H75" s="313">
        <f>'고용증대 상시근로자수-2017(장애인적용)'!X75</f>
        <v>0</v>
      </c>
      <c r="I75" s="314">
        <f>'고용증대 상시근로자수-2017(장애인적용)'!Z75</f>
        <v>0</v>
      </c>
      <c r="J75" s="312">
        <f>'고용증대 상시근로자수-2017(장애인적용)'!AA75</f>
        <v>0</v>
      </c>
      <c r="K75" s="313">
        <f>'고용증대 상시근로자수-2017(장애인적용)'!AB75</f>
        <v>0</v>
      </c>
      <c r="L75" s="314">
        <f>'고용증대 상시근로자수-2017(장애인적용)'!AD75</f>
        <v>0</v>
      </c>
      <c r="M75" s="312">
        <f>'고용증대 상시근로자수-2017(장애인적용)'!AE75</f>
        <v>0</v>
      </c>
      <c r="N75" s="313">
        <f>'고용증대 상시근로자수-2017(장애인적용)'!AF75</f>
        <v>0</v>
      </c>
      <c r="O75" s="314">
        <f>'고용증대 상시근로자수-2017(장애인적용)'!AH75</f>
        <v>0</v>
      </c>
      <c r="P75" s="312">
        <f>'고용증대 상시근로자수-2017(장애인적용)'!AI75</f>
        <v>0</v>
      </c>
      <c r="Q75" s="313">
        <f>'고용증대 상시근로자수-2017(장애인적용)'!AJ75</f>
        <v>0</v>
      </c>
      <c r="R75" s="314">
        <f>'고용증대 상시근로자수-2017(장애인적용)'!AL75</f>
        <v>0</v>
      </c>
      <c r="S75" s="312">
        <f>'고용증대 상시근로자수-2017(장애인적용)'!AM75</f>
        <v>0</v>
      </c>
      <c r="T75" s="313">
        <f>'고용증대 상시근로자수-2017(장애인적용)'!AN75</f>
        <v>0</v>
      </c>
      <c r="U75" s="314">
        <f>'고용증대 상시근로자수-2017(장애인적용)'!AP75</f>
        <v>0</v>
      </c>
      <c r="V75" s="312">
        <f>'고용증대 상시근로자수-2017(장애인적용)'!AQ75</f>
        <v>0</v>
      </c>
      <c r="W75" s="313">
        <f>'고용증대 상시근로자수-2017(장애인적용)'!AR75</f>
        <v>0</v>
      </c>
      <c r="X75" s="314">
        <f>'고용증대 상시근로자수-2017(장애인적용)'!AT75</f>
        <v>0</v>
      </c>
      <c r="Y75" s="312">
        <f>'고용증대 상시근로자수-2017(장애인적용)'!AU75</f>
        <v>0</v>
      </c>
      <c r="Z75" s="313">
        <f>'고용증대 상시근로자수-2017(장애인적용)'!AV75</f>
        <v>0</v>
      </c>
      <c r="AA75" s="314">
        <f>'고용증대 상시근로자수-2017(장애인적용)'!AX75</f>
        <v>0</v>
      </c>
      <c r="AB75" s="312">
        <f>'고용증대 상시근로자수-2017(장애인적용)'!AY75</f>
        <v>0</v>
      </c>
      <c r="AC75" s="313">
        <f>'고용증대 상시근로자수-2017(장애인적용)'!AZ75</f>
        <v>0</v>
      </c>
      <c r="AD75" s="314">
        <f>'고용증대 상시근로자수-2017(장애인적용)'!BB75</f>
        <v>0</v>
      </c>
      <c r="AE75" s="312">
        <f>'고용증대 상시근로자수-2017(장애인적용)'!BC75</f>
        <v>0</v>
      </c>
      <c r="AF75" s="313">
        <f>'고용증대 상시근로자수-2017(장애인적용)'!BD75</f>
        <v>0</v>
      </c>
      <c r="AG75" s="314">
        <f>'고용증대 상시근로자수-2017(장애인적용)'!BF75</f>
        <v>0</v>
      </c>
      <c r="AH75" s="312">
        <f>'고용증대 상시근로자수-2017(장애인적용)'!BG75</f>
        <v>0</v>
      </c>
      <c r="AI75" s="313">
        <f>'고용증대 상시근로자수-2017(장애인적용)'!BH75</f>
        <v>0</v>
      </c>
      <c r="AJ75" s="314">
        <f>'고용증대 상시근로자수-2017(장애인적용)'!BJ75</f>
        <v>0</v>
      </c>
      <c r="AK75" s="312">
        <f>'고용증대 상시근로자수-2017(장애인적용)'!BK75</f>
        <v>0</v>
      </c>
      <c r="AL75" s="313">
        <f>'고용증대 상시근로자수-2017(장애인적용)'!BL75</f>
        <v>0</v>
      </c>
      <c r="AM75" s="314">
        <f>'고용증대 상시근로자수-2017(장애인적용)'!BN75</f>
        <v>0</v>
      </c>
      <c r="AN75" s="312">
        <f>'고용증대 상시근로자수-2017(장애인적용)'!BO75</f>
        <v>0</v>
      </c>
      <c r="AO75" s="313">
        <f>'고용증대 상시근로자수-2017(장애인적용)'!BP75</f>
        <v>0</v>
      </c>
      <c r="AP75" s="314">
        <f>'고용증대 상시근로자수-2017(장애인적용)'!BR75</f>
        <v>0</v>
      </c>
      <c r="AQ75" s="335">
        <f t="shared" si="5"/>
        <v>0</v>
      </c>
      <c r="AR75" s="336">
        <f t="shared" si="6"/>
        <v>0</v>
      </c>
      <c r="AS75" s="342">
        <f>'고용증대 상시근로자수-2017(장애인적용)'!CF75</f>
        <v>0</v>
      </c>
      <c r="AT75" s="343">
        <f>'고용증대 상시근로자수-2017(장애인적용)'!CG75</f>
        <v>0</v>
      </c>
      <c r="AU75" s="340">
        <f t="shared" si="7"/>
        <v>0</v>
      </c>
    </row>
    <row r="76" spans="1:47" hidden="1">
      <c r="A76" s="327">
        <f t="shared" si="8"/>
        <v>72</v>
      </c>
      <c r="B76" s="321">
        <f>'고용증대 상시근로자수-2017(장애인적용)'!C76</f>
        <v>0</v>
      </c>
      <c r="C76" s="322" t="str">
        <f>'고용증대 상시근로자수-2017(장애인적용)'!E76</f>
        <v/>
      </c>
      <c r="D76" s="333" t="str">
        <f>IF('고용증대 상시근로자수-2017(장애인적용)'!I76="","",'고용증대 상시근로자수-2017(장애인적용)'!I76)</f>
        <v/>
      </c>
      <c r="E76" s="333" t="str">
        <f>IF('고용증대 상시근로자수-2017(장애인적용)'!J76="","",'고용증대 상시근로자수-2017(장애인적용)'!J76)</f>
        <v/>
      </c>
      <c r="F76" s="323" t="str">
        <f>'고용증대 상시근로자수-2017(장애인적용)'!H76</f>
        <v/>
      </c>
      <c r="G76" s="324">
        <f>'고용증대 상시근로자수-2017(장애인적용)'!W76</f>
        <v>0</v>
      </c>
      <c r="H76" s="313">
        <f>'고용증대 상시근로자수-2017(장애인적용)'!X76</f>
        <v>0</v>
      </c>
      <c r="I76" s="314">
        <f>'고용증대 상시근로자수-2017(장애인적용)'!Z76</f>
        <v>0</v>
      </c>
      <c r="J76" s="312">
        <f>'고용증대 상시근로자수-2017(장애인적용)'!AA76</f>
        <v>0</v>
      </c>
      <c r="K76" s="313">
        <f>'고용증대 상시근로자수-2017(장애인적용)'!AB76</f>
        <v>0</v>
      </c>
      <c r="L76" s="314">
        <f>'고용증대 상시근로자수-2017(장애인적용)'!AD76</f>
        <v>0</v>
      </c>
      <c r="M76" s="312">
        <f>'고용증대 상시근로자수-2017(장애인적용)'!AE76</f>
        <v>0</v>
      </c>
      <c r="N76" s="313">
        <f>'고용증대 상시근로자수-2017(장애인적용)'!AF76</f>
        <v>0</v>
      </c>
      <c r="O76" s="314">
        <f>'고용증대 상시근로자수-2017(장애인적용)'!AH76</f>
        <v>0</v>
      </c>
      <c r="P76" s="312">
        <f>'고용증대 상시근로자수-2017(장애인적용)'!AI76</f>
        <v>0</v>
      </c>
      <c r="Q76" s="313">
        <f>'고용증대 상시근로자수-2017(장애인적용)'!AJ76</f>
        <v>0</v>
      </c>
      <c r="R76" s="314">
        <f>'고용증대 상시근로자수-2017(장애인적용)'!AL76</f>
        <v>0</v>
      </c>
      <c r="S76" s="312">
        <f>'고용증대 상시근로자수-2017(장애인적용)'!AM76</f>
        <v>0</v>
      </c>
      <c r="T76" s="313">
        <f>'고용증대 상시근로자수-2017(장애인적용)'!AN76</f>
        <v>0</v>
      </c>
      <c r="U76" s="314">
        <f>'고용증대 상시근로자수-2017(장애인적용)'!AP76</f>
        <v>0</v>
      </c>
      <c r="V76" s="312">
        <f>'고용증대 상시근로자수-2017(장애인적용)'!AQ76</f>
        <v>0</v>
      </c>
      <c r="W76" s="313">
        <f>'고용증대 상시근로자수-2017(장애인적용)'!AR76</f>
        <v>0</v>
      </c>
      <c r="X76" s="314">
        <f>'고용증대 상시근로자수-2017(장애인적용)'!AT76</f>
        <v>0</v>
      </c>
      <c r="Y76" s="312">
        <f>'고용증대 상시근로자수-2017(장애인적용)'!AU76</f>
        <v>0</v>
      </c>
      <c r="Z76" s="313">
        <f>'고용증대 상시근로자수-2017(장애인적용)'!AV76</f>
        <v>0</v>
      </c>
      <c r="AA76" s="314">
        <f>'고용증대 상시근로자수-2017(장애인적용)'!AX76</f>
        <v>0</v>
      </c>
      <c r="AB76" s="312">
        <f>'고용증대 상시근로자수-2017(장애인적용)'!AY76</f>
        <v>0</v>
      </c>
      <c r="AC76" s="313">
        <f>'고용증대 상시근로자수-2017(장애인적용)'!AZ76</f>
        <v>0</v>
      </c>
      <c r="AD76" s="314">
        <f>'고용증대 상시근로자수-2017(장애인적용)'!BB76</f>
        <v>0</v>
      </c>
      <c r="AE76" s="312">
        <f>'고용증대 상시근로자수-2017(장애인적용)'!BC76</f>
        <v>0</v>
      </c>
      <c r="AF76" s="313">
        <f>'고용증대 상시근로자수-2017(장애인적용)'!BD76</f>
        <v>0</v>
      </c>
      <c r="AG76" s="314">
        <f>'고용증대 상시근로자수-2017(장애인적용)'!BF76</f>
        <v>0</v>
      </c>
      <c r="AH76" s="312">
        <f>'고용증대 상시근로자수-2017(장애인적용)'!BG76</f>
        <v>0</v>
      </c>
      <c r="AI76" s="313">
        <f>'고용증대 상시근로자수-2017(장애인적용)'!BH76</f>
        <v>0</v>
      </c>
      <c r="AJ76" s="314">
        <f>'고용증대 상시근로자수-2017(장애인적용)'!BJ76</f>
        <v>0</v>
      </c>
      <c r="AK76" s="312">
        <f>'고용증대 상시근로자수-2017(장애인적용)'!BK76</f>
        <v>0</v>
      </c>
      <c r="AL76" s="313">
        <f>'고용증대 상시근로자수-2017(장애인적용)'!BL76</f>
        <v>0</v>
      </c>
      <c r="AM76" s="314">
        <f>'고용증대 상시근로자수-2017(장애인적용)'!BN76</f>
        <v>0</v>
      </c>
      <c r="AN76" s="312">
        <f>'고용증대 상시근로자수-2017(장애인적용)'!BO76</f>
        <v>0</v>
      </c>
      <c r="AO76" s="313">
        <f>'고용증대 상시근로자수-2017(장애인적용)'!BP76</f>
        <v>0</v>
      </c>
      <c r="AP76" s="314">
        <f>'고용증대 상시근로자수-2017(장애인적용)'!BR76</f>
        <v>0</v>
      </c>
      <c r="AQ76" s="335">
        <f t="shared" si="5"/>
        <v>0</v>
      </c>
      <c r="AR76" s="336">
        <f t="shared" si="6"/>
        <v>0</v>
      </c>
      <c r="AS76" s="342">
        <f>'고용증대 상시근로자수-2017(장애인적용)'!CF76</f>
        <v>0</v>
      </c>
      <c r="AT76" s="343">
        <f>'고용증대 상시근로자수-2017(장애인적용)'!CG76</f>
        <v>0</v>
      </c>
      <c r="AU76" s="340">
        <f t="shared" si="7"/>
        <v>0</v>
      </c>
    </row>
    <row r="77" spans="1:47" hidden="1">
      <c r="A77" s="327">
        <f t="shared" si="8"/>
        <v>73</v>
      </c>
      <c r="B77" s="321">
        <f>'고용증대 상시근로자수-2017(장애인적용)'!C77</f>
        <v>0</v>
      </c>
      <c r="C77" s="322" t="str">
        <f>'고용증대 상시근로자수-2017(장애인적용)'!E77</f>
        <v/>
      </c>
      <c r="D77" s="333" t="str">
        <f>IF('고용증대 상시근로자수-2017(장애인적용)'!I77="","",'고용증대 상시근로자수-2017(장애인적용)'!I77)</f>
        <v/>
      </c>
      <c r="E77" s="333" t="str">
        <f>IF('고용증대 상시근로자수-2017(장애인적용)'!J77="","",'고용증대 상시근로자수-2017(장애인적용)'!J77)</f>
        <v/>
      </c>
      <c r="F77" s="323" t="str">
        <f>'고용증대 상시근로자수-2017(장애인적용)'!H77</f>
        <v/>
      </c>
      <c r="G77" s="324">
        <f>'고용증대 상시근로자수-2017(장애인적용)'!W77</f>
        <v>0</v>
      </c>
      <c r="H77" s="313">
        <f>'고용증대 상시근로자수-2017(장애인적용)'!X77</f>
        <v>0</v>
      </c>
      <c r="I77" s="314">
        <f>'고용증대 상시근로자수-2017(장애인적용)'!Z77</f>
        <v>0</v>
      </c>
      <c r="J77" s="312">
        <f>'고용증대 상시근로자수-2017(장애인적용)'!AA77</f>
        <v>0</v>
      </c>
      <c r="K77" s="313">
        <f>'고용증대 상시근로자수-2017(장애인적용)'!AB77</f>
        <v>0</v>
      </c>
      <c r="L77" s="314">
        <f>'고용증대 상시근로자수-2017(장애인적용)'!AD77</f>
        <v>0</v>
      </c>
      <c r="M77" s="312">
        <f>'고용증대 상시근로자수-2017(장애인적용)'!AE77</f>
        <v>0</v>
      </c>
      <c r="N77" s="313">
        <f>'고용증대 상시근로자수-2017(장애인적용)'!AF77</f>
        <v>0</v>
      </c>
      <c r="O77" s="314">
        <f>'고용증대 상시근로자수-2017(장애인적용)'!AH77</f>
        <v>0</v>
      </c>
      <c r="P77" s="312">
        <f>'고용증대 상시근로자수-2017(장애인적용)'!AI77</f>
        <v>0</v>
      </c>
      <c r="Q77" s="313">
        <f>'고용증대 상시근로자수-2017(장애인적용)'!AJ77</f>
        <v>0</v>
      </c>
      <c r="R77" s="314">
        <f>'고용증대 상시근로자수-2017(장애인적용)'!AL77</f>
        <v>0</v>
      </c>
      <c r="S77" s="312">
        <f>'고용증대 상시근로자수-2017(장애인적용)'!AM77</f>
        <v>0</v>
      </c>
      <c r="T77" s="313">
        <f>'고용증대 상시근로자수-2017(장애인적용)'!AN77</f>
        <v>0</v>
      </c>
      <c r="U77" s="314">
        <f>'고용증대 상시근로자수-2017(장애인적용)'!AP77</f>
        <v>0</v>
      </c>
      <c r="V77" s="312">
        <f>'고용증대 상시근로자수-2017(장애인적용)'!AQ77</f>
        <v>0</v>
      </c>
      <c r="W77" s="313">
        <f>'고용증대 상시근로자수-2017(장애인적용)'!AR77</f>
        <v>0</v>
      </c>
      <c r="X77" s="314">
        <f>'고용증대 상시근로자수-2017(장애인적용)'!AT77</f>
        <v>0</v>
      </c>
      <c r="Y77" s="312">
        <f>'고용증대 상시근로자수-2017(장애인적용)'!AU77</f>
        <v>0</v>
      </c>
      <c r="Z77" s="313">
        <f>'고용증대 상시근로자수-2017(장애인적용)'!AV77</f>
        <v>0</v>
      </c>
      <c r="AA77" s="314">
        <f>'고용증대 상시근로자수-2017(장애인적용)'!AX77</f>
        <v>0</v>
      </c>
      <c r="AB77" s="312">
        <f>'고용증대 상시근로자수-2017(장애인적용)'!AY77</f>
        <v>0</v>
      </c>
      <c r="AC77" s="313">
        <f>'고용증대 상시근로자수-2017(장애인적용)'!AZ77</f>
        <v>0</v>
      </c>
      <c r="AD77" s="314">
        <f>'고용증대 상시근로자수-2017(장애인적용)'!BB77</f>
        <v>0</v>
      </c>
      <c r="AE77" s="312">
        <f>'고용증대 상시근로자수-2017(장애인적용)'!BC77</f>
        <v>0</v>
      </c>
      <c r="AF77" s="313">
        <f>'고용증대 상시근로자수-2017(장애인적용)'!BD77</f>
        <v>0</v>
      </c>
      <c r="AG77" s="314">
        <f>'고용증대 상시근로자수-2017(장애인적용)'!BF77</f>
        <v>0</v>
      </c>
      <c r="AH77" s="312">
        <f>'고용증대 상시근로자수-2017(장애인적용)'!BG77</f>
        <v>0</v>
      </c>
      <c r="AI77" s="313">
        <f>'고용증대 상시근로자수-2017(장애인적용)'!BH77</f>
        <v>0</v>
      </c>
      <c r="AJ77" s="314">
        <f>'고용증대 상시근로자수-2017(장애인적용)'!BJ77</f>
        <v>0</v>
      </c>
      <c r="AK77" s="312">
        <f>'고용증대 상시근로자수-2017(장애인적용)'!BK77</f>
        <v>0</v>
      </c>
      <c r="AL77" s="313">
        <f>'고용증대 상시근로자수-2017(장애인적용)'!BL77</f>
        <v>0</v>
      </c>
      <c r="AM77" s="314">
        <f>'고용증대 상시근로자수-2017(장애인적용)'!BN77</f>
        <v>0</v>
      </c>
      <c r="AN77" s="312">
        <f>'고용증대 상시근로자수-2017(장애인적용)'!BO77</f>
        <v>0</v>
      </c>
      <c r="AO77" s="313">
        <f>'고용증대 상시근로자수-2017(장애인적용)'!BP77</f>
        <v>0</v>
      </c>
      <c r="AP77" s="314">
        <f>'고용증대 상시근로자수-2017(장애인적용)'!BR77</f>
        <v>0</v>
      </c>
      <c r="AQ77" s="335">
        <f t="shared" si="5"/>
        <v>0</v>
      </c>
      <c r="AR77" s="336">
        <f t="shared" si="6"/>
        <v>0</v>
      </c>
      <c r="AS77" s="342">
        <f>'고용증대 상시근로자수-2017(장애인적용)'!CF77</f>
        <v>0</v>
      </c>
      <c r="AT77" s="343">
        <f>'고용증대 상시근로자수-2017(장애인적용)'!CG77</f>
        <v>0</v>
      </c>
      <c r="AU77" s="340">
        <f t="shared" si="7"/>
        <v>0</v>
      </c>
    </row>
    <row r="78" spans="1:47" hidden="1">
      <c r="A78" s="327">
        <f t="shared" si="8"/>
        <v>74</v>
      </c>
      <c r="B78" s="321">
        <f>'고용증대 상시근로자수-2017(장애인적용)'!C78</f>
        <v>0</v>
      </c>
      <c r="C78" s="322" t="str">
        <f>'고용증대 상시근로자수-2017(장애인적용)'!E78</f>
        <v/>
      </c>
      <c r="D78" s="333" t="str">
        <f>IF('고용증대 상시근로자수-2017(장애인적용)'!I78="","",'고용증대 상시근로자수-2017(장애인적용)'!I78)</f>
        <v/>
      </c>
      <c r="E78" s="333" t="str">
        <f>IF('고용증대 상시근로자수-2017(장애인적용)'!J78="","",'고용증대 상시근로자수-2017(장애인적용)'!J78)</f>
        <v/>
      </c>
      <c r="F78" s="323" t="str">
        <f>'고용증대 상시근로자수-2017(장애인적용)'!H78</f>
        <v/>
      </c>
      <c r="G78" s="324">
        <f>'고용증대 상시근로자수-2017(장애인적용)'!W78</f>
        <v>0</v>
      </c>
      <c r="H78" s="313">
        <f>'고용증대 상시근로자수-2017(장애인적용)'!X78</f>
        <v>0</v>
      </c>
      <c r="I78" s="314">
        <f>'고용증대 상시근로자수-2017(장애인적용)'!Z78</f>
        <v>0</v>
      </c>
      <c r="J78" s="312">
        <f>'고용증대 상시근로자수-2017(장애인적용)'!AA78</f>
        <v>0</v>
      </c>
      <c r="K78" s="313">
        <f>'고용증대 상시근로자수-2017(장애인적용)'!AB78</f>
        <v>0</v>
      </c>
      <c r="L78" s="314">
        <f>'고용증대 상시근로자수-2017(장애인적용)'!AD78</f>
        <v>0</v>
      </c>
      <c r="M78" s="312">
        <f>'고용증대 상시근로자수-2017(장애인적용)'!AE78</f>
        <v>0</v>
      </c>
      <c r="N78" s="313">
        <f>'고용증대 상시근로자수-2017(장애인적용)'!AF78</f>
        <v>0</v>
      </c>
      <c r="O78" s="314">
        <f>'고용증대 상시근로자수-2017(장애인적용)'!AH78</f>
        <v>0</v>
      </c>
      <c r="P78" s="312">
        <f>'고용증대 상시근로자수-2017(장애인적용)'!AI78</f>
        <v>0</v>
      </c>
      <c r="Q78" s="313">
        <f>'고용증대 상시근로자수-2017(장애인적용)'!AJ78</f>
        <v>0</v>
      </c>
      <c r="R78" s="314">
        <f>'고용증대 상시근로자수-2017(장애인적용)'!AL78</f>
        <v>0</v>
      </c>
      <c r="S78" s="312">
        <f>'고용증대 상시근로자수-2017(장애인적용)'!AM78</f>
        <v>0</v>
      </c>
      <c r="T78" s="313">
        <f>'고용증대 상시근로자수-2017(장애인적용)'!AN78</f>
        <v>0</v>
      </c>
      <c r="U78" s="314">
        <f>'고용증대 상시근로자수-2017(장애인적용)'!AP78</f>
        <v>0</v>
      </c>
      <c r="V78" s="312">
        <f>'고용증대 상시근로자수-2017(장애인적용)'!AQ78</f>
        <v>0</v>
      </c>
      <c r="W78" s="313">
        <f>'고용증대 상시근로자수-2017(장애인적용)'!AR78</f>
        <v>0</v>
      </c>
      <c r="X78" s="314">
        <f>'고용증대 상시근로자수-2017(장애인적용)'!AT78</f>
        <v>0</v>
      </c>
      <c r="Y78" s="312">
        <f>'고용증대 상시근로자수-2017(장애인적용)'!AU78</f>
        <v>0</v>
      </c>
      <c r="Z78" s="313">
        <f>'고용증대 상시근로자수-2017(장애인적용)'!AV78</f>
        <v>0</v>
      </c>
      <c r="AA78" s="314">
        <f>'고용증대 상시근로자수-2017(장애인적용)'!AX78</f>
        <v>0</v>
      </c>
      <c r="AB78" s="312">
        <f>'고용증대 상시근로자수-2017(장애인적용)'!AY78</f>
        <v>0</v>
      </c>
      <c r="AC78" s="313">
        <f>'고용증대 상시근로자수-2017(장애인적용)'!AZ78</f>
        <v>0</v>
      </c>
      <c r="AD78" s="314">
        <f>'고용증대 상시근로자수-2017(장애인적용)'!BB78</f>
        <v>0</v>
      </c>
      <c r="AE78" s="312">
        <f>'고용증대 상시근로자수-2017(장애인적용)'!BC78</f>
        <v>0</v>
      </c>
      <c r="AF78" s="313">
        <f>'고용증대 상시근로자수-2017(장애인적용)'!BD78</f>
        <v>0</v>
      </c>
      <c r="AG78" s="314">
        <f>'고용증대 상시근로자수-2017(장애인적용)'!BF78</f>
        <v>0</v>
      </c>
      <c r="AH78" s="312">
        <f>'고용증대 상시근로자수-2017(장애인적용)'!BG78</f>
        <v>0</v>
      </c>
      <c r="AI78" s="313">
        <f>'고용증대 상시근로자수-2017(장애인적용)'!BH78</f>
        <v>0</v>
      </c>
      <c r="AJ78" s="314">
        <f>'고용증대 상시근로자수-2017(장애인적용)'!BJ78</f>
        <v>0</v>
      </c>
      <c r="AK78" s="312">
        <f>'고용증대 상시근로자수-2017(장애인적용)'!BK78</f>
        <v>0</v>
      </c>
      <c r="AL78" s="313">
        <f>'고용증대 상시근로자수-2017(장애인적용)'!BL78</f>
        <v>0</v>
      </c>
      <c r="AM78" s="314">
        <f>'고용증대 상시근로자수-2017(장애인적용)'!BN78</f>
        <v>0</v>
      </c>
      <c r="AN78" s="312">
        <f>'고용증대 상시근로자수-2017(장애인적용)'!BO78</f>
        <v>0</v>
      </c>
      <c r="AO78" s="313">
        <f>'고용증대 상시근로자수-2017(장애인적용)'!BP78</f>
        <v>0</v>
      </c>
      <c r="AP78" s="314">
        <f>'고용증대 상시근로자수-2017(장애인적용)'!BR78</f>
        <v>0</v>
      </c>
      <c r="AQ78" s="335">
        <f t="shared" si="5"/>
        <v>0</v>
      </c>
      <c r="AR78" s="336">
        <f t="shared" si="6"/>
        <v>0</v>
      </c>
      <c r="AS78" s="342">
        <f>'고용증대 상시근로자수-2017(장애인적용)'!CF78</f>
        <v>0</v>
      </c>
      <c r="AT78" s="343">
        <f>'고용증대 상시근로자수-2017(장애인적용)'!CG78</f>
        <v>0</v>
      </c>
      <c r="AU78" s="340">
        <f t="shared" si="7"/>
        <v>0</v>
      </c>
    </row>
    <row r="79" spans="1:47" hidden="1">
      <c r="A79" s="327">
        <f t="shared" si="8"/>
        <v>75</v>
      </c>
      <c r="B79" s="321">
        <f>'고용증대 상시근로자수-2017(장애인적용)'!C79</f>
        <v>0</v>
      </c>
      <c r="C79" s="322" t="str">
        <f>'고용증대 상시근로자수-2017(장애인적용)'!E79</f>
        <v/>
      </c>
      <c r="D79" s="333" t="str">
        <f>IF('고용증대 상시근로자수-2017(장애인적용)'!I79="","",'고용증대 상시근로자수-2017(장애인적용)'!I79)</f>
        <v/>
      </c>
      <c r="E79" s="333" t="str">
        <f>IF('고용증대 상시근로자수-2017(장애인적용)'!J79="","",'고용증대 상시근로자수-2017(장애인적용)'!J79)</f>
        <v/>
      </c>
      <c r="F79" s="323" t="str">
        <f>'고용증대 상시근로자수-2017(장애인적용)'!H79</f>
        <v/>
      </c>
      <c r="G79" s="324">
        <f>'고용증대 상시근로자수-2017(장애인적용)'!W79</f>
        <v>0</v>
      </c>
      <c r="H79" s="313">
        <f>'고용증대 상시근로자수-2017(장애인적용)'!X79</f>
        <v>0</v>
      </c>
      <c r="I79" s="314">
        <f>'고용증대 상시근로자수-2017(장애인적용)'!Z79</f>
        <v>0</v>
      </c>
      <c r="J79" s="312">
        <f>'고용증대 상시근로자수-2017(장애인적용)'!AA79</f>
        <v>0</v>
      </c>
      <c r="K79" s="313">
        <f>'고용증대 상시근로자수-2017(장애인적용)'!AB79</f>
        <v>0</v>
      </c>
      <c r="L79" s="314">
        <f>'고용증대 상시근로자수-2017(장애인적용)'!AD79</f>
        <v>0</v>
      </c>
      <c r="M79" s="312">
        <f>'고용증대 상시근로자수-2017(장애인적용)'!AE79</f>
        <v>0</v>
      </c>
      <c r="N79" s="313">
        <f>'고용증대 상시근로자수-2017(장애인적용)'!AF79</f>
        <v>0</v>
      </c>
      <c r="O79" s="314">
        <f>'고용증대 상시근로자수-2017(장애인적용)'!AH79</f>
        <v>0</v>
      </c>
      <c r="P79" s="312">
        <f>'고용증대 상시근로자수-2017(장애인적용)'!AI79</f>
        <v>0</v>
      </c>
      <c r="Q79" s="313">
        <f>'고용증대 상시근로자수-2017(장애인적용)'!AJ79</f>
        <v>0</v>
      </c>
      <c r="R79" s="314">
        <f>'고용증대 상시근로자수-2017(장애인적용)'!AL79</f>
        <v>0</v>
      </c>
      <c r="S79" s="312">
        <f>'고용증대 상시근로자수-2017(장애인적용)'!AM79</f>
        <v>0</v>
      </c>
      <c r="T79" s="313">
        <f>'고용증대 상시근로자수-2017(장애인적용)'!AN79</f>
        <v>0</v>
      </c>
      <c r="U79" s="314">
        <f>'고용증대 상시근로자수-2017(장애인적용)'!AP79</f>
        <v>0</v>
      </c>
      <c r="V79" s="312">
        <f>'고용증대 상시근로자수-2017(장애인적용)'!AQ79</f>
        <v>0</v>
      </c>
      <c r="W79" s="313">
        <f>'고용증대 상시근로자수-2017(장애인적용)'!AR79</f>
        <v>0</v>
      </c>
      <c r="X79" s="314">
        <f>'고용증대 상시근로자수-2017(장애인적용)'!AT79</f>
        <v>0</v>
      </c>
      <c r="Y79" s="312">
        <f>'고용증대 상시근로자수-2017(장애인적용)'!AU79</f>
        <v>0</v>
      </c>
      <c r="Z79" s="313">
        <f>'고용증대 상시근로자수-2017(장애인적용)'!AV79</f>
        <v>0</v>
      </c>
      <c r="AA79" s="314">
        <f>'고용증대 상시근로자수-2017(장애인적용)'!AX79</f>
        <v>0</v>
      </c>
      <c r="AB79" s="312">
        <f>'고용증대 상시근로자수-2017(장애인적용)'!AY79</f>
        <v>0</v>
      </c>
      <c r="AC79" s="313">
        <f>'고용증대 상시근로자수-2017(장애인적용)'!AZ79</f>
        <v>0</v>
      </c>
      <c r="AD79" s="314">
        <f>'고용증대 상시근로자수-2017(장애인적용)'!BB79</f>
        <v>0</v>
      </c>
      <c r="AE79" s="312">
        <f>'고용증대 상시근로자수-2017(장애인적용)'!BC79</f>
        <v>0</v>
      </c>
      <c r="AF79" s="313">
        <f>'고용증대 상시근로자수-2017(장애인적용)'!BD79</f>
        <v>0</v>
      </c>
      <c r="AG79" s="314">
        <f>'고용증대 상시근로자수-2017(장애인적용)'!BF79</f>
        <v>0</v>
      </c>
      <c r="AH79" s="312">
        <f>'고용증대 상시근로자수-2017(장애인적용)'!BG79</f>
        <v>0</v>
      </c>
      <c r="AI79" s="313">
        <f>'고용증대 상시근로자수-2017(장애인적용)'!BH79</f>
        <v>0</v>
      </c>
      <c r="AJ79" s="314">
        <f>'고용증대 상시근로자수-2017(장애인적용)'!BJ79</f>
        <v>0</v>
      </c>
      <c r="AK79" s="312">
        <f>'고용증대 상시근로자수-2017(장애인적용)'!BK79</f>
        <v>0</v>
      </c>
      <c r="AL79" s="313">
        <f>'고용증대 상시근로자수-2017(장애인적용)'!BL79</f>
        <v>0</v>
      </c>
      <c r="AM79" s="314">
        <f>'고용증대 상시근로자수-2017(장애인적용)'!BN79</f>
        <v>0</v>
      </c>
      <c r="AN79" s="312">
        <f>'고용증대 상시근로자수-2017(장애인적용)'!BO79</f>
        <v>0</v>
      </c>
      <c r="AO79" s="313">
        <f>'고용증대 상시근로자수-2017(장애인적용)'!BP79</f>
        <v>0</v>
      </c>
      <c r="AP79" s="314">
        <f>'고용증대 상시근로자수-2017(장애인적용)'!BR79</f>
        <v>0</v>
      </c>
      <c r="AQ79" s="335">
        <f t="shared" si="5"/>
        <v>0</v>
      </c>
      <c r="AR79" s="336">
        <f t="shared" si="6"/>
        <v>0</v>
      </c>
      <c r="AS79" s="342">
        <f>'고용증대 상시근로자수-2017(장애인적용)'!CF79</f>
        <v>0</v>
      </c>
      <c r="AT79" s="343">
        <f>'고용증대 상시근로자수-2017(장애인적용)'!CG79</f>
        <v>0</v>
      </c>
      <c r="AU79" s="340">
        <f t="shared" si="7"/>
        <v>0</v>
      </c>
    </row>
    <row r="80" spans="1:47" hidden="1">
      <c r="A80" s="327">
        <f t="shared" si="8"/>
        <v>76</v>
      </c>
      <c r="B80" s="321">
        <f>'고용증대 상시근로자수-2017(장애인적용)'!C80</f>
        <v>0</v>
      </c>
      <c r="C80" s="322" t="str">
        <f>'고용증대 상시근로자수-2017(장애인적용)'!E80</f>
        <v/>
      </c>
      <c r="D80" s="333" t="str">
        <f>IF('고용증대 상시근로자수-2017(장애인적용)'!I80="","",'고용증대 상시근로자수-2017(장애인적용)'!I80)</f>
        <v/>
      </c>
      <c r="E80" s="333" t="str">
        <f>IF('고용증대 상시근로자수-2017(장애인적용)'!J80="","",'고용증대 상시근로자수-2017(장애인적용)'!J80)</f>
        <v/>
      </c>
      <c r="F80" s="323" t="str">
        <f>'고용증대 상시근로자수-2017(장애인적용)'!H80</f>
        <v/>
      </c>
      <c r="G80" s="324">
        <f>'고용증대 상시근로자수-2017(장애인적용)'!W80</f>
        <v>0</v>
      </c>
      <c r="H80" s="313">
        <f>'고용증대 상시근로자수-2017(장애인적용)'!X80</f>
        <v>0</v>
      </c>
      <c r="I80" s="314">
        <f>'고용증대 상시근로자수-2017(장애인적용)'!Z80</f>
        <v>0</v>
      </c>
      <c r="J80" s="312">
        <f>'고용증대 상시근로자수-2017(장애인적용)'!AA80</f>
        <v>0</v>
      </c>
      <c r="K80" s="313">
        <f>'고용증대 상시근로자수-2017(장애인적용)'!AB80</f>
        <v>0</v>
      </c>
      <c r="L80" s="314">
        <f>'고용증대 상시근로자수-2017(장애인적용)'!AD80</f>
        <v>0</v>
      </c>
      <c r="M80" s="312">
        <f>'고용증대 상시근로자수-2017(장애인적용)'!AE80</f>
        <v>0</v>
      </c>
      <c r="N80" s="313">
        <f>'고용증대 상시근로자수-2017(장애인적용)'!AF80</f>
        <v>0</v>
      </c>
      <c r="O80" s="314">
        <f>'고용증대 상시근로자수-2017(장애인적용)'!AH80</f>
        <v>0</v>
      </c>
      <c r="P80" s="312">
        <f>'고용증대 상시근로자수-2017(장애인적용)'!AI80</f>
        <v>0</v>
      </c>
      <c r="Q80" s="313">
        <f>'고용증대 상시근로자수-2017(장애인적용)'!AJ80</f>
        <v>0</v>
      </c>
      <c r="R80" s="314">
        <f>'고용증대 상시근로자수-2017(장애인적용)'!AL80</f>
        <v>0</v>
      </c>
      <c r="S80" s="312">
        <f>'고용증대 상시근로자수-2017(장애인적용)'!AM80</f>
        <v>0</v>
      </c>
      <c r="T80" s="313">
        <f>'고용증대 상시근로자수-2017(장애인적용)'!AN80</f>
        <v>0</v>
      </c>
      <c r="U80" s="314">
        <f>'고용증대 상시근로자수-2017(장애인적용)'!AP80</f>
        <v>0</v>
      </c>
      <c r="V80" s="312">
        <f>'고용증대 상시근로자수-2017(장애인적용)'!AQ80</f>
        <v>0</v>
      </c>
      <c r="W80" s="313">
        <f>'고용증대 상시근로자수-2017(장애인적용)'!AR80</f>
        <v>0</v>
      </c>
      <c r="X80" s="314">
        <f>'고용증대 상시근로자수-2017(장애인적용)'!AT80</f>
        <v>0</v>
      </c>
      <c r="Y80" s="312">
        <f>'고용증대 상시근로자수-2017(장애인적용)'!AU80</f>
        <v>0</v>
      </c>
      <c r="Z80" s="313">
        <f>'고용증대 상시근로자수-2017(장애인적용)'!AV80</f>
        <v>0</v>
      </c>
      <c r="AA80" s="314">
        <f>'고용증대 상시근로자수-2017(장애인적용)'!AX80</f>
        <v>0</v>
      </c>
      <c r="AB80" s="312">
        <f>'고용증대 상시근로자수-2017(장애인적용)'!AY80</f>
        <v>0</v>
      </c>
      <c r="AC80" s="313">
        <f>'고용증대 상시근로자수-2017(장애인적용)'!AZ80</f>
        <v>0</v>
      </c>
      <c r="AD80" s="314">
        <f>'고용증대 상시근로자수-2017(장애인적용)'!BB80</f>
        <v>0</v>
      </c>
      <c r="AE80" s="312">
        <f>'고용증대 상시근로자수-2017(장애인적용)'!BC80</f>
        <v>0</v>
      </c>
      <c r="AF80" s="313">
        <f>'고용증대 상시근로자수-2017(장애인적용)'!BD80</f>
        <v>0</v>
      </c>
      <c r="AG80" s="314">
        <f>'고용증대 상시근로자수-2017(장애인적용)'!BF80</f>
        <v>0</v>
      </c>
      <c r="AH80" s="312">
        <f>'고용증대 상시근로자수-2017(장애인적용)'!BG80</f>
        <v>0</v>
      </c>
      <c r="AI80" s="313">
        <f>'고용증대 상시근로자수-2017(장애인적용)'!BH80</f>
        <v>0</v>
      </c>
      <c r="AJ80" s="314">
        <f>'고용증대 상시근로자수-2017(장애인적용)'!BJ80</f>
        <v>0</v>
      </c>
      <c r="AK80" s="312">
        <f>'고용증대 상시근로자수-2017(장애인적용)'!BK80</f>
        <v>0</v>
      </c>
      <c r="AL80" s="313">
        <f>'고용증대 상시근로자수-2017(장애인적용)'!BL80</f>
        <v>0</v>
      </c>
      <c r="AM80" s="314">
        <f>'고용증대 상시근로자수-2017(장애인적용)'!BN80</f>
        <v>0</v>
      </c>
      <c r="AN80" s="312">
        <f>'고용증대 상시근로자수-2017(장애인적용)'!BO80</f>
        <v>0</v>
      </c>
      <c r="AO80" s="313">
        <f>'고용증대 상시근로자수-2017(장애인적용)'!BP80</f>
        <v>0</v>
      </c>
      <c r="AP80" s="314">
        <f>'고용증대 상시근로자수-2017(장애인적용)'!BR80</f>
        <v>0</v>
      </c>
      <c r="AQ80" s="335">
        <f t="shared" si="5"/>
        <v>0</v>
      </c>
      <c r="AR80" s="336">
        <f t="shared" si="6"/>
        <v>0</v>
      </c>
      <c r="AS80" s="342">
        <f>'고용증대 상시근로자수-2017(장애인적용)'!CF80</f>
        <v>0</v>
      </c>
      <c r="AT80" s="343">
        <f>'고용증대 상시근로자수-2017(장애인적용)'!CG80</f>
        <v>0</v>
      </c>
      <c r="AU80" s="340">
        <f t="shared" si="7"/>
        <v>0</v>
      </c>
    </row>
    <row r="81" spans="1:47" hidden="1">
      <c r="A81" s="327">
        <f t="shared" si="8"/>
        <v>77</v>
      </c>
      <c r="B81" s="321">
        <f>'고용증대 상시근로자수-2017(장애인적용)'!C81</f>
        <v>0</v>
      </c>
      <c r="C81" s="322" t="str">
        <f>'고용증대 상시근로자수-2017(장애인적용)'!E81</f>
        <v/>
      </c>
      <c r="D81" s="333" t="str">
        <f>IF('고용증대 상시근로자수-2017(장애인적용)'!I81="","",'고용증대 상시근로자수-2017(장애인적용)'!I81)</f>
        <v/>
      </c>
      <c r="E81" s="333" t="str">
        <f>IF('고용증대 상시근로자수-2017(장애인적용)'!J81="","",'고용증대 상시근로자수-2017(장애인적용)'!J81)</f>
        <v/>
      </c>
      <c r="F81" s="323" t="str">
        <f>'고용증대 상시근로자수-2017(장애인적용)'!H81</f>
        <v/>
      </c>
      <c r="G81" s="324">
        <f>'고용증대 상시근로자수-2017(장애인적용)'!W81</f>
        <v>0</v>
      </c>
      <c r="H81" s="313">
        <f>'고용증대 상시근로자수-2017(장애인적용)'!X81</f>
        <v>0</v>
      </c>
      <c r="I81" s="314">
        <f>'고용증대 상시근로자수-2017(장애인적용)'!Z81</f>
        <v>0</v>
      </c>
      <c r="J81" s="312">
        <f>'고용증대 상시근로자수-2017(장애인적용)'!AA81</f>
        <v>0</v>
      </c>
      <c r="K81" s="313">
        <f>'고용증대 상시근로자수-2017(장애인적용)'!AB81</f>
        <v>0</v>
      </c>
      <c r="L81" s="314">
        <f>'고용증대 상시근로자수-2017(장애인적용)'!AD81</f>
        <v>0</v>
      </c>
      <c r="M81" s="312">
        <f>'고용증대 상시근로자수-2017(장애인적용)'!AE81</f>
        <v>0</v>
      </c>
      <c r="N81" s="313">
        <f>'고용증대 상시근로자수-2017(장애인적용)'!AF81</f>
        <v>0</v>
      </c>
      <c r="O81" s="314">
        <f>'고용증대 상시근로자수-2017(장애인적용)'!AH81</f>
        <v>0</v>
      </c>
      <c r="P81" s="312">
        <f>'고용증대 상시근로자수-2017(장애인적용)'!AI81</f>
        <v>0</v>
      </c>
      <c r="Q81" s="313">
        <f>'고용증대 상시근로자수-2017(장애인적용)'!AJ81</f>
        <v>0</v>
      </c>
      <c r="R81" s="314">
        <f>'고용증대 상시근로자수-2017(장애인적용)'!AL81</f>
        <v>0</v>
      </c>
      <c r="S81" s="312">
        <f>'고용증대 상시근로자수-2017(장애인적용)'!AM81</f>
        <v>0</v>
      </c>
      <c r="T81" s="313">
        <f>'고용증대 상시근로자수-2017(장애인적용)'!AN81</f>
        <v>0</v>
      </c>
      <c r="U81" s="314">
        <f>'고용증대 상시근로자수-2017(장애인적용)'!AP81</f>
        <v>0</v>
      </c>
      <c r="V81" s="312">
        <f>'고용증대 상시근로자수-2017(장애인적용)'!AQ81</f>
        <v>0</v>
      </c>
      <c r="W81" s="313">
        <f>'고용증대 상시근로자수-2017(장애인적용)'!AR81</f>
        <v>0</v>
      </c>
      <c r="X81" s="314">
        <f>'고용증대 상시근로자수-2017(장애인적용)'!AT81</f>
        <v>0</v>
      </c>
      <c r="Y81" s="312">
        <f>'고용증대 상시근로자수-2017(장애인적용)'!AU81</f>
        <v>0</v>
      </c>
      <c r="Z81" s="313">
        <f>'고용증대 상시근로자수-2017(장애인적용)'!AV81</f>
        <v>0</v>
      </c>
      <c r="AA81" s="314">
        <f>'고용증대 상시근로자수-2017(장애인적용)'!AX81</f>
        <v>0</v>
      </c>
      <c r="AB81" s="312">
        <f>'고용증대 상시근로자수-2017(장애인적용)'!AY81</f>
        <v>0</v>
      </c>
      <c r="AC81" s="313">
        <f>'고용증대 상시근로자수-2017(장애인적용)'!AZ81</f>
        <v>0</v>
      </c>
      <c r="AD81" s="314">
        <f>'고용증대 상시근로자수-2017(장애인적용)'!BB81</f>
        <v>0</v>
      </c>
      <c r="AE81" s="312">
        <f>'고용증대 상시근로자수-2017(장애인적용)'!BC81</f>
        <v>0</v>
      </c>
      <c r="AF81" s="313">
        <f>'고용증대 상시근로자수-2017(장애인적용)'!BD81</f>
        <v>0</v>
      </c>
      <c r="AG81" s="314">
        <f>'고용증대 상시근로자수-2017(장애인적용)'!BF81</f>
        <v>0</v>
      </c>
      <c r="AH81" s="312">
        <f>'고용증대 상시근로자수-2017(장애인적용)'!BG81</f>
        <v>0</v>
      </c>
      <c r="AI81" s="313">
        <f>'고용증대 상시근로자수-2017(장애인적용)'!BH81</f>
        <v>0</v>
      </c>
      <c r="AJ81" s="314">
        <f>'고용증대 상시근로자수-2017(장애인적용)'!BJ81</f>
        <v>0</v>
      </c>
      <c r="AK81" s="312">
        <f>'고용증대 상시근로자수-2017(장애인적용)'!BK81</f>
        <v>0</v>
      </c>
      <c r="AL81" s="313">
        <f>'고용증대 상시근로자수-2017(장애인적용)'!BL81</f>
        <v>0</v>
      </c>
      <c r="AM81" s="314">
        <f>'고용증대 상시근로자수-2017(장애인적용)'!BN81</f>
        <v>0</v>
      </c>
      <c r="AN81" s="312">
        <f>'고용증대 상시근로자수-2017(장애인적용)'!BO81</f>
        <v>0</v>
      </c>
      <c r="AO81" s="313">
        <f>'고용증대 상시근로자수-2017(장애인적용)'!BP81</f>
        <v>0</v>
      </c>
      <c r="AP81" s="314">
        <f>'고용증대 상시근로자수-2017(장애인적용)'!BR81</f>
        <v>0</v>
      </c>
      <c r="AQ81" s="335">
        <f t="shared" si="5"/>
        <v>0</v>
      </c>
      <c r="AR81" s="336">
        <f t="shared" si="6"/>
        <v>0</v>
      </c>
      <c r="AS81" s="342">
        <f>'고용증대 상시근로자수-2017(장애인적용)'!CF81</f>
        <v>0</v>
      </c>
      <c r="AT81" s="343">
        <f>'고용증대 상시근로자수-2017(장애인적용)'!CG81</f>
        <v>0</v>
      </c>
      <c r="AU81" s="340">
        <f t="shared" si="7"/>
        <v>0</v>
      </c>
    </row>
    <row r="82" spans="1:47" hidden="1">
      <c r="A82" s="327">
        <f t="shared" si="8"/>
        <v>78</v>
      </c>
      <c r="B82" s="321">
        <f>'고용증대 상시근로자수-2017(장애인적용)'!C82</f>
        <v>0</v>
      </c>
      <c r="C82" s="322" t="str">
        <f>'고용증대 상시근로자수-2017(장애인적용)'!E82</f>
        <v/>
      </c>
      <c r="D82" s="333" t="str">
        <f>IF('고용증대 상시근로자수-2017(장애인적용)'!I82="","",'고용증대 상시근로자수-2017(장애인적용)'!I82)</f>
        <v/>
      </c>
      <c r="E82" s="333" t="str">
        <f>IF('고용증대 상시근로자수-2017(장애인적용)'!J82="","",'고용증대 상시근로자수-2017(장애인적용)'!J82)</f>
        <v/>
      </c>
      <c r="F82" s="323" t="str">
        <f>'고용증대 상시근로자수-2017(장애인적용)'!H82</f>
        <v/>
      </c>
      <c r="G82" s="324">
        <f>'고용증대 상시근로자수-2017(장애인적용)'!W82</f>
        <v>0</v>
      </c>
      <c r="H82" s="313">
        <f>'고용증대 상시근로자수-2017(장애인적용)'!X82</f>
        <v>0</v>
      </c>
      <c r="I82" s="314">
        <f>'고용증대 상시근로자수-2017(장애인적용)'!Z82</f>
        <v>0</v>
      </c>
      <c r="J82" s="312">
        <f>'고용증대 상시근로자수-2017(장애인적용)'!AA82</f>
        <v>0</v>
      </c>
      <c r="K82" s="313">
        <f>'고용증대 상시근로자수-2017(장애인적용)'!AB82</f>
        <v>0</v>
      </c>
      <c r="L82" s="314">
        <f>'고용증대 상시근로자수-2017(장애인적용)'!AD82</f>
        <v>0</v>
      </c>
      <c r="M82" s="312">
        <f>'고용증대 상시근로자수-2017(장애인적용)'!AE82</f>
        <v>0</v>
      </c>
      <c r="N82" s="313">
        <f>'고용증대 상시근로자수-2017(장애인적용)'!AF82</f>
        <v>0</v>
      </c>
      <c r="O82" s="314">
        <f>'고용증대 상시근로자수-2017(장애인적용)'!AH82</f>
        <v>0</v>
      </c>
      <c r="P82" s="312">
        <f>'고용증대 상시근로자수-2017(장애인적용)'!AI82</f>
        <v>0</v>
      </c>
      <c r="Q82" s="313">
        <f>'고용증대 상시근로자수-2017(장애인적용)'!AJ82</f>
        <v>0</v>
      </c>
      <c r="R82" s="314">
        <f>'고용증대 상시근로자수-2017(장애인적용)'!AL82</f>
        <v>0</v>
      </c>
      <c r="S82" s="312">
        <f>'고용증대 상시근로자수-2017(장애인적용)'!AM82</f>
        <v>0</v>
      </c>
      <c r="T82" s="313">
        <f>'고용증대 상시근로자수-2017(장애인적용)'!AN82</f>
        <v>0</v>
      </c>
      <c r="U82" s="314">
        <f>'고용증대 상시근로자수-2017(장애인적용)'!AP82</f>
        <v>0</v>
      </c>
      <c r="V82" s="312">
        <f>'고용증대 상시근로자수-2017(장애인적용)'!AQ82</f>
        <v>0</v>
      </c>
      <c r="W82" s="313">
        <f>'고용증대 상시근로자수-2017(장애인적용)'!AR82</f>
        <v>0</v>
      </c>
      <c r="X82" s="314">
        <f>'고용증대 상시근로자수-2017(장애인적용)'!AT82</f>
        <v>0</v>
      </c>
      <c r="Y82" s="312">
        <f>'고용증대 상시근로자수-2017(장애인적용)'!AU82</f>
        <v>0</v>
      </c>
      <c r="Z82" s="313">
        <f>'고용증대 상시근로자수-2017(장애인적용)'!AV82</f>
        <v>0</v>
      </c>
      <c r="AA82" s="314">
        <f>'고용증대 상시근로자수-2017(장애인적용)'!AX82</f>
        <v>0</v>
      </c>
      <c r="AB82" s="312">
        <f>'고용증대 상시근로자수-2017(장애인적용)'!AY82</f>
        <v>0</v>
      </c>
      <c r="AC82" s="313">
        <f>'고용증대 상시근로자수-2017(장애인적용)'!AZ82</f>
        <v>0</v>
      </c>
      <c r="AD82" s="314">
        <f>'고용증대 상시근로자수-2017(장애인적용)'!BB82</f>
        <v>0</v>
      </c>
      <c r="AE82" s="312">
        <f>'고용증대 상시근로자수-2017(장애인적용)'!BC82</f>
        <v>0</v>
      </c>
      <c r="AF82" s="313">
        <f>'고용증대 상시근로자수-2017(장애인적용)'!BD82</f>
        <v>0</v>
      </c>
      <c r="AG82" s="314">
        <f>'고용증대 상시근로자수-2017(장애인적용)'!BF82</f>
        <v>0</v>
      </c>
      <c r="AH82" s="312">
        <f>'고용증대 상시근로자수-2017(장애인적용)'!BG82</f>
        <v>0</v>
      </c>
      <c r="AI82" s="313">
        <f>'고용증대 상시근로자수-2017(장애인적용)'!BH82</f>
        <v>0</v>
      </c>
      <c r="AJ82" s="314">
        <f>'고용증대 상시근로자수-2017(장애인적용)'!BJ82</f>
        <v>0</v>
      </c>
      <c r="AK82" s="312">
        <f>'고용증대 상시근로자수-2017(장애인적용)'!BK82</f>
        <v>0</v>
      </c>
      <c r="AL82" s="313">
        <f>'고용증대 상시근로자수-2017(장애인적용)'!BL82</f>
        <v>0</v>
      </c>
      <c r="AM82" s="314">
        <f>'고용증대 상시근로자수-2017(장애인적용)'!BN82</f>
        <v>0</v>
      </c>
      <c r="AN82" s="312">
        <f>'고용증대 상시근로자수-2017(장애인적용)'!BO82</f>
        <v>0</v>
      </c>
      <c r="AO82" s="313">
        <f>'고용증대 상시근로자수-2017(장애인적용)'!BP82</f>
        <v>0</v>
      </c>
      <c r="AP82" s="314">
        <f>'고용증대 상시근로자수-2017(장애인적용)'!BR82</f>
        <v>0</v>
      </c>
      <c r="AQ82" s="335">
        <f t="shared" si="5"/>
        <v>0</v>
      </c>
      <c r="AR82" s="336">
        <f t="shared" si="6"/>
        <v>0</v>
      </c>
      <c r="AS82" s="342">
        <f>'고용증대 상시근로자수-2017(장애인적용)'!CF82</f>
        <v>0</v>
      </c>
      <c r="AT82" s="343">
        <f>'고용증대 상시근로자수-2017(장애인적용)'!CG82</f>
        <v>0</v>
      </c>
      <c r="AU82" s="340">
        <f t="shared" si="7"/>
        <v>0</v>
      </c>
    </row>
    <row r="83" spans="1:47" hidden="1">
      <c r="A83" s="327">
        <f t="shared" si="8"/>
        <v>79</v>
      </c>
      <c r="B83" s="321">
        <f>'고용증대 상시근로자수-2017(장애인적용)'!C83</f>
        <v>0</v>
      </c>
      <c r="C83" s="322" t="str">
        <f>'고용증대 상시근로자수-2017(장애인적용)'!E83</f>
        <v/>
      </c>
      <c r="D83" s="333" t="str">
        <f>IF('고용증대 상시근로자수-2017(장애인적용)'!I83="","",'고용증대 상시근로자수-2017(장애인적용)'!I83)</f>
        <v/>
      </c>
      <c r="E83" s="333" t="str">
        <f>IF('고용증대 상시근로자수-2017(장애인적용)'!J83="","",'고용증대 상시근로자수-2017(장애인적용)'!J83)</f>
        <v/>
      </c>
      <c r="F83" s="323" t="str">
        <f>'고용증대 상시근로자수-2017(장애인적용)'!H83</f>
        <v/>
      </c>
      <c r="G83" s="324">
        <f>'고용증대 상시근로자수-2017(장애인적용)'!W83</f>
        <v>0</v>
      </c>
      <c r="H83" s="313">
        <f>'고용증대 상시근로자수-2017(장애인적용)'!X83</f>
        <v>0</v>
      </c>
      <c r="I83" s="314">
        <f>'고용증대 상시근로자수-2017(장애인적용)'!Z83</f>
        <v>0</v>
      </c>
      <c r="J83" s="312">
        <f>'고용증대 상시근로자수-2017(장애인적용)'!AA83</f>
        <v>0</v>
      </c>
      <c r="K83" s="313">
        <f>'고용증대 상시근로자수-2017(장애인적용)'!AB83</f>
        <v>0</v>
      </c>
      <c r="L83" s="314">
        <f>'고용증대 상시근로자수-2017(장애인적용)'!AD83</f>
        <v>0</v>
      </c>
      <c r="M83" s="312">
        <f>'고용증대 상시근로자수-2017(장애인적용)'!AE83</f>
        <v>0</v>
      </c>
      <c r="N83" s="313">
        <f>'고용증대 상시근로자수-2017(장애인적용)'!AF83</f>
        <v>0</v>
      </c>
      <c r="O83" s="314">
        <f>'고용증대 상시근로자수-2017(장애인적용)'!AH83</f>
        <v>0</v>
      </c>
      <c r="P83" s="312">
        <f>'고용증대 상시근로자수-2017(장애인적용)'!AI83</f>
        <v>0</v>
      </c>
      <c r="Q83" s="313">
        <f>'고용증대 상시근로자수-2017(장애인적용)'!AJ83</f>
        <v>0</v>
      </c>
      <c r="R83" s="314">
        <f>'고용증대 상시근로자수-2017(장애인적용)'!AL83</f>
        <v>0</v>
      </c>
      <c r="S83" s="312">
        <f>'고용증대 상시근로자수-2017(장애인적용)'!AM83</f>
        <v>0</v>
      </c>
      <c r="T83" s="313">
        <f>'고용증대 상시근로자수-2017(장애인적용)'!AN83</f>
        <v>0</v>
      </c>
      <c r="U83" s="314">
        <f>'고용증대 상시근로자수-2017(장애인적용)'!AP83</f>
        <v>0</v>
      </c>
      <c r="V83" s="312">
        <f>'고용증대 상시근로자수-2017(장애인적용)'!AQ83</f>
        <v>0</v>
      </c>
      <c r="W83" s="313">
        <f>'고용증대 상시근로자수-2017(장애인적용)'!AR83</f>
        <v>0</v>
      </c>
      <c r="X83" s="314">
        <f>'고용증대 상시근로자수-2017(장애인적용)'!AT83</f>
        <v>0</v>
      </c>
      <c r="Y83" s="312">
        <f>'고용증대 상시근로자수-2017(장애인적용)'!AU83</f>
        <v>0</v>
      </c>
      <c r="Z83" s="313">
        <f>'고용증대 상시근로자수-2017(장애인적용)'!AV83</f>
        <v>0</v>
      </c>
      <c r="AA83" s="314">
        <f>'고용증대 상시근로자수-2017(장애인적용)'!AX83</f>
        <v>0</v>
      </c>
      <c r="AB83" s="312">
        <f>'고용증대 상시근로자수-2017(장애인적용)'!AY83</f>
        <v>0</v>
      </c>
      <c r="AC83" s="313">
        <f>'고용증대 상시근로자수-2017(장애인적용)'!AZ83</f>
        <v>0</v>
      </c>
      <c r="AD83" s="314">
        <f>'고용증대 상시근로자수-2017(장애인적용)'!BB83</f>
        <v>0</v>
      </c>
      <c r="AE83" s="312">
        <f>'고용증대 상시근로자수-2017(장애인적용)'!BC83</f>
        <v>0</v>
      </c>
      <c r="AF83" s="313">
        <f>'고용증대 상시근로자수-2017(장애인적용)'!BD83</f>
        <v>0</v>
      </c>
      <c r="AG83" s="314">
        <f>'고용증대 상시근로자수-2017(장애인적용)'!BF83</f>
        <v>0</v>
      </c>
      <c r="AH83" s="312">
        <f>'고용증대 상시근로자수-2017(장애인적용)'!BG83</f>
        <v>0</v>
      </c>
      <c r="AI83" s="313">
        <f>'고용증대 상시근로자수-2017(장애인적용)'!BH83</f>
        <v>0</v>
      </c>
      <c r="AJ83" s="314">
        <f>'고용증대 상시근로자수-2017(장애인적용)'!BJ83</f>
        <v>0</v>
      </c>
      <c r="AK83" s="312">
        <f>'고용증대 상시근로자수-2017(장애인적용)'!BK83</f>
        <v>0</v>
      </c>
      <c r="AL83" s="313">
        <f>'고용증대 상시근로자수-2017(장애인적용)'!BL83</f>
        <v>0</v>
      </c>
      <c r="AM83" s="314">
        <f>'고용증대 상시근로자수-2017(장애인적용)'!BN83</f>
        <v>0</v>
      </c>
      <c r="AN83" s="312">
        <f>'고용증대 상시근로자수-2017(장애인적용)'!BO83</f>
        <v>0</v>
      </c>
      <c r="AO83" s="313">
        <f>'고용증대 상시근로자수-2017(장애인적용)'!BP83</f>
        <v>0</v>
      </c>
      <c r="AP83" s="314">
        <f>'고용증대 상시근로자수-2017(장애인적용)'!BR83</f>
        <v>0</v>
      </c>
      <c r="AQ83" s="335">
        <f t="shared" si="5"/>
        <v>0</v>
      </c>
      <c r="AR83" s="336">
        <f t="shared" si="6"/>
        <v>0</v>
      </c>
      <c r="AS83" s="342">
        <f>'고용증대 상시근로자수-2017(장애인적용)'!CF83</f>
        <v>0</v>
      </c>
      <c r="AT83" s="343">
        <f>'고용증대 상시근로자수-2017(장애인적용)'!CG83</f>
        <v>0</v>
      </c>
      <c r="AU83" s="340">
        <f t="shared" si="7"/>
        <v>0</v>
      </c>
    </row>
    <row r="84" spans="1:47" hidden="1">
      <c r="A84" s="327">
        <f t="shared" si="8"/>
        <v>80</v>
      </c>
      <c r="B84" s="321">
        <f>'고용증대 상시근로자수-2017(장애인적용)'!C84</f>
        <v>0</v>
      </c>
      <c r="C84" s="322" t="str">
        <f>'고용증대 상시근로자수-2017(장애인적용)'!E84</f>
        <v/>
      </c>
      <c r="D84" s="333" t="str">
        <f>IF('고용증대 상시근로자수-2017(장애인적용)'!I84="","",'고용증대 상시근로자수-2017(장애인적용)'!I84)</f>
        <v/>
      </c>
      <c r="E84" s="333" t="str">
        <f>IF('고용증대 상시근로자수-2017(장애인적용)'!J84="","",'고용증대 상시근로자수-2017(장애인적용)'!J84)</f>
        <v/>
      </c>
      <c r="F84" s="323" t="str">
        <f>'고용증대 상시근로자수-2017(장애인적용)'!H84</f>
        <v/>
      </c>
      <c r="G84" s="324">
        <f>'고용증대 상시근로자수-2017(장애인적용)'!W84</f>
        <v>0</v>
      </c>
      <c r="H84" s="313">
        <f>'고용증대 상시근로자수-2017(장애인적용)'!X84</f>
        <v>0</v>
      </c>
      <c r="I84" s="314">
        <f>'고용증대 상시근로자수-2017(장애인적용)'!Z84</f>
        <v>0</v>
      </c>
      <c r="J84" s="312">
        <f>'고용증대 상시근로자수-2017(장애인적용)'!AA84</f>
        <v>0</v>
      </c>
      <c r="K84" s="313">
        <f>'고용증대 상시근로자수-2017(장애인적용)'!AB84</f>
        <v>0</v>
      </c>
      <c r="L84" s="314">
        <f>'고용증대 상시근로자수-2017(장애인적용)'!AD84</f>
        <v>0</v>
      </c>
      <c r="M84" s="312">
        <f>'고용증대 상시근로자수-2017(장애인적용)'!AE84</f>
        <v>0</v>
      </c>
      <c r="N84" s="313">
        <f>'고용증대 상시근로자수-2017(장애인적용)'!AF84</f>
        <v>0</v>
      </c>
      <c r="O84" s="314">
        <f>'고용증대 상시근로자수-2017(장애인적용)'!AH84</f>
        <v>0</v>
      </c>
      <c r="P84" s="312">
        <f>'고용증대 상시근로자수-2017(장애인적용)'!AI84</f>
        <v>0</v>
      </c>
      <c r="Q84" s="313">
        <f>'고용증대 상시근로자수-2017(장애인적용)'!AJ84</f>
        <v>0</v>
      </c>
      <c r="R84" s="314">
        <f>'고용증대 상시근로자수-2017(장애인적용)'!AL84</f>
        <v>0</v>
      </c>
      <c r="S84" s="312">
        <f>'고용증대 상시근로자수-2017(장애인적용)'!AM84</f>
        <v>0</v>
      </c>
      <c r="T84" s="313">
        <f>'고용증대 상시근로자수-2017(장애인적용)'!AN84</f>
        <v>0</v>
      </c>
      <c r="U84" s="314">
        <f>'고용증대 상시근로자수-2017(장애인적용)'!AP84</f>
        <v>0</v>
      </c>
      <c r="V84" s="312">
        <f>'고용증대 상시근로자수-2017(장애인적용)'!AQ84</f>
        <v>0</v>
      </c>
      <c r="W84" s="313">
        <f>'고용증대 상시근로자수-2017(장애인적용)'!AR84</f>
        <v>0</v>
      </c>
      <c r="X84" s="314">
        <f>'고용증대 상시근로자수-2017(장애인적용)'!AT84</f>
        <v>0</v>
      </c>
      <c r="Y84" s="312">
        <f>'고용증대 상시근로자수-2017(장애인적용)'!AU84</f>
        <v>0</v>
      </c>
      <c r="Z84" s="313">
        <f>'고용증대 상시근로자수-2017(장애인적용)'!AV84</f>
        <v>0</v>
      </c>
      <c r="AA84" s="314">
        <f>'고용증대 상시근로자수-2017(장애인적용)'!AX84</f>
        <v>0</v>
      </c>
      <c r="AB84" s="312">
        <f>'고용증대 상시근로자수-2017(장애인적용)'!AY84</f>
        <v>0</v>
      </c>
      <c r="AC84" s="313">
        <f>'고용증대 상시근로자수-2017(장애인적용)'!AZ84</f>
        <v>0</v>
      </c>
      <c r="AD84" s="314">
        <f>'고용증대 상시근로자수-2017(장애인적용)'!BB84</f>
        <v>0</v>
      </c>
      <c r="AE84" s="312">
        <f>'고용증대 상시근로자수-2017(장애인적용)'!BC84</f>
        <v>0</v>
      </c>
      <c r="AF84" s="313">
        <f>'고용증대 상시근로자수-2017(장애인적용)'!BD84</f>
        <v>0</v>
      </c>
      <c r="AG84" s="314">
        <f>'고용증대 상시근로자수-2017(장애인적용)'!BF84</f>
        <v>0</v>
      </c>
      <c r="AH84" s="312">
        <f>'고용증대 상시근로자수-2017(장애인적용)'!BG84</f>
        <v>0</v>
      </c>
      <c r="AI84" s="313">
        <f>'고용증대 상시근로자수-2017(장애인적용)'!BH84</f>
        <v>0</v>
      </c>
      <c r="AJ84" s="314">
        <f>'고용증대 상시근로자수-2017(장애인적용)'!BJ84</f>
        <v>0</v>
      </c>
      <c r="AK84" s="312">
        <f>'고용증대 상시근로자수-2017(장애인적용)'!BK84</f>
        <v>0</v>
      </c>
      <c r="AL84" s="313">
        <f>'고용증대 상시근로자수-2017(장애인적용)'!BL84</f>
        <v>0</v>
      </c>
      <c r="AM84" s="314">
        <f>'고용증대 상시근로자수-2017(장애인적용)'!BN84</f>
        <v>0</v>
      </c>
      <c r="AN84" s="312">
        <f>'고용증대 상시근로자수-2017(장애인적용)'!BO84</f>
        <v>0</v>
      </c>
      <c r="AO84" s="313">
        <f>'고용증대 상시근로자수-2017(장애인적용)'!BP84</f>
        <v>0</v>
      </c>
      <c r="AP84" s="314">
        <f>'고용증대 상시근로자수-2017(장애인적용)'!BR84</f>
        <v>0</v>
      </c>
      <c r="AQ84" s="335">
        <f t="shared" si="5"/>
        <v>0</v>
      </c>
      <c r="AR84" s="336">
        <f t="shared" si="6"/>
        <v>0</v>
      </c>
      <c r="AS84" s="342">
        <f>'고용증대 상시근로자수-2017(장애인적용)'!CF84</f>
        <v>0</v>
      </c>
      <c r="AT84" s="343">
        <f>'고용증대 상시근로자수-2017(장애인적용)'!CG84</f>
        <v>0</v>
      </c>
      <c r="AU84" s="340">
        <f t="shared" si="7"/>
        <v>0</v>
      </c>
    </row>
    <row r="85" spans="1:47" hidden="1">
      <c r="A85" s="327">
        <f t="shared" si="8"/>
        <v>81</v>
      </c>
      <c r="B85" s="321">
        <f>'고용증대 상시근로자수-2017(장애인적용)'!C85</f>
        <v>0</v>
      </c>
      <c r="C85" s="322" t="str">
        <f>'고용증대 상시근로자수-2017(장애인적용)'!E85</f>
        <v/>
      </c>
      <c r="D85" s="333" t="str">
        <f>IF('고용증대 상시근로자수-2017(장애인적용)'!I85="","",'고용증대 상시근로자수-2017(장애인적용)'!I85)</f>
        <v/>
      </c>
      <c r="E85" s="333" t="str">
        <f>IF('고용증대 상시근로자수-2017(장애인적용)'!J85="","",'고용증대 상시근로자수-2017(장애인적용)'!J85)</f>
        <v/>
      </c>
      <c r="F85" s="323" t="str">
        <f>'고용증대 상시근로자수-2017(장애인적용)'!H85</f>
        <v/>
      </c>
      <c r="G85" s="324">
        <f>'고용증대 상시근로자수-2017(장애인적용)'!W85</f>
        <v>0</v>
      </c>
      <c r="H85" s="313">
        <f>'고용증대 상시근로자수-2017(장애인적용)'!X85</f>
        <v>0</v>
      </c>
      <c r="I85" s="314">
        <f>'고용증대 상시근로자수-2017(장애인적용)'!Z85</f>
        <v>0</v>
      </c>
      <c r="J85" s="312">
        <f>'고용증대 상시근로자수-2017(장애인적용)'!AA85</f>
        <v>0</v>
      </c>
      <c r="K85" s="313">
        <f>'고용증대 상시근로자수-2017(장애인적용)'!AB85</f>
        <v>0</v>
      </c>
      <c r="L85" s="314">
        <f>'고용증대 상시근로자수-2017(장애인적용)'!AD85</f>
        <v>0</v>
      </c>
      <c r="M85" s="312">
        <f>'고용증대 상시근로자수-2017(장애인적용)'!AE85</f>
        <v>0</v>
      </c>
      <c r="N85" s="313">
        <f>'고용증대 상시근로자수-2017(장애인적용)'!AF85</f>
        <v>0</v>
      </c>
      <c r="O85" s="314">
        <f>'고용증대 상시근로자수-2017(장애인적용)'!AH85</f>
        <v>0</v>
      </c>
      <c r="P85" s="312">
        <f>'고용증대 상시근로자수-2017(장애인적용)'!AI85</f>
        <v>0</v>
      </c>
      <c r="Q85" s="313">
        <f>'고용증대 상시근로자수-2017(장애인적용)'!AJ85</f>
        <v>0</v>
      </c>
      <c r="R85" s="314">
        <f>'고용증대 상시근로자수-2017(장애인적용)'!AL85</f>
        <v>0</v>
      </c>
      <c r="S85" s="312">
        <f>'고용증대 상시근로자수-2017(장애인적용)'!AM85</f>
        <v>0</v>
      </c>
      <c r="T85" s="313">
        <f>'고용증대 상시근로자수-2017(장애인적용)'!AN85</f>
        <v>0</v>
      </c>
      <c r="U85" s="314">
        <f>'고용증대 상시근로자수-2017(장애인적용)'!AP85</f>
        <v>0</v>
      </c>
      <c r="V85" s="312">
        <f>'고용증대 상시근로자수-2017(장애인적용)'!AQ85</f>
        <v>0</v>
      </c>
      <c r="W85" s="313">
        <f>'고용증대 상시근로자수-2017(장애인적용)'!AR85</f>
        <v>0</v>
      </c>
      <c r="X85" s="314">
        <f>'고용증대 상시근로자수-2017(장애인적용)'!AT85</f>
        <v>0</v>
      </c>
      <c r="Y85" s="312">
        <f>'고용증대 상시근로자수-2017(장애인적용)'!AU85</f>
        <v>0</v>
      </c>
      <c r="Z85" s="313">
        <f>'고용증대 상시근로자수-2017(장애인적용)'!AV85</f>
        <v>0</v>
      </c>
      <c r="AA85" s="314">
        <f>'고용증대 상시근로자수-2017(장애인적용)'!AX85</f>
        <v>0</v>
      </c>
      <c r="AB85" s="312">
        <f>'고용증대 상시근로자수-2017(장애인적용)'!AY85</f>
        <v>0</v>
      </c>
      <c r="AC85" s="313">
        <f>'고용증대 상시근로자수-2017(장애인적용)'!AZ85</f>
        <v>0</v>
      </c>
      <c r="AD85" s="314">
        <f>'고용증대 상시근로자수-2017(장애인적용)'!BB85</f>
        <v>0</v>
      </c>
      <c r="AE85" s="312">
        <f>'고용증대 상시근로자수-2017(장애인적용)'!BC85</f>
        <v>0</v>
      </c>
      <c r="AF85" s="313">
        <f>'고용증대 상시근로자수-2017(장애인적용)'!BD85</f>
        <v>0</v>
      </c>
      <c r="AG85" s="314">
        <f>'고용증대 상시근로자수-2017(장애인적용)'!BF85</f>
        <v>0</v>
      </c>
      <c r="AH85" s="312">
        <f>'고용증대 상시근로자수-2017(장애인적용)'!BG85</f>
        <v>0</v>
      </c>
      <c r="AI85" s="313">
        <f>'고용증대 상시근로자수-2017(장애인적용)'!BH85</f>
        <v>0</v>
      </c>
      <c r="AJ85" s="314">
        <f>'고용증대 상시근로자수-2017(장애인적용)'!BJ85</f>
        <v>0</v>
      </c>
      <c r="AK85" s="312">
        <f>'고용증대 상시근로자수-2017(장애인적용)'!BK85</f>
        <v>0</v>
      </c>
      <c r="AL85" s="313">
        <f>'고용증대 상시근로자수-2017(장애인적용)'!BL85</f>
        <v>0</v>
      </c>
      <c r="AM85" s="314">
        <f>'고용증대 상시근로자수-2017(장애인적용)'!BN85</f>
        <v>0</v>
      </c>
      <c r="AN85" s="312">
        <f>'고용증대 상시근로자수-2017(장애인적용)'!BO85</f>
        <v>0</v>
      </c>
      <c r="AO85" s="313">
        <f>'고용증대 상시근로자수-2017(장애인적용)'!BP85</f>
        <v>0</v>
      </c>
      <c r="AP85" s="314">
        <f>'고용증대 상시근로자수-2017(장애인적용)'!BR85</f>
        <v>0</v>
      </c>
      <c r="AQ85" s="335">
        <f t="shared" si="5"/>
        <v>0</v>
      </c>
      <c r="AR85" s="336">
        <f t="shared" si="6"/>
        <v>0</v>
      </c>
      <c r="AS85" s="342">
        <f>'고용증대 상시근로자수-2017(장애인적용)'!CF85</f>
        <v>0</v>
      </c>
      <c r="AT85" s="343">
        <f>'고용증대 상시근로자수-2017(장애인적용)'!CG85</f>
        <v>0</v>
      </c>
      <c r="AU85" s="340">
        <f t="shared" si="7"/>
        <v>0</v>
      </c>
    </row>
    <row r="86" spans="1:47" hidden="1">
      <c r="A86" s="327">
        <f t="shared" si="8"/>
        <v>82</v>
      </c>
      <c r="B86" s="321">
        <f>'고용증대 상시근로자수-2017(장애인적용)'!C86</f>
        <v>0</v>
      </c>
      <c r="C86" s="322" t="str">
        <f>'고용증대 상시근로자수-2017(장애인적용)'!E86</f>
        <v/>
      </c>
      <c r="D86" s="333" t="str">
        <f>IF('고용증대 상시근로자수-2017(장애인적용)'!I86="","",'고용증대 상시근로자수-2017(장애인적용)'!I86)</f>
        <v/>
      </c>
      <c r="E86" s="333" t="str">
        <f>IF('고용증대 상시근로자수-2017(장애인적용)'!J86="","",'고용증대 상시근로자수-2017(장애인적용)'!J86)</f>
        <v/>
      </c>
      <c r="F86" s="323" t="str">
        <f>'고용증대 상시근로자수-2017(장애인적용)'!H86</f>
        <v/>
      </c>
      <c r="G86" s="324">
        <f>'고용증대 상시근로자수-2017(장애인적용)'!W86</f>
        <v>0</v>
      </c>
      <c r="H86" s="313">
        <f>'고용증대 상시근로자수-2017(장애인적용)'!X86</f>
        <v>0</v>
      </c>
      <c r="I86" s="314">
        <f>'고용증대 상시근로자수-2017(장애인적용)'!Z86</f>
        <v>0</v>
      </c>
      <c r="J86" s="312">
        <f>'고용증대 상시근로자수-2017(장애인적용)'!AA86</f>
        <v>0</v>
      </c>
      <c r="K86" s="313">
        <f>'고용증대 상시근로자수-2017(장애인적용)'!AB86</f>
        <v>0</v>
      </c>
      <c r="L86" s="314">
        <f>'고용증대 상시근로자수-2017(장애인적용)'!AD86</f>
        <v>0</v>
      </c>
      <c r="M86" s="312">
        <f>'고용증대 상시근로자수-2017(장애인적용)'!AE86</f>
        <v>0</v>
      </c>
      <c r="N86" s="313">
        <f>'고용증대 상시근로자수-2017(장애인적용)'!AF86</f>
        <v>0</v>
      </c>
      <c r="O86" s="314">
        <f>'고용증대 상시근로자수-2017(장애인적용)'!AH86</f>
        <v>0</v>
      </c>
      <c r="P86" s="312">
        <f>'고용증대 상시근로자수-2017(장애인적용)'!AI86</f>
        <v>0</v>
      </c>
      <c r="Q86" s="313">
        <f>'고용증대 상시근로자수-2017(장애인적용)'!AJ86</f>
        <v>0</v>
      </c>
      <c r="R86" s="314">
        <f>'고용증대 상시근로자수-2017(장애인적용)'!AL86</f>
        <v>0</v>
      </c>
      <c r="S86" s="312">
        <f>'고용증대 상시근로자수-2017(장애인적용)'!AM86</f>
        <v>0</v>
      </c>
      <c r="T86" s="313">
        <f>'고용증대 상시근로자수-2017(장애인적용)'!AN86</f>
        <v>0</v>
      </c>
      <c r="U86" s="314">
        <f>'고용증대 상시근로자수-2017(장애인적용)'!AP86</f>
        <v>0</v>
      </c>
      <c r="V86" s="312">
        <f>'고용증대 상시근로자수-2017(장애인적용)'!AQ86</f>
        <v>0</v>
      </c>
      <c r="W86" s="313">
        <f>'고용증대 상시근로자수-2017(장애인적용)'!AR86</f>
        <v>0</v>
      </c>
      <c r="X86" s="314">
        <f>'고용증대 상시근로자수-2017(장애인적용)'!AT86</f>
        <v>0</v>
      </c>
      <c r="Y86" s="312">
        <f>'고용증대 상시근로자수-2017(장애인적용)'!AU86</f>
        <v>0</v>
      </c>
      <c r="Z86" s="313">
        <f>'고용증대 상시근로자수-2017(장애인적용)'!AV86</f>
        <v>0</v>
      </c>
      <c r="AA86" s="314">
        <f>'고용증대 상시근로자수-2017(장애인적용)'!AX86</f>
        <v>0</v>
      </c>
      <c r="AB86" s="312">
        <f>'고용증대 상시근로자수-2017(장애인적용)'!AY86</f>
        <v>0</v>
      </c>
      <c r="AC86" s="313">
        <f>'고용증대 상시근로자수-2017(장애인적용)'!AZ86</f>
        <v>0</v>
      </c>
      <c r="AD86" s="314">
        <f>'고용증대 상시근로자수-2017(장애인적용)'!BB86</f>
        <v>0</v>
      </c>
      <c r="AE86" s="312">
        <f>'고용증대 상시근로자수-2017(장애인적용)'!BC86</f>
        <v>0</v>
      </c>
      <c r="AF86" s="313">
        <f>'고용증대 상시근로자수-2017(장애인적용)'!BD86</f>
        <v>0</v>
      </c>
      <c r="AG86" s="314">
        <f>'고용증대 상시근로자수-2017(장애인적용)'!BF86</f>
        <v>0</v>
      </c>
      <c r="AH86" s="312">
        <f>'고용증대 상시근로자수-2017(장애인적용)'!BG86</f>
        <v>0</v>
      </c>
      <c r="AI86" s="313">
        <f>'고용증대 상시근로자수-2017(장애인적용)'!BH86</f>
        <v>0</v>
      </c>
      <c r="AJ86" s="314">
        <f>'고용증대 상시근로자수-2017(장애인적용)'!BJ86</f>
        <v>0</v>
      </c>
      <c r="AK86" s="312">
        <f>'고용증대 상시근로자수-2017(장애인적용)'!BK86</f>
        <v>0</v>
      </c>
      <c r="AL86" s="313">
        <f>'고용증대 상시근로자수-2017(장애인적용)'!BL86</f>
        <v>0</v>
      </c>
      <c r="AM86" s="314">
        <f>'고용증대 상시근로자수-2017(장애인적용)'!BN86</f>
        <v>0</v>
      </c>
      <c r="AN86" s="312">
        <f>'고용증대 상시근로자수-2017(장애인적용)'!BO86</f>
        <v>0</v>
      </c>
      <c r="AO86" s="313">
        <f>'고용증대 상시근로자수-2017(장애인적용)'!BP86</f>
        <v>0</v>
      </c>
      <c r="AP86" s="314">
        <f>'고용증대 상시근로자수-2017(장애인적용)'!BR86</f>
        <v>0</v>
      </c>
      <c r="AQ86" s="335">
        <f t="shared" si="5"/>
        <v>0</v>
      </c>
      <c r="AR86" s="336">
        <f t="shared" si="6"/>
        <v>0</v>
      </c>
      <c r="AS86" s="342">
        <f>'고용증대 상시근로자수-2017(장애인적용)'!CF86</f>
        <v>0</v>
      </c>
      <c r="AT86" s="343">
        <f>'고용증대 상시근로자수-2017(장애인적용)'!CG86</f>
        <v>0</v>
      </c>
      <c r="AU86" s="340">
        <f t="shared" si="7"/>
        <v>0</v>
      </c>
    </row>
    <row r="87" spans="1:47" hidden="1">
      <c r="A87" s="327">
        <f t="shared" si="8"/>
        <v>83</v>
      </c>
      <c r="B87" s="321">
        <f>'고용증대 상시근로자수-2017(장애인적용)'!C87</f>
        <v>0</v>
      </c>
      <c r="C87" s="322" t="str">
        <f>'고용증대 상시근로자수-2017(장애인적용)'!E87</f>
        <v/>
      </c>
      <c r="D87" s="333" t="str">
        <f>IF('고용증대 상시근로자수-2017(장애인적용)'!I87="","",'고용증대 상시근로자수-2017(장애인적용)'!I87)</f>
        <v/>
      </c>
      <c r="E87" s="333" t="str">
        <f>IF('고용증대 상시근로자수-2017(장애인적용)'!J87="","",'고용증대 상시근로자수-2017(장애인적용)'!J87)</f>
        <v/>
      </c>
      <c r="F87" s="323" t="str">
        <f>'고용증대 상시근로자수-2017(장애인적용)'!H87</f>
        <v/>
      </c>
      <c r="G87" s="324">
        <f>'고용증대 상시근로자수-2017(장애인적용)'!W87</f>
        <v>0</v>
      </c>
      <c r="H87" s="313">
        <f>'고용증대 상시근로자수-2017(장애인적용)'!X87</f>
        <v>0</v>
      </c>
      <c r="I87" s="314">
        <f>'고용증대 상시근로자수-2017(장애인적용)'!Z87</f>
        <v>0</v>
      </c>
      <c r="J87" s="312">
        <f>'고용증대 상시근로자수-2017(장애인적용)'!AA87</f>
        <v>0</v>
      </c>
      <c r="K87" s="313">
        <f>'고용증대 상시근로자수-2017(장애인적용)'!AB87</f>
        <v>0</v>
      </c>
      <c r="L87" s="314">
        <f>'고용증대 상시근로자수-2017(장애인적용)'!AD87</f>
        <v>0</v>
      </c>
      <c r="M87" s="312">
        <f>'고용증대 상시근로자수-2017(장애인적용)'!AE87</f>
        <v>0</v>
      </c>
      <c r="N87" s="313">
        <f>'고용증대 상시근로자수-2017(장애인적용)'!AF87</f>
        <v>0</v>
      </c>
      <c r="O87" s="314">
        <f>'고용증대 상시근로자수-2017(장애인적용)'!AH87</f>
        <v>0</v>
      </c>
      <c r="P87" s="312">
        <f>'고용증대 상시근로자수-2017(장애인적용)'!AI87</f>
        <v>0</v>
      </c>
      <c r="Q87" s="313">
        <f>'고용증대 상시근로자수-2017(장애인적용)'!AJ87</f>
        <v>0</v>
      </c>
      <c r="R87" s="314">
        <f>'고용증대 상시근로자수-2017(장애인적용)'!AL87</f>
        <v>0</v>
      </c>
      <c r="S87" s="312">
        <f>'고용증대 상시근로자수-2017(장애인적용)'!AM87</f>
        <v>0</v>
      </c>
      <c r="T87" s="313">
        <f>'고용증대 상시근로자수-2017(장애인적용)'!AN87</f>
        <v>0</v>
      </c>
      <c r="U87" s="314">
        <f>'고용증대 상시근로자수-2017(장애인적용)'!AP87</f>
        <v>0</v>
      </c>
      <c r="V87" s="312">
        <f>'고용증대 상시근로자수-2017(장애인적용)'!AQ87</f>
        <v>0</v>
      </c>
      <c r="W87" s="313">
        <f>'고용증대 상시근로자수-2017(장애인적용)'!AR87</f>
        <v>0</v>
      </c>
      <c r="X87" s="314">
        <f>'고용증대 상시근로자수-2017(장애인적용)'!AT87</f>
        <v>0</v>
      </c>
      <c r="Y87" s="312">
        <f>'고용증대 상시근로자수-2017(장애인적용)'!AU87</f>
        <v>0</v>
      </c>
      <c r="Z87" s="313">
        <f>'고용증대 상시근로자수-2017(장애인적용)'!AV87</f>
        <v>0</v>
      </c>
      <c r="AA87" s="314">
        <f>'고용증대 상시근로자수-2017(장애인적용)'!AX87</f>
        <v>0</v>
      </c>
      <c r="AB87" s="312">
        <f>'고용증대 상시근로자수-2017(장애인적용)'!AY87</f>
        <v>0</v>
      </c>
      <c r="AC87" s="313">
        <f>'고용증대 상시근로자수-2017(장애인적용)'!AZ87</f>
        <v>0</v>
      </c>
      <c r="AD87" s="314">
        <f>'고용증대 상시근로자수-2017(장애인적용)'!BB87</f>
        <v>0</v>
      </c>
      <c r="AE87" s="312">
        <f>'고용증대 상시근로자수-2017(장애인적용)'!BC87</f>
        <v>0</v>
      </c>
      <c r="AF87" s="313">
        <f>'고용증대 상시근로자수-2017(장애인적용)'!BD87</f>
        <v>0</v>
      </c>
      <c r="AG87" s="314">
        <f>'고용증대 상시근로자수-2017(장애인적용)'!BF87</f>
        <v>0</v>
      </c>
      <c r="AH87" s="312">
        <f>'고용증대 상시근로자수-2017(장애인적용)'!BG87</f>
        <v>0</v>
      </c>
      <c r="AI87" s="313">
        <f>'고용증대 상시근로자수-2017(장애인적용)'!BH87</f>
        <v>0</v>
      </c>
      <c r="AJ87" s="314">
        <f>'고용증대 상시근로자수-2017(장애인적용)'!BJ87</f>
        <v>0</v>
      </c>
      <c r="AK87" s="312">
        <f>'고용증대 상시근로자수-2017(장애인적용)'!BK87</f>
        <v>0</v>
      </c>
      <c r="AL87" s="313">
        <f>'고용증대 상시근로자수-2017(장애인적용)'!BL87</f>
        <v>0</v>
      </c>
      <c r="AM87" s="314">
        <f>'고용증대 상시근로자수-2017(장애인적용)'!BN87</f>
        <v>0</v>
      </c>
      <c r="AN87" s="312">
        <f>'고용증대 상시근로자수-2017(장애인적용)'!BO87</f>
        <v>0</v>
      </c>
      <c r="AO87" s="313">
        <f>'고용증대 상시근로자수-2017(장애인적용)'!BP87</f>
        <v>0</v>
      </c>
      <c r="AP87" s="314">
        <f>'고용증대 상시근로자수-2017(장애인적용)'!BR87</f>
        <v>0</v>
      </c>
      <c r="AQ87" s="335">
        <f t="shared" si="5"/>
        <v>0</v>
      </c>
      <c r="AR87" s="336">
        <f t="shared" si="6"/>
        <v>0</v>
      </c>
      <c r="AS87" s="342">
        <f>'고용증대 상시근로자수-2017(장애인적용)'!CF87</f>
        <v>0</v>
      </c>
      <c r="AT87" s="343">
        <f>'고용증대 상시근로자수-2017(장애인적용)'!CG87</f>
        <v>0</v>
      </c>
      <c r="AU87" s="340">
        <f t="shared" si="7"/>
        <v>0</v>
      </c>
    </row>
    <row r="88" spans="1:47" hidden="1">
      <c r="A88" s="327">
        <f t="shared" si="8"/>
        <v>84</v>
      </c>
      <c r="B88" s="321">
        <f>'고용증대 상시근로자수-2017(장애인적용)'!C88</f>
        <v>0</v>
      </c>
      <c r="C88" s="322" t="str">
        <f>'고용증대 상시근로자수-2017(장애인적용)'!E88</f>
        <v/>
      </c>
      <c r="D88" s="333" t="str">
        <f>IF('고용증대 상시근로자수-2017(장애인적용)'!I88="","",'고용증대 상시근로자수-2017(장애인적용)'!I88)</f>
        <v/>
      </c>
      <c r="E88" s="333" t="str">
        <f>IF('고용증대 상시근로자수-2017(장애인적용)'!J88="","",'고용증대 상시근로자수-2017(장애인적용)'!J88)</f>
        <v/>
      </c>
      <c r="F88" s="323" t="str">
        <f>'고용증대 상시근로자수-2017(장애인적용)'!H88</f>
        <v/>
      </c>
      <c r="G88" s="324">
        <f>'고용증대 상시근로자수-2017(장애인적용)'!W88</f>
        <v>0</v>
      </c>
      <c r="H88" s="313">
        <f>'고용증대 상시근로자수-2017(장애인적용)'!X88</f>
        <v>0</v>
      </c>
      <c r="I88" s="314">
        <f>'고용증대 상시근로자수-2017(장애인적용)'!Z88</f>
        <v>0</v>
      </c>
      <c r="J88" s="312">
        <f>'고용증대 상시근로자수-2017(장애인적용)'!AA88</f>
        <v>0</v>
      </c>
      <c r="K88" s="313">
        <f>'고용증대 상시근로자수-2017(장애인적용)'!AB88</f>
        <v>0</v>
      </c>
      <c r="L88" s="314">
        <f>'고용증대 상시근로자수-2017(장애인적용)'!AD88</f>
        <v>0</v>
      </c>
      <c r="M88" s="312">
        <f>'고용증대 상시근로자수-2017(장애인적용)'!AE88</f>
        <v>0</v>
      </c>
      <c r="N88" s="313">
        <f>'고용증대 상시근로자수-2017(장애인적용)'!AF88</f>
        <v>0</v>
      </c>
      <c r="O88" s="314">
        <f>'고용증대 상시근로자수-2017(장애인적용)'!AH88</f>
        <v>0</v>
      </c>
      <c r="P88" s="312">
        <f>'고용증대 상시근로자수-2017(장애인적용)'!AI88</f>
        <v>0</v>
      </c>
      <c r="Q88" s="313">
        <f>'고용증대 상시근로자수-2017(장애인적용)'!AJ88</f>
        <v>0</v>
      </c>
      <c r="R88" s="314">
        <f>'고용증대 상시근로자수-2017(장애인적용)'!AL88</f>
        <v>0</v>
      </c>
      <c r="S88" s="312">
        <f>'고용증대 상시근로자수-2017(장애인적용)'!AM88</f>
        <v>0</v>
      </c>
      <c r="T88" s="313">
        <f>'고용증대 상시근로자수-2017(장애인적용)'!AN88</f>
        <v>0</v>
      </c>
      <c r="U88" s="314">
        <f>'고용증대 상시근로자수-2017(장애인적용)'!AP88</f>
        <v>0</v>
      </c>
      <c r="V88" s="312">
        <f>'고용증대 상시근로자수-2017(장애인적용)'!AQ88</f>
        <v>0</v>
      </c>
      <c r="W88" s="313">
        <f>'고용증대 상시근로자수-2017(장애인적용)'!AR88</f>
        <v>0</v>
      </c>
      <c r="X88" s="314">
        <f>'고용증대 상시근로자수-2017(장애인적용)'!AT88</f>
        <v>0</v>
      </c>
      <c r="Y88" s="312">
        <f>'고용증대 상시근로자수-2017(장애인적용)'!AU88</f>
        <v>0</v>
      </c>
      <c r="Z88" s="313">
        <f>'고용증대 상시근로자수-2017(장애인적용)'!AV88</f>
        <v>0</v>
      </c>
      <c r="AA88" s="314">
        <f>'고용증대 상시근로자수-2017(장애인적용)'!AX88</f>
        <v>0</v>
      </c>
      <c r="AB88" s="312">
        <f>'고용증대 상시근로자수-2017(장애인적용)'!AY88</f>
        <v>0</v>
      </c>
      <c r="AC88" s="313">
        <f>'고용증대 상시근로자수-2017(장애인적용)'!AZ88</f>
        <v>0</v>
      </c>
      <c r="AD88" s="314">
        <f>'고용증대 상시근로자수-2017(장애인적용)'!BB88</f>
        <v>0</v>
      </c>
      <c r="AE88" s="312">
        <f>'고용증대 상시근로자수-2017(장애인적용)'!BC88</f>
        <v>0</v>
      </c>
      <c r="AF88" s="313">
        <f>'고용증대 상시근로자수-2017(장애인적용)'!BD88</f>
        <v>0</v>
      </c>
      <c r="AG88" s="314">
        <f>'고용증대 상시근로자수-2017(장애인적용)'!BF88</f>
        <v>0</v>
      </c>
      <c r="AH88" s="312">
        <f>'고용증대 상시근로자수-2017(장애인적용)'!BG88</f>
        <v>0</v>
      </c>
      <c r="AI88" s="313">
        <f>'고용증대 상시근로자수-2017(장애인적용)'!BH88</f>
        <v>0</v>
      </c>
      <c r="AJ88" s="314">
        <f>'고용증대 상시근로자수-2017(장애인적용)'!BJ88</f>
        <v>0</v>
      </c>
      <c r="AK88" s="312">
        <f>'고용증대 상시근로자수-2017(장애인적용)'!BK88</f>
        <v>0</v>
      </c>
      <c r="AL88" s="313">
        <f>'고용증대 상시근로자수-2017(장애인적용)'!BL88</f>
        <v>0</v>
      </c>
      <c r="AM88" s="314">
        <f>'고용증대 상시근로자수-2017(장애인적용)'!BN88</f>
        <v>0</v>
      </c>
      <c r="AN88" s="312">
        <f>'고용증대 상시근로자수-2017(장애인적용)'!BO88</f>
        <v>0</v>
      </c>
      <c r="AO88" s="313">
        <f>'고용증대 상시근로자수-2017(장애인적용)'!BP88</f>
        <v>0</v>
      </c>
      <c r="AP88" s="314">
        <f>'고용증대 상시근로자수-2017(장애인적용)'!BR88</f>
        <v>0</v>
      </c>
      <c r="AQ88" s="335">
        <f t="shared" si="5"/>
        <v>0</v>
      </c>
      <c r="AR88" s="336">
        <f t="shared" si="6"/>
        <v>0</v>
      </c>
      <c r="AS88" s="342">
        <f>'고용증대 상시근로자수-2017(장애인적용)'!CF88</f>
        <v>0</v>
      </c>
      <c r="AT88" s="343">
        <f>'고용증대 상시근로자수-2017(장애인적용)'!CG88</f>
        <v>0</v>
      </c>
      <c r="AU88" s="340">
        <f t="shared" si="7"/>
        <v>0</v>
      </c>
    </row>
    <row r="89" spans="1:47" hidden="1">
      <c r="A89" s="327">
        <f t="shared" si="8"/>
        <v>85</v>
      </c>
      <c r="B89" s="321">
        <f>'고용증대 상시근로자수-2017(장애인적용)'!C89</f>
        <v>0</v>
      </c>
      <c r="C89" s="322" t="str">
        <f>'고용증대 상시근로자수-2017(장애인적용)'!E89</f>
        <v/>
      </c>
      <c r="D89" s="333" t="str">
        <f>IF('고용증대 상시근로자수-2017(장애인적용)'!I89="","",'고용증대 상시근로자수-2017(장애인적용)'!I89)</f>
        <v/>
      </c>
      <c r="E89" s="333" t="str">
        <f>IF('고용증대 상시근로자수-2017(장애인적용)'!J89="","",'고용증대 상시근로자수-2017(장애인적용)'!J89)</f>
        <v/>
      </c>
      <c r="F89" s="323" t="str">
        <f>'고용증대 상시근로자수-2017(장애인적용)'!H89</f>
        <v/>
      </c>
      <c r="G89" s="324">
        <f>'고용증대 상시근로자수-2017(장애인적용)'!W89</f>
        <v>0</v>
      </c>
      <c r="H89" s="313">
        <f>'고용증대 상시근로자수-2017(장애인적용)'!X89</f>
        <v>0</v>
      </c>
      <c r="I89" s="314">
        <f>'고용증대 상시근로자수-2017(장애인적용)'!Z89</f>
        <v>0</v>
      </c>
      <c r="J89" s="312">
        <f>'고용증대 상시근로자수-2017(장애인적용)'!AA89</f>
        <v>0</v>
      </c>
      <c r="K89" s="313">
        <f>'고용증대 상시근로자수-2017(장애인적용)'!AB89</f>
        <v>0</v>
      </c>
      <c r="L89" s="314">
        <f>'고용증대 상시근로자수-2017(장애인적용)'!AD89</f>
        <v>0</v>
      </c>
      <c r="M89" s="312">
        <f>'고용증대 상시근로자수-2017(장애인적용)'!AE89</f>
        <v>0</v>
      </c>
      <c r="N89" s="313">
        <f>'고용증대 상시근로자수-2017(장애인적용)'!AF89</f>
        <v>0</v>
      </c>
      <c r="O89" s="314">
        <f>'고용증대 상시근로자수-2017(장애인적용)'!AH89</f>
        <v>0</v>
      </c>
      <c r="P89" s="312">
        <f>'고용증대 상시근로자수-2017(장애인적용)'!AI89</f>
        <v>0</v>
      </c>
      <c r="Q89" s="313">
        <f>'고용증대 상시근로자수-2017(장애인적용)'!AJ89</f>
        <v>0</v>
      </c>
      <c r="R89" s="314">
        <f>'고용증대 상시근로자수-2017(장애인적용)'!AL89</f>
        <v>0</v>
      </c>
      <c r="S89" s="312">
        <f>'고용증대 상시근로자수-2017(장애인적용)'!AM89</f>
        <v>0</v>
      </c>
      <c r="T89" s="313">
        <f>'고용증대 상시근로자수-2017(장애인적용)'!AN89</f>
        <v>0</v>
      </c>
      <c r="U89" s="314">
        <f>'고용증대 상시근로자수-2017(장애인적용)'!AP89</f>
        <v>0</v>
      </c>
      <c r="V89" s="312">
        <f>'고용증대 상시근로자수-2017(장애인적용)'!AQ89</f>
        <v>0</v>
      </c>
      <c r="W89" s="313">
        <f>'고용증대 상시근로자수-2017(장애인적용)'!AR89</f>
        <v>0</v>
      </c>
      <c r="X89" s="314">
        <f>'고용증대 상시근로자수-2017(장애인적용)'!AT89</f>
        <v>0</v>
      </c>
      <c r="Y89" s="312">
        <f>'고용증대 상시근로자수-2017(장애인적용)'!AU89</f>
        <v>0</v>
      </c>
      <c r="Z89" s="313">
        <f>'고용증대 상시근로자수-2017(장애인적용)'!AV89</f>
        <v>0</v>
      </c>
      <c r="AA89" s="314">
        <f>'고용증대 상시근로자수-2017(장애인적용)'!AX89</f>
        <v>0</v>
      </c>
      <c r="AB89" s="312">
        <f>'고용증대 상시근로자수-2017(장애인적용)'!AY89</f>
        <v>0</v>
      </c>
      <c r="AC89" s="313">
        <f>'고용증대 상시근로자수-2017(장애인적용)'!AZ89</f>
        <v>0</v>
      </c>
      <c r="AD89" s="314">
        <f>'고용증대 상시근로자수-2017(장애인적용)'!BB89</f>
        <v>0</v>
      </c>
      <c r="AE89" s="312">
        <f>'고용증대 상시근로자수-2017(장애인적용)'!BC89</f>
        <v>0</v>
      </c>
      <c r="AF89" s="313">
        <f>'고용증대 상시근로자수-2017(장애인적용)'!BD89</f>
        <v>0</v>
      </c>
      <c r="AG89" s="314">
        <f>'고용증대 상시근로자수-2017(장애인적용)'!BF89</f>
        <v>0</v>
      </c>
      <c r="AH89" s="312">
        <f>'고용증대 상시근로자수-2017(장애인적용)'!BG89</f>
        <v>0</v>
      </c>
      <c r="AI89" s="313">
        <f>'고용증대 상시근로자수-2017(장애인적용)'!BH89</f>
        <v>0</v>
      </c>
      <c r="AJ89" s="314">
        <f>'고용증대 상시근로자수-2017(장애인적용)'!BJ89</f>
        <v>0</v>
      </c>
      <c r="AK89" s="312">
        <f>'고용증대 상시근로자수-2017(장애인적용)'!BK89</f>
        <v>0</v>
      </c>
      <c r="AL89" s="313">
        <f>'고용증대 상시근로자수-2017(장애인적용)'!BL89</f>
        <v>0</v>
      </c>
      <c r="AM89" s="314">
        <f>'고용증대 상시근로자수-2017(장애인적용)'!BN89</f>
        <v>0</v>
      </c>
      <c r="AN89" s="312">
        <f>'고용증대 상시근로자수-2017(장애인적용)'!BO89</f>
        <v>0</v>
      </c>
      <c r="AO89" s="313">
        <f>'고용증대 상시근로자수-2017(장애인적용)'!BP89</f>
        <v>0</v>
      </c>
      <c r="AP89" s="314">
        <f>'고용증대 상시근로자수-2017(장애인적용)'!BR89</f>
        <v>0</v>
      </c>
      <c r="AQ89" s="335">
        <f t="shared" si="5"/>
        <v>0</v>
      </c>
      <c r="AR89" s="336">
        <f t="shared" si="6"/>
        <v>0</v>
      </c>
      <c r="AS89" s="342">
        <f>'고용증대 상시근로자수-2017(장애인적용)'!CF89</f>
        <v>0</v>
      </c>
      <c r="AT89" s="343">
        <f>'고용증대 상시근로자수-2017(장애인적용)'!CG89</f>
        <v>0</v>
      </c>
      <c r="AU89" s="340">
        <f t="shared" si="7"/>
        <v>0</v>
      </c>
    </row>
    <row r="90" spans="1:47" hidden="1">
      <c r="A90" s="327">
        <f t="shared" si="8"/>
        <v>86</v>
      </c>
      <c r="B90" s="321">
        <f>'고용증대 상시근로자수-2017(장애인적용)'!C90</f>
        <v>0</v>
      </c>
      <c r="C90" s="322" t="str">
        <f>'고용증대 상시근로자수-2017(장애인적용)'!E90</f>
        <v/>
      </c>
      <c r="D90" s="333" t="str">
        <f>IF('고용증대 상시근로자수-2017(장애인적용)'!I90="","",'고용증대 상시근로자수-2017(장애인적용)'!I90)</f>
        <v/>
      </c>
      <c r="E90" s="333" t="str">
        <f>IF('고용증대 상시근로자수-2017(장애인적용)'!J90="","",'고용증대 상시근로자수-2017(장애인적용)'!J90)</f>
        <v/>
      </c>
      <c r="F90" s="323" t="str">
        <f>'고용증대 상시근로자수-2017(장애인적용)'!H90</f>
        <v/>
      </c>
      <c r="G90" s="324">
        <f>'고용증대 상시근로자수-2017(장애인적용)'!W90</f>
        <v>0</v>
      </c>
      <c r="H90" s="313">
        <f>'고용증대 상시근로자수-2017(장애인적용)'!X90</f>
        <v>0</v>
      </c>
      <c r="I90" s="314">
        <f>'고용증대 상시근로자수-2017(장애인적용)'!Z90</f>
        <v>0</v>
      </c>
      <c r="J90" s="312">
        <f>'고용증대 상시근로자수-2017(장애인적용)'!AA90</f>
        <v>0</v>
      </c>
      <c r="K90" s="313">
        <f>'고용증대 상시근로자수-2017(장애인적용)'!AB90</f>
        <v>0</v>
      </c>
      <c r="L90" s="314">
        <f>'고용증대 상시근로자수-2017(장애인적용)'!AD90</f>
        <v>0</v>
      </c>
      <c r="M90" s="312">
        <f>'고용증대 상시근로자수-2017(장애인적용)'!AE90</f>
        <v>0</v>
      </c>
      <c r="N90" s="313">
        <f>'고용증대 상시근로자수-2017(장애인적용)'!AF90</f>
        <v>0</v>
      </c>
      <c r="O90" s="314">
        <f>'고용증대 상시근로자수-2017(장애인적용)'!AH90</f>
        <v>0</v>
      </c>
      <c r="P90" s="312">
        <f>'고용증대 상시근로자수-2017(장애인적용)'!AI90</f>
        <v>0</v>
      </c>
      <c r="Q90" s="313">
        <f>'고용증대 상시근로자수-2017(장애인적용)'!AJ90</f>
        <v>0</v>
      </c>
      <c r="R90" s="314">
        <f>'고용증대 상시근로자수-2017(장애인적용)'!AL90</f>
        <v>0</v>
      </c>
      <c r="S90" s="312">
        <f>'고용증대 상시근로자수-2017(장애인적용)'!AM90</f>
        <v>0</v>
      </c>
      <c r="T90" s="313">
        <f>'고용증대 상시근로자수-2017(장애인적용)'!AN90</f>
        <v>0</v>
      </c>
      <c r="U90" s="314">
        <f>'고용증대 상시근로자수-2017(장애인적용)'!AP90</f>
        <v>0</v>
      </c>
      <c r="V90" s="312">
        <f>'고용증대 상시근로자수-2017(장애인적용)'!AQ90</f>
        <v>0</v>
      </c>
      <c r="W90" s="313">
        <f>'고용증대 상시근로자수-2017(장애인적용)'!AR90</f>
        <v>0</v>
      </c>
      <c r="X90" s="314">
        <f>'고용증대 상시근로자수-2017(장애인적용)'!AT90</f>
        <v>0</v>
      </c>
      <c r="Y90" s="312">
        <f>'고용증대 상시근로자수-2017(장애인적용)'!AU90</f>
        <v>0</v>
      </c>
      <c r="Z90" s="313">
        <f>'고용증대 상시근로자수-2017(장애인적용)'!AV90</f>
        <v>0</v>
      </c>
      <c r="AA90" s="314">
        <f>'고용증대 상시근로자수-2017(장애인적용)'!AX90</f>
        <v>0</v>
      </c>
      <c r="AB90" s="312">
        <f>'고용증대 상시근로자수-2017(장애인적용)'!AY90</f>
        <v>0</v>
      </c>
      <c r="AC90" s="313">
        <f>'고용증대 상시근로자수-2017(장애인적용)'!AZ90</f>
        <v>0</v>
      </c>
      <c r="AD90" s="314">
        <f>'고용증대 상시근로자수-2017(장애인적용)'!BB90</f>
        <v>0</v>
      </c>
      <c r="AE90" s="312">
        <f>'고용증대 상시근로자수-2017(장애인적용)'!BC90</f>
        <v>0</v>
      </c>
      <c r="AF90" s="313">
        <f>'고용증대 상시근로자수-2017(장애인적용)'!BD90</f>
        <v>0</v>
      </c>
      <c r="AG90" s="314">
        <f>'고용증대 상시근로자수-2017(장애인적용)'!BF90</f>
        <v>0</v>
      </c>
      <c r="AH90" s="312">
        <f>'고용증대 상시근로자수-2017(장애인적용)'!BG90</f>
        <v>0</v>
      </c>
      <c r="AI90" s="313">
        <f>'고용증대 상시근로자수-2017(장애인적용)'!BH90</f>
        <v>0</v>
      </c>
      <c r="AJ90" s="314">
        <f>'고용증대 상시근로자수-2017(장애인적용)'!BJ90</f>
        <v>0</v>
      </c>
      <c r="AK90" s="312">
        <f>'고용증대 상시근로자수-2017(장애인적용)'!BK90</f>
        <v>0</v>
      </c>
      <c r="AL90" s="313">
        <f>'고용증대 상시근로자수-2017(장애인적용)'!BL90</f>
        <v>0</v>
      </c>
      <c r="AM90" s="314">
        <f>'고용증대 상시근로자수-2017(장애인적용)'!BN90</f>
        <v>0</v>
      </c>
      <c r="AN90" s="312">
        <f>'고용증대 상시근로자수-2017(장애인적용)'!BO90</f>
        <v>0</v>
      </c>
      <c r="AO90" s="313">
        <f>'고용증대 상시근로자수-2017(장애인적용)'!BP90</f>
        <v>0</v>
      </c>
      <c r="AP90" s="314">
        <f>'고용증대 상시근로자수-2017(장애인적용)'!BR90</f>
        <v>0</v>
      </c>
      <c r="AQ90" s="335">
        <f t="shared" si="5"/>
        <v>0</v>
      </c>
      <c r="AR90" s="336">
        <f t="shared" si="6"/>
        <v>0</v>
      </c>
      <c r="AS90" s="342">
        <f>'고용증대 상시근로자수-2017(장애인적용)'!CF90</f>
        <v>0</v>
      </c>
      <c r="AT90" s="343">
        <f>'고용증대 상시근로자수-2017(장애인적용)'!CG90</f>
        <v>0</v>
      </c>
      <c r="AU90" s="340">
        <f t="shared" si="7"/>
        <v>0</v>
      </c>
    </row>
    <row r="91" spans="1:47" hidden="1">
      <c r="A91" s="327">
        <f t="shared" si="8"/>
        <v>87</v>
      </c>
      <c r="B91" s="321">
        <f>'고용증대 상시근로자수-2017(장애인적용)'!C91</f>
        <v>0</v>
      </c>
      <c r="C91" s="322" t="str">
        <f>'고용증대 상시근로자수-2017(장애인적용)'!E91</f>
        <v/>
      </c>
      <c r="D91" s="333" t="str">
        <f>IF('고용증대 상시근로자수-2017(장애인적용)'!I91="","",'고용증대 상시근로자수-2017(장애인적용)'!I91)</f>
        <v/>
      </c>
      <c r="E91" s="333" t="str">
        <f>IF('고용증대 상시근로자수-2017(장애인적용)'!J91="","",'고용증대 상시근로자수-2017(장애인적용)'!J91)</f>
        <v/>
      </c>
      <c r="F91" s="323" t="str">
        <f>'고용증대 상시근로자수-2017(장애인적용)'!H91</f>
        <v/>
      </c>
      <c r="G91" s="324">
        <f>'고용증대 상시근로자수-2017(장애인적용)'!W91</f>
        <v>0</v>
      </c>
      <c r="H91" s="313">
        <f>'고용증대 상시근로자수-2017(장애인적용)'!X91</f>
        <v>0</v>
      </c>
      <c r="I91" s="314">
        <f>'고용증대 상시근로자수-2017(장애인적용)'!Z91</f>
        <v>0</v>
      </c>
      <c r="J91" s="312">
        <f>'고용증대 상시근로자수-2017(장애인적용)'!AA91</f>
        <v>0</v>
      </c>
      <c r="K91" s="313">
        <f>'고용증대 상시근로자수-2017(장애인적용)'!AB91</f>
        <v>0</v>
      </c>
      <c r="L91" s="314">
        <f>'고용증대 상시근로자수-2017(장애인적용)'!AD91</f>
        <v>0</v>
      </c>
      <c r="M91" s="312">
        <f>'고용증대 상시근로자수-2017(장애인적용)'!AE91</f>
        <v>0</v>
      </c>
      <c r="N91" s="313">
        <f>'고용증대 상시근로자수-2017(장애인적용)'!AF91</f>
        <v>0</v>
      </c>
      <c r="O91" s="314">
        <f>'고용증대 상시근로자수-2017(장애인적용)'!AH91</f>
        <v>0</v>
      </c>
      <c r="P91" s="312">
        <f>'고용증대 상시근로자수-2017(장애인적용)'!AI91</f>
        <v>0</v>
      </c>
      <c r="Q91" s="313">
        <f>'고용증대 상시근로자수-2017(장애인적용)'!AJ91</f>
        <v>0</v>
      </c>
      <c r="R91" s="314">
        <f>'고용증대 상시근로자수-2017(장애인적용)'!AL91</f>
        <v>0</v>
      </c>
      <c r="S91" s="312">
        <f>'고용증대 상시근로자수-2017(장애인적용)'!AM91</f>
        <v>0</v>
      </c>
      <c r="T91" s="313">
        <f>'고용증대 상시근로자수-2017(장애인적용)'!AN91</f>
        <v>0</v>
      </c>
      <c r="U91" s="314">
        <f>'고용증대 상시근로자수-2017(장애인적용)'!AP91</f>
        <v>0</v>
      </c>
      <c r="V91" s="312">
        <f>'고용증대 상시근로자수-2017(장애인적용)'!AQ91</f>
        <v>0</v>
      </c>
      <c r="W91" s="313">
        <f>'고용증대 상시근로자수-2017(장애인적용)'!AR91</f>
        <v>0</v>
      </c>
      <c r="X91" s="314">
        <f>'고용증대 상시근로자수-2017(장애인적용)'!AT91</f>
        <v>0</v>
      </c>
      <c r="Y91" s="312">
        <f>'고용증대 상시근로자수-2017(장애인적용)'!AU91</f>
        <v>0</v>
      </c>
      <c r="Z91" s="313">
        <f>'고용증대 상시근로자수-2017(장애인적용)'!AV91</f>
        <v>0</v>
      </c>
      <c r="AA91" s="314">
        <f>'고용증대 상시근로자수-2017(장애인적용)'!AX91</f>
        <v>0</v>
      </c>
      <c r="AB91" s="312">
        <f>'고용증대 상시근로자수-2017(장애인적용)'!AY91</f>
        <v>0</v>
      </c>
      <c r="AC91" s="313">
        <f>'고용증대 상시근로자수-2017(장애인적용)'!AZ91</f>
        <v>0</v>
      </c>
      <c r="AD91" s="314">
        <f>'고용증대 상시근로자수-2017(장애인적용)'!BB91</f>
        <v>0</v>
      </c>
      <c r="AE91" s="312">
        <f>'고용증대 상시근로자수-2017(장애인적용)'!BC91</f>
        <v>0</v>
      </c>
      <c r="AF91" s="313">
        <f>'고용증대 상시근로자수-2017(장애인적용)'!BD91</f>
        <v>0</v>
      </c>
      <c r="AG91" s="314">
        <f>'고용증대 상시근로자수-2017(장애인적용)'!BF91</f>
        <v>0</v>
      </c>
      <c r="AH91" s="312">
        <f>'고용증대 상시근로자수-2017(장애인적용)'!BG91</f>
        <v>0</v>
      </c>
      <c r="AI91" s="313">
        <f>'고용증대 상시근로자수-2017(장애인적용)'!BH91</f>
        <v>0</v>
      </c>
      <c r="AJ91" s="314">
        <f>'고용증대 상시근로자수-2017(장애인적용)'!BJ91</f>
        <v>0</v>
      </c>
      <c r="AK91" s="312">
        <f>'고용증대 상시근로자수-2017(장애인적용)'!BK91</f>
        <v>0</v>
      </c>
      <c r="AL91" s="313">
        <f>'고용증대 상시근로자수-2017(장애인적용)'!BL91</f>
        <v>0</v>
      </c>
      <c r="AM91" s="314">
        <f>'고용증대 상시근로자수-2017(장애인적용)'!BN91</f>
        <v>0</v>
      </c>
      <c r="AN91" s="312">
        <f>'고용증대 상시근로자수-2017(장애인적용)'!BO91</f>
        <v>0</v>
      </c>
      <c r="AO91" s="313">
        <f>'고용증대 상시근로자수-2017(장애인적용)'!BP91</f>
        <v>0</v>
      </c>
      <c r="AP91" s="314">
        <f>'고용증대 상시근로자수-2017(장애인적용)'!BR91</f>
        <v>0</v>
      </c>
      <c r="AQ91" s="335">
        <f t="shared" si="5"/>
        <v>0</v>
      </c>
      <c r="AR91" s="336">
        <f t="shared" si="6"/>
        <v>0</v>
      </c>
      <c r="AS91" s="342">
        <f>'고용증대 상시근로자수-2017(장애인적용)'!CF91</f>
        <v>0</v>
      </c>
      <c r="AT91" s="343">
        <f>'고용증대 상시근로자수-2017(장애인적용)'!CG91</f>
        <v>0</v>
      </c>
      <c r="AU91" s="340">
        <f t="shared" si="7"/>
        <v>0</v>
      </c>
    </row>
    <row r="92" spans="1:47" hidden="1">
      <c r="A92" s="327">
        <f t="shared" si="8"/>
        <v>88</v>
      </c>
      <c r="B92" s="321">
        <f>'고용증대 상시근로자수-2017(장애인적용)'!C92</f>
        <v>0</v>
      </c>
      <c r="C92" s="322" t="str">
        <f>'고용증대 상시근로자수-2017(장애인적용)'!E92</f>
        <v/>
      </c>
      <c r="D92" s="333" t="str">
        <f>IF('고용증대 상시근로자수-2017(장애인적용)'!I92="","",'고용증대 상시근로자수-2017(장애인적용)'!I92)</f>
        <v/>
      </c>
      <c r="E92" s="333" t="str">
        <f>IF('고용증대 상시근로자수-2017(장애인적용)'!J92="","",'고용증대 상시근로자수-2017(장애인적용)'!J92)</f>
        <v/>
      </c>
      <c r="F92" s="323" t="str">
        <f>'고용증대 상시근로자수-2017(장애인적용)'!H92</f>
        <v/>
      </c>
      <c r="G92" s="324">
        <f>'고용증대 상시근로자수-2017(장애인적용)'!W92</f>
        <v>0</v>
      </c>
      <c r="H92" s="313">
        <f>'고용증대 상시근로자수-2017(장애인적용)'!X92</f>
        <v>0</v>
      </c>
      <c r="I92" s="314">
        <f>'고용증대 상시근로자수-2017(장애인적용)'!Z92</f>
        <v>0</v>
      </c>
      <c r="J92" s="312">
        <f>'고용증대 상시근로자수-2017(장애인적용)'!AA92</f>
        <v>0</v>
      </c>
      <c r="K92" s="313">
        <f>'고용증대 상시근로자수-2017(장애인적용)'!AB92</f>
        <v>0</v>
      </c>
      <c r="L92" s="314">
        <f>'고용증대 상시근로자수-2017(장애인적용)'!AD92</f>
        <v>0</v>
      </c>
      <c r="M92" s="312">
        <f>'고용증대 상시근로자수-2017(장애인적용)'!AE92</f>
        <v>0</v>
      </c>
      <c r="N92" s="313">
        <f>'고용증대 상시근로자수-2017(장애인적용)'!AF92</f>
        <v>0</v>
      </c>
      <c r="O92" s="314">
        <f>'고용증대 상시근로자수-2017(장애인적용)'!AH92</f>
        <v>0</v>
      </c>
      <c r="P92" s="312">
        <f>'고용증대 상시근로자수-2017(장애인적용)'!AI92</f>
        <v>0</v>
      </c>
      <c r="Q92" s="313">
        <f>'고용증대 상시근로자수-2017(장애인적용)'!AJ92</f>
        <v>0</v>
      </c>
      <c r="R92" s="314">
        <f>'고용증대 상시근로자수-2017(장애인적용)'!AL92</f>
        <v>0</v>
      </c>
      <c r="S92" s="312">
        <f>'고용증대 상시근로자수-2017(장애인적용)'!AM92</f>
        <v>0</v>
      </c>
      <c r="T92" s="313">
        <f>'고용증대 상시근로자수-2017(장애인적용)'!AN92</f>
        <v>0</v>
      </c>
      <c r="U92" s="314">
        <f>'고용증대 상시근로자수-2017(장애인적용)'!AP92</f>
        <v>0</v>
      </c>
      <c r="V92" s="312">
        <f>'고용증대 상시근로자수-2017(장애인적용)'!AQ92</f>
        <v>0</v>
      </c>
      <c r="W92" s="313">
        <f>'고용증대 상시근로자수-2017(장애인적용)'!AR92</f>
        <v>0</v>
      </c>
      <c r="X92" s="314">
        <f>'고용증대 상시근로자수-2017(장애인적용)'!AT92</f>
        <v>0</v>
      </c>
      <c r="Y92" s="312">
        <f>'고용증대 상시근로자수-2017(장애인적용)'!AU92</f>
        <v>0</v>
      </c>
      <c r="Z92" s="313">
        <f>'고용증대 상시근로자수-2017(장애인적용)'!AV92</f>
        <v>0</v>
      </c>
      <c r="AA92" s="314">
        <f>'고용증대 상시근로자수-2017(장애인적용)'!AX92</f>
        <v>0</v>
      </c>
      <c r="AB92" s="312">
        <f>'고용증대 상시근로자수-2017(장애인적용)'!AY92</f>
        <v>0</v>
      </c>
      <c r="AC92" s="313">
        <f>'고용증대 상시근로자수-2017(장애인적용)'!AZ92</f>
        <v>0</v>
      </c>
      <c r="AD92" s="314">
        <f>'고용증대 상시근로자수-2017(장애인적용)'!BB92</f>
        <v>0</v>
      </c>
      <c r="AE92" s="312">
        <f>'고용증대 상시근로자수-2017(장애인적용)'!BC92</f>
        <v>0</v>
      </c>
      <c r="AF92" s="313">
        <f>'고용증대 상시근로자수-2017(장애인적용)'!BD92</f>
        <v>0</v>
      </c>
      <c r="AG92" s="314">
        <f>'고용증대 상시근로자수-2017(장애인적용)'!BF92</f>
        <v>0</v>
      </c>
      <c r="AH92" s="312">
        <f>'고용증대 상시근로자수-2017(장애인적용)'!BG92</f>
        <v>0</v>
      </c>
      <c r="AI92" s="313">
        <f>'고용증대 상시근로자수-2017(장애인적용)'!BH92</f>
        <v>0</v>
      </c>
      <c r="AJ92" s="314">
        <f>'고용증대 상시근로자수-2017(장애인적용)'!BJ92</f>
        <v>0</v>
      </c>
      <c r="AK92" s="312">
        <f>'고용증대 상시근로자수-2017(장애인적용)'!BK92</f>
        <v>0</v>
      </c>
      <c r="AL92" s="313">
        <f>'고용증대 상시근로자수-2017(장애인적용)'!BL92</f>
        <v>0</v>
      </c>
      <c r="AM92" s="314">
        <f>'고용증대 상시근로자수-2017(장애인적용)'!BN92</f>
        <v>0</v>
      </c>
      <c r="AN92" s="312">
        <f>'고용증대 상시근로자수-2017(장애인적용)'!BO92</f>
        <v>0</v>
      </c>
      <c r="AO92" s="313">
        <f>'고용증대 상시근로자수-2017(장애인적용)'!BP92</f>
        <v>0</v>
      </c>
      <c r="AP92" s="314">
        <f>'고용증대 상시근로자수-2017(장애인적용)'!BR92</f>
        <v>0</v>
      </c>
      <c r="AQ92" s="335">
        <f t="shared" si="5"/>
        <v>0</v>
      </c>
      <c r="AR92" s="336">
        <f t="shared" si="6"/>
        <v>0</v>
      </c>
      <c r="AS92" s="342">
        <f>'고용증대 상시근로자수-2017(장애인적용)'!CF92</f>
        <v>0</v>
      </c>
      <c r="AT92" s="343">
        <f>'고용증대 상시근로자수-2017(장애인적용)'!CG92</f>
        <v>0</v>
      </c>
      <c r="AU92" s="340">
        <f t="shared" si="7"/>
        <v>0</v>
      </c>
    </row>
    <row r="93" spans="1:47" hidden="1">
      <c r="A93" s="327">
        <f t="shared" si="8"/>
        <v>89</v>
      </c>
      <c r="B93" s="321">
        <f>'고용증대 상시근로자수-2017(장애인적용)'!C93</f>
        <v>0</v>
      </c>
      <c r="C93" s="322" t="str">
        <f>'고용증대 상시근로자수-2017(장애인적용)'!E93</f>
        <v/>
      </c>
      <c r="D93" s="333" t="str">
        <f>IF('고용증대 상시근로자수-2017(장애인적용)'!I93="","",'고용증대 상시근로자수-2017(장애인적용)'!I93)</f>
        <v/>
      </c>
      <c r="E93" s="333" t="str">
        <f>IF('고용증대 상시근로자수-2017(장애인적용)'!J93="","",'고용증대 상시근로자수-2017(장애인적용)'!J93)</f>
        <v/>
      </c>
      <c r="F93" s="323" t="str">
        <f>'고용증대 상시근로자수-2017(장애인적용)'!H93</f>
        <v/>
      </c>
      <c r="G93" s="324">
        <f>'고용증대 상시근로자수-2017(장애인적용)'!W93</f>
        <v>0</v>
      </c>
      <c r="H93" s="313">
        <f>'고용증대 상시근로자수-2017(장애인적용)'!X93</f>
        <v>0</v>
      </c>
      <c r="I93" s="314">
        <f>'고용증대 상시근로자수-2017(장애인적용)'!Z93</f>
        <v>0</v>
      </c>
      <c r="J93" s="312">
        <f>'고용증대 상시근로자수-2017(장애인적용)'!AA93</f>
        <v>0</v>
      </c>
      <c r="K93" s="313">
        <f>'고용증대 상시근로자수-2017(장애인적용)'!AB93</f>
        <v>0</v>
      </c>
      <c r="L93" s="314">
        <f>'고용증대 상시근로자수-2017(장애인적용)'!AD93</f>
        <v>0</v>
      </c>
      <c r="M93" s="312">
        <f>'고용증대 상시근로자수-2017(장애인적용)'!AE93</f>
        <v>0</v>
      </c>
      <c r="N93" s="313">
        <f>'고용증대 상시근로자수-2017(장애인적용)'!AF93</f>
        <v>0</v>
      </c>
      <c r="O93" s="314">
        <f>'고용증대 상시근로자수-2017(장애인적용)'!AH93</f>
        <v>0</v>
      </c>
      <c r="P93" s="312">
        <f>'고용증대 상시근로자수-2017(장애인적용)'!AI93</f>
        <v>0</v>
      </c>
      <c r="Q93" s="313">
        <f>'고용증대 상시근로자수-2017(장애인적용)'!AJ93</f>
        <v>0</v>
      </c>
      <c r="R93" s="314">
        <f>'고용증대 상시근로자수-2017(장애인적용)'!AL93</f>
        <v>0</v>
      </c>
      <c r="S93" s="312">
        <f>'고용증대 상시근로자수-2017(장애인적용)'!AM93</f>
        <v>0</v>
      </c>
      <c r="T93" s="313">
        <f>'고용증대 상시근로자수-2017(장애인적용)'!AN93</f>
        <v>0</v>
      </c>
      <c r="U93" s="314">
        <f>'고용증대 상시근로자수-2017(장애인적용)'!AP93</f>
        <v>0</v>
      </c>
      <c r="V93" s="312">
        <f>'고용증대 상시근로자수-2017(장애인적용)'!AQ93</f>
        <v>0</v>
      </c>
      <c r="W93" s="313">
        <f>'고용증대 상시근로자수-2017(장애인적용)'!AR93</f>
        <v>0</v>
      </c>
      <c r="X93" s="314">
        <f>'고용증대 상시근로자수-2017(장애인적용)'!AT93</f>
        <v>0</v>
      </c>
      <c r="Y93" s="312">
        <f>'고용증대 상시근로자수-2017(장애인적용)'!AU93</f>
        <v>0</v>
      </c>
      <c r="Z93" s="313">
        <f>'고용증대 상시근로자수-2017(장애인적용)'!AV93</f>
        <v>0</v>
      </c>
      <c r="AA93" s="314">
        <f>'고용증대 상시근로자수-2017(장애인적용)'!AX93</f>
        <v>0</v>
      </c>
      <c r="AB93" s="312">
        <f>'고용증대 상시근로자수-2017(장애인적용)'!AY93</f>
        <v>0</v>
      </c>
      <c r="AC93" s="313">
        <f>'고용증대 상시근로자수-2017(장애인적용)'!AZ93</f>
        <v>0</v>
      </c>
      <c r="AD93" s="314">
        <f>'고용증대 상시근로자수-2017(장애인적용)'!BB93</f>
        <v>0</v>
      </c>
      <c r="AE93" s="312">
        <f>'고용증대 상시근로자수-2017(장애인적용)'!BC93</f>
        <v>0</v>
      </c>
      <c r="AF93" s="313">
        <f>'고용증대 상시근로자수-2017(장애인적용)'!BD93</f>
        <v>0</v>
      </c>
      <c r="AG93" s="314">
        <f>'고용증대 상시근로자수-2017(장애인적용)'!BF93</f>
        <v>0</v>
      </c>
      <c r="AH93" s="312">
        <f>'고용증대 상시근로자수-2017(장애인적용)'!BG93</f>
        <v>0</v>
      </c>
      <c r="AI93" s="313">
        <f>'고용증대 상시근로자수-2017(장애인적용)'!BH93</f>
        <v>0</v>
      </c>
      <c r="AJ93" s="314">
        <f>'고용증대 상시근로자수-2017(장애인적용)'!BJ93</f>
        <v>0</v>
      </c>
      <c r="AK93" s="312">
        <f>'고용증대 상시근로자수-2017(장애인적용)'!BK93</f>
        <v>0</v>
      </c>
      <c r="AL93" s="313">
        <f>'고용증대 상시근로자수-2017(장애인적용)'!BL93</f>
        <v>0</v>
      </c>
      <c r="AM93" s="314">
        <f>'고용증대 상시근로자수-2017(장애인적용)'!BN93</f>
        <v>0</v>
      </c>
      <c r="AN93" s="312">
        <f>'고용증대 상시근로자수-2017(장애인적용)'!BO93</f>
        <v>0</v>
      </c>
      <c r="AO93" s="313">
        <f>'고용증대 상시근로자수-2017(장애인적용)'!BP93</f>
        <v>0</v>
      </c>
      <c r="AP93" s="314">
        <f>'고용증대 상시근로자수-2017(장애인적용)'!BR93</f>
        <v>0</v>
      </c>
      <c r="AQ93" s="335">
        <f t="shared" si="5"/>
        <v>0</v>
      </c>
      <c r="AR93" s="336">
        <f t="shared" si="6"/>
        <v>0</v>
      </c>
      <c r="AS93" s="342">
        <f>'고용증대 상시근로자수-2017(장애인적용)'!CF93</f>
        <v>0</v>
      </c>
      <c r="AT93" s="343">
        <f>'고용증대 상시근로자수-2017(장애인적용)'!CG93</f>
        <v>0</v>
      </c>
      <c r="AU93" s="340">
        <f t="shared" si="7"/>
        <v>0</v>
      </c>
    </row>
    <row r="94" spans="1:47" hidden="1">
      <c r="A94" s="327">
        <f t="shared" si="8"/>
        <v>90</v>
      </c>
      <c r="B94" s="321">
        <f>'고용증대 상시근로자수-2017(장애인적용)'!C94</f>
        <v>0</v>
      </c>
      <c r="C94" s="322" t="str">
        <f>'고용증대 상시근로자수-2017(장애인적용)'!E94</f>
        <v/>
      </c>
      <c r="D94" s="333" t="str">
        <f>IF('고용증대 상시근로자수-2017(장애인적용)'!I94="","",'고용증대 상시근로자수-2017(장애인적용)'!I94)</f>
        <v/>
      </c>
      <c r="E94" s="333" t="str">
        <f>IF('고용증대 상시근로자수-2017(장애인적용)'!J94="","",'고용증대 상시근로자수-2017(장애인적용)'!J94)</f>
        <v/>
      </c>
      <c r="F94" s="323" t="str">
        <f>'고용증대 상시근로자수-2017(장애인적용)'!H94</f>
        <v/>
      </c>
      <c r="G94" s="324">
        <f>'고용증대 상시근로자수-2017(장애인적용)'!W94</f>
        <v>0</v>
      </c>
      <c r="H94" s="313">
        <f>'고용증대 상시근로자수-2017(장애인적용)'!X94</f>
        <v>0</v>
      </c>
      <c r="I94" s="314">
        <f>'고용증대 상시근로자수-2017(장애인적용)'!Z94</f>
        <v>0</v>
      </c>
      <c r="J94" s="312">
        <f>'고용증대 상시근로자수-2017(장애인적용)'!AA94</f>
        <v>0</v>
      </c>
      <c r="K94" s="313">
        <f>'고용증대 상시근로자수-2017(장애인적용)'!AB94</f>
        <v>0</v>
      </c>
      <c r="L94" s="314">
        <f>'고용증대 상시근로자수-2017(장애인적용)'!AD94</f>
        <v>0</v>
      </c>
      <c r="M94" s="312">
        <f>'고용증대 상시근로자수-2017(장애인적용)'!AE94</f>
        <v>0</v>
      </c>
      <c r="N94" s="313">
        <f>'고용증대 상시근로자수-2017(장애인적용)'!AF94</f>
        <v>0</v>
      </c>
      <c r="O94" s="314">
        <f>'고용증대 상시근로자수-2017(장애인적용)'!AH94</f>
        <v>0</v>
      </c>
      <c r="P94" s="312">
        <f>'고용증대 상시근로자수-2017(장애인적용)'!AI94</f>
        <v>0</v>
      </c>
      <c r="Q94" s="313">
        <f>'고용증대 상시근로자수-2017(장애인적용)'!AJ94</f>
        <v>0</v>
      </c>
      <c r="R94" s="314">
        <f>'고용증대 상시근로자수-2017(장애인적용)'!AL94</f>
        <v>0</v>
      </c>
      <c r="S94" s="312">
        <f>'고용증대 상시근로자수-2017(장애인적용)'!AM94</f>
        <v>0</v>
      </c>
      <c r="T94" s="313">
        <f>'고용증대 상시근로자수-2017(장애인적용)'!AN94</f>
        <v>0</v>
      </c>
      <c r="U94" s="314">
        <f>'고용증대 상시근로자수-2017(장애인적용)'!AP94</f>
        <v>0</v>
      </c>
      <c r="V94" s="312">
        <f>'고용증대 상시근로자수-2017(장애인적용)'!AQ94</f>
        <v>0</v>
      </c>
      <c r="W94" s="313">
        <f>'고용증대 상시근로자수-2017(장애인적용)'!AR94</f>
        <v>0</v>
      </c>
      <c r="X94" s="314">
        <f>'고용증대 상시근로자수-2017(장애인적용)'!AT94</f>
        <v>0</v>
      </c>
      <c r="Y94" s="312">
        <f>'고용증대 상시근로자수-2017(장애인적용)'!AU94</f>
        <v>0</v>
      </c>
      <c r="Z94" s="313">
        <f>'고용증대 상시근로자수-2017(장애인적용)'!AV94</f>
        <v>0</v>
      </c>
      <c r="AA94" s="314">
        <f>'고용증대 상시근로자수-2017(장애인적용)'!AX94</f>
        <v>0</v>
      </c>
      <c r="AB94" s="312">
        <f>'고용증대 상시근로자수-2017(장애인적용)'!AY94</f>
        <v>0</v>
      </c>
      <c r="AC94" s="313">
        <f>'고용증대 상시근로자수-2017(장애인적용)'!AZ94</f>
        <v>0</v>
      </c>
      <c r="AD94" s="314">
        <f>'고용증대 상시근로자수-2017(장애인적용)'!BB94</f>
        <v>0</v>
      </c>
      <c r="AE94" s="312">
        <f>'고용증대 상시근로자수-2017(장애인적용)'!BC94</f>
        <v>0</v>
      </c>
      <c r="AF94" s="313">
        <f>'고용증대 상시근로자수-2017(장애인적용)'!BD94</f>
        <v>0</v>
      </c>
      <c r="AG94" s="314">
        <f>'고용증대 상시근로자수-2017(장애인적용)'!BF94</f>
        <v>0</v>
      </c>
      <c r="AH94" s="312">
        <f>'고용증대 상시근로자수-2017(장애인적용)'!BG94</f>
        <v>0</v>
      </c>
      <c r="AI94" s="313">
        <f>'고용증대 상시근로자수-2017(장애인적용)'!BH94</f>
        <v>0</v>
      </c>
      <c r="AJ94" s="314">
        <f>'고용증대 상시근로자수-2017(장애인적용)'!BJ94</f>
        <v>0</v>
      </c>
      <c r="AK94" s="312">
        <f>'고용증대 상시근로자수-2017(장애인적용)'!BK94</f>
        <v>0</v>
      </c>
      <c r="AL94" s="313">
        <f>'고용증대 상시근로자수-2017(장애인적용)'!BL94</f>
        <v>0</v>
      </c>
      <c r="AM94" s="314">
        <f>'고용증대 상시근로자수-2017(장애인적용)'!BN94</f>
        <v>0</v>
      </c>
      <c r="AN94" s="312">
        <f>'고용증대 상시근로자수-2017(장애인적용)'!BO94</f>
        <v>0</v>
      </c>
      <c r="AO94" s="313">
        <f>'고용증대 상시근로자수-2017(장애인적용)'!BP94</f>
        <v>0</v>
      </c>
      <c r="AP94" s="314">
        <f>'고용증대 상시근로자수-2017(장애인적용)'!BR94</f>
        <v>0</v>
      </c>
      <c r="AQ94" s="335">
        <f t="shared" si="5"/>
        <v>0</v>
      </c>
      <c r="AR94" s="336">
        <f t="shared" si="6"/>
        <v>0</v>
      </c>
      <c r="AS94" s="342">
        <f>'고용증대 상시근로자수-2017(장애인적용)'!CF94</f>
        <v>0</v>
      </c>
      <c r="AT94" s="343">
        <f>'고용증대 상시근로자수-2017(장애인적용)'!CG94</f>
        <v>0</v>
      </c>
      <c r="AU94" s="340">
        <f t="shared" si="7"/>
        <v>0</v>
      </c>
    </row>
    <row r="95" spans="1:47" hidden="1">
      <c r="A95" s="327">
        <f t="shared" si="8"/>
        <v>91</v>
      </c>
      <c r="B95" s="321">
        <f>'고용증대 상시근로자수-2017(장애인적용)'!C95</f>
        <v>0</v>
      </c>
      <c r="C95" s="322" t="str">
        <f>'고용증대 상시근로자수-2017(장애인적용)'!E95</f>
        <v/>
      </c>
      <c r="D95" s="333" t="str">
        <f>IF('고용증대 상시근로자수-2017(장애인적용)'!I95="","",'고용증대 상시근로자수-2017(장애인적용)'!I95)</f>
        <v/>
      </c>
      <c r="E95" s="333" t="str">
        <f>IF('고용증대 상시근로자수-2017(장애인적용)'!J95="","",'고용증대 상시근로자수-2017(장애인적용)'!J95)</f>
        <v/>
      </c>
      <c r="F95" s="323" t="str">
        <f>'고용증대 상시근로자수-2017(장애인적용)'!H95</f>
        <v/>
      </c>
      <c r="G95" s="324">
        <f>'고용증대 상시근로자수-2017(장애인적용)'!W95</f>
        <v>0</v>
      </c>
      <c r="H95" s="313">
        <f>'고용증대 상시근로자수-2017(장애인적용)'!X95</f>
        <v>0</v>
      </c>
      <c r="I95" s="314">
        <f>'고용증대 상시근로자수-2017(장애인적용)'!Z95</f>
        <v>0</v>
      </c>
      <c r="J95" s="312">
        <f>'고용증대 상시근로자수-2017(장애인적용)'!AA95</f>
        <v>0</v>
      </c>
      <c r="K95" s="313">
        <f>'고용증대 상시근로자수-2017(장애인적용)'!AB95</f>
        <v>0</v>
      </c>
      <c r="L95" s="314">
        <f>'고용증대 상시근로자수-2017(장애인적용)'!AD95</f>
        <v>0</v>
      </c>
      <c r="M95" s="312">
        <f>'고용증대 상시근로자수-2017(장애인적용)'!AE95</f>
        <v>0</v>
      </c>
      <c r="N95" s="313">
        <f>'고용증대 상시근로자수-2017(장애인적용)'!AF95</f>
        <v>0</v>
      </c>
      <c r="O95" s="314">
        <f>'고용증대 상시근로자수-2017(장애인적용)'!AH95</f>
        <v>0</v>
      </c>
      <c r="P95" s="312">
        <f>'고용증대 상시근로자수-2017(장애인적용)'!AI95</f>
        <v>0</v>
      </c>
      <c r="Q95" s="313">
        <f>'고용증대 상시근로자수-2017(장애인적용)'!AJ95</f>
        <v>0</v>
      </c>
      <c r="R95" s="314">
        <f>'고용증대 상시근로자수-2017(장애인적용)'!AL95</f>
        <v>0</v>
      </c>
      <c r="S95" s="312">
        <f>'고용증대 상시근로자수-2017(장애인적용)'!AM95</f>
        <v>0</v>
      </c>
      <c r="T95" s="313">
        <f>'고용증대 상시근로자수-2017(장애인적용)'!AN95</f>
        <v>0</v>
      </c>
      <c r="U95" s="314">
        <f>'고용증대 상시근로자수-2017(장애인적용)'!AP95</f>
        <v>0</v>
      </c>
      <c r="V95" s="312">
        <f>'고용증대 상시근로자수-2017(장애인적용)'!AQ95</f>
        <v>0</v>
      </c>
      <c r="W95" s="313">
        <f>'고용증대 상시근로자수-2017(장애인적용)'!AR95</f>
        <v>0</v>
      </c>
      <c r="X95" s="314">
        <f>'고용증대 상시근로자수-2017(장애인적용)'!AT95</f>
        <v>0</v>
      </c>
      <c r="Y95" s="312">
        <f>'고용증대 상시근로자수-2017(장애인적용)'!AU95</f>
        <v>0</v>
      </c>
      <c r="Z95" s="313">
        <f>'고용증대 상시근로자수-2017(장애인적용)'!AV95</f>
        <v>0</v>
      </c>
      <c r="AA95" s="314">
        <f>'고용증대 상시근로자수-2017(장애인적용)'!AX95</f>
        <v>0</v>
      </c>
      <c r="AB95" s="312">
        <f>'고용증대 상시근로자수-2017(장애인적용)'!AY95</f>
        <v>0</v>
      </c>
      <c r="AC95" s="313">
        <f>'고용증대 상시근로자수-2017(장애인적용)'!AZ95</f>
        <v>0</v>
      </c>
      <c r="AD95" s="314">
        <f>'고용증대 상시근로자수-2017(장애인적용)'!BB95</f>
        <v>0</v>
      </c>
      <c r="AE95" s="312">
        <f>'고용증대 상시근로자수-2017(장애인적용)'!BC95</f>
        <v>0</v>
      </c>
      <c r="AF95" s="313">
        <f>'고용증대 상시근로자수-2017(장애인적용)'!BD95</f>
        <v>0</v>
      </c>
      <c r="AG95" s="314">
        <f>'고용증대 상시근로자수-2017(장애인적용)'!BF95</f>
        <v>0</v>
      </c>
      <c r="AH95" s="312">
        <f>'고용증대 상시근로자수-2017(장애인적용)'!BG95</f>
        <v>0</v>
      </c>
      <c r="AI95" s="313">
        <f>'고용증대 상시근로자수-2017(장애인적용)'!BH95</f>
        <v>0</v>
      </c>
      <c r="AJ95" s="314">
        <f>'고용증대 상시근로자수-2017(장애인적용)'!BJ95</f>
        <v>0</v>
      </c>
      <c r="AK95" s="312">
        <f>'고용증대 상시근로자수-2017(장애인적용)'!BK95</f>
        <v>0</v>
      </c>
      <c r="AL95" s="313">
        <f>'고용증대 상시근로자수-2017(장애인적용)'!BL95</f>
        <v>0</v>
      </c>
      <c r="AM95" s="314">
        <f>'고용증대 상시근로자수-2017(장애인적용)'!BN95</f>
        <v>0</v>
      </c>
      <c r="AN95" s="312">
        <f>'고용증대 상시근로자수-2017(장애인적용)'!BO95</f>
        <v>0</v>
      </c>
      <c r="AO95" s="313">
        <f>'고용증대 상시근로자수-2017(장애인적용)'!BP95</f>
        <v>0</v>
      </c>
      <c r="AP95" s="314">
        <f>'고용증대 상시근로자수-2017(장애인적용)'!BR95</f>
        <v>0</v>
      </c>
      <c r="AQ95" s="335">
        <f t="shared" si="5"/>
        <v>0</v>
      </c>
      <c r="AR95" s="336">
        <f t="shared" si="6"/>
        <v>0</v>
      </c>
      <c r="AS95" s="342">
        <f>'고용증대 상시근로자수-2017(장애인적용)'!CF95</f>
        <v>0</v>
      </c>
      <c r="AT95" s="343">
        <f>'고용증대 상시근로자수-2017(장애인적용)'!CG95</f>
        <v>0</v>
      </c>
      <c r="AU95" s="340">
        <f t="shared" si="7"/>
        <v>0</v>
      </c>
    </row>
    <row r="96" spans="1:47" hidden="1">
      <c r="A96" s="327">
        <f t="shared" si="8"/>
        <v>92</v>
      </c>
      <c r="B96" s="321">
        <f>'고용증대 상시근로자수-2017(장애인적용)'!C96</f>
        <v>0</v>
      </c>
      <c r="C96" s="322" t="str">
        <f>'고용증대 상시근로자수-2017(장애인적용)'!E96</f>
        <v/>
      </c>
      <c r="D96" s="333" t="str">
        <f>IF('고용증대 상시근로자수-2017(장애인적용)'!I96="","",'고용증대 상시근로자수-2017(장애인적용)'!I96)</f>
        <v/>
      </c>
      <c r="E96" s="333" t="str">
        <f>IF('고용증대 상시근로자수-2017(장애인적용)'!J96="","",'고용증대 상시근로자수-2017(장애인적용)'!J96)</f>
        <v/>
      </c>
      <c r="F96" s="323" t="str">
        <f>'고용증대 상시근로자수-2017(장애인적용)'!H96</f>
        <v/>
      </c>
      <c r="G96" s="324">
        <f>'고용증대 상시근로자수-2017(장애인적용)'!W96</f>
        <v>0</v>
      </c>
      <c r="H96" s="313">
        <f>'고용증대 상시근로자수-2017(장애인적용)'!X96</f>
        <v>0</v>
      </c>
      <c r="I96" s="314">
        <f>'고용증대 상시근로자수-2017(장애인적용)'!Z96</f>
        <v>0</v>
      </c>
      <c r="J96" s="312">
        <f>'고용증대 상시근로자수-2017(장애인적용)'!AA96</f>
        <v>0</v>
      </c>
      <c r="K96" s="313">
        <f>'고용증대 상시근로자수-2017(장애인적용)'!AB96</f>
        <v>0</v>
      </c>
      <c r="L96" s="314">
        <f>'고용증대 상시근로자수-2017(장애인적용)'!AD96</f>
        <v>0</v>
      </c>
      <c r="M96" s="312">
        <f>'고용증대 상시근로자수-2017(장애인적용)'!AE96</f>
        <v>0</v>
      </c>
      <c r="N96" s="313">
        <f>'고용증대 상시근로자수-2017(장애인적용)'!AF96</f>
        <v>0</v>
      </c>
      <c r="O96" s="314">
        <f>'고용증대 상시근로자수-2017(장애인적용)'!AH96</f>
        <v>0</v>
      </c>
      <c r="P96" s="312">
        <f>'고용증대 상시근로자수-2017(장애인적용)'!AI96</f>
        <v>0</v>
      </c>
      <c r="Q96" s="313">
        <f>'고용증대 상시근로자수-2017(장애인적용)'!AJ96</f>
        <v>0</v>
      </c>
      <c r="R96" s="314">
        <f>'고용증대 상시근로자수-2017(장애인적용)'!AL96</f>
        <v>0</v>
      </c>
      <c r="S96" s="312">
        <f>'고용증대 상시근로자수-2017(장애인적용)'!AM96</f>
        <v>0</v>
      </c>
      <c r="T96" s="313">
        <f>'고용증대 상시근로자수-2017(장애인적용)'!AN96</f>
        <v>0</v>
      </c>
      <c r="U96" s="314">
        <f>'고용증대 상시근로자수-2017(장애인적용)'!AP96</f>
        <v>0</v>
      </c>
      <c r="V96" s="312">
        <f>'고용증대 상시근로자수-2017(장애인적용)'!AQ96</f>
        <v>0</v>
      </c>
      <c r="W96" s="313">
        <f>'고용증대 상시근로자수-2017(장애인적용)'!AR96</f>
        <v>0</v>
      </c>
      <c r="X96" s="314">
        <f>'고용증대 상시근로자수-2017(장애인적용)'!AT96</f>
        <v>0</v>
      </c>
      <c r="Y96" s="312">
        <f>'고용증대 상시근로자수-2017(장애인적용)'!AU96</f>
        <v>0</v>
      </c>
      <c r="Z96" s="313">
        <f>'고용증대 상시근로자수-2017(장애인적용)'!AV96</f>
        <v>0</v>
      </c>
      <c r="AA96" s="314">
        <f>'고용증대 상시근로자수-2017(장애인적용)'!AX96</f>
        <v>0</v>
      </c>
      <c r="AB96" s="312">
        <f>'고용증대 상시근로자수-2017(장애인적용)'!AY96</f>
        <v>0</v>
      </c>
      <c r="AC96" s="313">
        <f>'고용증대 상시근로자수-2017(장애인적용)'!AZ96</f>
        <v>0</v>
      </c>
      <c r="AD96" s="314">
        <f>'고용증대 상시근로자수-2017(장애인적용)'!BB96</f>
        <v>0</v>
      </c>
      <c r="AE96" s="312">
        <f>'고용증대 상시근로자수-2017(장애인적용)'!BC96</f>
        <v>0</v>
      </c>
      <c r="AF96" s="313">
        <f>'고용증대 상시근로자수-2017(장애인적용)'!BD96</f>
        <v>0</v>
      </c>
      <c r="AG96" s="314">
        <f>'고용증대 상시근로자수-2017(장애인적용)'!BF96</f>
        <v>0</v>
      </c>
      <c r="AH96" s="312">
        <f>'고용증대 상시근로자수-2017(장애인적용)'!BG96</f>
        <v>0</v>
      </c>
      <c r="AI96" s="313">
        <f>'고용증대 상시근로자수-2017(장애인적용)'!BH96</f>
        <v>0</v>
      </c>
      <c r="AJ96" s="314">
        <f>'고용증대 상시근로자수-2017(장애인적용)'!BJ96</f>
        <v>0</v>
      </c>
      <c r="AK96" s="312">
        <f>'고용증대 상시근로자수-2017(장애인적용)'!BK96</f>
        <v>0</v>
      </c>
      <c r="AL96" s="313">
        <f>'고용증대 상시근로자수-2017(장애인적용)'!BL96</f>
        <v>0</v>
      </c>
      <c r="AM96" s="314">
        <f>'고용증대 상시근로자수-2017(장애인적용)'!BN96</f>
        <v>0</v>
      </c>
      <c r="AN96" s="312">
        <f>'고용증대 상시근로자수-2017(장애인적용)'!BO96</f>
        <v>0</v>
      </c>
      <c r="AO96" s="313">
        <f>'고용증대 상시근로자수-2017(장애인적용)'!BP96</f>
        <v>0</v>
      </c>
      <c r="AP96" s="314">
        <f>'고용증대 상시근로자수-2017(장애인적용)'!BR96</f>
        <v>0</v>
      </c>
      <c r="AQ96" s="335">
        <f t="shared" si="5"/>
        <v>0</v>
      </c>
      <c r="AR96" s="336">
        <f t="shared" si="6"/>
        <v>0</v>
      </c>
      <c r="AS96" s="342">
        <f>'고용증대 상시근로자수-2017(장애인적용)'!CF96</f>
        <v>0</v>
      </c>
      <c r="AT96" s="343">
        <f>'고용증대 상시근로자수-2017(장애인적용)'!CG96</f>
        <v>0</v>
      </c>
      <c r="AU96" s="340">
        <f t="shared" si="7"/>
        <v>0</v>
      </c>
    </row>
    <row r="97" spans="1:47" hidden="1">
      <c r="A97" s="327">
        <f t="shared" si="8"/>
        <v>93</v>
      </c>
      <c r="B97" s="321">
        <f>'고용증대 상시근로자수-2017(장애인적용)'!C97</f>
        <v>0</v>
      </c>
      <c r="C97" s="322" t="str">
        <f>'고용증대 상시근로자수-2017(장애인적용)'!E97</f>
        <v/>
      </c>
      <c r="D97" s="333" t="str">
        <f>IF('고용증대 상시근로자수-2017(장애인적용)'!I97="","",'고용증대 상시근로자수-2017(장애인적용)'!I97)</f>
        <v/>
      </c>
      <c r="E97" s="333" t="str">
        <f>IF('고용증대 상시근로자수-2017(장애인적용)'!J97="","",'고용증대 상시근로자수-2017(장애인적용)'!J97)</f>
        <v/>
      </c>
      <c r="F97" s="323" t="str">
        <f>'고용증대 상시근로자수-2017(장애인적용)'!H97</f>
        <v/>
      </c>
      <c r="G97" s="324">
        <f>'고용증대 상시근로자수-2017(장애인적용)'!W97</f>
        <v>0</v>
      </c>
      <c r="H97" s="313">
        <f>'고용증대 상시근로자수-2017(장애인적용)'!X97</f>
        <v>0</v>
      </c>
      <c r="I97" s="314">
        <f>'고용증대 상시근로자수-2017(장애인적용)'!Z97</f>
        <v>0</v>
      </c>
      <c r="J97" s="312">
        <f>'고용증대 상시근로자수-2017(장애인적용)'!AA97</f>
        <v>0</v>
      </c>
      <c r="K97" s="313">
        <f>'고용증대 상시근로자수-2017(장애인적용)'!AB97</f>
        <v>0</v>
      </c>
      <c r="L97" s="314">
        <f>'고용증대 상시근로자수-2017(장애인적용)'!AD97</f>
        <v>0</v>
      </c>
      <c r="M97" s="312">
        <f>'고용증대 상시근로자수-2017(장애인적용)'!AE97</f>
        <v>0</v>
      </c>
      <c r="N97" s="313">
        <f>'고용증대 상시근로자수-2017(장애인적용)'!AF97</f>
        <v>0</v>
      </c>
      <c r="O97" s="314">
        <f>'고용증대 상시근로자수-2017(장애인적용)'!AH97</f>
        <v>0</v>
      </c>
      <c r="P97" s="312">
        <f>'고용증대 상시근로자수-2017(장애인적용)'!AI97</f>
        <v>0</v>
      </c>
      <c r="Q97" s="313">
        <f>'고용증대 상시근로자수-2017(장애인적용)'!AJ97</f>
        <v>0</v>
      </c>
      <c r="R97" s="314">
        <f>'고용증대 상시근로자수-2017(장애인적용)'!AL97</f>
        <v>0</v>
      </c>
      <c r="S97" s="312">
        <f>'고용증대 상시근로자수-2017(장애인적용)'!AM97</f>
        <v>0</v>
      </c>
      <c r="T97" s="313">
        <f>'고용증대 상시근로자수-2017(장애인적용)'!AN97</f>
        <v>0</v>
      </c>
      <c r="U97" s="314">
        <f>'고용증대 상시근로자수-2017(장애인적용)'!AP97</f>
        <v>0</v>
      </c>
      <c r="V97" s="312">
        <f>'고용증대 상시근로자수-2017(장애인적용)'!AQ97</f>
        <v>0</v>
      </c>
      <c r="W97" s="313">
        <f>'고용증대 상시근로자수-2017(장애인적용)'!AR97</f>
        <v>0</v>
      </c>
      <c r="X97" s="314">
        <f>'고용증대 상시근로자수-2017(장애인적용)'!AT97</f>
        <v>0</v>
      </c>
      <c r="Y97" s="312">
        <f>'고용증대 상시근로자수-2017(장애인적용)'!AU97</f>
        <v>0</v>
      </c>
      <c r="Z97" s="313">
        <f>'고용증대 상시근로자수-2017(장애인적용)'!AV97</f>
        <v>0</v>
      </c>
      <c r="AA97" s="314">
        <f>'고용증대 상시근로자수-2017(장애인적용)'!AX97</f>
        <v>0</v>
      </c>
      <c r="AB97" s="312">
        <f>'고용증대 상시근로자수-2017(장애인적용)'!AY97</f>
        <v>0</v>
      </c>
      <c r="AC97" s="313">
        <f>'고용증대 상시근로자수-2017(장애인적용)'!AZ97</f>
        <v>0</v>
      </c>
      <c r="AD97" s="314">
        <f>'고용증대 상시근로자수-2017(장애인적용)'!BB97</f>
        <v>0</v>
      </c>
      <c r="AE97" s="312">
        <f>'고용증대 상시근로자수-2017(장애인적용)'!BC97</f>
        <v>0</v>
      </c>
      <c r="AF97" s="313">
        <f>'고용증대 상시근로자수-2017(장애인적용)'!BD97</f>
        <v>0</v>
      </c>
      <c r="AG97" s="314">
        <f>'고용증대 상시근로자수-2017(장애인적용)'!BF97</f>
        <v>0</v>
      </c>
      <c r="AH97" s="312">
        <f>'고용증대 상시근로자수-2017(장애인적용)'!BG97</f>
        <v>0</v>
      </c>
      <c r="AI97" s="313">
        <f>'고용증대 상시근로자수-2017(장애인적용)'!BH97</f>
        <v>0</v>
      </c>
      <c r="AJ97" s="314">
        <f>'고용증대 상시근로자수-2017(장애인적용)'!BJ97</f>
        <v>0</v>
      </c>
      <c r="AK97" s="312">
        <f>'고용증대 상시근로자수-2017(장애인적용)'!BK97</f>
        <v>0</v>
      </c>
      <c r="AL97" s="313">
        <f>'고용증대 상시근로자수-2017(장애인적용)'!BL97</f>
        <v>0</v>
      </c>
      <c r="AM97" s="314">
        <f>'고용증대 상시근로자수-2017(장애인적용)'!BN97</f>
        <v>0</v>
      </c>
      <c r="AN97" s="312">
        <f>'고용증대 상시근로자수-2017(장애인적용)'!BO97</f>
        <v>0</v>
      </c>
      <c r="AO97" s="313">
        <f>'고용증대 상시근로자수-2017(장애인적용)'!BP97</f>
        <v>0</v>
      </c>
      <c r="AP97" s="314">
        <f>'고용증대 상시근로자수-2017(장애인적용)'!BR97</f>
        <v>0</v>
      </c>
      <c r="AQ97" s="335">
        <f t="shared" si="5"/>
        <v>0</v>
      </c>
      <c r="AR97" s="336">
        <f t="shared" si="6"/>
        <v>0</v>
      </c>
      <c r="AS97" s="342">
        <f>'고용증대 상시근로자수-2017(장애인적용)'!CF97</f>
        <v>0</v>
      </c>
      <c r="AT97" s="343">
        <f>'고용증대 상시근로자수-2017(장애인적용)'!CG97</f>
        <v>0</v>
      </c>
      <c r="AU97" s="340">
        <f t="shared" si="7"/>
        <v>0</v>
      </c>
    </row>
    <row r="98" spans="1:47" hidden="1">
      <c r="A98" s="327">
        <f t="shared" si="8"/>
        <v>94</v>
      </c>
      <c r="B98" s="321">
        <f>'고용증대 상시근로자수-2017(장애인적용)'!C98</f>
        <v>0</v>
      </c>
      <c r="C98" s="322" t="str">
        <f>'고용증대 상시근로자수-2017(장애인적용)'!E98</f>
        <v/>
      </c>
      <c r="D98" s="333" t="str">
        <f>IF('고용증대 상시근로자수-2017(장애인적용)'!I98="","",'고용증대 상시근로자수-2017(장애인적용)'!I98)</f>
        <v/>
      </c>
      <c r="E98" s="333" t="str">
        <f>IF('고용증대 상시근로자수-2017(장애인적용)'!J98="","",'고용증대 상시근로자수-2017(장애인적용)'!J98)</f>
        <v/>
      </c>
      <c r="F98" s="323" t="str">
        <f>'고용증대 상시근로자수-2017(장애인적용)'!H98</f>
        <v/>
      </c>
      <c r="G98" s="324">
        <f>'고용증대 상시근로자수-2017(장애인적용)'!W98</f>
        <v>0</v>
      </c>
      <c r="H98" s="313">
        <f>'고용증대 상시근로자수-2017(장애인적용)'!X98</f>
        <v>0</v>
      </c>
      <c r="I98" s="314">
        <f>'고용증대 상시근로자수-2017(장애인적용)'!Z98</f>
        <v>0</v>
      </c>
      <c r="J98" s="312">
        <f>'고용증대 상시근로자수-2017(장애인적용)'!AA98</f>
        <v>0</v>
      </c>
      <c r="K98" s="313">
        <f>'고용증대 상시근로자수-2017(장애인적용)'!AB98</f>
        <v>0</v>
      </c>
      <c r="L98" s="314">
        <f>'고용증대 상시근로자수-2017(장애인적용)'!AD98</f>
        <v>0</v>
      </c>
      <c r="M98" s="312">
        <f>'고용증대 상시근로자수-2017(장애인적용)'!AE98</f>
        <v>0</v>
      </c>
      <c r="N98" s="313">
        <f>'고용증대 상시근로자수-2017(장애인적용)'!AF98</f>
        <v>0</v>
      </c>
      <c r="O98" s="314">
        <f>'고용증대 상시근로자수-2017(장애인적용)'!AH98</f>
        <v>0</v>
      </c>
      <c r="P98" s="312">
        <f>'고용증대 상시근로자수-2017(장애인적용)'!AI98</f>
        <v>0</v>
      </c>
      <c r="Q98" s="313">
        <f>'고용증대 상시근로자수-2017(장애인적용)'!AJ98</f>
        <v>0</v>
      </c>
      <c r="R98" s="314">
        <f>'고용증대 상시근로자수-2017(장애인적용)'!AL98</f>
        <v>0</v>
      </c>
      <c r="S98" s="312">
        <f>'고용증대 상시근로자수-2017(장애인적용)'!AM98</f>
        <v>0</v>
      </c>
      <c r="T98" s="313">
        <f>'고용증대 상시근로자수-2017(장애인적용)'!AN98</f>
        <v>0</v>
      </c>
      <c r="U98" s="314">
        <f>'고용증대 상시근로자수-2017(장애인적용)'!AP98</f>
        <v>0</v>
      </c>
      <c r="V98" s="312">
        <f>'고용증대 상시근로자수-2017(장애인적용)'!AQ98</f>
        <v>0</v>
      </c>
      <c r="W98" s="313">
        <f>'고용증대 상시근로자수-2017(장애인적용)'!AR98</f>
        <v>0</v>
      </c>
      <c r="X98" s="314">
        <f>'고용증대 상시근로자수-2017(장애인적용)'!AT98</f>
        <v>0</v>
      </c>
      <c r="Y98" s="312">
        <f>'고용증대 상시근로자수-2017(장애인적용)'!AU98</f>
        <v>0</v>
      </c>
      <c r="Z98" s="313">
        <f>'고용증대 상시근로자수-2017(장애인적용)'!AV98</f>
        <v>0</v>
      </c>
      <c r="AA98" s="314">
        <f>'고용증대 상시근로자수-2017(장애인적용)'!AX98</f>
        <v>0</v>
      </c>
      <c r="AB98" s="312">
        <f>'고용증대 상시근로자수-2017(장애인적용)'!AY98</f>
        <v>0</v>
      </c>
      <c r="AC98" s="313">
        <f>'고용증대 상시근로자수-2017(장애인적용)'!AZ98</f>
        <v>0</v>
      </c>
      <c r="AD98" s="314">
        <f>'고용증대 상시근로자수-2017(장애인적용)'!BB98</f>
        <v>0</v>
      </c>
      <c r="AE98" s="312">
        <f>'고용증대 상시근로자수-2017(장애인적용)'!BC98</f>
        <v>0</v>
      </c>
      <c r="AF98" s="313">
        <f>'고용증대 상시근로자수-2017(장애인적용)'!BD98</f>
        <v>0</v>
      </c>
      <c r="AG98" s="314">
        <f>'고용증대 상시근로자수-2017(장애인적용)'!BF98</f>
        <v>0</v>
      </c>
      <c r="AH98" s="312">
        <f>'고용증대 상시근로자수-2017(장애인적용)'!BG98</f>
        <v>0</v>
      </c>
      <c r="AI98" s="313">
        <f>'고용증대 상시근로자수-2017(장애인적용)'!BH98</f>
        <v>0</v>
      </c>
      <c r="AJ98" s="314">
        <f>'고용증대 상시근로자수-2017(장애인적용)'!BJ98</f>
        <v>0</v>
      </c>
      <c r="AK98" s="312">
        <f>'고용증대 상시근로자수-2017(장애인적용)'!BK98</f>
        <v>0</v>
      </c>
      <c r="AL98" s="313">
        <f>'고용증대 상시근로자수-2017(장애인적용)'!BL98</f>
        <v>0</v>
      </c>
      <c r="AM98" s="314">
        <f>'고용증대 상시근로자수-2017(장애인적용)'!BN98</f>
        <v>0</v>
      </c>
      <c r="AN98" s="312">
        <f>'고용증대 상시근로자수-2017(장애인적용)'!BO98</f>
        <v>0</v>
      </c>
      <c r="AO98" s="313">
        <f>'고용증대 상시근로자수-2017(장애인적용)'!BP98</f>
        <v>0</v>
      </c>
      <c r="AP98" s="314">
        <f>'고용증대 상시근로자수-2017(장애인적용)'!BR98</f>
        <v>0</v>
      </c>
      <c r="AQ98" s="335">
        <f t="shared" si="5"/>
        <v>0</v>
      </c>
      <c r="AR98" s="336">
        <f t="shared" si="6"/>
        <v>0</v>
      </c>
      <c r="AS98" s="342">
        <f>'고용증대 상시근로자수-2017(장애인적용)'!CF98</f>
        <v>0</v>
      </c>
      <c r="AT98" s="343">
        <f>'고용증대 상시근로자수-2017(장애인적용)'!CG98</f>
        <v>0</v>
      </c>
      <c r="AU98" s="340">
        <f t="shared" si="7"/>
        <v>0</v>
      </c>
    </row>
    <row r="99" spans="1:47" hidden="1">
      <c r="A99" s="327">
        <f t="shared" si="8"/>
        <v>95</v>
      </c>
      <c r="B99" s="321">
        <f>'고용증대 상시근로자수-2017(장애인적용)'!C99</f>
        <v>0</v>
      </c>
      <c r="C99" s="322" t="str">
        <f>'고용증대 상시근로자수-2017(장애인적용)'!E99</f>
        <v/>
      </c>
      <c r="D99" s="333" t="str">
        <f>IF('고용증대 상시근로자수-2017(장애인적용)'!I99="","",'고용증대 상시근로자수-2017(장애인적용)'!I99)</f>
        <v/>
      </c>
      <c r="E99" s="333" t="str">
        <f>IF('고용증대 상시근로자수-2017(장애인적용)'!J99="","",'고용증대 상시근로자수-2017(장애인적용)'!J99)</f>
        <v/>
      </c>
      <c r="F99" s="323" t="str">
        <f>'고용증대 상시근로자수-2017(장애인적용)'!H99</f>
        <v/>
      </c>
      <c r="G99" s="324">
        <f>'고용증대 상시근로자수-2017(장애인적용)'!W99</f>
        <v>0</v>
      </c>
      <c r="H99" s="313">
        <f>'고용증대 상시근로자수-2017(장애인적용)'!X99</f>
        <v>0</v>
      </c>
      <c r="I99" s="314">
        <f>'고용증대 상시근로자수-2017(장애인적용)'!Z99</f>
        <v>0</v>
      </c>
      <c r="J99" s="312">
        <f>'고용증대 상시근로자수-2017(장애인적용)'!AA99</f>
        <v>0</v>
      </c>
      <c r="K99" s="313">
        <f>'고용증대 상시근로자수-2017(장애인적용)'!AB99</f>
        <v>0</v>
      </c>
      <c r="L99" s="314">
        <f>'고용증대 상시근로자수-2017(장애인적용)'!AD99</f>
        <v>0</v>
      </c>
      <c r="M99" s="312">
        <f>'고용증대 상시근로자수-2017(장애인적용)'!AE99</f>
        <v>0</v>
      </c>
      <c r="N99" s="313">
        <f>'고용증대 상시근로자수-2017(장애인적용)'!AF99</f>
        <v>0</v>
      </c>
      <c r="O99" s="314">
        <f>'고용증대 상시근로자수-2017(장애인적용)'!AH99</f>
        <v>0</v>
      </c>
      <c r="P99" s="312">
        <f>'고용증대 상시근로자수-2017(장애인적용)'!AI99</f>
        <v>0</v>
      </c>
      <c r="Q99" s="313">
        <f>'고용증대 상시근로자수-2017(장애인적용)'!AJ99</f>
        <v>0</v>
      </c>
      <c r="R99" s="314">
        <f>'고용증대 상시근로자수-2017(장애인적용)'!AL99</f>
        <v>0</v>
      </c>
      <c r="S99" s="312">
        <f>'고용증대 상시근로자수-2017(장애인적용)'!AM99</f>
        <v>0</v>
      </c>
      <c r="T99" s="313">
        <f>'고용증대 상시근로자수-2017(장애인적용)'!AN99</f>
        <v>0</v>
      </c>
      <c r="U99" s="314">
        <f>'고용증대 상시근로자수-2017(장애인적용)'!AP99</f>
        <v>0</v>
      </c>
      <c r="V99" s="312">
        <f>'고용증대 상시근로자수-2017(장애인적용)'!AQ99</f>
        <v>0</v>
      </c>
      <c r="W99" s="313">
        <f>'고용증대 상시근로자수-2017(장애인적용)'!AR99</f>
        <v>0</v>
      </c>
      <c r="X99" s="314">
        <f>'고용증대 상시근로자수-2017(장애인적용)'!AT99</f>
        <v>0</v>
      </c>
      <c r="Y99" s="312">
        <f>'고용증대 상시근로자수-2017(장애인적용)'!AU99</f>
        <v>0</v>
      </c>
      <c r="Z99" s="313">
        <f>'고용증대 상시근로자수-2017(장애인적용)'!AV99</f>
        <v>0</v>
      </c>
      <c r="AA99" s="314">
        <f>'고용증대 상시근로자수-2017(장애인적용)'!AX99</f>
        <v>0</v>
      </c>
      <c r="AB99" s="312">
        <f>'고용증대 상시근로자수-2017(장애인적용)'!AY99</f>
        <v>0</v>
      </c>
      <c r="AC99" s="313">
        <f>'고용증대 상시근로자수-2017(장애인적용)'!AZ99</f>
        <v>0</v>
      </c>
      <c r="AD99" s="314">
        <f>'고용증대 상시근로자수-2017(장애인적용)'!BB99</f>
        <v>0</v>
      </c>
      <c r="AE99" s="312">
        <f>'고용증대 상시근로자수-2017(장애인적용)'!BC99</f>
        <v>0</v>
      </c>
      <c r="AF99" s="313">
        <f>'고용증대 상시근로자수-2017(장애인적용)'!BD99</f>
        <v>0</v>
      </c>
      <c r="AG99" s="314">
        <f>'고용증대 상시근로자수-2017(장애인적용)'!BF99</f>
        <v>0</v>
      </c>
      <c r="AH99" s="312">
        <f>'고용증대 상시근로자수-2017(장애인적용)'!BG99</f>
        <v>0</v>
      </c>
      <c r="AI99" s="313">
        <f>'고용증대 상시근로자수-2017(장애인적용)'!BH99</f>
        <v>0</v>
      </c>
      <c r="AJ99" s="314">
        <f>'고용증대 상시근로자수-2017(장애인적용)'!BJ99</f>
        <v>0</v>
      </c>
      <c r="AK99" s="312">
        <f>'고용증대 상시근로자수-2017(장애인적용)'!BK99</f>
        <v>0</v>
      </c>
      <c r="AL99" s="313">
        <f>'고용증대 상시근로자수-2017(장애인적용)'!BL99</f>
        <v>0</v>
      </c>
      <c r="AM99" s="314">
        <f>'고용증대 상시근로자수-2017(장애인적용)'!BN99</f>
        <v>0</v>
      </c>
      <c r="AN99" s="312">
        <f>'고용증대 상시근로자수-2017(장애인적용)'!BO99</f>
        <v>0</v>
      </c>
      <c r="AO99" s="313">
        <f>'고용증대 상시근로자수-2017(장애인적용)'!BP99</f>
        <v>0</v>
      </c>
      <c r="AP99" s="314">
        <f>'고용증대 상시근로자수-2017(장애인적용)'!BR99</f>
        <v>0</v>
      </c>
      <c r="AQ99" s="335">
        <f t="shared" si="5"/>
        <v>0</v>
      </c>
      <c r="AR99" s="336">
        <f t="shared" si="6"/>
        <v>0</v>
      </c>
      <c r="AS99" s="342">
        <f>'고용증대 상시근로자수-2017(장애인적용)'!CF99</f>
        <v>0</v>
      </c>
      <c r="AT99" s="343">
        <f>'고용증대 상시근로자수-2017(장애인적용)'!CG99</f>
        <v>0</v>
      </c>
      <c r="AU99" s="340">
        <f t="shared" si="7"/>
        <v>0</v>
      </c>
    </row>
    <row r="100" spans="1:47" hidden="1">
      <c r="A100" s="327">
        <f t="shared" si="8"/>
        <v>96</v>
      </c>
      <c r="B100" s="321">
        <f>'고용증대 상시근로자수-2017(장애인적용)'!C100</f>
        <v>0</v>
      </c>
      <c r="C100" s="322" t="str">
        <f>'고용증대 상시근로자수-2017(장애인적용)'!E100</f>
        <v/>
      </c>
      <c r="D100" s="333" t="str">
        <f>IF('고용증대 상시근로자수-2017(장애인적용)'!I100="","",'고용증대 상시근로자수-2017(장애인적용)'!I100)</f>
        <v/>
      </c>
      <c r="E100" s="333" t="str">
        <f>IF('고용증대 상시근로자수-2017(장애인적용)'!J100="","",'고용증대 상시근로자수-2017(장애인적용)'!J100)</f>
        <v/>
      </c>
      <c r="F100" s="323" t="str">
        <f>'고용증대 상시근로자수-2017(장애인적용)'!H100</f>
        <v/>
      </c>
      <c r="G100" s="324">
        <f>'고용증대 상시근로자수-2017(장애인적용)'!W100</f>
        <v>0</v>
      </c>
      <c r="H100" s="313">
        <f>'고용증대 상시근로자수-2017(장애인적용)'!X100</f>
        <v>0</v>
      </c>
      <c r="I100" s="314">
        <f>'고용증대 상시근로자수-2017(장애인적용)'!Z100</f>
        <v>0</v>
      </c>
      <c r="J100" s="312">
        <f>'고용증대 상시근로자수-2017(장애인적용)'!AA100</f>
        <v>0</v>
      </c>
      <c r="K100" s="313">
        <f>'고용증대 상시근로자수-2017(장애인적용)'!AB100</f>
        <v>0</v>
      </c>
      <c r="L100" s="314">
        <f>'고용증대 상시근로자수-2017(장애인적용)'!AD100</f>
        <v>0</v>
      </c>
      <c r="M100" s="312">
        <f>'고용증대 상시근로자수-2017(장애인적용)'!AE100</f>
        <v>0</v>
      </c>
      <c r="N100" s="313">
        <f>'고용증대 상시근로자수-2017(장애인적용)'!AF100</f>
        <v>0</v>
      </c>
      <c r="O100" s="314">
        <f>'고용증대 상시근로자수-2017(장애인적용)'!AH100</f>
        <v>0</v>
      </c>
      <c r="P100" s="312">
        <f>'고용증대 상시근로자수-2017(장애인적용)'!AI100</f>
        <v>0</v>
      </c>
      <c r="Q100" s="313">
        <f>'고용증대 상시근로자수-2017(장애인적용)'!AJ100</f>
        <v>0</v>
      </c>
      <c r="R100" s="314">
        <f>'고용증대 상시근로자수-2017(장애인적용)'!AL100</f>
        <v>0</v>
      </c>
      <c r="S100" s="312">
        <f>'고용증대 상시근로자수-2017(장애인적용)'!AM100</f>
        <v>0</v>
      </c>
      <c r="T100" s="313">
        <f>'고용증대 상시근로자수-2017(장애인적용)'!AN100</f>
        <v>0</v>
      </c>
      <c r="U100" s="314">
        <f>'고용증대 상시근로자수-2017(장애인적용)'!AP100</f>
        <v>0</v>
      </c>
      <c r="V100" s="312">
        <f>'고용증대 상시근로자수-2017(장애인적용)'!AQ100</f>
        <v>0</v>
      </c>
      <c r="W100" s="313">
        <f>'고용증대 상시근로자수-2017(장애인적용)'!AR100</f>
        <v>0</v>
      </c>
      <c r="X100" s="314">
        <f>'고용증대 상시근로자수-2017(장애인적용)'!AT100</f>
        <v>0</v>
      </c>
      <c r="Y100" s="312">
        <f>'고용증대 상시근로자수-2017(장애인적용)'!AU100</f>
        <v>0</v>
      </c>
      <c r="Z100" s="313">
        <f>'고용증대 상시근로자수-2017(장애인적용)'!AV100</f>
        <v>0</v>
      </c>
      <c r="AA100" s="314">
        <f>'고용증대 상시근로자수-2017(장애인적용)'!AX100</f>
        <v>0</v>
      </c>
      <c r="AB100" s="312">
        <f>'고용증대 상시근로자수-2017(장애인적용)'!AY100</f>
        <v>0</v>
      </c>
      <c r="AC100" s="313">
        <f>'고용증대 상시근로자수-2017(장애인적용)'!AZ100</f>
        <v>0</v>
      </c>
      <c r="AD100" s="314">
        <f>'고용증대 상시근로자수-2017(장애인적용)'!BB100</f>
        <v>0</v>
      </c>
      <c r="AE100" s="312">
        <f>'고용증대 상시근로자수-2017(장애인적용)'!BC100</f>
        <v>0</v>
      </c>
      <c r="AF100" s="313">
        <f>'고용증대 상시근로자수-2017(장애인적용)'!BD100</f>
        <v>0</v>
      </c>
      <c r="AG100" s="314">
        <f>'고용증대 상시근로자수-2017(장애인적용)'!BF100</f>
        <v>0</v>
      </c>
      <c r="AH100" s="312">
        <f>'고용증대 상시근로자수-2017(장애인적용)'!BG100</f>
        <v>0</v>
      </c>
      <c r="AI100" s="313">
        <f>'고용증대 상시근로자수-2017(장애인적용)'!BH100</f>
        <v>0</v>
      </c>
      <c r="AJ100" s="314">
        <f>'고용증대 상시근로자수-2017(장애인적용)'!BJ100</f>
        <v>0</v>
      </c>
      <c r="AK100" s="312">
        <f>'고용증대 상시근로자수-2017(장애인적용)'!BK100</f>
        <v>0</v>
      </c>
      <c r="AL100" s="313">
        <f>'고용증대 상시근로자수-2017(장애인적용)'!BL100</f>
        <v>0</v>
      </c>
      <c r="AM100" s="314">
        <f>'고용증대 상시근로자수-2017(장애인적용)'!BN100</f>
        <v>0</v>
      </c>
      <c r="AN100" s="312">
        <f>'고용증대 상시근로자수-2017(장애인적용)'!BO100</f>
        <v>0</v>
      </c>
      <c r="AO100" s="313">
        <f>'고용증대 상시근로자수-2017(장애인적용)'!BP100</f>
        <v>0</v>
      </c>
      <c r="AP100" s="314">
        <f>'고용증대 상시근로자수-2017(장애인적용)'!BR100</f>
        <v>0</v>
      </c>
      <c r="AQ100" s="335">
        <f t="shared" si="5"/>
        <v>0</v>
      </c>
      <c r="AR100" s="336">
        <f t="shared" si="6"/>
        <v>0</v>
      </c>
      <c r="AS100" s="342">
        <f>'고용증대 상시근로자수-2017(장애인적용)'!CF100</f>
        <v>0</v>
      </c>
      <c r="AT100" s="343">
        <f>'고용증대 상시근로자수-2017(장애인적용)'!CG100</f>
        <v>0</v>
      </c>
      <c r="AU100" s="340">
        <f t="shared" si="7"/>
        <v>0</v>
      </c>
    </row>
    <row r="101" spans="1:47" hidden="1">
      <c r="A101" s="327">
        <f t="shared" si="8"/>
        <v>97</v>
      </c>
      <c r="B101" s="321">
        <f>'고용증대 상시근로자수-2017(장애인적용)'!C101</f>
        <v>0</v>
      </c>
      <c r="C101" s="322" t="str">
        <f>'고용증대 상시근로자수-2017(장애인적용)'!E101</f>
        <v/>
      </c>
      <c r="D101" s="333" t="str">
        <f>IF('고용증대 상시근로자수-2017(장애인적용)'!I101="","",'고용증대 상시근로자수-2017(장애인적용)'!I101)</f>
        <v/>
      </c>
      <c r="E101" s="333" t="str">
        <f>IF('고용증대 상시근로자수-2017(장애인적용)'!J101="","",'고용증대 상시근로자수-2017(장애인적용)'!J101)</f>
        <v/>
      </c>
      <c r="F101" s="323" t="str">
        <f>'고용증대 상시근로자수-2017(장애인적용)'!H101</f>
        <v/>
      </c>
      <c r="G101" s="324">
        <f>'고용증대 상시근로자수-2017(장애인적용)'!W101</f>
        <v>0</v>
      </c>
      <c r="H101" s="313">
        <f>'고용증대 상시근로자수-2017(장애인적용)'!X101</f>
        <v>0</v>
      </c>
      <c r="I101" s="314">
        <f>'고용증대 상시근로자수-2017(장애인적용)'!Z101</f>
        <v>0</v>
      </c>
      <c r="J101" s="312">
        <f>'고용증대 상시근로자수-2017(장애인적용)'!AA101</f>
        <v>0</v>
      </c>
      <c r="K101" s="313">
        <f>'고용증대 상시근로자수-2017(장애인적용)'!AB101</f>
        <v>0</v>
      </c>
      <c r="L101" s="314">
        <f>'고용증대 상시근로자수-2017(장애인적용)'!AD101</f>
        <v>0</v>
      </c>
      <c r="M101" s="312">
        <f>'고용증대 상시근로자수-2017(장애인적용)'!AE101</f>
        <v>0</v>
      </c>
      <c r="N101" s="313">
        <f>'고용증대 상시근로자수-2017(장애인적용)'!AF101</f>
        <v>0</v>
      </c>
      <c r="O101" s="314">
        <f>'고용증대 상시근로자수-2017(장애인적용)'!AH101</f>
        <v>0</v>
      </c>
      <c r="P101" s="312">
        <f>'고용증대 상시근로자수-2017(장애인적용)'!AI101</f>
        <v>0</v>
      </c>
      <c r="Q101" s="313">
        <f>'고용증대 상시근로자수-2017(장애인적용)'!AJ101</f>
        <v>0</v>
      </c>
      <c r="R101" s="314">
        <f>'고용증대 상시근로자수-2017(장애인적용)'!AL101</f>
        <v>0</v>
      </c>
      <c r="S101" s="312">
        <f>'고용증대 상시근로자수-2017(장애인적용)'!AM101</f>
        <v>0</v>
      </c>
      <c r="T101" s="313">
        <f>'고용증대 상시근로자수-2017(장애인적용)'!AN101</f>
        <v>0</v>
      </c>
      <c r="U101" s="314">
        <f>'고용증대 상시근로자수-2017(장애인적용)'!AP101</f>
        <v>0</v>
      </c>
      <c r="V101" s="312">
        <f>'고용증대 상시근로자수-2017(장애인적용)'!AQ101</f>
        <v>0</v>
      </c>
      <c r="W101" s="313">
        <f>'고용증대 상시근로자수-2017(장애인적용)'!AR101</f>
        <v>0</v>
      </c>
      <c r="X101" s="314">
        <f>'고용증대 상시근로자수-2017(장애인적용)'!AT101</f>
        <v>0</v>
      </c>
      <c r="Y101" s="312">
        <f>'고용증대 상시근로자수-2017(장애인적용)'!AU101</f>
        <v>0</v>
      </c>
      <c r="Z101" s="313">
        <f>'고용증대 상시근로자수-2017(장애인적용)'!AV101</f>
        <v>0</v>
      </c>
      <c r="AA101" s="314">
        <f>'고용증대 상시근로자수-2017(장애인적용)'!AX101</f>
        <v>0</v>
      </c>
      <c r="AB101" s="312">
        <f>'고용증대 상시근로자수-2017(장애인적용)'!AY101</f>
        <v>0</v>
      </c>
      <c r="AC101" s="313">
        <f>'고용증대 상시근로자수-2017(장애인적용)'!AZ101</f>
        <v>0</v>
      </c>
      <c r="AD101" s="314">
        <f>'고용증대 상시근로자수-2017(장애인적용)'!BB101</f>
        <v>0</v>
      </c>
      <c r="AE101" s="312">
        <f>'고용증대 상시근로자수-2017(장애인적용)'!BC101</f>
        <v>0</v>
      </c>
      <c r="AF101" s="313">
        <f>'고용증대 상시근로자수-2017(장애인적용)'!BD101</f>
        <v>0</v>
      </c>
      <c r="AG101" s="314">
        <f>'고용증대 상시근로자수-2017(장애인적용)'!BF101</f>
        <v>0</v>
      </c>
      <c r="AH101" s="312">
        <f>'고용증대 상시근로자수-2017(장애인적용)'!BG101</f>
        <v>0</v>
      </c>
      <c r="AI101" s="313">
        <f>'고용증대 상시근로자수-2017(장애인적용)'!BH101</f>
        <v>0</v>
      </c>
      <c r="AJ101" s="314">
        <f>'고용증대 상시근로자수-2017(장애인적용)'!BJ101</f>
        <v>0</v>
      </c>
      <c r="AK101" s="312">
        <f>'고용증대 상시근로자수-2017(장애인적용)'!BK101</f>
        <v>0</v>
      </c>
      <c r="AL101" s="313">
        <f>'고용증대 상시근로자수-2017(장애인적용)'!BL101</f>
        <v>0</v>
      </c>
      <c r="AM101" s="314">
        <f>'고용증대 상시근로자수-2017(장애인적용)'!BN101</f>
        <v>0</v>
      </c>
      <c r="AN101" s="312">
        <f>'고용증대 상시근로자수-2017(장애인적용)'!BO101</f>
        <v>0</v>
      </c>
      <c r="AO101" s="313">
        <f>'고용증대 상시근로자수-2017(장애인적용)'!BP101</f>
        <v>0</v>
      </c>
      <c r="AP101" s="314">
        <f>'고용증대 상시근로자수-2017(장애인적용)'!BR101</f>
        <v>0</v>
      </c>
      <c r="AQ101" s="335">
        <f t="shared" si="5"/>
        <v>0</v>
      </c>
      <c r="AR101" s="336">
        <f t="shared" si="6"/>
        <v>0</v>
      </c>
      <c r="AS101" s="342">
        <f>'고용증대 상시근로자수-2017(장애인적용)'!CF101</f>
        <v>0</v>
      </c>
      <c r="AT101" s="343">
        <f>'고용증대 상시근로자수-2017(장애인적용)'!CG101</f>
        <v>0</v>
      </c>
      <c r="AU101" s="340">
        <f t="shared" si="7"/>
        <v>0</v>
      </c>
    </row>
    <row r="102" spans="1:47" hidden="1">
      <c r="A102" s="327">
        <f t="shared" si="8"/>
        <v>98</v>
      </c>
      <c r="B102" s="321">
        <f>'고용증대 상시근로자수-2017(장애인적용)'!C102</f>
        <v>0</v>
      </c>
      <c r="C102" s="322" t="str">
        <f>'고용증대 상시근로자수-2017(장애인적용)'!E102</f>
        <v/>
      </c>
      <c r="D102" s="333" t="str">
        <f>IF('고용증대 상시근로자수-2017(장애인적용)'!I102="","",'고용증대 상시근로자수-2017(장애인적용)'!I102)</f>
        <v/>
      </c>
      <c r="E102" s="333" t="str">
        <f>IF('고용증대 상시근로자수-2017(장애인적용)'!J102="","",'고용증대 상시근로자수-2017(장애인적용)'!J102)</f>
        <v/>
      </c>
      <c r="F102" s="323" t="str">
        <f>'고용증대 상시근로자수-2017(장애인적용)'!H102</f>
        <v/>
      </c>
      <c r="G102" s="324">
        <f>'고용증대 상시근로자수-2017(장애인적용)'!W102</f>
        <v>0</v>
      </c>
      <c r="H102" s="313">
        <f>'고용증대 상시근로자수-2017(장애인적용)'!X102</f>
        <v>0</v>
      </c>
      <c r="I102" s="314">
        <f>'고용증대 상시근로자수-2017(장애인적용)'!Z102</f>
        <v>0</v>
      </c>
      <c r="J102" s="312">
        <f>'고용증대 상시근로자수-2017(장애인적용)'!AA102</f>
        <v>0</v>
      </c>
      <c r="K102" s="313">
        <f>'고용증대 상시근로자수-2017(장애인적용)'!AB102</f>
        <v>0</v>
      </c>
      <c r="L102" s="314">
        <f>'고용증대 상시근로자수-2017(장애인적용)'!AD102</f>
        <v>0</v>
      </c>
      <c r="M102" s="312">
        <f>'고용증대 상시근로자수-2017(장애인적용)'!AE102</f>
        <v>0</v>
      </c>
      <c r="N102" s="313">
        <f>'고용증대 상시근로자수-2017(장애인적용)'!AF102</f>
        <v>0</v>
      </c>
      <c r="O102" s="314">
        <f>'고용증대 상시근로자수-2017(장애인적용)'!AH102</f>
        <v>0</v>
      </c>
      <c r="P102" s="312">
        <f>'고용증대 상시근로자수-2017(장애인적용)'!AI102</f>
        <v>0</v>
      </c>
      <c r="Q102" s="313">
        <f>'고용증대 상시근로자수-2017(장애인적용)'!AJ102</f>
        <v>0</v>
      </c>
      <c r="R102" s="314">
        <f>'고용증대 상시근로자수-2017(장애인적용)'!AL102</f>
        <v>0</v>
      </c>
      <c r="S102" s="312">
        <f>'고용증대 상시근로자수-2017(장애인적용)'!AM102</f>
        <v>0</v>
      </c>
      <c r="T102" s="313">
        <f>'고용증대 상시근로자수-2017(장애인적용)'!AN102</f>
        <v>0</v>
      </c>
      <c r="U102" s="314">
        <f>'고용증대 상시근로자수-2017(장애인적용)'!AP102</f>
        <v>0</v>
      </c>
      <c r="V102" s="312">
        <f>'고용증대 상시근로자수-2017(장애인적용)'!AQ102</f>
        <v>0</v>
      </c>
      <c r="W102" s="313">
        <f>'고용증대 상시근로자수-2017(장애인적용)'!AR102</f>
        <v>0</v>
      </c>
      <c r="X102" s="314">
        <f>'고용증대 상시근로자수-2017(장애인적용)'!AT102</f>
        <v>0</v>
      </c>
      <c r="Y102" s="312">
        <f>'고용증대 상시근로자수-2017(장애인적용)'!AU102</f>
        <v>0</v>
      </c>
      <c r="Z102" s="313">
        <f>'고용증대 상시근로자수-2017(장애인적용)'!AV102</f>
        <v>0</v>
      </c>
      <c r="AA102" s="314">
        <f>'고용증대 상시근로자수-2017(장애인적용)'!AX102</f>
        <v>0</v>
      </c>
      <c r="AB102" s="312">
        <f>'고용증대 상시근로자수-2017(장애인적용)'!AY102</f>
        <v>0</v>
      </c>
      <c r="AC102" s="313">
        <f>'고용증대 상시근로자수-2017(장애인적용)'!AZ102</f>
        <v>0</v>
      </c>
      <c r="AD102" s="314">
        <f>'고용증대 상시근로자수-2017(장애인적용)'!BB102</f>
        <v>0</v>
      </c>
      <c r="AE102" s="312">
        <f>'고용증대 상시근로자수-2017(장애인적용)'!BC102</f>
        <v>0</v>
      </c>
      <c r="AF102" s="313">
        <f>'고용증대 상시근로자수-2017(장애인적용)'!BD102</f>
        <v>0</v>
      </c>
      <c r="AG102" s="314">
        <f>'고용증대 상시근로자수-2017(장애인적용)'!BF102</f>
        <v>0</v>
      </c>
      <c r="AH102" s="312">
        <f>'고용증대 상시근로자수-2017(장애인적용)'!BG102</f>
        <v>0</v>
      </c>
      <c r="AI102" s="313">
        <f>'고용증대 상시근로자수-2017(장애인적용)'!BH102</f>
        <v>0</v>
      </c>
      <c r="AJ102" s="314">
        <f>'고용증대 상시근로자수-2017(장애인적용)'!BJ102</f>
        <v>0</v>
      </c>
      <c r="AK102" s="312">
        <f>'고용증대 상시근로자수-2017(장애인적용)'!BK102</f>
        <v>0</v>
      </c>
      <c r="AL102" s="313">
        <f>'고용증대 상시근로자수-2017(장애인적용)'!BL102</f>
        <v>0</v>
      </c>
      <c r="AM102" s="314">
        <f>'고용증대 상시근로자수-2017(장애인적용)'!BN102</f>
        <v>0</v>
      </c>
      <c r="AN102" s="312">
        <f>'고용증대 상시근로자수-2017(장애인적용)'!BO102</f>
        <v>0</v>
      </c>
      <c r="AO102" s="313">
        <f>'고용증대 상시근로자수-2017(장애인적용)'!BP102</f>
        <v>0</v>
      </c>
      <c r="AP102" s="314">
        <f>'고용증대 상시근로자수-2017(장애인적용)'!BR102</f>
        <v>0</v>
      </c>
      <c r="AQ102" s="335">
        <f t="shared" si="5"/>
        <v>0</v>
      </c>
      <c r="AR102" s="336">
        <f t="shared" si="6"/>
        <v>0</v>
      </c>
      <c r="AS102" s="342">
        <f>'고용증대 상시근로자수-2017(장애인적용)'!CF102</f>
        <v>0</v>
      </c>
      <c r="AT102" s="343">
        <f>'고용증대 상시근로자수-2017(장애인적용)'!CG102</f>
        <v>0</v>
      </c>
      <c r="AU102" s="340">
        <f t="shared" si="7"/>
        <v>0</v>
      </c>
    </row>
    <row r="103" spans="1:47" hidden="1">
      <c r="A103" s="327">
        <f t="shared" si="8"/>
        <v>99</v>
      </c>
      <c r="B103" s="321">
        <f>'고용증대 상시근로자수-2017(장애인적용)'!C103</f>
        <v>0</v>
      </c>
      <c r="C103" s="322" t="str">
        <f>'고용증대 상시근로자수-2017(장애인적용)'!E103</f>
        <v/>
      </c>
      <c r="D103" s="333" t="str">
        <f>IF('고용증대 상시근로자수-2017(장애인적용)'!I103="","",'고용증대 상시근로자수-2017(장애인적용)'!I103)</f>
        <v/>
      </c>
      <c r="E103" s="333" t="str">
        <f>IF('고용증대 상시근로자수-2017(장애인적용)'!J103="","",'고용증대 상시근로자수-2017(장애인적용)'!J103)</f>
        <v/>
      </c>
      <c r="F103" s="323" t="str">
        <f>'고용증대 상시근로자수-2017(장애인적용)'!H103</f>
        <v/>
      </c>
      <c r="G103" s="324">
        <f>'고용증대 상시근로자수-2017(장애인적용)'!W103</f>
        <v>0</v>
      </c>
      <c r="H103" s="313">
        <f>'고용증대 상시근로자수-2017(장애인적용)'!X103</f>
        <v>0</v>
      </c>
      <c r="I103" s="314">
        <f>'고용증대 상시근로자수-2017(장애인적용)'!Z103</f>
        <v>0</v>
      </c>
      <c r="J103" s="312">
        <f>'고용증대 상시근로자수-2017(장애인적용)'!AA103</f>
        <v>0</v>
      </c>
      <c r="K103" s="313">
        <f>'고용증대 상시근로자수-2017(장애인적용)'!AB103</f>
        <v>0</v>
      </c>
      <c r="L103" s="314">
        <f>'고용증대 상시근로자수-2017(장애인적용)'!AD103</f>
        <v>0</v>
      </c>
      <c r="M103" s="312">
        <f>'고용증대 상시근로자수-2017(장애인적용)'!AE103</f>
        <v>0</v>
      </c>
      <c r="N103" s="313">
        <f>'고용증대 상시근로자수-2017(장애인적용)'!AF103</f>
        <v>0</v>
      </c>
      <c r="O103" s="314">
        <f>'고용증대 상시근로자수-2017(장애인적용)'!AH103</f>
        <v>0</v>
      </c>
      <c r="P103" s="312">
        <f>'고용증대 상시근로자수-2017(장애인적용)'!AI103</f>
        <v>0</v>
      </c>
      <c r="Q103" s="313">
        <f>'고용증대 상시근로자수-2017(장애인적용)'!AJ103</f>
        <v>0</v>
      </c>
      <c r="R103" s="314">
        <f>'고용증대 상시근로자수-2017(장애인적용)'!AL103</f>
        <v>0</v>
      </c>
      <c r="S103" s="312">
        <f>'고용증대 상시근로자수-2017(장애인적용)'!AM103</f>
        <v>0</v>
      </c>
      <c r="T103" s="313">
        <f>'고용증대 상시근로자수-2017(장애인적용)'!AN103</f>
        <v>0</v>
      </c>
      <c r="U103" s="314">
        <f>'고용증대 상시근로자수-2017(장애인적용)'!AP103</f>
        <v>0</v>
      </c>
      <c r="V103" s="312">
        <f>'고용증대 상시근로자수-2017(장애인적용)'!AQ103</f>
        <v>0</v>
      </c>
      <c r="W103" s="313">
        <f>'고용증대 상시근로자수-2017(장애인적용)'!AR103</f>
        <v>0</v>
      </c>
      <c r="X103" s="314">
        <f>'고용증대 상시근로자수-2017(장애인적용)'!AT103</f>
        <v>0</v>
      </c>
      <c r="Y103" s="312">
        <f>'고용증대 상시근로자수-2017(장애인적용)'!AU103</f>
        <v>0</v>
      </c>
      <c r="Z103" s="313">
        <f>'고용증대 상시근로자수-2017(장애인적용)'!AV103</f>
        <v>0</v>
      </c>
      <c r="AA103" s="314">
        <f>'고용증대 상시근로자수-2017(장애인적용)'!AX103</f>
        <v>0</v>
      </c>
      <c r="AB103" s="312">
        <f>'고용증대 상시근로자수-2017(장애인적용)'!AY103</f>
        <v>0</v>
      </c>
      <c r="AC103" s="313">
        <f>'고용증대 상시근로자수-2017(장애인적용)'!AZ103</f>
        <v>0</v>
      </c>
      <c r="AD103" s="314">
        <f>'고용증대 상시근로자수-2017(장애인적용)'!BB103</f>
        <v>0</v>
      </c>
      <c r="AE103" s="312">
        <f>'고용증대 상시근로자수-2017(장애인적용)'!BC103</f>
        <v>0</v>
      </c>
      <c r="AF103" s="313">
        <f>'고용증대 상시근로자수-2017(장애인적용)'!BD103</f>
        <v>0</v>
      </c>
      <c r="AG103" s="314">
        <f>'고용증대 상시근로자수-2017(장애인적용)'!BF103</f>
        <v>0</v>
      </c>
      <c r="AH103" s="312">
        <f>'고용증대 상시근로자수-2017(장애인적용)'!BG103</f>
        <v>0</v>
      </c>
      <c r="AI103" s="313">
        <f>'고용증대 상시근로자수-2017(장애인적용)'!BH103</f>
        <v>0</v>
      </c>
      <c r="AJ103" s="314">
        <f>'고용증대 상시근로자수-2017(장애인적용)'!BJ103</f>
        <v>0</v>
      </c>
      <c r="AK103" s="312">
        <f>'고용증대 상시근로자수-2017(장애인적용)'!BK103</f>
        <v>0</v>
      </c>
      <c r="AL103" s="313">
        <f>'고용증대 상시근로자수-2017(장애인적용)'!BL103</f>
        <v>0</v>
      </c>
      <c r="AM103" s="314">
        <f>'고용증대 상시근로자수-2017(장애인적용)'!BN103</f>
        <v>0</v>
      </c>
      <c r="AN103" s="312">
        <f>'고용증대 상시근로자수-2017(장애인적용)'!BO103</f>
        <v>0</v>
      </c>
      <c r="AO103" s="313">
        <f>'고용증대 상시근로자수-2017(장애인적용)'!BP103</f>
        <v>0</v>
      </c>
      <c r="AP103" s="314">
        <f>'고용증대 상시근로자수-2017(장애인적용)'!BR103</f>
        <v>0</v>
      </c>
      <c r="AQ103" s="335">
        <f t="shared" si="5"/>
        <v>0</v>
      </c>
      <c r="AR103" s="336">
        <f t="shared" si="6"/>
        <v>0</v>
      </c>
      <c r="AS103" s="342">
        <f>'고용증대 상시근로자수-2017(장애인적용)'!CF103</f>
        <v>0</v>
      </c>
      <c r="AT103" s="343">
        <f>'고용증대 상시근로자수-2017(장애인적용)'!CG103</f>
        <v>0</v>
      </c>
      <c r="AU103" s="340">
        <f t="shared" si="7"/>
        <v>0</v>
      </c>
    </row>
    <row r="104" spans="1:47" ht="10.5" hidden="1" thickBot="1">
      <c r="A104" s="328">
        <f t="shared" si="8"/>
        <v>100</v>
      </c>
      <c r="B104" s="329">
        <f>'고용증대 상시근로자수-2017(장애인적용)'!C104</f>
        <v>0</v>
      </c>
      <c r="C104" s="330" t="str">
        <f>'고용증대 상시근로자수-2017(장애인적용)'!E104</f>
        <v/>
      </c>
      <c r="D104" s="334" t="str">
        <f>IF('고용증대 상시근로자수-2017(장애인적용)'!I104="","",'고용증대 상시근로자수-2017(장애인적용)'!I104)</f>
        <v/>
      </c>
      <c r="E104" s="334" t="str">
        <f>IF('고용증대 상시근로자수-2017(장애인적용)'!J104="","",'고용증대 상시근로자수-2017(장애인적용)'!J104)</f>
        <v/>
      </c>
      <c r="F104" s="331" t="str">
        <f>'고용증대 상시근로자수-2017(장애인적용)'!H104</f>
        <v/>
      </c>
      <c r="G104" s="325">
        <f>'고용증대 상시근로자수-2017(장애인적용)'!W104</f>
        <v>0</v>
      </c>
      <c r="H104" s="315">
        <f>'고용증대 상시근로자수-2017(장애인적용)'!X104</f>
        <v>0</v>
      </c>
      <c r="I104" s="316">
        <f>'고용증대 상시근로자수-2017(장애인적용)'!Z104</f>
        <v>0</v>
      </c>
      <c r="J104" s="312">
        <f>'고용증대 상시근로자수-2017(장애인적용)'!AA104</f>
        <v>0</v>
      </c>
      <c r="K104" s="313">
        <f>'고용증대 상시근로자수-2017(장애인적용)'!AB104</f>
        <v>0</v>
      </c>
      <c r="L104" s="314">
        <f>'고용증대 상시근로자수-2017(장애인적용)'!AD104</f>
        <v>0</v>
      </c>
      <c r="M104" s="312">
        <f>'고용증대 상시근로자수-2017(장애인적용)'!AE104</f>
        <v>0</v>
      </c>
      <c r="N104" s="313">
        <f>'고용증대 상시근로자수-2017(장애인적용)'!AF104</f>
        <v>0</v>
      </c>
      <c r="O104" s="314">
        <f>'고용증대 상시근로자수-2017(장애인적용)'!AH104</f>
        <v>0</v>
      </c>
      <c r="P104" s="312">
        <f>'고용증대 상시근로자수-2017(장애인적용)'!AI104</f>
        <v>0</v>
      </c>
      <c r="Q104" s="313">
        <f>'고용증대 상시근로자수-2017(장애인적용)'!AJ104</f>
        <v>0</v>
      </c>
      <c r="R104" s="314">
        <f>'고용증대 상시근로자수-2017(장애인적용)'!AL104</f>
        <v>0</v>
      </c>
      <c r="S104" s="312">
        <f>'고용증대 상시근로자수-2017(장애인적용)'!AM104</f>
        <v>0</v>
      </c>
      <c r="T104" s="313">
        <f>'고용증대 상시근로자수-2017(장애인적용)'!AN104</f>
        <v>0</v>
      </c>
      <c r="U104" s="314">
        <f>'고용증대 상시근로자수-2017(장애인적용)'!AP104</f>
        <v>0</v>
      </c>
      <c r="V104" s="312">
        <f>'고용증대 상시근로자수-2017(장애인적용)'!AQ104</f>
        <v>0</v>
      </c>
      <c r="W104" s="313">
        <f>'고용증대 상시근로자수-2017(장애인적용)'!AR104</f>
        <v>0</v>
      </c>
      <c r="X104" s="314">
        <f>'고용증대 상시근로자수-2017(장애인적용)'!AT104</f>
        <v>0</v>
      </c>
      <c r="Y104" s="312">
        <f>'고용증대 상시근로자수-2017(장애인적용)'!AU104</f>
        <v>0</v>
      </c>
      <c r="Z104" s="313">
        <f>'고용증대 상시근로자수-2017(장애인적용)'!AV104</f>
        <v>0</v>
      </c>
      <c r="AA104" s="314">
        <f>'고용증대 상시근로자수-2017(장애인적용)'!AX104</f>
        <v>0</v>
      </c>
      <c r="AB104" s="312">
        <f>'고용증대 상시근로자수-2017(장애인적용)'!AY104</f>
        <v>0</v>
      </c>
      <c r="AC104" s="313">
        <f>'고용증대 상시근로자수-2017(장애인적용)'!AZ104</f>
        <v>0</v>
      </c>
      <c r="AD104" s="314">
        <f>'고용증대 상시근로자수-2017(장애인적용)'!BB104</f>
        <v>0</v>
      </c>
      <c r="AE104" s="312">
        <f>'고용증대 상시근로자수-2017(장애인적용)'!BC104</f>
        <v>0</v>
      </c>
      <c r="AF104" s="313">
        <f>'고용증대 상시근로자수-2017(장애인적용)'!BD104</f>
        <v>0</v>
      </c>
      <c r="AG104" s="314">
        <f>'고용증대 상시근로자수-2017(장애인적용)'!BF104</f>
        <v>0</v>
      </c>
      <c r="AH104" s="312">
        <f>'고용증대 상시근로자수-2017(장애인적용)'!BG104</f>
        <v>0</v>
      </c>
      <c r="AI104" s="313">
        <f>'고용증대 상시근로자수-2017(장애인적용)'!BH104</f>
        <v>0</v>
      </c>
      <c r="AJ104" s="314">
        <f>'고용증대 상시근로자수-2017(장애인적용)'!BJ104</f>
        <v>0</v>
      </c>
      <c r="AK104" s="312">
        <f>'고용증대 상시근로자수-2017(장애인적용)'!BK104</f>
        <v>0</v>
      </c>
      <c r="AL104" s="313">
        <f>'고용증대 상시근로자수-2017(장애인적용)'!BL104</f>
        <v>0</v>
      </c>
      <c r="AM104" s="314">
        <f>'고용증대 상시근로자수-2017(장애인적용)'!BN104</f>
        <v>0</v>
      </c>
      <c r="AN104" s="312">
        <f>'고용증대 상시근로자수-2017(장애인적용)'!BO104</f>
        <v>0</v>
      </c>
      <c r="AO104" s="313">
        <f>'고용증대 상시근로자수-2017(장애인적용)'!BP104</f>
        <v>0</v>
      </c>
      <c r="AP104" s="314">
        <f>'고용증대 상시근로자수-2017(장애인적용)'!BR104</f>
        <v>0</v>
      </c>
      <c r="AQ104" s="335">
        <f t="shared" si="5"/>
        <v>0</v>
      </c>
      <c r="AR104" s="337">
        <f t="shared" si="6"/>
        <v>0</v>
      </c>
      <c r="AS104" s="344">
        <f>'고용증대 상시근로자수-2017(장애인적용)'!CF104</f>
        <v>0</v>
      </c>
      <c r="AT104" s="345">
        <f>'고용증대 상시근로자수-2017(장애인적용)'!CG104</f>
        <v>0</v>
      </c>
      <c r="AU104" s="340">
        <f t="shared" si="7"/>
        <v>0</v>
      </c>
    </row>
    <row r="105" spans="1:47">
      <c r="G105" s="338">
        <f t="shared" ref="G105:AP105" si="9">SUM(G5:G104)</f>
        <v>6</v>
      </c>
      <c r="H105" s="338">
        <f t="shared" si="9"/>
        <v>245</v>
      </c>
      <c r="I105" s="338">
        <f t="shared" si="9"/>
        <v>4</v>
      </c>
      <c r="J105" s="338">
        <f t="shared" si="9"/>
        <v>8</v>
      </c>
      <c r="K105" s="338">
        <f t="shared" si="9"/>
        <v>246</v>
      </c>
      <c r="L105" s="338">
        <f t="shared" si="9"/>
        <v>6</v>
      </c>
      <c r="M105" s="338">
        <f t="shared" si="9"/>
        <v>8</v>
      </c>
      <c r="N105" s="338">
        <f t="shared" si="9"/>
        <v>248</v>
      </c>
      <c r="O105" s="338">
        <f t="shared" si="9"/>
        <v>6</v>
      </c>
      <c r="P105" s="338">
        <f t="shared" si="9"/>
        <v>8</v>
      </c>
      <c r="Q105" s="338">
        <f t="shared" si="9"/>
        <v>248</v>
      </c>
      <c r="R105" s="338">
        <f t="shared" si="9"/>
        <v>6</v>
      </c>
      <c r="S105" s="338">
        <f t="shared" si="9"/>
        <v>9</v>
      </c>
      <c r="T105" s="338">
        <f t="shared" si="9"/>
        <v>248</v>
      </c>
      <c r="U105" s="338">
        <f t="shared" si="9"/>
        <v>7</v>
      </c>
      <c r="V105" s="338">
        <f t="shared" si="9"/>
        <v>9</v>
      </c>
      <c r="W105" s="338">
        <f t="shared" si="9"/>
        <v>249</v>
      </c>
      <c r="X105" s="338">
        <f t="shared" si="9"/>
        <v>7</v>
      </c>
      <c r="Y105" s="338">
        <f t="shared" si="9"/>
        <v>9</v>
      </c>
      <c r="Z105" s="338">
        <f t="shared" si="9"/>
        <v>250</v>
      </c>
      <c r="AA105" s="338">
        <f t="shared" si="9"/>
        <v>7</v>
      </c>
      <c r="AB105" s="338">
        <f t="shared" si="9"/>
        <v>9</v>
      </c>
      <c r="AC105" s="338">
        <f t="shared" si="9"/>
        <v>250</v>
      </c>
      <c r="AD105" s="338">
        <f t="shared" si="9"/>
        <v>7</v>
      </c>
      <c r="AE105" s="338">
        <f t="shared" si="9"/>
        <v>9</v>
      </c>
      <c r="AF105" s="338">
        <f t="shared" si="9"/>
        <v>251</v>
      </c>
      <c r="AG105" s="338">
        <f t="shared" si="9"/>
        <v>7</v>
      </c>
      <c r="AH105" s="338">
        <f t="shared" si="9"/>
        <v>9</v>
      </c>
      <c r="AI105" s="338">
        <f t="shared" si="9"/>
        <v>253</v>
      </c>
      <c r="AJ105" s="338">
        <f t="shared" si="9"/>
        <v>7</v>
      </c>
      <c r="AK105" s="338">
        <f t="shared" si="9"/>
        <v>9</v>
      </c>
      <c r="AL105" s="338">
        <f t="shared" si="9"/>
        <v>253</v>
      </c>
      <c r="AM105" s="338">
        <f t="shared" si="9"/>
        <v>7</v>
      </c>
      <c r="AN105" s="338">
        <f t="shared" si="9"/>
        <v>9</v>
      </c>
      <c r="AO105" s="338">
        <f t="shared" si="9"/>
        <v>253</v>
      </c>
      <c r="AP105" s="338">
        <f t="shared" si="9"/>
        <v>7</v>
      </c>
      <c r="AQ105" s="353">
        <f>SUM(AQ5:AQ104)</f>
        <v>102</v>
      </c>
      <c r="AR105" s="353">
        <f>SUM(AR5:AR104)</f>
        <v>78</v>
      </c>
      <c r="AS105" s="355">
        <f>SUM(AS5:AS104)</f>
        <v>130036247</v>
      </c>
      <c r="AT105" s="355">
        <f t="shared" ref="AT105:AU105" si="10">SUM(AT5:AT104)</f>
        <v>37218464</v>
      </c>
      <c r="AU105" s="341">
        <f t="shared" si="10"/>
        <v>167254711</v>
      </c>
    </row>
    <row r="106" spans="1:47">
      <c r="AQ106" s="308" t="b">
        <f>'고용증대 상시근로자수-2017(장애인적용)'!BS105=AQ105</f>
        <v>1</v>
      </c>
      <c r="AR106" s="346" t="b">
        <f>'고용증대 상시근로자수-2017(장애인적용)'!BT105=AR105</f>
        <v>1</v>
      </c>
      <c r="AS106" s="346" t="b">
        <f>'고용증대 상시근로자수-2017(장애인적용)'!CF105=AS105</f>
        <v>1</v>
      </c>
      <c r="AT106" s="346" t="b">
        <f>'고용증대 상시근로자수-2017(장애인적용)'!CG105=AT105</f>
        <v>1</v>
      </c>
      <c r="AU106" s="346" t="b">
        <f>'고용증대 상시근로자수-2017(장애인적용)'!CH105=AU105</f>
        <v>1</v>
      </c>
    </row>
    <row r="107" spans="1:47" ht="16.5" customHeight="1">
      <c r="AN107" s="1159" t="str">
        <f>'고용증대 상시근로자수-2017(장애인적용)'!BR106</f>
        <v>사업연도월수</v>
      </c>
      <c r="AO107" s="1159"/>
      <c r="AP107" s="1159"/>
      <c r="AQ107" s="348">
        <f>'고용증대 상시근로자수-2017(장애인적용)'!BS106</f>
        <v>12</v>
      </c>
      <c r="AR107" s="348">
        <f>AQ107</f>
        <v>12</v>
      </c>
      <c r="AT107" s="351"/>
    </row>
    <row r="108" spans="1:47" ht="16.5" customHeight="1">
      <c r="AN108" s="1159" t="s">
        <v>671</v>
      </c>
      <c r="AO108" s="1159"/>
      <c r="AP108" s="1159"/>
      <c r="AQ108" s="352">
        <f>AQ105/AQ107</f>
        <v>8.5</v>
      </c>
      <c r="AR108" s="352">
        <f>AR105/AR107</f>
        <v>6.5</v>
      </c>
      <c r="AT108" s="351"/>
    </row>
    <row r="109" spans="1:47" ht="19.5">
      <c r="AN109" s="1160" t="str">
        <f>TEXT('고용증대 상시근로자수-2017(장애인적용)'!A1,"yyyy")&amp;"년"</f>
        <v>2017년</v>
      </c>
      <c r="AO109" s="1160"/>
      <c r="AP109" s="1161"/>
      <c r="AQ109" s="350" t="str">
        <f>AQ4</f>
        <v>상시
근로자수</v>
      </c>
      <c r="AR109" s="362" t="str">
        <f>AR4</f>
        <v>청년
등
근로자수</v>
      </c>
    </row>
    <row r="110" spans="1:47">
      <c r="AN110" s="1162"/>
      <c r="AO110" s="1162"/>
      <c r="AP110" s="1163"/>
      <c r="AQ110" s="354">
        <f>'고용증대 상시근로자수-2017(장애인적용)'!BS110</f>
        <v>8.5</v>
      </c>
      <c r="AR110" s="354">
        <f>'고용증대 상시근로자수-2017(장애인적용)'!BT110</f>
        <v>6.5</v>
      </c>
    </row>
    <row r="111" spans="1:47">
      <c r="AQ111" s="347" t="b">
        <f>'고용증대 상시근로자수-2017(장애인적용)'!BS110=AQ110</f>
        <v>1</v>
      </c>
      <c r="AR111" s="308" t="b">
        <f>'고용증대 상시근로자수-2017(장애인적용)'!BT110=AR110</f>
        <v>1</v>
      </c>
    </row>
  </sheetData>
  <mergeCells count="23">
    <mergeCell ref="AQ3:AR3"/>
    <mergeCell ref="AS3:AU3"/>
    <mergeCell ref="AN107:AP107"/>
    <mergeCell ref="AN108:AP108"/>
    <mergeCell ref="AN109:AP110"/>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533" priority="24" operator="equal">
      <formula>"남"</formula>
    </cfRule>
  </conditionalFormatting>
  <conditionalFormatting sqref="G5:G104">
    <cfRule type="cellIs" dxfId="532" priority="23" operator="equal">
      <formula>1</formula>
    </cfRule>
  </conditionalFormatting>
  <conditionalFormatting sqref="G5:G104">
    <cfRule type="cellIs" dxfId="531" priority="22" operator="equal">
      <formula>0</formula>
    </cfRule>
  </conditionalFormatting>
  <conditionalFormatting sqref="H5:H104">
    <cfRule type="cellIs" dxfId="530" priority="21" operator="equal">
      <formula>1</formula>
    </cfRule>
  </conditionalFormatting>
  <conditionalFormatting sqref="H5:H104">
    <cfRule type="cellIs" dxfId="529" priority="20" operator="lessThan">
      <formula>30</formula>
    </cfRule>
  </conditionalFormatting>
  <conditionalFormatting sqref="H5:H104">
    <cfRule type="cellIs" dxfId="528" priority="19" operator="between">
      <formula>30</formula>
      <formula>31</formula>
    </cfRule>
  </conditionalFormatting>
  <conditionalFormatting sqref="I5:I104">
    <cfRule type="cellIs" dxfId="527" priority="18" operator="equal">
      <formula>1</formula>
    </cfRule>
  </conditionalFormatting>
  <conditionalFormatting sqref="M5 P5 S5 V5 Y5 AB5 AE5 AH5 AK5 AN5 J5:J104">
    <cfRule type="cellIs" dxfId="526" priority="17" operator="equal">
      <formula>1</formula>
    </cfRule>
  </conditionalFormatting>
  <conditionalFormatting sqref="M5 P5 S5 V5 Y5 AB5 AE5 AH5 AK5 AN5 J5:J104">
    <cfRule type="cellIs" dxfId="525" priority="16" operator="equal">
      <formula>0</formula>
    </cfRule>
  </conditionalFormatting>
  <conditionalFormatting sqref="N5 Q5 T5 W5 Z5 AC5 AF5 AI5 AL5 AO5 K5:K104">
    <cfRule type="cellIs" dxfId="524" priority="15" operator="equal">
      <formula>1</formula>
    </cfRule>
  </conditionalFormatting>
  <conditionalFormatting sqref="N5 Q5 T5 W5 Z5 AC5 AF5 AI5 AL5 AO5 K5:K104">
    <cfRule type="cellIs" dxfId="523" priority="14" operator="lessThan">
      <formula>30</formula>
    </cfRule>
  </conditionalFormatting>
  <conditionalFormatting sqref="N5 Q5 T5 W5 Z5 AC5 AF5 AI5 AL5 AO5 K5:K104">
    <cfRule type="cellIs" dxfId="522" priority="13" operator="between">
      <formula>30</formula>
      <formula>31</formula>
    </cfRule>
  </conditionalFormatting>
  <conditionalFormatting sqref="O5 R5 U5 X5 AA5 AD5 AG5 AJ5 AM5 AP5 L5:L104">
    <cfRule type="cellIs" dxfId="521" priority="12" operator="equal">
      <formula>1</formula>
    </cfRule>
  </conditionalFormatting>
  <conditionalFormatting sqref="M6:M104 P6:P104 S6:S104 V6:V104 Y6:Y104 AB6:AB104 AE6:AE104 AH6:AH104 AK6:AK104 AN6:AN104">
    <cfRule type="cellIs" dxfId="520" priority="11" operator="equal">
      <formula>1</formula>
    </cfRule>
  </conditionalFormatting>
  <conditionalFormatting sqref="M6:M104 P6:P104 S6:S104 V6:V104 Y6:Y104 AB6:AB104 AE6:AE104 AH6:AH104 AK6:AK104 AN6:AN104">
    <cfRule type="cellIs" dxfId="519" priority="10" operator="equal">
      <formula>0</formula>
    </cfRule>
  </conditionalFormatting>
  <conditionalFormatting sqref="N6:N104 Q6:Q104 T6:T104 W6:W104 Z6:Z104 AC6:AC104 AF6:AF104 AI6:AI104 AL6:AL104 AO6:AO104">
    <cfRule type="cellIs" dxfId="518" priority="9" operator="equal">
      <formula>1</formula>
    </cfRule>
  </conditionalFormatting>
  <conditionalFormatting sqref="N6:N104 Q6:Q104 T6:T104 W6:W104 Z6:Z104 AC6:AC104 AF6:AF104 AI6:AI104 AL6:AL104 AO6:AO104">
    <cfRule type="cellIs" dxfId="517" priority="8" operator="lessThan">
      <formula>30</formula>
    </cfRule>
  </conditionalFormatting>
  <conditionalFormatting sqref="N6:N104 Q6:Q104 T6:T104 W6:W104 Z6:Z104 AC6:AC104 AF6:AF104 AI6:AI104 AL6:AL104 AO6:AO104">
    <cfRule type="cellIs" dxfId="516" priority="7" operator="between">
      <formula>30</formula>
      <formula>31</formula>
    </cfRule>
  </conditionalFormatting>
  <conditionalFormatting sqref="O6:O104 R6:R104 U6:U104 X6:X104 AA6:AA104 AD6:AD104 AG6:AG104 AJ6:AJ104 AM6:AM104 AP6:AP104">
    <cfRule type="cellIs" dxfId="515" priority="6" operator="equal">
      <formula>1</formula>
    </cfRule>
  </conditionalFormatting>
  <conditionalFormatting sqref="AQ5:AR104">
    <cfRule type="cellIs" dxfId="514" priority="3" operator="between">
      <formula>1</formula>
      <formula>11</formula>
    </cfRule>
    <cfRule type="cellIs" dxfId="513" priority="4" operator="equal">
      <formula>0</formula>
    </cfRule>
    <cfRule type="cellIs" dxfId="512" priority="5" operator="equal">
      <formula>12</formula>
    </cfRule>
  </conditionalFormatting>
  <conditionalFormatting sqref="AQ106:AU106">
    <cfRule type="cellIs" dxfId="511" priority="2" operator="equal">
      <formula>TRUE</formula>
    </cfRule>
  </conditionalFormatting>
  <conditionalFormatting sqref="AQ111:AR111">
    <cfRule type="cellIs" dxfId="510"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B17B-B2E5-4247-A56B-C6A24BA5E889}">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V105" sqref="V10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43465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43131</v>
      </c>
      <c r="X3" s="120"/>
      <c r="Y3" s="120"/>
      <c r="Z3" s="121"/>
      <c r="AA3" s="119">
        <f>EOMONTH($A$1,-10)</f>
        <v>43159</v>
      </c>
      <c r="AB3" s="120"/>
      <c r="AC3" s="120"/>
      <c r="AD3" s="121"/>
      <c r="AE3" s="119">
        <f>EOMONTH($A$1,-9)</f>
        <v>43190</v>
      </c>
      <c r="AF3" s="120"/>
      <c r="AG3" s="120"/>
      <c r="AH3" s="121"/>
      <c r="AI3" s="119">
        <f>EOMONTH($A$1,-8)</f>
        <v>43220</v>
      </c>
      <c r="AJ3" s="120"/>
      <c r="AK3" s="120"/>
      <c r="AL3" s="121"/>
      <c r="AM3" s="119">
        <f>EOMONTH($A$1,-7)</f>
        <v>43251</v>
      </c>
      <c r="AN3" s="120"/>
      <c r="AO3" s="120"/>
      <c r="AP3" s="121"/>
      <c r="AQ3" s="119">
        <f>EOMONTH($A$1,-6)</f>
        <v>43281</v>
      </c>
      <c r="AR3" s="120"/>
      <c r="AS3" s="120"/>
      <c r="AT3" s="121"/>
      <c r="AU3" s="119">
        <f>EOMONTH($A$1,-5)</f>
        <v>43312</v>
      </c>
      <c r="AV3" s="120"/>
      <c r="AW3" s="120"/>
      <c r="AX3" s="121"/>
      <c r="AY3" s="119">
        <f>EOMONTH($A$1,-4)</f>
        <v>43343</v>
      </c>
      <c r="AZ3" s="120"/>
      <c r="BA3" s="120"/>
      <c r="BB3" s="121"/>
      <c r="BC3" s="119">
        <f>EOMONTH($A$1,-3)</f>
        <v>43373</v>
      </c>
      <c r="BD3" s="120"/>
      <c r="BE3" s="120"/>
      <c r="BF3" s="121"/>
      <c r="BG3" s="119">
        <f>EOMONTH($A$1,-2)</f>
        <v>43404</v>
      </c>
      <c r="BH3" s="120"/>
      <c r="BI3" s="120"/>
      <c r="BJ3" s="121"/>
      <c r="BK3" s="119">
        <f>EOMONTH($A$1,-1)</f>
        <v>43434</v>
      </c>
      <c r="BL3" s="120"/>
      <c r="BM3" s="120"/>
      <c r="BN3" s="121"/>
      <c r="BO3" s="119">
        <f>EOMONTH($A$1,0)</f>
        <v>43465</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2018.01.31현재 나이</v>
      </c>
      <c r="Y4" s="61" t="str">
        <f>TEXT(W3,"yyyy.mm.dd")&amp;"현재 군복무 차감 나이"</f>
        <v>2018.01.31현재 군복무 차감 나이</v>
      </c>
      <c r="Z4" s="64" t="s">
        <v>472</v>
      </c>
      <c r="AA4" s="62" t="s">
        <v>71</v>
      </c>
      <c r="AB4" s="61" t="str">
        <f>TEXT(AA3,"yyyy.mm.dd")&amp;"현재 나이"</f>
        <v>2018.02.28현재 나이</v>
      </c>
      <c r="AC4" s="61" t="str">
        <f>TEXT(AA3,"yyyy.mm.dd")&amp;"현재 군복무 차감 나이"</f>
        <v>2018.02.28현재 군복무 차감 나이</v>
      </c>
      <c r="AD4" s="64" t="s">
        <v>472</v>
      </c>
      <c r="AE4" s="62" t="s">
        <v>72</v>
      </c>
      <c r="AF4" s="61" t="str">
        <f>TEXT(AE3,"yyyy.mm.dd")&amp;"현재 나이"</f>
        <v>2018.03.31현재 나이</v>
      </c>
      <c r="AG4" s="61" t="str">
        <f>TEXT(AE3,"yyyy.mm.dd")&amp;"현재 군복무 차감 나이"</f>
        <v>2018.03.31현재 군복무 차감 나이</v>
      </c>
      <c r="AH4" s="64" t="s">
        <v>472</v>
      </c>
      <c r="AI4" s="62" t="s">
        <v>73</v>
      </c>
      <c r="AJ4" s="61" t="str">
        <f>TEXT(AI3,"yyyy.mm.dd")&amp;"현재 나이"</f>
        <v>2018.04.30현재 나이</v>
      </c>
      <c r="AK4" s="61" t="str">
        <f>TEXT(AI3,"yyyy.mm.dd")&amp;"현재 군복무 차감 나이"</f>
        <v>2018.04.30현재 군복무 차감 나이</v>
      </c>
      <c r="AL4" s="64" t="s">
        <v>472</v>
      </c>
      <c r="AM4" s="62" t="s">
        <v>74</v>
      </c>
      <c r="AN4" s="61" t="str">
        <f>TEXT(AM3,"yyyy.mm.dd")&amp;"현재 나이"</f>
        <v>2018.05.31현재 나이</v>
      </c>
      <c r="AO4" s="61" t="str">
        <f>TEXT(AM3,"yyyy.mm.dd")&amp;"현재 군복무 차감 나이"</f>
        <v>2018.05.31현재 군복무 차감 나이</v>
      </c>
      <c r="AP4" s="64" t="s">
        <v>472</v>
      </c>
      <c r="AQ4" s="62" t="s">
        <v>75</v>
      </c>
      <c r="AR4" s="61" t="str">
        <f>TEXT(AQ3,"yyyy.mm.dd")&amp;"현재 나이"</f>
        <v>2018.06.30현재 나이</v>
      </c>
      <c r="AS4" s="61" t="str">
        <f>TEXT(AQ3,"yyyy.mm.dd")&amp;"현재 군복무 차감 나이"</f>
        <v>2018.06.30현재 군복무 차감 나이</v>
      </c>
      <c r="AT4" s="64" t="s">
        <v>472</v>
      </c>
      <c r="AU4" s="62" t="s">
        <v>76</v>
      </c>
      <c r="AV4" s="61" t="str">
        <f>TEXT(AU3,"yyyy.mm.dd")&amp;"현재 나이"</f>
        <v>2018.07.31현재 나이</v>
      </c>
      <c r="AW4" s="61" t="str">
        <f>TEXT(AU3,"yyyy.mm.dd")&amp;"현재 군복무 차감 나이"</f>
        <v>2018.07.31현재 군복무 차감 나이</v>
      </c>
      <c r="AX4" s="64" t="s">
        <v>472</v>
      </c>
      <c r="AY4" s="62" t="s">
        <v>77</v>
      </c>
      <c r="AZ4" s="61" t="str">
        <f>TEXT(AY3,"yyyy.mm.dd")&amp;"현재 나이"</f>
        <v>2018.08.31현재 나이</v>
      </c>
      <c r="BA4" s="61" t="str">
        <f>TEXT(AY3,"yyyy.mm.dd")&amp;"현재 군복무 차감 나이"</f>
        <v>2018.08.31현재 군복무 차감 나이</v>
      </c>
      <c r="BB4" s="64" t="s">
        <v>472</v>
      </c>
      <c r="BC4" s="62" t="s">
        <v>78</v>
      </c>
      <c r="BD4" s="61" t="str">
        <f>TEXT(BC3,"yyyy.mm.dd")&amp;"현재 나이"</f>
        <v>2018.09.30현재 나이</v>
      </c>
      <c r="BE4" s="61" t="str">
        <f>TEXT(BC3,"yyyy.mm.dd")&amp;"현재 군복무 차감 나이"</f>
        <v>2018.09.30현재 군복무 차감 나이</v>
      </c>
      <c r="BF4" s="64" t="s">
        <v>472</v>
      </c>
      <c r="BG4" s="62" t="s">
        <v>79</v>
      </c>
      <c r="BH4" s="61" t="str">
        <f>TEXT(BG3,"yyyy.mm.dd")&amp;"현재 나이"</f>
        <v>2018.10.31현재 나이</v>
      </c>
      <c r="BI4" s="61" t="str">
        <f>TEXT(BG3,"yyyy.mm.dd")&amp;"현재 군복무 차감 나이"</f>
        <v>2018.10.31현재 군복무 차감 나이</v>
      </c>
      <c r="BJ4" s="64" t="s">
        <v>472</v>
      </c>
      <c r="BK4" s="62" t="s">
        <v>80</v>
      </c>
      <c r="BL4" s="61" t="str">
        <f>TEXT(BK3,"yyyy.mm.dd")&amp;"현재 나이"</f>
        <v>2018.11.30현재 나이</v>
      </c>
      <c r="BM4" s="61" t="str">
        <f>TEXT(BK3,"yyyy.mm.dd")&amp;"현재 군복무 차감 나이"</f>
        <v>2018.11.30현재 군복무 차감 나이</v>
      </c>
      <c r="BN4" s="64" t="s">
        <v>472</v>
      </c>
      <c r="BO4" s="62" t="s">
        <v>81</v>
      </c>
      <c r="BP4" s="61" t="str">
        <f>TEXT(BO3,"yyyy.mm.dd")&amp;"현재 나이"</f>
        <v>2018.12.31현재 나이</v>
      </c>
      <c r="BQ4" s="61" t="str">
        <f>TEXT(BO3,"yyyy.mm.dd")&amp;"현재 군복무 차감 나이"</f>
        <v>2018.12.31현재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92" t="s">
        <v>696</v>
      </c>
      <c r="D5" s="9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12"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345</v>
      </c>
      <c r="R5" s="202" t="s">
        <v>345</v>
      </c>
      <c r="S5" s="203"/>
      <c r="T5" s="122" t="s">
        <v>160</v>
      </c>
      <c r="U5" s="204" t="s">
        <v>345</v>
      </c>
      <c r="V5" s="205" t="s">
        <v>345</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26</v>
      </c>
      <c r="Y5" s="54" t="str">
        <f>IF($D5="","",TEXT(DATE(YEAR(W$3-$E5),MONTH(W$3-$E5),DAY(W$3-$E5))-DATE(YEAR($P5-$O5),MONTH($P5-$O5),DAY($P5-$O5)),"yy년")&amp;VALUE(TEXT(DATE(YEAR(W$3-$E5),MONTH(W$3-$E5),DAY(W$3-$E5))-DATE(YEAR($P5-$O5),MONTH($P5-$O5),DAY($P5-$O5)),"mm")-1)&amp;TEXT(DATE(YEAR(W$3-$E5),MONTH(W$3-$E5),DAY(W$3-$E5))-DATE(YEAR($P5-$O5),MONTH($P5-$O5),DAY($P5-$O5)),"월dd일"))</f>
        <v>26년11월12일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27</v>
      </c>
      <c r="AC5" s="54" t="str">
        <f>IF($D5="","",TEXT(DATE(YEAR(AA$3-$E5),MONTH(AA$3-$E5),DAY(AA$3-$E5))-DATE(YEAR($P5-$O5),MONTH($P5-$O5),DAY($P5-$O5)),"yy년")&amp;VALUE(TEXT(DATE(YEAR(AA$3-$E5),MONTH(AA$3-$E5),DAY(AA$3-$E5))-DATE(YEAR($P5-$O5),MONTH($P5-$O5),DAY($P5-$O5)),"mm")-1)&amp;TEXT(DATE(YEAR(AA$3-$E5),MONTH(AA$3-$E5),DAY(AA$3-$E5))-DATE(YEAR($P5-$O5),MONTH($P5-$O5),DAY($P5-$O5)),"월dd일"))</f>
        <v>27년0월09일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27</v>
      </c>
      <c r="AG5" s="54" t="str">
        <f>IF($D5="","",TEXT(DATE(YEAR(AE$3-$E5),MONTH(AE$3-$E5),DAY(AE$3-$E5))-DATE(YEAR($P5-$O5),MONTH($P5-$O5),DAY($P5-$O5)),"yy년")&amp;VALUE(TEXT(DATE(YEAR(AE$3-$E5),MONTH(AE$3-$E5),DAY(AE$3-$E5))-DATE(YEAR($P5-$O5),MONTH($P5-$O5),DAY($P5-$O5)),"mm")-1)&amp;TEXT(DATE(YEAR(AE$3-$E5),MONTH(AE$3-$E5),DAY(AE$3-$E5))-DATE(YEAR($P5-$O5),MONTH($P5-$O5),DAY($P5-$O5)),"월dd일"))</f>
        <v>27년1월09일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27</v>
      </c>
      <c r="AK5" s="54" t="str">
        <f>IF($D5="","",TEXT(DATE(YEAR(AI$3-$E5),MONTH(AI$3-$E5),DAY(AI$3-$E5))-DATE(YEAR($P5-$O5),MONTH($P5-$O5),DAY($P5-$O5)),"yy년")&amp;VALUE(TEXT(DATE(YEAR(AI$3-$E5),MONTH(AI$3-$E5),DAY(AI$3-$E5))-DATE(YEAR($P5-$O5),MONTH($P5-$O5),DAY($P5-$O5)),"mm")-1)&amp;TEXT(DATE(YEAR(AI$3-$E5),MONTH(AI$3-$E5),DAY(AI$3-$E5))-DATE(YEAR($P5-$O5),MONTH($P5-$O5),DAY($P5-$O5)),"월dd일"))</f>
        <v>27년2월11일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27</v>
      </c>
      <c r="AO5" s="54" t="str">
        <f>IF($D5="","",TEXT(DATE(YEAR(AM$3-$E5),MONTH(AM$3-$E5),DAY(AM$3-$E5))-DATE(YEAR($P5-$O5),MONTH($P5-$O5),DAY($P5-$O5)),"yy년")&amp;VALUE(TEXT(DATE(YEAR(AM$3-$E5),MONTH(AM$3-$E5),DAY(AM$3-$E5))-DATE(YEAR($P5-$O5),MONTH($P5-$O5),DAY($P5-$O5)),"mm")-1)&amp;TEXT(DATE(YEAR(AM$3-$E5),MONTH(AM$3-$E5),DAY(AM$3-$E5))-DATE(YEAR($P5-$O5),MONTH($P5-$O5),DAY($P5-$O5)),"월dd일"))</f>
        <v>27년3월11일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27</v>
      </c>
      <c r="AS5" s="54" t="str">
        <f>IF($D5="","",TEXT(DATE(YEAR(AQ$3-$E5),MONTH(AQ$3-$E5),DAY(AQ$3-$E5))-DATE(YEAR($P5-$O5),MONTH($P5-$O5),DAY($P5-$O5)),"yy년")&amp;VALUE(TEXT(DATE(YEAR(AQ$3-$E5),MONTH(AQ$3-$E5),DAY(AQ$3-$E5))-DATE(YEAR($P5-$O5),MONTH($P5-$O5),DAY($P5-$O5)),"mm")-1)&amp;TEXT(DATE(YEAR(AQ$3-$E5),MONTH(AQ$3-$E5),DAY(AQ$3-$E5))-DATE(YEAR($P5-$O5),MONTH($P5-$O5),DAY($P5-$O5)),"월dd일"))</f>
        <v>27년4월11일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27</v>
      </c>
      <c r="AW5" s="54" t="str">
        <f>IF($D5="","",TEXT(DATE(YEAR(AU$3-$E5),MONTH(AU$3-$E5),DAY(AU$3-$E5))-DATE(YEAR($P5-$O5),MONTH($P5-$O5),DAY($P5-$O5)),"yy년")&amp;VALUE(TEXT(DATE(YEAR(AU$3-$E5),MONTH(AU$3-$E5),DAY(AU$3-$E5))-DATE(YEAR($P5-$O5),MONTH($P5-$O5),DAY($P5-$O5)),"mm")-1)&amp;TEXT(DATE(YEAR(AU$3-$E5),MONTH(AU$3-$E5),DAY(AU$3-$E5))-DATE(YEAR($P5-$O5),MONTH($P5-$O5),DAY($P5-$O5)),"월dd일"))</f>
        <v>27년5월11일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27</v>
      </c>
      <c r="BA5" s="54" t="str">
        <f>IF($D5="","",TEXT(DATE(YEAR(AY$3-$E5),MONTH(AY$3-$E5),DAY(AY$3-$E5))-DATE(YEAR($P5-$O5),MONTH($P5-$O5),DAY($P5-$O5)),"yy년")&amp;VALUE(TEXT(DATE(YEAR(AY$3-$E5),MONTH(AY$3-$E5),DAY(AY$3-$E5))-DATE(YEAR($P5-$O5),MONTH($P5-$O5),DAY($P5-$O5)),"mm")-1)&amp;TEXT(DATE(YEAR(AY$3-$E5),MONTH(AY$3-$E5),DAY(AY$3-$E5))-DATE(YEAR($P5-$O5),MONTH($P5-$O5),DAY($P5-$O5)),"월dd일"))</f>
        <v>27년6월12일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27</v>
      </c>
      <c r="BE5" s="54" t="str">
        <f>IF($D5="","",TEXT(DATE(YEAR(BC$3-$E5),MONTH(BC$3-$E5),DAY(BC$3-$E5))-DATE(YEAR($P5-$O5),MONTH($P5-$O5),DAY($P5-$O5)),"yy년")&amp;VALUE(TEXT(DATE(YEAR(BC$3-$E5),MONTH(BC$3-$E5),DAY(BC$3-$E5))-DATE(YEAR($P5-$O5),MONTH($P5-$O5),DAY($P5-$O5)),"mm")-1)&amp;TEXT(DATE(YEAR(BC$3-$E5),MONTH(BC$3-$E5),DAY(BC$3-$E5))-DATE(YEAR($P5-$O5),MONTH($P5-$O5),DAY($P5-$O5)),"월dd일"))</f>
        <v>27년7월11일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27</v>
      </c>
      <c r="BI5" s="54" t="str">
        <f>IF($D5="","",TEXT(DATE(YEAR(BG$3-$E5),MONTH(BG$3-$E5),DAY(BG$3-$E5))-DATE(YEAR($P5-$O5),MONTH($P5-$O5),DAY($P5-$O5)),"yy년")&amp;VALUE(TEXT(DATE(YEAR(BG$3-$E5),MONTH(BG$3-$E5),DAY(BG$3-$E5))-DATE(YEAR($P5-$O5),MONTH($P5-$O5),DAY($P5-$O5)),"mm")-1)&amp;TEXT(DATE(YEAR(BG$3-$E5),MONTH(BG$3-$E5),DAY(BG$3-$E5))-DATE(YEAR($P5-$O5),MONTH($P5-$O5),DAY($P5-$O5)),"월dd일"))</f>
        <v>27년8월11일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27</v>
      </c>
      <c r="BM5" s="54" t="str">
        <f>IF($D5="","",TEXT(DATE(YEAR(BK$3-$E5),MONTH(BK$3-$E5),DAY(BK$3-$E5))-DATE(YEAR($P5-$O5),MONTH($P5-$O5),DAY($P5-$O5)),"yy년")&amp;VALUE(TEXT(DATE(YEAR(BK$3-$E5),MONTH(BK$3-$E5),DAY(BK$3-$E5))-DATE(YEAR($P5-$O5),MONTH($P5-$O5),DAY($P5-$O5)),"mm")-1)&amp;TEXT(DATE(YEAR(BK$3-$E5),MONTH(BK$3-$E5),DAY(BK$3-$E5))-DATE(YEAR($P5-$O5),MONTH($P5-$O5),DAY($P5-$O5)),"월dd일"))</f>
        <v>27년9월11일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27</v>
      </c>
      <c r="BQ5" s="54" t="str">
        <f>IF($D5="","",TEXT(DATE(YEAR(BO$3-$E5),MONTH(BO$3-$E5),DAY(BO$3-$E5))-DATE(YEAR($P5-$O5),MONTH($P5-$O5),DAY($P5-$O5)),"yy년")&amp;VALUE(TEXT(DATE(YEAR(BO$3-$E5),MONTH(BO$3-$E5),DAY(BO$3-$E5))-DATE(YEAR($P5-$O5),MONTH($P5-$O5),DAY($P5-$O5)),"mm")-1)&amp;TEXT(DATE(YEAR(BO$3-$E5),MONTH(BO$3-$E5),DAY(BO$3-$E5))-DATE(YEAR($P5-$O5),MONTH($P5-$O5),DAY($P5-$O5)),"월dd일"))</f>
        <v>27년10월11일</v>
      </c>
      <c r="BR5" s="85">
        <f>IF($D5="",0,IF(OR(AND(BO5=1,OR($Q5="여",$R5="여")),AND(BO5=1,AND(BP5&gt;=15,BP5&lt;=29))),1,0))</f>
        <v>1</v>
      </c>
      <c r="BS5" s="60">
        <f t="shared" ref="BS5:BS12" si="1">SUM(W5,AA5,AE5,AI5,AM5,AQ5,AU5,AY5,BC5,BG5,BK5,BO5)</f>
        <v>12</v>
      </c>
      <c r="BT5" s="59">
        <f t="shared" ref="BT5:BT12" si="2">SUM(Z5,AD5,AH5,AL5,AP5,AT5,AX5,BB5,BF5,BJ5,BN5,BR5)</f>
        <v>12</v>
      </c>
      <c r="BU5" s="57"/>
      <c r="BV5" s="44"/>
      <c r="BY5" s="253"/>
      <c r="BZ5" s="272">
        <v>29080001</v>
      </c>
      <c r="CA5" s="272">
        <v>0</v>
      </c>
      <c r="CB5" s="273">
        <f>BZ5-CA5</f>
        <v>29080001</v>
      </c>
      <c r="CC5" s="276">
        <f>IF(BS5=0,0,BT5/BS5)</f>
        <v>1</v>
      </c>
      <c r="CD5" s="44" t="str">
        <f>IF(CC5=100%,"청년",IF(CC5=0%,"청년외","확인"))</f>
        <v>청년</v>
      </c>
      <c r="CE5" s="275" t="str">
        <f>C5</f>
        <v>채지안</v>
      </c>
      <c r="CF5" s="270">
        <f>IF($CD5=CF$4,$CB5,0)</f>
        <v>29080001</v>
      </c>
      <c r="CG5" s="270">
        <f>IF($CD5=CG$4,$CB5,0)</f>
        <v>0</v>
      </c>
      <c r="CH5" s="270">
        <f>SUM(CF5:CG5)</f>
        <v>29080001</v>
      </c>
      <c r="CI5" s="44"/>
    </row>
    <row r="6" spans="1:87" ht="16.5" customHeight="1">
      <c r="A6" s="23">
        <f>A5+1</f>
        <v>2</v>
      </c>
      <c r="B6" s="143"/>
      <c r="C6" s="92" t="s">
        <v>699</v>
      </c>
      <c r="D6" s="9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150">
        <v>41548</v>
      </c>
      <c r="J6" s="151"/>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345</v>
      </c>
      <c r="R6" s="107" t="s">
        <v>345</v>
      </c>
      <c r="S6" s="43"/>
      <c r="T6" s="122" t="s">
        <v>160</v>
      </c>
      <c r="U6" s="122" t="s">
        <v>345</v>
      </c>
      <c r="V6" s="123" t="s">
        <v>345</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32</v>
      </c>
      <c r="Y6" s="54" t="str">
        <f>IF($D6="","",TEXT(DATE(YEAR(W$3-$E6),MONTH(W$3-$E6),DAY(W$3-$E6))-DATE(YEAR($P6-$O6),MONTH($P6-$O6),DAY($P6-$O6)),"yy년")&amp;VALUE(TEXT(DATE(YEAR(W$3-$E6),MONTH(W$3-$E6),DAY(W$3-$E6))-DATE(YEAR($P6-$O6),MONTH($P6-$O6),DAY($P6-$O6)),"mm")-1)&amp;TEXT(DATE(YEAR(W$3-$E6),MONTH(W$3-$E6),DAY(W$3-$E6))-DATE(YEAR($P6-$O6),MONTH($P6-$O6),DAY($P6-$O6)),"월dd일"))</f>
        <v>32년0월24일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32</v>
      </c>
      <c r="AC6" s="54" t="str">
        <f>IF($D6="","",TEXT(DATE(YEAR(AA$3-$E6),MONTH(AA$3-$E6),DAY(AA$3-$E6))-DATE(YEAR($P6-$O6),MONTH($P6-$O6),DAY($P6-$O6)),"yy년")&amp;VALUE(TEXT(DATE(YEAR(AA$3-$E6),MONTH(AA$3-$E6),DAY(AA$3-$E6))-DATE(YEAR($P6-$O6),MONTH($P6-$O6),DAY($P6-$O6)),"mm")-1)&amp;TEXT(DATE(YEAR(AA$3-$E6),MONTH(AA$3-$E6),DAY(AA$3-$E6))-DATE(YEAR($P6-$O6),MONTH($P6-$O6),DAY($P6-$O6)),"월dd일"))</f>
        <v>32년1월21일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32</v>
      </c>
      <c r="AG6" s="54" t="str">
        <f>IF($D6="","",TEXT(DATE(YEAR(AE$3-$E6),MONTH(AE$3-$E6),DAY(AE$3-$E6))-DATE(YEAR($P6-$O6),MONTH($P6-$O6),DAY($P6-$O6)),"yy년")&amp;VALUE(TEXT(DATE(YEAR(AE$3-$E6),MONTH(AE$3-$E6),DAY(AE$3-$E6))-DATE(YEAR($P6-$O6),MONTH($P6-$O6),DAY($P6-$O6)),"mm")-1)&amp;TEXT(DATE(YEAR(AE$3-$E6),MONTH(AE$3-$E6),DAY(AE$3-$E6))-DATE(YEAR($P6-$O6),MONTH($P6-$O6),DAY($P6-$O6)),"월dd일"))</f>
        <v>32년2월23일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32</v>
      </c>
      <c r="AK6" s="54" t="str">
        <f>IF($D6="","",TEXT(DATE(YEAR(AI$3-$E6),MONTH(AI$3-$E6),DAY(AI$3-$E6))-DATE(YEAR($P6-$O6),MONTH($P6-$O6),DAY($P6-$O6)),"yy년")&amp;VALUE(TEXT(DATE(YEAR(AI$3-$E6),MONTH(AI$3-$E6),DAY(AI$3-$E6))-DATE(YEAR($P6-$O6),MONTH($P6-$O6),DAY($P6-$O6)),"mm")-1)&amp;TEXT(DATE(YEAR(AI$3-$E6),MONTH(AI$3-$E6),DAY(AI$3-$E6))-DATE(YEAR($P6-$O6),MONTH($P6-$O6),DAY($P6-$O6)),"월dd일"))</f>
        <v>32년3월22일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32</v>
      </c>
      <c r="AO6" s="54" t="str">
        <f>IF($D6="","",TEXT(DATE(YEAR(AM$3-$E6),MONTH(AM$3-$E6),DAY(AM$3-$E6))-DATE(YEAR($P6-$O6),MONTH($P6-$O6),DAY($P6-$O6)),"yy년")&amp;VALUE(TEXT(DATE(YEAR(AM$3-$E6),MONTH(AM$3-$E6),DAY(AM$3-$E6))-DATE(YEAR($P6-$O6),MONTH($P6-$O6),DAY($P6-$O6)),"mm")-1)&amp;TEXT(DATE(YEAR(AM$3-$E6),MONTH(AM$3-$E6),DAY(AM$3-$E6))-DATE(YEAR($P6-$O6),MONTH($P6-$O6),DAY($P6-$O6)),"월dd일"))</f>
        <v>32년4월23일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32</v>
      </c>
      <c r="AS6" s="54" t="str">
        <f>IF($D6="","",TEXT(DATE(YEAR(AQ$3-$E6),MONTH(AQ$3-$E6),DAY(AQ$3-$E6))-DATE(YEAR($P6-$O6),MONTH($P6-$O6),DAY($P6-$O6)),"yy년")&amp;VALUE(TEXT(DATE(YEAR(AQ$3-$E6),MONTH(AQ$3-$E6),DAY(AQ$3-$E6))-DATE(YEAR($P6-$O6),MONTH($P6-$O6),DAY($P6-$O6)),"mm")-1)&amp;TEXT(DATE(YEAR(AQ$3-$E6),MONTH(AQ$3-$E6),DAY(AQ$3-$E6))-DATE(YEAR($P6-$O6),MONTH($P6-$O6),DAY($P6-$O6)),"월dd일"))</f>
        <v>32년5월22일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32</v>
      </c>
      <c r="AW6" s="54" t="str">
        <f>IF($D6="","",TEXT(DATE(YEAR(AU$3-$E6),MONTH(AU$3-$E6),DAY(AU$3-$E6))-DATE(YEAR($P6-$O6),MONTH($P6-$O6),DAY($P6-$O6)),"yy년")&amp;VALUE(TEXT(DATE(YEAR(AU$3-$E6),MONTH(AU$3-$E6),DAY(AU$3-$E6))-DATE(YEAR($P6-$O6),MONTH($P6-$O6),DAY($P6-$O6)),"mm")-1)&amp;TEXT(DATE(YEAR(AU$3-$E6),MONTH(AU$3-$E6),DAY(AU$3-$E6))-DATE(YEAR($P6-$O6),MONTH($P6-$O6),DAY($P6-$O6)),"월dd일"))</f>
        <v>32년6월23일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32</v>
      </c>
      <c r="BA6" s="54" t="str">
        <f>IF($D6="","",TEXT(DATE(YEAR(AY$3-$E6),MONTH(AY$3-$E6),DAY(AY$3-$E6))-DATE(YEAR($P6-$O6),MONTH($P6-$O6),DAY($P6-$O6)),"yy년")&amp;VALUE(TEXT(DATE(YEAR(AY$3-$E6),MONTH(AY$3-$E6),DAY(AY$3-$E6))-DATE(YEAR($P6-$O6),MONTH($P6-$O6),DAY($P6-$O6)),"mm")-1)&amp;TEXT(DATE(YEAR(AY$3-$E6),MONTH(AY$3-$E6),DAY(AY$3-$E6))-DATE(YEAR($P6-$O6),MONTH($P6-$O6),DAY($P6-$O6)),"월dd일"))</f>
        <v>32년7월23일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32</v>
      </c>
      <c r="BE6" s="54" t="str">
        <f>IF($D6="","",TEXT(DATE(YEAR(BC$3-$E6),MONTH(BC$3-$E6),DAY(BC$3-$E6))-DATE(YEAR($P6-$O6),MONTH($P6-$O6),DAY($P6-$O6)),"yy년")&amp;VALUE(TEXT(DATE(YEAR(BC$3-$E6),MONTH(BC$3-$E6),DAY(BC$3-$E6))-DATE(YEAR($P6-$O6),MONTH($P6-$O6),DAY($P6-$O6)),"mm")-1)&amp;TEXT(DATE(YEAR(BC$3-$E6),MONTH(BC$3-$E6),DAY(BC$3-$E6))-DATE(YEAR($P6-$O6),MONTH($P6-$O6),DAY($P6-$O6)),"월dd일"))</f>
        <v>32년8월22일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32</v>
      </c>
      <c r="BI6" s="54" t="str">
        <f>IF($D6="","",TEXT(DATE(YEAR(BG$3-$E6),MONTH(BG$3-$E6),DAY(BG$3-$E6))-DATE(YEAR($P6-$O6),MONTH($P6-$O6),DAY($P6-$O6)),"yy년")&amp;VALUE(TEXT(DATE(YEAR(BG$3-$E6),MONTH(BG$3-$E6),DAY(BG$3-$E6))-DATE(YEAR($P6-$O6),MONTH($P6-$O6),DAY($P6-$O6)),"mm")-1)&amp;TEXT(DATE(YEAR(BG$3-$E6),MONTH(BG$3-$E6),DAY(BG$3-$E6))-DATE(YEAR($P6-$O6),MONTH($P6-$O6),DAY($P6-$O6)),"월dd일"))</f>
        <v>32년9월23일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32</v>
      </c>
      <c r="BM6" s="54" t="str">
        <f>IF($D6="","",TEXT(DATE(YEAR(BK$3-$E6),MONTH(BK$3-$E6),DAY(BK$3-$E6))-DATE(YEAR($P6-$O6),MONTH($P6-$O6),DAY($P6-$O6)),"yy년")&amp;VALUE(TEXT(DATE(YEAR(BK$3-$E6),MONTH(BK$3-$E6),DAY(BK$3-$E6))-DATE(YEAR($P6-$O6),MONTH($P6-$O6),DAY($P6-$O6)),"mm")-1)&amp;TEXT(DATE(YEAR(BK$3-$E6),MONTH(BK$3-$E6),DAY(BK$3-$E6))-DATE(YEAR($P6-$O6),MONTH($P6-$O6),DAY($P6-$O6)),"월dd일"))</f>
        <v>32년10월22일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32</v>
      </c>
      <c r="BQ6" s="54" t="str">
        <f>IF($D6="","",TEXT(DATE(YEAR(BO$3-$E6),MONTH(BO$3-$E6),DAY(BO$3-$E6))-DATE(YEAR($P6-$O6),MONTH($P6-$O6),DAY($P6-$O6)),"yy년")&amp;VALUE(TEXT(DATE(YEAR(BO$3-$E6),MONTH(BO$3-$E6),DAY(BO$3-$E6))-DATE(YEAR($P6-$O6),MONTH($P6-$O6),DAY($P6-$O6)),"mm")-1)&amp;TEXT(DATE(YEAR(BO$3-$E6),MONTH(BO$3-$E6),DAY(BO$3-$E6))-DATE(YEAR($P6-$O6),MONTH($P6-$O6),DAY($P6-$O6)),"월dd일"))</f>
        <v>32년11월23일</v>
      </c>
      <c r="BR6" s="85">
        <f>IF($D6="",0,IF(OR(AND(BO6=1,OR($Q6="여",$R6="여")),AND(BO6=1,AND(BP6&gt;=15,BP6&lt;=29))),1,0))</f>
        <v>0</v>
      </c>
      <c r="BS6" s="60">
        <f t="shared" si="1"/>
        <v>12</v>
      </c>
      <c r="BT6" s="59">
        <f t="shared" si="2"/>
        <v>0</v>
      </c>
      <c r="BU6" s="57"/>
      <c r="BV6" s="44"/>
      <c r="BY6" s="253"/>
      <c r="BZ6" s="272">
        <v>16773848</v>
      </c>
      <c r="CA6" s="272">
        <v>0</v>
      </c>
      <c r="CB6" s="273">
        <f t="shared" ref="CB6:CB15" si="9">BZ6-CA6</f>
        <v>16773848</v>
      </c>
      <c r="CC6" s="276">
        <f t="shared" ref="CC6:CC15" si="10">IF(BS6=0,0,BT6/BS6)</f>
        <v>0</v>
      </c>
      <c r="CD6" s="44" t="str">
        <f t="shared" ref="CD6:CD15" si="11">IF(CC6=100%,"청년",IF(CC6=0%,"청년외","확인"))</f>
        <v>청년외</v>
      </c>
      <c r="CE6" s="275" t="str">
        <f t="shared" ref="CE6:CE15" si="12">C6</f>
        <v>조하나(육아휴직)</v>
      </c>
      <c r="CF6" s="270">
        <f t="shared" ref="CF6:CG21" si="13">IF($CD6=CF$4,$CB6,0)</f>
        <v>0</v>
      </c>
      <c r="CG6" s="270">
        <f t="shared" si="13"/>
        <v>16773848</v>
      </c>
      <c r="CH6" s="270">
        <f t="shared" ref="CH6:CH15" si="14">SUM(CF6:CG6)</f>
        <v>16773848</v>
      </c>
      <c r="CI6" s="44"/>
    </row>
    <row r="7" spans="1:87" ht="16.5" customHeight="1">
      <c r="A7" s="23">
        <f t="shared" ref="A7:A70" si="15">A6+1</f>
        <v>3</v>
      </c>
      <c r="B7" s="143"/>
      <c r="C7" s="92" t="s">
        <v>700</v>
      </c>
      <c r="D7" s="93">
        <v>9103282123454</v>
      </c>
      <c r="E7" s="156">
        <f t="shared" si="3"/>
        <v>33325</v>
      </c>
      <c r="F7" s="30">
        <f t="shared" si="4"/>
        <v>4</v>
      </c>
      <c r="G7" s="31" t="str">
        <f t="shared" si="5"/>
        <v>OK</v>
      </c>
      <c r="H7" s="147" t="str">
        <f t="shared" si="6"/>
        <v>여</v>
      </c>
      <c r="I7" s="150">
        <v>41548</v>
      </c>
      <c r="J7" s="151"/>
      <c r="K7" s="33">
        <f t="shared" si="7"/>
        <v>22</v>
      </c>
      <c r="L7" s="33">
        <f t="shared" si="0"/>
        <v>0</v>
      </c>
      <c r="M7" s="35" t="str">
        <f t="shared" si="8"/>
        <v>22년6월06일</v>
      </c>
      <c r="N7" s="108"/>
      <c r="O7" s="178"/>
      <c r="P7" s="179"/>
      <c r="Q7" s="106" t="s">
        <v>345</v>
      </c>
      <c r="R7" s="107" t="s">
        <v>345</v>
      </c>
      <c r="S7" s="43"/>
      <c r="T7" s="122" t="s">
        <v>345</v>
      </c>
      <c r="U7" s="122" t="s">
        <v>345</v>
      </c>
      <c r="V7" s="123" t="s">
        <v>345</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26</v>
      </c>
      <c r="Y7" s="54" t="str">
        <f t="shared" ref="Y7:Y70" si="18">IF($D7="","",TEXT(DATE(YEAR(W$3-$E7),MONTH(W$3-$E7),DAY(W$3-$E7))-DATE(YEAR($P7-$O7),MONTH($P7-$O7),DAY($P7-$O7)),"yy년")&amp;VALUE(TEXT(DATE(YEAR(W$3-$E7),MONTH(W$3-$E7),DAY(W$3-$E7))-DATE(YEAR($P7-$O7),MONTH($P7-$O7),DAY($P7-$O7)),"mm")-1)&amp;TEXT(DATE(YEAR(W$3-$E7),MONTH(W$3-$E7),DAY(W$3-$E7))-DATE(YEAR($P7-$O7),MONTH($P7-$O7),DAY($P7-$O7)),"월dd일"))</f>
        <v>26년10월05일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26</v>
      </c>
      <c r="AC7" s="54" t="str">
        <f t="shared" ref="AC7:AC70" si="22">IF($D7="","",TEXT(DATE(YEAR(AA$3-$E7),MONTH(AA$3-$E7),DAY(AA$3-$E7))-DATE(YEAR($P7-$O7),MONTH($P7-$O7),DAY($P7-$O7)),"yy년")&amp;VALUE(TEXT(DATE(YEAR(AA$3-$E7),MONTH(AA$3-$E7),DAY(AA$3-$E7))-DATE(YEAR($P7-$O7),MONTH($P7-$O7),DAY($P7-$O7)),"mm")-1)&amp;TEXT(DATE(YEAR(AA$3-$E7),MONTH(AA$3-$E7),DAY(AA$3-$E7))-DATE(YEAR($P7-$O7),MONTH($P7-$O7),DAY($P7-$O7)),"월dd일"))</f>
        <v>26년11월03일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27</v>
      </c>
      <c r="AG7" s="54" t="str">
        <f t="shared" ref="AG7:AG70" si="26">IF($D7="","",TEXT(DATE(YEAR(AE$3-$E7),MONTH(AE$3-$E7),DAY(AE$3-$E7))-DATE(YEAR($P7-$O7),MONTH($P7-$O7),DAY($P7-$O7)),"yy년")&amp;VALUE(TEXT(DATE(YEAR(AE$3-$E7),MONTH(AE$3-$E7),DAY(AE$3-$E7))-DATE(YEAR($P7-$O7),MONTH($P7-$O7),DAY($P7-$O7)),"mm")-1)&amp;TEXT(DATE(YEAR(AE$3-$E7),MONTH(AE$3-$E7),DAY(AE$3-$E7))-DATE(YEAR($P7-$O7),MONTH($P7-$O7),DAY($P7-$O7)),"월dd일"))</f>
        <v>27년0월03일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27</v>
      </c>
      <c r="AK7" s="54" t="str">
        <f t="shared" ref="AK7:AK70" si="30">IF($D7="","",TEXT(DATE(YEAR(AI$3-$E7),MONTH(AI$3-$E7),DAY(AI$3-$E7))-DATE(YEAR($P7-$O7),MONTH($P7-$O7),DAY($P7-$O7)),"yy년")&amp;VALUE(TEXT(DATE(YEAR(AI$3-$E7),MONTH(AI$3-$E7),DAY(AI$3-$E7))-DATE(YEAR($P7-$O7),MONTH($P7-$O7),DAY($P7-$O7)),"mm")-1)&amp;TEXT(DATE(YEAR(AI$3-$E7),MONTH(AI$3-$E7),DAY(AI$3-$E7))-DATE(YEAR($P7-$O7),MONTH($P7-$O7),DAY($P7-$O7)),"월dd일"))</f>
        <v>27년1월02일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27</v>
      </c>
      <c r="AO7" s="54" t="str">
        <f t="shared" ref="AO7:AO70" si="34">IF($D7="","",TEXT(DATE(YEAR(AM$3-$E7),MONTH(AM$3-$E7),DAY(AM$3-$E7))-DATE(YEAR($P7-$O7),MONTH($P7-$O7),DAY($P7-$O7)),"yy년")&amp;VALUE(TEXT(DATE(YEAR(AM$3-$E7),MONTH(AM$3-$E7),DAY(AM$3-$E7))-DATE(YEAR($P7-$O7),MONTH($P7-$O7),DAY($P7-$O7)),"mm")-1)&amp;TEXT(DATE(YEAR(AM$3-$E7),MONTH(AM$3-$E7),DAY(AM$3-$E7))-DATE(YEAR($P7-$O7),MONTH($P7-$O7),DAY($P7-$O7)),"월dd일"))</f>
        <v>27년2월05일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27</v>
      </c>
      <c r="AS7" s="54" t="str">
        <f t="shared" ref="AS7:AS70" si="38">IF($D7="","",TEXT(DATE(YEAR(AQ$3-$E7),MONTH(AQ$3-$E7),DAY(AQ$3-$E7))-DATE(YEAR($P7-$O7),MONTH($P7-$O7),DAY($P7-$O7)),"yy년")&amp;VALUE(TEXT(DATE(YEAR(AQ$3-$E7),MONTH(AQ$3-$E7),DAY(AQ$3-$E7))-DATE(YEAR($P7-$O7),MONTH($P7-$O7),DAY($P7-$O7)),"mm")-1)&amp;TEXT(DATE(YEAR(AQ$3-$E7),MONTH(AQ$3-$E7),DAY(AQ$3-$E7))-DATE(YEAR($P7-$O7),MONTH($P7-$O7),DAY($P7-$O7)),"월dd일"))</f>
        <v>27년3월04일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27</v>
      </c>
      <c r="AW7" s="54" t="str">
        <f t="shared" ref="AW7:AW70" si="42">IF($D7="","",TEXT(DATE(YEAR(AU$3-$E7),MONTH(AU$3-$E7),DAY(AU$3-$E7))-DATE(YEAR($P7-$O7),MONTH($P7-$O7),DAY($P7-$O7)),"yy년")&amp;VALUE(TEXT(DATE(YEAR(AU$3-$E7),MONTH(AU$3-$E7),DAY(AU$3-$E7))-DATE(YEAR($P7-$O7),MONTH($P7-$O7),DAY($P7-$O7)),"mm")-1)&amp;TEXT(DATE(YEAR(AU$3-$E7),MONTH(AU$3-$E7),DAY(AU$3-$E7))-DATE(YEAR($P7-$O7),MONTH($P7-$O7),DAY($P7-$O7)),"월dd일"))</f>
        <v>27년4월05일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27</v>
      </c>
      <c r="BA7" s="54" t="str">
        <f t="shared" ref="BA7:BA70" si="46">IF($D7="","",TEXT(DATE(YEAR(AY$3-$E7),MONTH(AY$3-$E7),DAY(AY$3-$E7))-DATE(YEAR($P7-$O7),MONTH($P7-$O7),DAY($P7-$O7)),"yy년")&amp;VALUE(TEXT(DATE(YEAR(AY$3-$E7),MONTH(AY$3-$E7),DAY(AY$3-$E7))-DATE(YEAR($P7-$O7),MONTH($P7-$O7),DAY($P7-$O7)),"mm")-1)&amp;TEXT(DATE(YEAR(AY$3-$E7),MONTH(AY$3-$E7),DAY(AY$3-$E7))-DATE(YEAR($P7-$O7),MONTH($P7-$O7),DAY($P7-$O7)),"월dd일"))</f>
        <v>27년5월05일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27</v>
      </c>
      <c r="BE7" s="54" t="str">
        <f t="shared" ref="BE7:BE70" si="50">IF($D7="","",TEXT(DATE(YEAR(BC$3-$E7),MONTH(BC$3-$E7),DAY(BC$3-$E7))-DATE(YEAR($P7-$O7),MONTH($P7-$O7),DAY($P7-$O7)),"yy년")&amp;VALUE(TEXT(DATE(YEAR(BC$3-$E7),MONTH(BC$3-$E7),DAY(BC$3-$E7))-DATE(YEAR($P7-$O7),MONTH($P7-$O7),DAY($P7-$O7)),"mm")-1)&amp;TEXT(DATE(YEAR(BC$3-$E7),MONTH(BC$3-$E7),DAY(BC$3-$E7))-DATE(YEAR($P7-$O7),MONTH($P7-$O7),DAY($P7-$O7)),"월dd일"))</f>
        <v>27년6월05일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27</v>
      </c>
      <c r="BI7" s="54" t="str">
        <f t="shared" ref="BI7:BI70" si="54">IF($D7="","",TEXT(DATE(YEAR(BG$3-$E7),MONTH(BG$3-$E7),DAY(BG$3-$E7))-DATE(YEAR($P7-$O7),MONTH($P7-$O7),DAY($P7-$O7)),"yy년")&amp;VALUE(TEXT(DATE(YEAR(BG$3-$E7),MONTH(BG$3-$E7),DAY(BG$3-$E7))-DATE(YEAR($P7-$O7),MONTH($P7-$O7),DAY($P7-$O7)),"mm")-1)&amp;TEXT(DATE(YEAR(BG$3-$E7),MONTH(BG$3-$E7),DAY(BG$3-$E7))-DATE(YEAR($P7-$O7),MONTH($P7-$O7),DAY($P7-$O7)),"월dd일"))</f>
        <v>27년7월05일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27</v>
      </c>
      <c r="BM7" s="54" t="str">
        <f t="shared" ref="BM7:BM70" si="58">IF($D7="","",TEXT(DATE(YEAR(BK$3-$E7),MONTH(BK$3-$E7),DAY(BK$3-$E7))-DATE(YEAR($P7-$O7),MONTH($P7-$O7),DAY($P7-$O7)),"yy년")&amp;VALUE(TEXT(DATE(YEAR(BK$3-$E7),MONTH(BK$3-$E7),DAY(BK$3-$E7))-DATE(YEAR($P7-$O7),MONTH($P7-$O7),DAY($P7-$O7)),"mm")-1)&amp;TEXT(DATE(YEAR(BK$3-$E7),MONTH(BK$3-$E7),DAY(BK$3-$E7))-DATE(YEAR($P7-$O7),MONTH($P7-$O7),DAY($P7-$O7)),"월dd일"))</f>
        <v>27년8월04일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27</v>
      </c>
      <c r="BQ7" s="54" t="str">
        <f t="shared" ref="BQ7:BQ70" si="62">IF($D7="","",TEXT(DATE(YEAR(BO$3-$E7),MONTH(BO$3-$E7),DAY(BO$3-$E7))-DATE(YEAR($P7-$O7),MONTH($P7-$O7),DAY($P7-$O7)),"yy년")&amp;VALUE(TEXT(DATE(YEAR(BO$3-$E7),MONTH(BO$3-$E7),DAY(BO$3-$E7))-DATE(YEAR($P7-$O7),MONTH($P7-$O7),DAY($P7-$O7)),"mm")-1)&amp;TEXT(DATE(YEAR(BO$3-$E7),MONTH(BO$3-$E7),DAY(BO$3-$E7))-DATE(YEAR($P7-$O7),MONTH($P7-$O7),DAY($P7-$O7)),"월dd일"))</f>
        <v>27년9월05일</v>
      </c>
      <c r="BR7" s="85">
        <f t="shared" ref="BR7:BR70" si="63">IF($D7="",0,IF(OR(AND(BO7=1,OR($Q7="여",$R7="여")),AND(BO7=1,AND(BP7&gt;=15,BP7&lt;=29))),1,0))</f>
        <v>1</v>
      </c>
      <c r="BS7" s="60">
        <f t="shared" si="1"/>
        <v>12</v>
      </c>
      <c r="BT7" s="59">
        <f t="shared" si="2"/>
        <v>12</v>
      </c>
      <c r="BU7" s="57"/>
      <c r="BV7" s="44"/>
      <c r="BY7" s="253"/>
      <c r="BZ7" s="272">
        <v>2400000</v>
      </c>
      <c r="CA7" s="272">
        <v>0</v>
      </c>
      <c r="CB7" s="273">
        <f t="shared" si="9"/>
        <v>2400000</v>
      </c>
      <c r="CC7" s="276">
        <f t="shared" si="10"/>
        <v>1</v>
      </c>
      <c r="CD7" s="44" t="str">
        <f t="shared" si="11"/>
        <v>청년</v>
      </c>
      <c r="CE7" s="275" t="str">
        <f t="shared" si="12"/>
        <v>문채원(육아휴직)</v>
      </c>
      <c r="CF7" s="270">
        <f t="shared" si="13"/>
        <v>2400000</v>
      </c>
      <c r="CG7" s="270">
        <f t="shared" si="13"/>
        <v>0</v>
      </c>
      <c r="CH7" s="270">
        <f t="shared" si="14"/>
        <v>2400000</v>
      </c>
      <c r="CI7" s="44"/>
    </row>
    <row r="8" spans="1:87" ht="16.5" customHeight="1">
      <c r="A8" s="23">
        <f t="shared" si="15"/>
        <v>4</v>
      </c>
      <c r="B8" s="143"/>
      <c r="C8" s="92" t="s">
        <v>701</v>
      </c>
      <c r="D8" s="93">
        <v>9206282123458</v>
      </c>
      <c r="E8" s="156">
        <f t="shared" si="3"/>
        <v>33783</v>
      </c>
      <c r="F8" s="30">
        <f t="shared" si="4"/>
        <v>8</v>
      </c>
      <c r="G8" s="31" t="str">
        <f t="shared" si="5"/>
        <v>OK</v>
      </c>
      <c r="H8" s="147" t="str">
        <f t="shared" si="6"/>
        <v>여</v>
      </c>
      <c r="I8" s="150">
        <v>41662</v>
      </c>
      <c r="J8" s="151"/>
      <c r="K8" s="33">
        <f t="shared" si="7"/>
        <v>21</v>
      </c>
      <c r="L8" s="33">
        <f t="shared" si="0"/>
        <v>0</v>
      </c>
      <c r="M8" s="35" t="str">
        <f t="shared" si="8"/>
        <v>21년6월27일</v>
      </c>
      <c r="N8" s="108"/>
      <c r="O8" s="178"/>
      <c r="P8" s="179"/>
      <c r="Q8" s="106" t="s">
        <v>345</v>
      </c>
      <c r="R8" s="107" t="s">
        <v>345</v>
      </c>
      <c r="S8" s="43"/>
      <c r="T8" s="122" t="s">
        <v>345</v>
      </c>
      <c r="U8" s="122" t="s">
        <v>345</v>
      </c>
      <c r="V8" s="123" t="s">
        <v>345</v>
      </c>
      <c r="W8" s="63">
        <f t="shared" si="16"/>
        <v>1</v>
      </c>
      <c r="X8" s="53">
        <f t="shared" si="17"/>
        <v>25</v>
      </c>
      <c r="Y8" s="54" t="str">
        <f t="shared" si="18"/>
        <v>25년7월04일</v>
      </c>
      <c r="Z8" s="85">
        <f t="shared" si="19"/>
        <v>1</v>
      </c>
      <c r="AA8" s="63">
        <f t="shared" si="20"/>
        <v>1</v>
      </c>
      <c r="AB8" s="53">
        <f t="shared" si="21"/>
        <v>25</v>
      </c>
      <c r="AC8" s="54" t="str">
        <f t="shared" si="22"/>
        <v>25년8월01일</v>
      </c>
      <c r="AD8" s="85">
        <f t="shared" si="23"/>
        <v>1</v>
      </c>
      <c r="AE8" s="63">
        <f t="shared" si="24"/>
        <v>1</v>
      </c>
      <c r="AF8" s="53">
        <f t="shared" si="25"/>
        <v>25</v>
      </c>
      <c r="AG8" s="54" t="str">
        <f t="shared" si="26"/>
        <v>25년9월02일</v>
      </c>
      <c r="AH8" s="85">
        <f t="shared" si="27"/>
        <v>1</v>
      </c>
      <c r="AI8" s="63">
        <f t="shared" si="28"/>
        <v>1</v>
      </c>
      <c r="AJ8" s="53">
        <f t="shared" si="29"/>
        <v>25</v>
      </c>
      <c r="AK8" s="54" t="str">
        <f t="shared" si="30"/>
        <v>25년10월01일</v>
      </c>
      <c r="AL8" s="85">
        <f t="shared" si="31"/>
        <v>1</v>
      </c>
      <c r="AM8" s="63">
        <f t="shared" si="32"/>
        <v>1</v>
      </c>
      <c r="AN8" s="53">
        <f t="shared" si="33"/>
        <v>25</v>
      </c>
      <c r="AO8" s="54" t="str">
        <f t="shared" si="34"/>
        <v>25년11월02일</v>
      </c>
      <c r="AP8" s="85">
        <f t="shared" si="35"/>
        <v>1</v>
      </c>
      <c r="AQ8" s="63">
        <f t="shared" si="36"/>
        <v>1</v>
      </c>
      <c r="AR8" s="53">
        <f t="shared" si="37"/>
        <v>26</v>
      </c>
      <c r="AS8" s="54" t="str">
        <f t="shared" si="38"/>
        <v>26년0월01일</v>
      </c>
      <c r="AT8" s="85">
        <f t="shared" si="39"/>
        <v>1</v>
      </c>
      <c r="AU8" s="63">
        <f t="shared" si="40"/>
        <v>1</v>
      </c>
      <c r="AV8" s="53">
        <f t="shared" si="41"/>
        <v>26</v>
      </c>
      <c r="AW8" s="54" t="str">
        <f t="shared" si="42"/>
        <v>26년1월01일</v>
      </c>
      <c r="AX8" s="85">
        <f t="shared" si="43"/>
        <v>1</v>
      </c>
      <c r="AY8" s="63">
        <f t="shared" si="44"/>
        <v>1</v>
      </c>
      <c r="AZ8" s="53">
        <f t="shared" si="45"/>
        <v>26</v>
      </c>
      <c r="BA8" s="54" t="str">
        <f t="shared" si="46"/>
        <v>26년2월04일</v>
      </c>
      <c r="BB8" s="85">
        <f t="shared" si="47"/>
        <v>1</v>
      </c>
      <c r="BC8" s="63">
        <f t="shared" si="48"/>
        <v>1</v>
      </c>
      <c r="BD8" s="53">
        <f t="shared" si="49"/>
        <v>26</v>
      </c>
      <c r="BE8" s="54" t="str">
        <f t="shared" si="50"/>
        <v>26년3월03일</v>
      </c>
      <c r="BF8" s="85">
        <f t="shared" si="51"/>
        <v>1</v>
      </c>
      <c r="BG8" s="63">
        <f t="shared" si="52"/>
        <v>1</v>
      </c>
      <c r="BH8" s="53">
        <f t="shared" si="53"/>
        <v>26</v>
      </c>
      <c r="BI8" s="54" t="str">
        <f t="shared" si="54"/>
        <v>26년4월04일</v>
      </c>
      <c r="BJ8" s="85">
        <f t="shared" si="55"/>
        <v>1</v>
      </c>
      <c r="BK8" s="63">
        <f t="shared" si="56"/>
        <v>1</v>
      </c>
      <c r="BL8" s="53">
        <f t="shared" si="57"/>
        <v>26</v>
      </c>
      <c r="BM8" s="54" t="str">
        <f t="shared" si="58"/>
        <v>26년5월03일</v>
      </c>
      <c r="BN8" s="85">
        <f t="shared" si="59"/>
        <v>1</v>
      </c>
      <c r="BO8" s="63">
        <f t="shared" si="60"/>
        <v>1</v>
      </c>
      <c r="BP8" s="53">
        <f t="shared" si="61"/>
        <v>26</v>
      </c>
      <c r="BQ8" s="54" t="str">
        <f t="shared" si="62"/>
        <v>26년6월04일</v>
      </c>
      <c r="BR8" s="85">
        <f t="shared" si="63"/>
        <v>1</v>
      </c>
      <c r="BS8" s="60">
        <f t="shared" si="1"/>
        <v>12</v>
      </c>
      <c r="BT8" s="59">
        <f t="shared" si="2"/>
        <v>12</v>
      </c>
      <c r="BU8" s="57"/>
      <c r="BV8" s="44"/>
      <c r="BY8" s="253"/>
      <c r="BZ8" s="272">
        <v>27700000</v>
      </c>
      <c r="CA8" s="272">
        <v>0</v>
      </c>
      <c r="CB8" s="273">
        <f t="shared" si="9"/>
        <v>27700000</v>
      </c>
      <c r="CC8" s="276">
        <f t="shared" si="10"/>
        <v>1</v>
      </c>
      <c r="CD8" s="44" t="str">
        <f t="shared" si="11"/>
        <v>청년</v>
      </c>
      <c r="CE8" s="275" t="str">
        <f t="shared" si="12"/>
        <v>김가영</v>
      </c>
      <c r="CF8" s="270">
        <f t="shared" si="13"/>
        <v>27700000</v>
      </c>
      <c r="CG8" s="270">
        <f t="shared" si="13"/>
        <v>0</v>
      </c>
      <c r="CH8" s="270">
        <f t="shared" si="14"/>
        <v>27700000</v>
      </c>
      <c r="CI8" s="44"/>
    </row>
    <row r="9" spans="1:87" ht="16.5" customHeight="1">
      <c r="A9" s="23">
        <f t="shared" si="15"/>
        <v>5</v>
      </c>
      <c r="B9" s="143"/>
      <c r="C9" s="92" t="s">
        <v>703</v>
      </c>
      <c r="D9" s="93">
        <v>6409102123451</v>
      </c>
      <c r="E9" s="156">
        <f t="shared" si="3"/>
        <v>23630</v>
      </c>
      <c r="F9" s="30">
        <f t="shared" si="4"/>
        <v>1</v>
      </c>
      <c r="G9" s="31" t="str">
        <f t="shared" si="5"/>
        <v>OK</v>
      </c>
      <c r="H9" s="147" t="str">
        <f t="shared" si="6"/>
        <v>여</v>
      </c>
      <c r="I9" s="150">
        <v>42278</v>
      </c>
      <c r="J9" s="151"/>
      <c r="K9" s="33">
        <f t="shared" si="7"/>
        <v>51</v>
      </c>
      <c r="L9" s="33">
        <f t="shared" si="0"/>
        <v>0</v>
      </c>
      <c r="M9" s="35" t="str">
        <f t="shared" si="8"/>
        <v>51년0월20일</v>
      </c>
      <c r="N9" s="108"/>
      <c r="O9" s="178"/>
      <c r="P9" s="179"/>
      <c r="Q9" s="106" t="s">
        <v>345</v>
      </c>
      <c r="R9" s="107" t="s">
        <v>345</v>
      </c>
      <c r="S9" s="43"/>
      <c r="T9" s="122" t="s">
        <v>345</v>
      </c>
      <c r="U9" s="122" t="s">
        <v>345</v>
      </c>
      <c r="V9" s="123" t="s">
        <v>345</v>
      </c>
      <c r="W9" s="63">
        <f t="shared" si="16"/>
        <v>1</v>
      </c>
      <c r="X9" s="53">
        <f t="shared" si="17"/>
        <v>53</v>
      </c>
      <c r="Y9" s="54" t="str">
        <f t="shared" si="18"/>
        <v>53년4월22일</v>
      </c>
      <c r="Z9" s="85">
        <f t="shared" si="19"/>
        <v>0</v>
      </c>
      <c r="AA9" s="63">
        <f t="shared" si="20"/>
        <v>1</v>
      </c>
      <c r="AB9" s="53">
        <f t="shared" si="21"/>
        <v>53</v>
      </c>
      <c r="AC9" s="54" t="str">
        <f t="shared" si="22"/>
        <v>53년5월19일</v>
      </c>
      <c r="AD9" s="85">
        <f t="shared" si="23"/>
        <v>0</v>
      </c>
      <c r="AE9" s="63">
        <f t="shared" si="24"/>
        <v>1</v>
      </c>
      <c r="AF9" s="53">
        <f t="shared" si="25"/>
        <v>53</v>
      </c>
      <c r="AG9" s="54" t="str">
        <f t="shared" si="26"/>
        <v>53년6월20일</v>
      </c>
      <c r="AH9" s="85">
        <f t="shared" si="27"/>
        <v>0</v>
      </c>
      <c r="AI9" s="63">
        <f t="shared" si="28"/>
        <v>1</v>
      </c>
      <c r="AJ9" s="53">
        <f t="shared" si="29"/>
        <v>53</v>
      </c>
      <c r="AK9" s="54" t="str">
        <f t="shared" si="30"/>
        <v>53년7월19일</v>
      </c>
      <c r="AL9" s="85">
        <f t="shared" si="31"/>
        <v>0</v>
      </c>
      <c r="AM9" s="63">
        <f t="shared" si="32"/>
        <v>1</v>
      </c>
      <c r="AN9" s="53">
        <f t="shared" si="33"/>
        <v>53</v>
      </c>
      <c r="AO9" s="54" t="str">
        <f t="shared" si="34"/>
        <v>53년8월19일</v>
      </c>
      <c r="AP9" s="85">
        <f t="shared" si="35"/>
        <v>0</v>
      </c>
      <c r="AQ9" s="63">
        <f t="shared" si="36"/>
        <v>1</v>
      </c>
      <c r="AR9" s="53">
        <f t="shared" si="37"/>
        <v>53</v>
      </c>
      <c r="AS9" s="54" t="str">
        <f t="shared" si="38"/>
        <v>53년9월19일</v>
      </c>
      <c r="AT9" s="85">
        <f t="shared" si="39"/>
        <v>0</v>
      </c>
      <c r="AU9" s="63">
        <f t="shared" si="40"/>
        <v>1</v>
      </c>
      <c r="AV9" s="53">
        <f t="shared" si="41"/>
        <v>53</v>
      </c>
      <c r="AW9" s="54" t="str">
        <f t="shared" si="42"/>
        <v>53년10월19일</v>
      </c>
      <c r="AX9" s="85">
        <f t="shared" si="43"/>
        <v>0</v>
      </c>
      <c r="AY9" s="63">
        <f t="shared" si="44"/>
        <v>1</v>
      </c>
      <c r="AZ9" s="53">
        <f t="shared" si="45"/>
        <v>53</v>
      </c>
      <c r="BA9" s="54" t="str">
        <f t="shared" si="46"/>
        <v>53년11월20일</v>
      </c>
      <c r="BB9" s="85">
        <f t="shared" si="47"/>
        <v>0</v>
      </c>
      <c r="BC9" s="63">
        <f t="shared" si="48"/>
        <v>1</v>
      </c>
      <c r="BD9" s="53">
        <f t="shared" si="49"/>
        <v>54</v>
      </c>
      <c r="BE9" s="54" t="str">
        <f t="shared" si="50"/>
        <v>54년0월19일</v>
      </c>
      <c r="BF9" s="85">
        <f t="shared" si="51"/>
        <v>0</v>
      </c>
      <c r="BG9" s="63">
        <f t="shared" si="52"/>
        <v>1</v>
      </c>
      <c r="BH9" s="53">
        <f t="shared" si="53"/>
        <v>54</v>
      </c>
      <c r="BI9" s="54" t="str">
        <f t="shared" si="54"/>
        <v>54년1월19일</v>
      </c>
      <c r="BJ9" s="85">
        <f t="shared" si="55"/>
        <v>0</v>
      </c>
      <c r="BK9" s="63">
        <f t="shared" si="56"/>
        <v>1</v>
      </c>
      <c r="BL9" s="53">
        <f t="shared" si="57"/>
        <v>54</v>
      </c>
      <c r="BM9" s="54" t="str">
        <f t="shared" si="58"/>
        <v>54년2월21일</v>
      </c>
      <c r="BN9" s="85">
        <f t="shared" si="59"/>
        <v>0</v>
      </c>
      <c r="BO9" s="63">
        <f t="shared" si="60"/>
        <v>1</v>
      </c>
      <c r="BP9" s="53">
        <f t="shared" si="61"/>
        <v>54</v>
      </c>
      <c r="BQ9" s="54" t="str">
        <f t="shared" si="62"/>
        <v>54년3월21일</v>
      </c>
      <c r="BR9" s="85">
        <f t="shared" si="63"/>
        <v>0</v>
      </c>
      <c r="BS9" s="60">
        <f t="shared" si="1"/>
        <v>12</v>
      </c>
      <c r="BT9" s="59">
        <f t="shared" si="2"/>
        <v>0</v>
      </c>
      <c r="BU9" s="57"/>
      <c r="BV9" s="44"/>
      <c r="BY9" s="253"/>
      <c r="BZ9" s="272">
        <v>7120000</v>
      </c>
      <c r="CA9" s="272">
        <v>0</v>
      </c>
      <c r="CB9" s="273">
        <f t="shared" si="9"/>
        <v>7120000</v>
      </c>
      <c r="CC9" s="276">
        <f t="shared" si="10"/>
        <v>0</v>
      </c>
      <c r="CD9" s="44" t="str">
        <f t="shared" si="11"/>
        <v>청년외</v>
      </c>
      <c r="CE9" s="275" t="str">
        <f t="shared" si="12"/>
        <v>류주현</v>
      </c>
      <c r="CF9" s="270">
        <f t="shared" si="13"/>
        <v>0</v>
      </c>
      <c r="CG9" s="270">
        <f t="shared" si="13"/>
        <v>7120000</v>
      </c>
      <c r="CH9" s="270">
        <f t="shared" si="14"/>
        <v>7120000</v>
      </c>
      <c r="CI9" s="44"/>
    </row>
    <row r="10" spans="1:87" ht="16.5" customHeight="1">
      <c r="A10" s="23">
        <f t="shared" si="15"/>
        <v>6</v>
      </c>
      <c r="B10" s="143"/>
      <c r="C10" s="92" t="s">
        <v>705</v>
      </c>
      <c r="D10" s="93">
        <v>9203232123453</v>
      </c>
      <c r="E10" s="156">
        <f t="shared" si="3"/>
        <v>33686</v>
      </c>
      <c r="F10" s="30">
        <f t="shared" si="4"/>
        <v>3</v>
      </c>
      <c r="G10" s="31" t="str">
        <f t="shared" si="5"/>
        <v>OK</v>
      </c>
      <c r="H10" s="147" t="str">
        <f t="shared" si="6"/>
        <v>여</v>
      </c>
      <c r="I10" s="150">
        <v>42450</v>
      </c>
      <c r="J10" s="153">
        <v>43435</v>
      </c>
      <c r="K10" s="33">
        <f t="shared" si="7"/>
        <v>23</v>
      </c>
      <c r="L10" s="33">
        <f t="shared" si="0"/>
        <v>0</v>
      </c>
      <c r="M10" s="35" t="str">
        <f t="shared" si="8"/>
        <v>23년11월29일</v>
      </c>
      <c r="N10" s="108"/>
      <c r="O10" s="178"/>
      <c r="P10" s="179"/>
      <c r="Q10" s="106" t="s">
        <v>345</v>
      </c>
      <c r="R10" s="107" t="s">
        <v>345</v>
      </c>
      <c r="S10" s="43"/>
      <c r="T10" s="122" t="s">
        <v>345</v>
      </c>
      <c r="U10" s="122" t="s">
        <v>345</v>
      </c>
      <c r="V10" s="123" t="s">
        <v>345</v>
      </c>
      <c r="W10" s="63">
        <f t="shared" si="16"/>
        <v>1</v>
      </c>
      <c r="X10" s="53">
        <f t="shared" si="17"/>
        <v>25</v>
      </c>
      <c r="Y10" s="54" t="str">
        <f t="shared" si="18"/>
        <v>25년10월09일</v>
      </c>
      <c r="Z10" s="85">
        <f t="shared" si="19"/>
        <v>1</v>
      </c>
      <c r="AA10" s="63">
        <f t="shared" si="20"/>
        <v>1</v>
      </c>
      <c r="AB10" s="53">
        <f t="shared" si="21"/>
        <v>25</v>
      </c>
      <c r="AC10" s="54" t="str">
        <f t="shared" si="22"/>
        <v>25년11월07일</v>
      </c>
      <c r="AD10" s="85">
        <f t="shared" si="23"/>
        <v>1</v>
      </c>
      <c r="AE10" s="63">
        <f t="shared" si="24"/>
        <v>1</v>
      </c>
      <c r="AF10" s="53">
        <f t="shared" si="25"/>
        <v>26</v>
      </c>
      <c r="AG10" s="54" t="str">
        <f t="shared" si="26"/>
        <v>26년0월07일</v>
      </c>
      <c r="AH10" s="85">
        <f t="shared" si="27"/>
        <v>1</v>
      </c>
      <c r="AI10" s="63">
        <f t="shared" si="28"/>
        <v>1</v>
      </c>
      <c r="AJ10" s="53">
        <f t="shared" si="29"/>
        <v>26</v>
      </c>
      <c r="AK10" s="54" t="str">
        <f t="shared" si="30"/>
        <v>26년1월06일</v>
      </c>
      <c r="AL10" s="85">
        <f t="shared" si="31"/>
        <v>1</v>
      </c>
      <c r="AM10" s="63">
        <f t="shared" si="32"/>
        <v>1</v>
      </c>
      <c r="AN10" s="53">
        <f t="shared" si="33"/>
        <v>26</v>
      </c>
      <c r="AO10" s="54" t="str">
        <f t="shared" si="34"/>
        <v>26년2월09일</v>
      </c>
      <c r="AP10" s="85">
        <f t="shared" si="35"/>
        <v>1</v>
      </c>
      <c r="AQ10" s="63">
        <f t="shared" si="36"/>
        <v>1</v>
      </c>
      <c r="AR10" s="53">
        <f t="shared" si="37"/>
        <v>26</v>
      </c>
      <c r="AS10" s="54" t="str">
        <f t="shared" si="38"/>
        <v>26년3월08일</v>
      </c>
      <c r="AT10" s="85">
        <f t="shared" si="39"/>
        <v>1</v>
      </c>
      <c r="AU10" s="63">
        <f t="shared" si="40"/>
        <v>1</v>
      </c>
      <c r="AV10" s="53">
        <f t="shared" si="41"/>
        <v>26</v>
      </c>
      <c r="AW10" s="54" t="str">
        <f t="shared" si="42"/>
        <v>26년4월09일</v>
      </c>
      <c r="AX10" s="85">
        <f t="shared" si="43"/>
        <v>1</v>
      </c>
      <c r="AY10" s="63">
        <f t="shared" si="44"/>
        <v>1</v>
      </c>
      <c r="AZ10" s="53">
        <f t="shared" si="45"/>
        <v>26</v>
      </c>
      <c r="BA10" s="54" t="str">
        <f t="shared" si="46"/>
        <v>26년5월09일</v>
      </c>
      <c r="BB10" s="85">
        <f t="shared" si="47"/>
        <v>1</v>
      </c>
      <c r="BC10" s="63">
        <f t="shared" si="48"/>
        <v>1</v>
      </c>
      <c r="BD10" s="53">
        <f t="shared" si="49"/>
        <v>26</v>
      </c>
      <c r="BE10" s="54" t="str">
        <f t="shared" si="50"/>
        <v>26년6월09일</v>
      </c>
      <c r="BF10" s="85">
        <f t="shared" si="51"/>
        <v>1</v>
      </c>
      <c r="BG10" s="63">
        <f t="shared" si="52"/>
        <v>1</v>
      </c>
      <c r="BH10" s="53">
        <f t="shared" si="53"/>
        <v>26</v>
      </c>
      <c r="BI10" s="54" t="str">
        <f t="shared" si="54"/>
        <v>26년7월09일</v>
      </c>
      <c r="BJ10" s="85">
        <f t="shared" si="55"/>
        <v>1</v>
      </c>
      <c r="BK10" s="63">
        <f t="shared" si="56"/>
        <v>1</v>
      </c>
      <c r="BL10" s="53">
        <f t="shared" si="57"/>
        <v>26</v>
      </c>
      <c r="BM10" s="54" t="str">
        <f t="shared" si="58"/>
        <v>26년8월08일</v>
      </c>
      <c r="BN10" s="85">
        <f t="shared" si="59"/>
        <v>1</v>
      </c>
      <c r="BO10" s="63">
        <f t="shared" si="60"/>
        <v>0</v>
      </c>
      <c r="BP10" s="53">
        <f t="shared" si="61"/>
        <v>26</v>
      </c>
      <c r="BQ10" s="54" t="str">
        <f t="shared" si="62"/>
        <v>26년9월09일</v>
      </c>
      <c r="BR10" s="85">
        <f t="shared" si="63"/>
        <v>0</v>
      </c>
      <c r="BS10" s="60">
        <f t="shared" si="1"/>
        <v>11</v>
      </c>
      <c r="BT10" s="59">
        <f t="shared" si="2"/>
        <v>11</v>
      </c>
      <c r="BU10" s="57"/>
      <c r="BV10" s="44"/>
      <c r="BY10" s="253"/>
      <c r="BZ10" s="272">
        <v>0</v>
      </c>
      <c r="CA10" s="272">
        <v>0</v>
      </c>
      <c r="CB10" s="273">
        <f t="shared" si="9"/>
        <v>0</v>
      </c>
      <c r="CC10" s="276">
        <f t="shared" si="10"/>
        <v>1</v>
      </c>
      <c r="CD10" s="44" t="str">
        <f t="shared" si="11"/>
        <v>청년</v>
      </c>
      <c r="CE10" s="275" t="str">
        <f t="shared" si="12"/>
        <v>오현경(출산휴가)</v>
      </c>
      <c r="CF10" s="270">
        <f t="shared" si="13"/>
        <v>0</v>
      </c>
      <c r="CG10" s="270">
        <f t="shared" si="13"/>
        <v>0</v>
      </c>
      <c r="CH10" s="270">
        <f t="shared" si="14"/>
        <v>0</v>
      </c>
      <c r="CI10" s="44"/>
    </row>
    <row r="11" spans="1:87" ht="16.5" customHeight="1">
      <c r="A11" s="23">
        <f t="shared" si="15"/>
        <v>7</v>
      </c>
      <c r="B11" s="143"/>
      <c r="C11" s="92" t="s">
        <v>706</v>
      </c>
      <c r="D11" s="93">
        <v>9510242123459</v>
      </c>
      <c r="E11" s="156">
        <f t="shared" si="3"/>
        <v>34996</v>
      </c>
      <c r="F11" s="30">
        <f t="shared" si="4"/>
        <v>9</v>
      </c>
      <c r="G11" s="31" t="str">
        <f t="shared" si="5"/>
        <v>OK</v>
      </c>
      <c r="H11" s="147" t="str">
        <f t="shared" si="6"/>
        <v>여</v>
      </c>
      <c r="I11" s="150">
        <v>42767</v>
      </c>
      <c r="J11" s="151"/>
      <c r="K11" s="33">
        <f t="shared" si="7"/>
        <v>21</v>
      </c>
      <c r="L11" s="33">
        <f t="shared" si="0"/>
        <v>0</v>
      </c>
      <c r="M11" s="35" t="str">
        <f t="shared" si="8"/>
        <v>21년3월10일</v>
      </c>
      <c r="N11" s="108"/>
      <c r="O11" s="178"/>
      <c r="P11" s="179"/>
      <c r="Q11" s="106" t="s">
        <v>345</v>
      </c>
      <c r="R11" s="107" t="s">
        <v>345</v>
      </c>
      <c r="S11" s="43"/>
      <c r="T11" s="122" t="s">
        <v>345</v>
      </c>
      <c r="U11" s="122" t="s">
        <v>345</v>
      </c>
      <c r="V11" s="123" t="s">
        <v>345</v>
      </c>
      <c r="W11" s="63">
        <f t="shared" si="16"/>
        <v>1</v>
      </c>
      <c r="X11" s="53">
        <f t="shared" si="17"/>
        <v>22</v>
      </c>
      <c r="Y11" s="54" t="str">
        <f t="shared" si="18"/>
        <v>22년3월09일</v>
      </c>
      <c r="Z11" s="85">
        <f t="shared" si="19"/>
        <v>1</v>
      </c>
      <c r="AA11" s="63">
        <f t="shared" si="20"/>
        <v>1</v>
      </c>
      <c r="AB11" s="53">
        <f t="shared" si="21"/>
        <v>22</v>
      </c>
      <c r="AC11" s="54" t="str">
        <f t="shared" si="22"/>
        <v>22년4월07일</v>
      </c>
      <c r="AD11" s="85">
        <f t="shared" si="23"/>
        <v>1</v>
      </c>
      <c r="AE11" s="63">
        <f t="shared" si="24"/>
        <v>1</v>
      </c>
      <c r="AF11" s="53">
        <f t="shared" si="25"/>
        <v>22</v>
      </c>
      <c r="AG11" s="54" t="str">
        <f t="shared" si="26"/>
        <v>22년5월07일</v>
      </c>
      <c r="AH11" s="85">
        <f t="shared" si="27"/>
        <v>1</v>
      </c>
      <c r="AI11" s="63">
        <f t="shared" si="28"/>
        <v>1</v>
      </c>
      <c r="AJ11" s="53">
        <f t="shared" si="29"/>
        <v>22</v>
      </c>
      <c r="AK11" s="54" t="str">
        <f t="shared" si="30"/>
        <v>22년6월07일</v>
      </c>
      <c r="AL11" s="85">
        <f t="shared" si="31"/>
        <v>1</v>
      </c>
      <c r="AM11" s="63">
        <f t="shared" si="32"/>
        <v>1</v>
      </c>
      <c r="AN11" s="53">
        <f t="shared" si="33"/>
        <v>22</v>
      </c>
      <c r="AO11" s="54" t="str">
        <f t="shared" si="34"/>
        <v>22년7월07일</v>
      </c>
      <c r="AP11" s="85">
        <f t="shared" si="35"/>
        <v>1</v>
      </c>
      <c r="AQ11" s="63">
        <f t="shared" si="36"/>
        <v>1</v>
      </c>
      <c r="AR11" s="53">
        <f t="shared" si="37"/>
        <v>22</v>
      </c>
      <c r="AS11" s="54" t="str">
        <f t="shared" si="38"/>
        <v>22년8월06일</v>
      </c>
      <c r="AT11" s="85">
        <f t="shared" si="39"/>
        <v>1</v>
      </c>
      <c r="AU11" s="63">
        <f t="shared" si="40"/>
        <v>1</v>
      </c>
      <c r="AV11" s="53">
        <f t="shared" si="41"/>
        <v>22</v>
      </c>
      <c r="AW11" s="54" t="str">
        <f t="shared" si="42"/>
        <v>22년9월07일</v>
      </c>
      <c r="AX11" s="85">
        <f t="shared" si="43"/>
        <v>1</v>
      </c>
      <c r="AY11" s="63">
        <f t="shared" si="44"/>
        <v>1</v>
      </c>
      <c r="AZ11" s="53">
        <f t="shared" si="45"/>
        <v>22</v>
      </c>
      <c r="BA11" s="54" t="str">
        <f t="shared" si="46"/>
        <v>22년10월07일</v>
      </c>
      <c r="BB11" s="85">
        <f t="shared" si="47"/>
        <v>1</v>
      </c>
      <c r="BC11" s="63">
        <f t="shared" si="48"/>
        <v>1</v>
      </c>
      <c r="BD11" s="53">
        <f t="shared" si="49"/>
        <v>22</v>
      </c>
      <c r="BE11" s="54" t="str">
        <f t="shared" si="50"/>
        <v>22년11월07일</v>
      </c>
      <c r="BF11" s="85">
        <f t="shared" si="51"/>
        <v>1</v>
      </c>
      <c r="BG11" s="63">
        <f t="shared" si="52"/>
        <v>1</v>
      </c>
      <c r="BH11" s="53">
        <f t="shared" si="53"/>
        <v>23</v>
      </c>
      <c r="BI11" s="54" t="str">
        <f t="shared" si="54"/>
        <v>23년0월07일</v>
      </c>
      <c r="BJ11" s="85">
        <f t="shared" si="55"/>
        <v>1</v>
      </c>
      <c r="BK11" s="63">
        <f t="shared" si="56"/>
        <v>1</v>
      </c>
      <c r="BL11" s="53">
        <f t="shared" si="57"/>
        <v>23</v>
      </c>
      <c r="BM11" s="54" t="str">
        <f t="shared" si="58"/>
        <v>23년1월06일</v>
      </c>
      <c r="BN11" s="85">
        <f t="shared" si="59"/>
        <v>1</v>
      </c>
      <c r="BO11" s="63">
        <f t="shared" si="60"/>
        <v>1</v>
      </c>
      <c r="BP11" s="53">
        <f t="shared" si="61"/>
        <v>23</v>
      </c>
      <c r="BQ11" s="54" t="str">
        <f t="shared" si="62"/>
        <v>23년2월09일</v>
      </c>
      <c r="BR11" s="85">
        <f t="shared" si="63"/>
        <v>1</v>
      </c>
      <c r="BS11" s="60">
        <f t="shared" si="1"/>
        <v>12</v>
      </c>
      <c r="BT11" s="59">
        <f t="shared" si="2"/>
        <v>12</v>
      </c>
      <c r="BU11" s="57"/>
      <c r="BV11" s="44"/>
      <c r="BY11" s="253"/>
      <c r="BZ11" s="272">
        <v>23065380</v>
      </c>
      <c r="CA11" s="272">
        <v>0</v>
      </c>
      <c r="CB11" s="273">
        <f t="shared" si="9"/>
        <v>23065380</v>
      </c>
      <c r="CC11" s="276">
        <f t="shared" si="10"/>
        <v>1</v>
      </c>
      <c r="CD11" s="44" t="str">
        <f t="shared" si="11"/>
        <v>청년</v>
      </c>
      <c r="CE11" s="275" t="str">
        <f t="shared" si="12"/>
        <v>신예지</v>
      </c>
      <c r="CF11" s="270">
        <f t="shared" si="13"/>
        <v>23065380</v>
      </c>
      <c r="CG11" s="270">
        <f t="shared" si="13"/>
        <v>0</v>
      </c>
      <c r="CH11" s="270">
        <f t="shared" si="14"/>
        <v>23065380</v>
      </c>
      <c r="CI11" s="44"/>
    </row>
    <row r="12" spans="1:87" ht="16.5" customHeight="1" thickBot="1">
      <c r="A12" s="23">
        <f t="shared" si="15"/>
        <v>8</v>
      </c>
      <c r="B12" s="143"/>
      <c r="C12" s="92" t="s">
        <v>707</v>
      </c>
      <c r="D12" s="93">
        <v>9410102123452</v>
      </c>
      <c r="E12" s="156">
        <f t="shared" si="3"/>
        <v>34617</v>
      </c>
      <c r="F12" s="30">
        <f t="shared" si="4"/>
        <v>2</v>
      </c>
      <c r="G12" s="31" t="str">
        <f t="shared" si="5"/>
        <v>OK</v>
      </c>
      <c r="H12" s="147" t="str">
        <f t="shared" si="6"/>
        <v>여</v>
      </c>
      <c r="I12" s="150">
        <v>42767</v>
      </c>
      <c r="J12" s="151"/>
      <c r="K12" s="33">
        <f t="shared" si="7"/>
        <v>22</v>
      </c>
      <c r="L12" s="33">
        <f t="shared" si="0"/>
        <v>0</v>
      </c>
      <c r="M12" s="35" t="str">
        <f t="shared" si="8"/>
        <v>22년3월24일</v>
      </c>
      <c r="N12" s="108"/>
      <c r="O12" s="180"/>
      <c r="P12" s="181"/>
      <c r="Q12" s="106" t="s">
        <v>345</v>
      </c>
      <c r="R12" s="107" t="s">
        <v>345</v>
      </c>
      <c r="S12" s="43"/>
      <c r="T12" s="122" t="s">
        <v>345</v>
      </c>
      <c r="U12" s="122" t="s">
        <v>345</v>
      </c>
      <c r="V12" s="123" t="s">
        <v>345</v>
      </c>
      <c r="W12" s="63">
        <f t="shared" si="16"/>
        <v>1</v>
      </c>
      <c r="X12" s="53">
        <f t="shared" si="17"/>
        <v>23</v>
      </c>
      <c r="Y12" s="54" t="str">
        <f t="shared" si="18"/>
        <v>23년3월23일</v>
      </c>
      <c r="Z12" s="85">
        <f t="shared" si="19"/>
        <v>1</v>
      </c>
      <c r="AA12" s="63">
        <f t="shared" si="20"/>
        <v>1</v>
      </c>
      <c r="AB12" s="53">
        <f t="shared" si="21"/>
        <v>23</v>
      </c>
      <c r="AC12" s="54" t="str">
        <f t="shared" si="22"/>
        <v>23년4월21일</v>
      </c>
      <c r="AD12" s="85">
        <f t="shared" si="23"/>
        <v>1</v>
      </c>
      <c r="AE12" s="63">
        <f t="shared" si="24"/>
        <v>1</v>
      </c>
      <c r="AF12" s="53">
        <f t="shared" si="25"/>
        <v>23</v>
      </c>
      <c r="AG12" s="54" t="str">
        <f t="shared" si="26"/>
        <v>23년5월21일</v>
      </c>
      <c r="AH12" s="85">
        <f t="shared" si="27"/>
        <v>1</v>
      </c>
      <c r="AI12" s="63">
        <f t="shared" si="28"/>
        <v>1</v>
      </c>
      <c r="AJ12" s="53">
        <f t="shared" si="29"/>
        <v>23</v>
      </c>
      <c r="AK12" s="54" t="str">
        <f t="shared" si="30"/>
        <v>23년6월21일</v>
      </c>
      <c r="AL12" s="85">
        <f t="shared" si="31"/>
        <v>1</v>
      </c>
      <c r="AM12" s="63">
        <f t="shared" si="32"/>
        <v>1</v>
      </c>
      <c r="AN12" s="53">
        <f t="shared" si="33"/>
        <v>23</v>
      </c>
      <c r="AO12" s="54" t="str">
        <f t="shared" si="34"/>
        <v>23년7월21일</v>
      </c>
      <c r="AP12" s="85">
        <f t="shared" si="35"/>
        <v>1</v>
      </c>
      <c r="AQ12" s="63">
        <f t="shared" si="36"/>
        <v>1</v>
      </c>
      <c r="AR12" s="53">
        <f t="shared" si="37"/>
        <v>23</v>
      </c>
      <c r="AS12" s="54" t="str">
        <f t="shared" si="38"/>
        <v>23년8월20일</v>
      </c>
      <c r="AT12" s="85">
        <f t="shared" si="39"/>
        <v>1</v>
      </c>
      <c r="AU12" s="63">
        <f t="shared" si="40"/>
        <v>1</v>
      </c>
      <c r="AV12" s="53">
        <f t="shared" si="41"/>
        <v>23</v>
      </c>
      <c r="AW12" s="54" t="str">
        <f t="shared" si="42"/>
        <v>23년9월21일</v>
      </c>
      <c r="AX12" s="85">
        <f t="shared" si="43"/>
        <v>1</v>
      </c>
      <c r="AY12" s="63">
        <f t="shared" si="44"/>
        <v>1</v>
      </c>
      <c r="AZ12" s="53">
        <f t="shared" si="45"/>
        <v>23</v>
      </c>
      <c r="BA12" s="54" t="str">
        <f t="shared" si="46"/>
        <v>23년10월21일</v>
      </c>
      <c r="BB12" s="85">
        <f t="shared" si="47"/>
        <v>1</v>
      </c>
      <c r="BC12" s="63">
        <f t="shared" si="48"/>
        <v>1</v>
      </c>
      <c r="BD12" s="53">
        <f t="shared" si="49"/>
        <v>23</v>
      </c>
      <c r="BE12" s="54" t="str">
        <f t="shared" si="50"/>
        <v>23년11월21일</v>
      </c>
      <c r="BF12" s="85">
        <f t="shared" si="51"/>
        <v>1</v>
      </c>
      <c r="BG12" s="63">
        <f t="shared" si="52"/>
        <v>1</v>
      </c>
      <c r="BH12" s="53">
        <f t="shared" si="53"/>
        <v>24</v>
      </c>
      <c r="BI12" s="54" t="str">
        <f t="shared" si="54"/>
        <v>24년0월21일</v>
      </c>
      <c r="BJ12" s="85">
        <f t="shared" si="55"/>
        <v>1</v>
      </c>
      <c r="BK12" s="63">
        <f t="shared" si="56"/>
        <v>1</v>
      </c>
      <c r="BL12" s="53">
        <f t="shared" si="57"/>
        <v>24</v>
      </c>
      <c r="BM12" s="54" t="str">
        <f t="shared" si="58"/>
        <v>24년1월20일</v>
      </c>
      <c r="BN12" s="85">
        <f t="shared" si="59"/>
        <v>1</v>
      </c>
      <c r="BO12" s="63">
        <f t="shared" si="60"/>
        <v>1</v>
      </c>
      <c r="BP12" s="53">
        <f t="shared" si="61"/>
        <v>24</v>
      </c>
      <c r="BQ12" s="54" t="str">
        <f t="shared" si="62"/>
        <v>24년2월22일</v>
      </c>
      <c r="BR12" s="85">
        <f t="shared" si="63"/>
        <v>1</v>
      </c>
      <c r="BS12" s="60">
        <f t="shared" si="1"/>
        <v>12</v>
      </c>
      <c r="BT12" s="59">
        <f t="shared" si="2"/>
        <v>12</v>
      </c>
      <c r="BU12" s="57"/>
      <c r="BV12" s="44"/>
      <c r="BY12" s="469"/>
      <c r="BZ12" s="465">
        <v>22515380</v>
      </c>
      <c r="CA12" s="465">
        <v>0</v>
      </c>
      <c r="CB12" s="466">
        <f t="shared" si="9"/>
        <v>22515380</v>
      </c>
      <c r="CC12" s="467">
        <f t="shared" si="10"/>
        <v>1</v>
      </c>
      <c r="CD12" s="458" t="str">
        <f t="shared" si="11"/>
        <v>청년</v>
      </c>
      <c r="CE12" s="468" t="str">
        <f t="shared" si="12"/>
        <v>황보</v>
      </c>
      <c r="CF12" s="462">
        <f t="shared" si="13"/>
        <v>22515380</v>
      </c>
      <c r="CG12" s="462">
        <f t="shared" si="13"/>
        <v>0</v>
      </c>
      <c r="CH12" s="462">
        <f t="shared" si="14"/>
        <v>22515380</v>
      </c>
      <c r="CI12" s="458"/>
    </row>
    <row r="13" spans="1:87" ht="16.5" customHeight="1" thickBot="1">
      <c r="A13" s="23">
        <f t="shared" si="15"/>
        <v>9</v>
      </c>
      <c r="B13" s="143"/>
      <c r="C13" s="92" t="s">
        <v>708</v>
      </c>
      <c r="D13" s="93">
        <v>9507252123454</v>
      </c>
      <c r="E13" s="156">
        <f t="shared" si="3"/>
        <v>34905</v>
      </c>
      <c r="F13" s="30">
        <f t="shared" si="4"/>
        <v>4</v>
      </c>
      <c r="G13" s="31" t="str">
        <f t="shared" si="5"/>
        <v>OK</v>
      </c>
      <c r="H13" s="147" t="str">
        <f t="shared" si="6"/>
        <v>여</v>
      </c>
      <c r="I13" s="150">
        <v>42856</v>
      </c>
      <c r="J13" s="151"/>
      <c r="K13" s="33">
        <f t="shared" si="7"/>
        <v>21</v>
      </c>
      <c r="L13" s="33">
        <f t="shared" ref="L13:L26" si="64">IF(P13="",0,DATEDIF(O13,P13+1,"Y")&amp;"년 "&amp;DATEDIF(O13,P13+1,"YM")&amp;"월 "&amp;IF(OR(AND(TEXT(O13,"dd")="01",TEXT(EOMONTH(P13,0),"dd")=TEXT(P13,"dd")),TEXT(TEXT(P13,"dd")+1,"dd")=TEXT(O13,"dd")),"",DATEDIF(O13,P13,"MD")+1&amp;"일"))</f>
        <v>0</v>
      </c>
      <c r="M13" s="35" t="str">
        <f t="shared" si="8"/>
        <v>21년9월07일</v>
      </c>
      <c r="N13" s="108"/>
      <c r="O13" s="178"/>
      <c r="P13" s="179"/>
      <c r="Q13" s="106" t="s">
        <v>160</v>
      </c>
      <c r="R13" s="107" t="s">
        <v>160</v>
      </c>
      <c r="S13" s="43"/>
      <c r="T13" s="122" t="s">
        <v>160</v>
      </c>
      <c r="U13" s="122" t="s">
        <v>160</v>
      </c>
      <c r="V13" s="123" t="s">
        <v>160</v>
      </c>
      <c r="W13" s="63">
        <f t="shared" si="16"/>
        <v>1</v>
      </c>
      <c r="X13" s="53">
        <f t="shared" si="17"/>
        <v>22</v>
      </c>
      <c r="Y13" s="54" t="str">
        <f t="shared" si="18"/>
        <v>22년6월09일</v>
      </c>
      <c r="Z13" s="85">
        <f t="shared" si="19"/>
        <v>1</v>
      </c>
      <c r="AA13" s="63">
        <f t="shared" si="20"/>
        <v>1</v>
      </c>
      <c r="AB13" s="53">
        <f t="shared" si="21"/>
        <v>22</v>
      </c>
      <c r="AC13" s="54" t="str">
        <f t="shared" si="22"/>
        <v>22년7월06일</v>
      </c>
      <c r="AD13" s="85">
        <f t="shared" si="23"/>
        <v>1</v>
      </c>
      <c r="AE13" s="63">
        <f t="shared" si="24"/>
        <v>1</v>
      </c>
      <c r="AF13" s="53">
        <f t="shared" si="25"/>
        <v>22</v>
      </c>
      <c r="AG13" s="54" t="str">
        <f t="shared" si="26"/>
        <v>22년8월06일</v>
      </c>
      <c r="AH13" s="85">
        <f t="shared" si="27"/>
        <v>1</v>
      </c>
      <c r="AI13" s="63">
        <f t="shared" si="28"/>
        <v>1</v>
      </c>
      <c r="AJ13" s="53">
        <f t="shared" si="29"/>
        <v>22</v>
      </c>
      <c r="AK13" s="54" t="str">
        <f t="shared" si="30"/>
        <v>22년9월06일</v>
      </c>
      <c r="AL13" s="85">
        <f t="shared" si="31"/>
        <v>1</v>
      </c>
      <c r="AM13" s="63">
        <f t="shared" si="32"/>
        <v>1</v>
      </c>
      <c r="AN13" s="53">
        <f t="shared" si="33"/>
        <v>22</v>
      </c>
      <c r="AO13" s="54" t="str">
        <f t="shared" si="34"/>
        <v>22년10월06일</v>
      </c>
      <c r="AP13" s="85">
        <f t="shared" si="35"/>
        <v>1</v>
      </c>
      <c r="AQ13" s="63">
        <f t="shared" si="36"/>
        <v>1</v>
      </c>
      <c r="AR13" s="53">
        <f t="shared" si="37"/>
        <v>22</v>
      </c>
      <c r="AS13" s="54" t="str">
        <f t="shared" si="38"/>
        <v>22년11월06일</v>
      </c>
      <c r="AT13" s="85">
        <f t="shared" si="39"/>
        <v>1</v>
      </c>
      <c r="AU13" s="63">
        <f t="shared" si="40"/>
        <v>1</v>
      </c>
      <c r="AV13" s="53">
        <f t="shared" si="41"/>
        <v>23</v>
      </c>
      <c r="AW13" s="54" t="str">
        <f t="shared" si="42"/>
        <v>23년0월06일</v>
      </c>
      <c r="AX13" s="85">
        <f t="shared" si="43"/>
        <v>1</v>
      </c>
      <c r="AY13" s="63">
        <f t="shared" si="44"/>
        <v>1</v>
      </c>
      <c r="AZ13" s="53">
        <f t="shared" si="45"/>
        <v>23</v>
      </c>
      <c r="BA13" s="54" t="str">
        <f t="shared" si="46"/>
        <v>23년1월06일</v>
      </c>
      <c r="BB13" s="85">
        <f t="shared" si="47"/>
        <v>1</v>
      </c>
      <c r="BC13" s="63">
        <f t="shared" si="48"/>
        <v>1</v>
      </c>
      <c r="BD13" s="53">
        <f t="shared" si="49"/>
        <v>23</v>
      </c>
      <c r="BE13" s="54" t="str">
        <f t="shared" si="50"/>
        <v>23년2월08일</v>
      </c>
      <c r="BF13" s="85">
        <f t="shared" si="51"/>
        <v>1</v>
      </c>
      <c r="BG13" s="63">
        <f t="shared" si="52"/>
        <v>1</v>
      </c>
      <c r="BH13" s="53">
        <f t="shared" si="53"/>
        <v>23</v>
      </c>
      <c r="BI13" s="54" t="str">
        <f t="shared" si="54"/>
        <v>23년3월08일</v>
      </c>
      <c r="BJ13" s="85">
        <f t="shared" si="55"/>
        <v>1</v>
      </c>
      <c r="BK13" s="63">
        <f t="shared" si="56"/>
        <v>1</v>
      </c>
      <c r="BL13" s="53">
        <f t="shared" si="57"/>
        <v>23</v>
      </c>
      <c r="BM13" s="54" t="str">
        <f t="shared" si="58"/>
        <v>23년4월08일</v>
      </c>
      <c r="BN13" s="85">
        <f t="shared" si="59"/>
        <v>1</v>
      </c>
      <c r="BO13" s="63">
        <f t="shared" si="60"/>
        <v>1</v>
      </c>
      <c r="BP13" s="53">
        <f t="shared" si="61"/>
        <v>23</v>
      </c>
      <c r="BQ13" s="54" t="str">
        <f t="shared" si="62"/>
        <v>23년5월08일</v>
      </c>
      <c r="BR13" s="85">
        <f t="shared" si="63"/>
        <v>1</v>
      </c>
      <c r="BS13" s="60">
        <f t="shared" ref="BS13:BS26" si="65">SUM(W13,AA13,AE13,AI13,AM13,AQ13,AU13,AY13,BC13,BG13,BK13,BO13)</f>
        <v>12</v>
      </c>
      <c r="BT13" s="59">
        <f t="shared" ref="BT13:BT26" si="66">SUM(Z13,AD13,AH13,AL13,AP13,AT13,AX13,BB13,BF13,BJ13,BN13,BR13)</f>
        <v>12</v>
      </c>
      <c r="BU13" s="57"/>
      <c r="BV13" s="44"/>
      <c r="BY13" s="294" t="s">
        <v>651</v>
      </c>
      <c r="BZ13" s="288">
        <v>22276921</v>
      </c>
      <c r="CA13" s="288">
        <v>0</v>
      </c>
      <c r="CB13" s="289">
        <f t="shared" si="9"/>
        <v>22276921</v>
      </c>
      <c r="CC13" s="290">
        <f t="shared" si="10"/>
        <v>1</v>
      </c>
      <c r="CD13" s="291" t="str">
        <f t="shared" si="11"/>
        <v>청년</v>
      </c>
      <c r="CE13" s="470" t="str">
        <f t="shared" si="12"/>
        <v>조보아</v>
      </c>
      <c r="CF13" s="293">
        <f t="shared" si="13"/>
        <v>22276921</v>
      </c>
      <c r="CG13" s="293">
        <f t="shared" si="13"/>
        <v>0</v>
      </c>
      <c r="CH13" s="293">
        <f t="shared" si="14"/>
        <v>22276921</v>
      </c>
      <c r="CI13" s="291"/>
    </row>
    <row r="14" spans="1:87" ht="16.5" customHeight="1">
      <c r="A14" s="23">
        <f t="shared" si="15"/>
        <v>10</v>
      </c>
      <c r="B14" s="143"/>
      <c r="C14" s="169" t="s">
        <v>630</v>
      </c>
      <c r="D14" s="170">
        <v>9405182123452</v>
      </c>
      <c r="E14" s="156">
        <f t="shared" si="3"/>
        <v>34472</v>
      </c>
      <c r="F14" s="30">
        <f t="shared" si="4"/>
        <v>2</v>
      </c>
      <c r="G14" s="31" t="str">
        <f t="shared" si="5"/>
        <v>OK</v>
      </c>
      <c r="H14" s="147" t="str">
        <f t="shared" si="6"/>
        <v>여</v>
      </c>
      <c r="I14" s="150">
        <v>43161</v>
      </c>
      <c r="J14" s="151"/>
      <c r="K14" s="33">
        <f t="shared" si="7"/>
        <v>23</v>
      </c>
      <c r="L14" s="33">
        <f t="shared" si="64"/>
        <v>0</v>
      </c>
      <c r="M14" s="35" t="str">
        <f t="shared" si="8"/>
        <v>23년9월15일</v>
      </c>
      <c r="N14" s="108"/>
      <c r="O14" s="178"/>
      <c r="P14" s="179"/>
      <c r="Q14" s="106" t="s">
        <v>160</v>
      </c>
      <c r="R14" s="107" t="s">
        <v>160</v>
      </c>
      <c r="S14" s="43"/>
      <c r="T14" s="122" t="s">
        <v>160</v>
      </c>
      <c r="U14" s="122" t="s">
        <v>160</v>
      </c>
      <c r="V14" s="123" t="s">
        <v>160</v>
      </c>
      <c r="W14" s="63">
        <f t="shared" si="16"/>
        <v>0</v>
      </c>
      <c r="X14" s="53">
        <f t="shared" si="17"/>
        <v>23</v>
      </c>
      <c r="Y14" s="54" t="str">
        <f t="shared" si="18"/>
        <v>23년8월15일</v>
      </c>
      <c r="Z14" s="85">
        <f t="shared" si="19"/>
        <v>0</v>
      </c>
      <c r="AA14" s="63">
        <f t="shared" si="20"/>
        <v>0</v>
      </c>
      <c r="AB14" s="53">
        <f t="shared" si="21"/>
        <v>23</v>
      </c>
      <c r="AC14" s="54" t="str">
        <f t="shared" si="22"/>
        <v>23년9월13일</v>
      </c>
      <c r="AD14" s="85">
        <f t="shared" si="23"/>
        <v>0</v>
      </c>
      <c r="AE14" s="63">
        <f t="shared" si="24"/>
        <v>1</v>
      </c>
      <c r="AF14" s="53">
        <f t="shared" si="25"/>
        <v>23</v>
      </c>
      <c r="AG14" s="54" t="str">
        <f t="shared" si="26"/>
        <v>23년10월13일</v>
      </c>
      <c r="AH14" s="85">
        <f t="shared" si="27"/>
        <v>1</v>
      </c>
      <c r="AI14" s="63">
        <f t="shared" si="28"/>
        <v>1</v>
      </c>
      <c r="AJ14" s="53">
        <f t="shared" si="29"/>
        <v>23</v>
      </c>
      <c r="AK14" s="54" t="str">
        <f t="shared" si="30"/>
        <v>23년11월13일</v>
      </c>
      <c r="AL14" s="85">
        <f t="shared" si="31"/>
        <v>1</v>
      </c>
      <c r="AM14" s="63">
        <f t="shared" si="32"/>
        <v>1</v>
      </c>
      <c r="AN14" s="53">
        <f t="shared" si="33"/>
        <v>24</v>
      </c>
      <c r="AO14" s="54" t="str">
        <f t="shared" si="34"/>
        <v>24년0월13일</v>
      </c>
      <c r="AP14" s="85">
        <f t="shared" si="35"/>
        <v>1</v>
      </c>
      <c r="AQ14" s="63">
        <f t="shared" si="36"/>
        <v>1</v>
      </c>
      <c r="AR14" s="53">
        <f t="shared" si="37"/>
        <v>24</v>
      </c>
      <c r="AS14" s="54" t="str">
        <f t="shared" si="38"/>
        <v>24년1월12일</v>
      </c>
      <c r="AT14" s="85">
        <f t="shared" si="39"/>
        <v>1</v>
      </c>
      <c r="AU14" s="63">
        <f t="shared" si="40"/>
        <v>1</v>
      </c>
      <c r="AV14" s="53">
        <f t="shared" si="41"/>
        <v>24</v>
      </c>
      <c r="AW14" s="54" t="str">
        <f t="shared" si="42"/>
        <v>24년2월14일</v>
      </c>
      <c r="AX14" s="85">
        <f t="shared" si="43"/>
        <v>1</v>
      </c>
      <c r="AY14" s="63">
        <f t="shared" si="44"/>
        <v>1</v>
      </c>
      <c r="AZ14" s="53">
        <f t="shared" si="45"/>
        <v>24</v>
      </c>
      <c r="BA14" s="54" t="str">
        <f t="shared" si="46"/>
        <v>24년3월14일</v>
      </c>
      <c r="BB14" s="85">
        <f t="shared" si="47"/>
        <v>1</v>
      </c>
      <c r="BC14" s="63">
        <f t="shared" si="48"/>
        <v>1</v>
      </c>
      <c r="BD14" s="53">
        <f t="shared" si="49"/>
        <v>24</v>
      </c>
      <c r="BE14" s="54" t="str">
        <f t="shared" si="50"/>
        <v>24년4월14일</v>
      </c>
      <c r="BF14" s="85">
        <f t="shared" si="51"/>
        <v>1</v>
      </c>
      <c r="BG14" s="63">
        <f t="shared" si="52"/>
        <v>1</v>
      </c>
      <c r="BH14" s="53">
        <f t="shared" si="53"/>
        <v>24</v>
      </c>
      <c r="BI14" s="54" t="str">
        <f t="shared" si="54"/>
        <v>24년5월14일</v>
      </c>
      <c r="BJ14" s="85">
        <f t="shared" si="55"/>
        <v>1</v>
      </c>
      <c r="BK14" s="63">
        <f t="shared" si="56"/>
        <v>1</v>
      </c>
      <c r="BL14" s="53">
        <f t="shared" si="57"/>
        <v>24</v>
      </c>
      <c r="BM14" s="54" t="str">
        <f t="shared" si="58"/>
        <v>24년6월14일</v>
      </c>
      <c r="BN14" s="85">
        <f t="shared" si="59"/>
        <v>1</v>
      </c>
      <c r="BO14" s="63">
        <f t="shared" si="60"/>
        <v>1</v>
      </c>
      <c r="BP14" s="53">
        <f t="shared" si="61"/>
        <v>24</v>
      </c>
      <c r="BQ14" s="54" t="str">
        <f t="shared" si="62"/>
        <v>24년7월14일</v>
      </c>
      <c r="BR14" s="85">
        <f t="shared" si="63"/>
        <v>1</v>
      </c>
      <c r="BS14" s="60">
        <f t="shared" si="65"/>
        <v>10</v>
      </c>
      <c r="BT14" s="59">
        <f t="shared" si="66"/>
        <v>10</v>
      </c>
      <c r="BU14" s="57"/>
      <c r="BV14" s="44"/>
      <c r="BY14" s="253"/>
      <c r="BZ14" s="283">
        <v>7455410</v>
      </c>
      <c r="CA14" s="283">
        <v>0</v>
      </c>
      <c r="CB14" s="284">
        <f t="shared" si="9"/>
        <v>7455410</v>
      </c>
      <c r="CC14" s="285">
        <f t="shared" si="10"/>
        <v>1</v>
      </c>
      <c r="CD14" s="286" t="str">
        <f t="shared" si="11"/>
        <v>청년</v>
      </c>
      <c r="CE14" s="275" t="str">
        <f t="shared" si="12"/>
        <v>전지현</v>
      </c>
      <c r="CF14" s="287">
        <f t="shared" si="13"/>
        <v>7455410</v>
      </c>
      <c r="CG14" s="287">
        <f t="shared" si="13"/>
        <v>0</v>
      </c>
      <c r="CH14" s="287">
        <f t="shared" si="14"/>
        <v>7455410</v>
      </c>
      <c r="CI14" s="286"/>
    </row>
    <row r="15" spans="1:87" ht="16.5" customHeight="1">
      <c r="A15" s="23">
        <f t="shared" si="15"/>
        <v>11</v>
      </c>
      <c r="B15" s="143"/>
      <c r="C15" s="169" t="s">
        <v>709</v>
      </c>
      <c r="D15" s="170">
        <v>9309302123457</v>
      </c>
      <c r="E15" s="156">
        <f t="shared" si="3"/>
        <v>34242</v>
      </c>
      <c r="F15" s="30">
        <f t="shared" si="4"/>
        <v>7</v>
      </c>
      <c r="G15" s="31" t="str">
        <f t="shared" si="5"/>
        <v>OK</v>
      </c>
      <c r="H15" s="147" t="str">
        <f t="shared" si="6"/>
        <v>여</v>
      </c>
      <c r="I15" s="150">
        <v>43248</v>
      </c>
      <c r="J15" s="151"/>
      <c r="K15" s="33">
        <f t="shared" si="7"/>
        <v>24</v>
      </c>
      <c r="L15" s="33">
        <f t="shared" si="64"/>
        <v>0</v>
      </c>
      <c r="M15" s="35" t="str">
        <f t="shared" si="8"/>
        <v>24년7월27일</v>
      </c>
      <c r="N15" s="108"/>
      <c r="O15" s="178"/>
      <c r="P15" s="179"/>
      <c r="Q15" s="106" t="s">
        <v>160</v>
      </c>
      <c r="R15" s="107" t="s">
        <v>160</v>
      </c>
      <c r="S15" s="43"/>
      <c r="T15" s="122" t="s">
        <v>160</v>
      </c>
      <c r="U15" s="122" t="s">
        <v>160</v>
      </c>
      <c r="V15" s="123" t="s">
        <v>160</v>
      </c>
      <c r="W15" s="63">
        <f t="shared" si="16"/>
        <v>0</v>
      </c>
      <c r="X15" s="53">
        <f t="shared" si="17"/>
        <v>24</v>
      </c>
      <c r="Y15" s="54" t="str">
        <f t="shared" si="18"/>
        <v>24년4월02일</v>
      </c>
      <c r="Z15" s="85">
        <f t="shared" si="19"/>
        <v>0</v>
      </c>
      <c r="AA15" s="63">
        <f t="shared" si="20"/>
        <v>0</v>
      </c>
      <c r="AB15" s="53">
        <f t="shared" si="21"/>
        <v>24</v>
      </c>
      <c r="AC15" s="54" t="str">
        <f t="shared" si="22"/>
        <v>24년4월30일</v>
      </c>
      <c r="AD15" s="85">
        <f t="shared" si="23"/>
        <v>0</v>
      </c>
      <c r="AE15" s="63">
        <f t="shared" si="24"/>
        <v>0</v>
      </c>
      <c r="AF15" s="53">
        <f t="shared" si="25"/>
        <v>24</v>
      </c>
      <c r="AG15" s="54" t="str">
        <f t="shared" si="26"/>
        <v>24년5월30일</v>
      </c>
      <c r="AH15" s="85">
        <f t="shared" si="27"/>
        <v>0</v>
      </c>
      <c r="AI15" s="63">
        <f t="shared" si="28"/>
        <v>0</v>
      </c>
      <c r="AJ15" s="53">
        <f t="shared" si="29"/>
        <v>24</v>
      </c>
      <c r="AK15" s="54" t="str">
        <f t="shared" si="30"/>
        <v>24년6월30일</v>
      </c>
      <c r="AL15" s="85">
        <f t="shared" si="31"/>
        <v>0</v>
      </c>
      <c r="AM15" s="63">
        <f t="shared" si="32"/>
        <v>1</v>
      </c>
      <c r="AN15" s="53">
        <f t="shared" si="33"/>
        <v>24</v>
      </c>
      <c r="AO15" s="54" t="str">
        <f t="shared" si="34"/>
        <v>24년7월30일</v>
      </c>
      <c r="AP15" s="85">
        <f t="shared" si="35"/>
        <v>1</v>
      </c>
      <c r="AQ15" s="63">
        <f t="shared" si="36"/>
        <v>1</v>
      </c>
      <c r="AR15" s="53">
        <f t="shared" si="37"/>
        <v>24</v>
      </c>
      <c r="AS15" s="54" t="str">
        <f t="shared" si="38"/>
        <v>24년8월29일</v>
      </c>
      <c r="AT15" s="85">
        <f t="shared" si="39"/>
        <v>1</v>
      </c>
      <c r="AU15" s="63">
        <f t="shared" si="40"/>
        <v>1</v>
      </c>
      <c r="AV15" s="53">
        <f t="shared" si="41"/>
        <v>24</v>
      </c>
      <c r="AW15" s="54" t="str">
        <f t="shared" si="42"/>
        <v>24년9월30일</v>
      </c>
      <c r="AX15" s="85">
        <f t="shared" si="43"/>
        <v>1</v>
      </c>
      <c r="AY15" s="63">
        <f t="shared" si="44"/>
        <v>1</v>
      </c>
      <c r="AZ15" s="53">
        <f t="shared" si="45"/>
        <v>24</v>
      </c>
      <c r="BA15" s="54" t="str">
        <f t="shared" si="46"/>
        <v>24년10월30일</v>
      </c>
      <c r="BB15" s="85">
        <f t="shared" si="47"/>
        <v>1</v>
      </c>
      <c r="BC15" s="63">
        <f t="shared" si="48"/>
        <v>1</v>
      </c>
      <c r="BD15" s="53">
        <f t="shared" si="49"/>
        <v>25</v>
      </c>
      <c r="BE15" s="54" t="str">
        <f t="shared" si="50"/>
        <v>24년11월30일</v>
      </c>
      <c r="BF15" s="85">
        <f t="shared" si="51"/>
        <v>1</v>
      </c>
      <c r="BG15" s="63">
        <f t="shared" si="52"/>
        <v>1</v>
      </c>
      <c r="BH15" s="53">
        <f t="shared" si="53"/>
        <v>25</v>
      </c>
      <c r="BI15" s="54" t="str">
        <f t="shared" si="54"/>
        <v>25년0월30일</v>
      </c>
      <c r="BJ15" s="85">
        <f t="shared" si="55"/>
        <v>1</v>
      </c>
      <c r="BK15" s="63">
        <f t="shared" si="56"/>
        <v>1</v>
      </c>
      <c r="BL15" s="53">
        <f t="shared" si="57"/>
        <v>25</v>
      </c>
      <c r="BM15" s="54" t="str">
        <f t="shared" si="58"/>
        <v>25년2월01일</v>
      </c>
      <c r="BN15" s="85">
        <f t="shared" si="59"/>
        <v>1</v>
      </c>
      <c r="BO15" s="63">
        <f t="shared" si="60"/>
        <v>1</v>
      </c>
      <c r="BP15" s="53">
        <f t="shared" si="61"/>
        <v>25</v>
      </c>
      <c r="BQ15" s="54" t="str">
        <f t="shared" si="62"/>
        <v>25년3월01일</v>
      </c>
      <c r="BR15" s="85">
        <f t="shared" si="63"/>
        <v>1</v>
      </c>
      <c r="BS15" s="60">
        <f t="shared" si="65"/>
        <v>8</v>
      </c>
      <c r="BT15" s="59">
        <f t="shared" si="66"/>
        <v>8</v>
      </c>
      <c r="BU15" s="57"/>
      <c r="BV15" s="44"/>
      <c r="BY15" s="253"/>
      <c r="BZ15" s="272">
        <v>14474390</v>
      </c>
      <c r="CA15" s="272"/>
      <c r="CB15" s="284">
        <f t="shared" si="9"/>
        <v>14474390</v>
      </c>
      <c r="CC15" s="285">
        <f t="shared" si="10"/>
        <v>1</v>
      </c>
      <c r="CD15" s="286" t="str">
        <f t="shared" si="11"/>
        <v>청년</v>
      </c>
      <c r="CE15" s="275" t="str">
        <f t="shared" si="12"/>
        <v>손예진</v>
      </c>
      <c r="CF15" s="270">
        <f t="shared" si="13"/>
        <v>14474390</v>
      </c>
      <c r="CG15" s="270">
        <f t="shared" si="13"/>
        <v>0</v>
      </c>
      <c r="CH15" s="270">
        <f t="shared" si="14"/>
        <v>14474390</v>
      </c>
      <c r="CI15" s="44"/>
    </row>
    <row r="16" spans="1:87" ht="16.5" hidden="1" customHeight="1">
      <c r="A16" s="23">
        <f t="shared" si="15"/>
        <v>12</v>
      </c>
      <c r="B16" s="143"/>
      <c r="C16" s="169"/>
      <c r="D16" s="170"/>
      <c r="E16" s="156" t="str">
        <f t="shared" si="3"/>
        <v/>
      </c>
      <c r="F16" s="30" t="str">
        <f t="shared" si="4"/>
        <v/>
      </c>
      <c r="G16" s="31" t="str">
        <f t="shared" si="5"/>
        <v/>
      </c>
      <c r="H16" s="147" t="str">
        <f t="shared" si="6"/>
        <v/>
      </c>
      <c r="I16" s="150"/>
      <c r="J16" s="151"/>
      <c r="K16" s="33" t="str">
        <f t="shared" si="7"/>
        <v/>
      </c>
      <c r="L16" s="33">
        <f t="shared" si="64"/>
        <v>0</v>
      </c>
      <c r="M16" s="35" t="str">
        <f t="shared" si="8"/>
        <v/>
      </c>
      <c r="N16" s="108"/>
      <c r="O16" s="178"/>
      <c r="P16" s="179"/>
      <c r="Q16" s="106" t="s">
        <v>160</v>
      </c>
      <c r="R16" s="107" t="s">
        <v>160</v>
      </c>
      <c r="S16" s="43"/>
      <c r="T16" s="122" t="s">
        <v>160</v>
      </c>
      <c r="U16" s="122" t="s">
        <v>160</v>
      </c>
      <c r="V16" s="123" t="s">
        <v>160</v>
      </c>
      <c r="W16" s="63">
        <f t="shared" si="16"/>
        <v>0</v>
      </c>
      <c r="X16" s="53">
        <f t="shared" si="17"/>
        <v>0</v>
      </c>
      <c r="Y16" s="54" t="str">
        <f t="shared" si="18"/>
        <v/>
      </c>
      <c r="Z16" s="85">
        <f t="shared" si="19"/>
        <v>0</v>
      </c>
      <c r="AA16" s="63">
        <f t="shared" si="20"/>
        <v>0</v>
      </c>
      <c r="AB16" s="53">
        <f t="shared" si="21"/>
        <v>0</v>
      </c>
      <c r="AC16" s="54" t="str">
        <f t="shared" si="22"/>
        <v/>
      </c>
      <c r="AD16" s="85">
        <f t="shared" si="23"/>
        <v>0</v>
      </c>
      <c r="AE16" s="63">
        <f t="shared" si="24"/>
        <v>0</v>
      </c>
      <c r="AF16" s="53">
        <f t="shared" si="25"/>
        <v>0</v>
      </c>
      <c r="AG16" s="54" t="str">
        <f t="shared" si="26"/>
        <v/>
      </c>
      <c r="AH16" s="85">
        <f t="shared" si="27"/>
        <v>0</v>
      </c>
      <c r="AI16" s="63">
        <f t="shared" si="28"/>
        <v>0</v>
      </c>
      <c r="AJ16" s="53">
        <f t="shared" si="29"/>
        <v>0</v>
      </c>
      <c r="AK16" s="54" t="str">
        <f t="shared" si="30"/>
        <v/>
      </c>
      <c r="AL16" s="85">
        <f t="shared" si="31"/>
        <v>0</v>
      </c>
      <c r="AM16" s="63">
        <f t="shared" si="32"/>
        <v>0</v>
      </c>
      <c r="AN16" s="53">
        <f t="shared" si="33"/>
        <v>0</v>
      </c>
      <c r="AO16" s="54" t="str">
        <f t="shared" si="34"/>
        <v/>
      </c>
      <c r="AP16" s="85">
        <f t="shared" si="35"/>
        <v>0</v>
      </c>
      <c r="AQ16" s="63">
        <f t="shared" si="36"/>
        <v>0</v>
      </c>
      <c r="AR16" s="53">
        <f t="shared" si="37"/>
        <v>0</v>
      </c>
      <c r="AS16" s="54" t="str">
        <f t="shared" si="38"/>
        <v/>
      </c>
      <c r="AT16" s="85">
        <f t="shared" si="39"/>
        <v>0</v>
      </c>
      <c r="AU16" s="63">
        <f t="shared" si="40"/>
        <v>0</v>
      </c>
      <c r="AV16" s="53">
        <f t="shared" si="41"/>
        <v>0</v>
      </c>
      <c r="AW16" s="54" t="str">
        <f t="shared" si="42"/>
        <v/>
      </c>
      <c r="AX16" s="85">
        <f t="shared" si="43"/>
        <v>0</v>
      </c>
      <c r="AY16" s="63">
        <f t="shared" si="44"/>
        <v>0</v>
      </c>
      <c r="AZ16" s="53">
        <f t="shared" si="45"/>
        <v>0</v>
      </c>
      <c r="BA16" s="54" t="str">
        <f t="shared" si="46"/>
        <v/>
      </c>
      <c r="BB16" s="85">
        <f t="shared" si="47"/>
        <v>0</v>
      </c>
      <c r="BC16" s="63">
        <f t="shared" si="48"/>
        <v>0</v>
      </c>
      <c r="BD16" s="53">
        <f t="shared" si="49"/>
        <v>0</v>
      </c>
      <c r="BE16" s="54" t="str">
        <f t="shared" si="50"/>
        <v/>
      </c>
      <c r="BF16" s="85">
        <f t="shared" si="51"/>
        <v>0</v>
      </c>
      <c r="BG16" s="63">
        <f t="shared" si="52"/>
        <v>0</v>
      </c>
      <c r="BH16" s="53">
        <f t="shared" si="53"/>
        <v>0</v>
      </c>
      <c r="BI16" s="54" t="str">
        <f t="shared" si="54"/>
        <v/>
      </c>
      <c r="BJ16" s="85">
        <f t="shared" si="55"/>
        <v>0</v>
      </c>
      <c r="BK16" s="63">
        <f t="shared" si="56"/>
        <v>0</v>
      </c>
      <c r="BL16" s="53">
        <f t="shared" si="57"/>
        <v>0</v>
      </c>
      <c r="BM16" s="54" t="str">
        <f t="shared" si="58"/>
        <v/>
      </c>
      <c r="BN16" s="85">
        <f t="shared" si="59"/>
        <v>0</v>
      </c>
      <c r="BO16" s="63">
        <f t="shared" si="60"/>
        <v>0</v>
      </c>
      <c r="BP16" s="53">
        <f t="shared" si="61"/>
        <v>0</v>
      </c>
      <c r="BQ16" s="54" t="str">
        <f t="shared" si="62"/>
        <v/>
      </c>
      <c r="BR16" s="85">
        <f t="shared" si="63"/>
        <v>0</v>
      </c>
      <c r="BS16" s="60">
        <f t="shared" si="65"/>
        <v>0</v>
      </c>
      <c r="BT16" s="59">
        <f t="shared" si="66"/>
        <v>0</v>
      </c>
      <c r="BU16" s="57"/>
      <c r="BV16" s="44"/>
      <c r="BY16" s="253"/>
      <c r="BZ16" s="272"/>
      <c r="CA16" s="272"/>
      <c r="CB16" s="273"/>
      <c r="CC16" s="276"/>
      <c r="CD16" s="44"/>
      <c r="CE16" s="275">
        <f t="shared" ref="CE16:CE79" si="67">C16</f>
        <v>0</v>
      </c>
      <c r="CF16" s="270">
        <f t="shared" si="13"/>
        <v>0</v>
      </c>
      <c r="CG16" s="270">
        <f t="shared" si="13"/>
        <v>0</v>
      </c>
      <c r="CH16" s="270">
        <f t="shared" ref="CH16:CH79" si="68">SUM(CF16:CG16)</f>
        <v>0</v>
      </c>
      <c r="CI16" s="44"/>
    </row>
    <row r="17" spans="1:87" ht="16.5" hidden="1" customHeight="1">
      <c r="A17" s="23">
        <f t="shared" si="15"/>
        <v>13</v>
      </c>
      <c r="B17" s="143"/>
      <c r="C17" s="171"/>
      <c r="D17" s="170"/>
      <c r="E17" s="156" t="str">
        <f t="shared" si="3"/>
        <v/>
      </c>
      <c r="F17" s="30" t="str">
        <f t="shared" si="4"/>
        <v/>
      </c>
      <c r="G17" s="31" t="str">
        <f t="shared" si="5"/>
        <v/>
      </c>
      <c r="H17" s="147" t="str">
        <f t="shared" si="6"/>
        <v/>
      </c>
      <c r="I17" s="152"/>
      <c r="J17" s="153"/>
      <c r="K17" s="33" t="str">
        <f t="shared" si="7"/>
        <v/>
      </c>
      <c r="L17" s="33">
        <f t="shared" si="64"/>
        <v>0</v>
      </c>
      <c r="M17" s="35" t="str">
        <f t="shared" si="8"/>
        <v/>
      </c>
      <c r="N17" s="108"/>
      <c r="O17" s="178"/>
      <c r="P17" s="179"/>
      <c r="Q17" s="106" t="s">
        <v>160</v>
      </c>
      <c r="R17" s="107" t="s">
        <v>160</v>
      </c>
      <c r="S17" s="43"/>
      <c r="T17" s="122" t="s">
        <v>160</v>
      </c>
      <c r="U17" s="122" t="s">
        <v>160</v>
      </c>
      <c r="V17" s="123" t="s">
        <v>160</v>
      </c>
      <c r="W17" s="63">
        <f t="shared" si="16"/>
        <v>0</v>
      </c>
      <c r="X17" s="53">
        <f t="shared" si="17"/>
        <v>0</v>
      </c>
      <c r="Y17" s="54" t="str">
        <f t="shared" si="18"/>
        <v/>
      </c>
      <c r="Z17" s="85">
        <f t="shared" si="19"/>
        <v>0</v>
      </c>
      <c r="AA17" s="63">
        <f t="shared" si="20"/>
        <v>0</v>
      </c>
      <c r="AB17" s="53">
        <f t="shared" si="21"/>
        <v>0</v>
      </c>
      <c r="AC17" s="54" t="str">
        <f t="shared" si="22"/>
        <v/>
      </c>
      <c r="AD17" s="85">
        <f t="shared" si="23"/>
        <v>0</v>
      </c>
      <c r="AE17" s="63">
        <f t="shared" si="24"/>
        <v>0</v>
      </c>
      <c r="AF17" s="53">
        <f t="shared" si="25"/>
        <v>0</v>
      </c>
      <c r="AG17" s="54" t="str">
        <f t="shared" si="26"/>
        <v/>
      </c>
      <c r="AH17" s="85">
        <f t="shared" si="27"/>
        <v>0</v>
      </c>
      <c r="AI17" s="63">
        <f t="shared" si="28"/>
        <v>0</v>
      </c>
      <c r="AJ17" s="53">
        <f t="shared" si="29"/>
        <v>0</v>
      </c>
      <c r="AK17" s="54" t="str">
        <f t="shared" si="30"/>
        <v/>
      </c>
      <c r="AL17" s="85">
        <f t="shared" si="31"/>
        <v>0</v>
      </c>
      <c r="AM17" s="63">
        <f t="shared" si="32"/>
        <v>0</v>
      </c>
      <c r="AN17" s="53">
        <f t="shared" si="33"/>
        <v>0</v>
      </c>
      <c r="AO17" s="54" t="str">
        <f t="shared" si="34"/>
        <v/>
      </c>
      <c r="AP17" s="85">
        <f t="shared" si="35"/>
        <v>0</v>
      </c>
      <c r="AQ17" s="63">
        <f t="shared" si="36"/>
        <v>0</v>
      </c>
      <c r="AR17" s="53">
        <f t="shared" si="37"/>
        <v>0</v>
      </c>
      <c r="AS17" s="54" t="str">
        <f t="shared" si="38"/>
        <v/>
      </c>
      <c r="AT17" s="85">
        <f t="shared" si="39"/>
        <v>0</v>
      </c>
      <c r="AU17" s="63">
        <f t="shared" si="40"/>
        <v>0</v>
      </c>
      <c r="AV17" s="53">
        <f t="shared" si="41"/>
        <v>0</v>
      </c>
      <c r="AW17" s="54" t="str">
        <f t="shared" si="42"/>
        <v/>
      </c>
      <c r="AX17" s="85">
        <f t="shared" si="43"/>
        <v>0</v>
      </c>
      <c r="AY17" s="63">
        <f t="shared" si="44"/>
        <v>0</v>
      </c>
      <c r="AZ17" s="53">
        <f t="shared" si="45"/>
        <v>0</v>
      </c>
      <c r="BA17" s="54" t="str">
        <f t="shared" si="46"/>
        <v/>
      </c>
      <c r="BB17" s="85">
        <f t="shared" si="47"/>
        <v>0</v>
      </c>
      <c r="BC17" s="63">
        <f t="shared" si="48"/>
        <v>0</v>
      </c>
      <c r="BD17" s="53">
        <f t="shared" si="49"/>
        <v>0</v>
      </c>
      <c r="BE17" s="54" t="str">
        <f t="shared" si="50"/>
        <v/>
      </c>
      <c r="BF17" s="85">
        <f t="shared" si="51"/>
        <v>0</v>
      </c>
      <c r="BG17" s="63">
        <f t="shared" si="52"/>
        <v>0</v>
      </c>
      <c r="BH17" s="53">
        <f t="shared" si="53"/>
        <v>0</v>
      </c>
      <c r="BI17" s="54" t="str">
        <f t="shared" si="54"/>
        <v/>
      </c>
      <c r="BJ17" s="85">
        <f t="shared" si="55"/>
        <v>0</v>
      </c>
      <c r="BK17" s="63">
        <f t="shared" si="56"/>
        <v>0</v>
      </c>
      <c r="BL17" s="53">
        <f t="shared" si="57"/>
        <v>0</v>
      </c>
      <c r="BM17" s="54" t="str">
        <f t="shared" si="58"/>
        <v/>
      </c>
      <c r="BN17" s="85">
        <f t="shared" si="59"/>
        <v>0</v>
      </c>
      <c r="BO17" s="63">
        <f t="shared" si="60"/>
        <v>0</v>
      </c>
      <c r="BP17" s="53">
        <f t="shared" si="61"/>
        <v>0</v>
      </c>
      <c r="BQ17" s="54" t="str">
        <f t="shared" si="62"/>
        <v/>
      </c>
      <c r="BR17" s="85">
        <f t="shared" si="63"/>
        <v>0</v>
      </c>
      <c r="BS17" s="60">
        <f t="shared" si="65"/>
        <v>0</v>
      </c>
      <c r="BT17" s="59">
        <f t="shared" si="66"/>
        <v>0</v>
      </c>
      <c r="BU17" s="57"/>
      <c r="BV17" s="44"/>
      <c r="BY17" s="253"/>
      <c r="BZ17" s="272"/>
      <c r="CA17" s="272"/>
      <c r="CB17" s="273"/>
      <c r="CC17" s="276"/>
      <c r="CD17" s="44"/>
      <c r="CE17" s="275">
        <f t="shared" si="67"/>
        <v>0</v>
      </c>
      <c r="CF17" s="270">
        <f t="shared" si="13"/>
        <v>0</v>
      </c>
      <c r="CG17" s="270">
        <f t="shared" si="13"/>
        <v>0</v>
      </c>
      <c r="CH17" s="270">
        <f t="shared" si="68"/>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64"/>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65"/>
        <v>0</v>
      </c>
      <c r="BT18" s="59">
        <f t="shared" si="66"/>
        <v>0</v>
      </c>
      <c r="BU18" s="57"/>
      <c r="BV18" s="44"/>
      <c r="BY18" s="253"/>
      <c r="BZ18" s="272"/>
      <c r="CA18" s="272"/>
      <c r="CB18" s="273"/>
      <c r="CC18" s="276"/>
      <c r="CD18" s="44"/>
      <c r="CE18" s="275">
        <f t="shared" si="67"/>
        <v>0</v>
      </c>
      <c r="CF18" s="270">
        <f t="shared" si="13"/>
        <v>0</v>
      </c>
      <c r="CG18" s="270">
        <f t="shared" si="13"/>
        <v>0</v>
      </c>
      <c r="CH18" s="270">
        <f t="shared" si="68"/>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64"/>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65"/>
        <v>0</v>
      </c>
      <c r="BT19" s="59">
        <f t="shared" si="66"/>
        <v>0</v>
      </c>
      <c r="BU19" s="57"/>
      <c r="BV19" s="44"/>
      <c r="BY19" s="253"/>
      <c r="BZ19" s="272"/>
      <c r="CA19" s="272"/>
      <c r="CB19" s="273"/>
      <c r="CC19" s="276"/>
      <c r="CD19" s="44"/>
      <c r="CE19" s="275">
        <f t="shared" si="67"/>
        <v>0</v>
      </c>
      <c r="CF19" s="270">
        <f t="shared" si="13"/>
        <v>0</v>
      </c>
      <c r="CG19" s="270">
        <f t="shared" si="13"/>
        <v>0</v>
      </c>
      <c r="CH19" s="270">
        <f t="shared" si="68"/>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64"/>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65"/>
        <v>0</v>
      </c>
      <c r="BT20" s="59">
        <f t="shared" si="66"/>
        <v>0</v>
      </c>
      <c r="BU20" s="57"/>
      <c r="BV20" s="44"/>
      <c r="BY20" s="253"/>
      <c r="BZ20" s="272"/>
      <c r="CA20" s="272"/>
      <c r="CB20" s="273"/>
      <c r="CC20" s="276"/>
      <c r="CD20" s="44"/>
      <c r="CE20" s="275">
        <f t="shared" si="67"/>
        <v>0</v>
      </c>
      <c r="CF20" s="270">
        <f t="shared" si="13"/>
        <v>0</v>
      </c>
      <c r="CG20" s="270">
        <f t="shared" si="13"/>
        <v>0</v>
      </c>
      <c r="CH20" s="270">
        <f t="shared" si="68"/>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64"/>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65"/>
        <v>0</v>
      </c>
      <c r="BT21" s="59">
        <f t="shared" si="66"/>
        <v>0</v>
      </c>
      <c r="BU21" s="57"/>
      <c r="BV21" s="44"/>
      <c r="BY21" s="253"/>
      <c r="BZ21" s="272"/>
      <c r="CA21" s="272"/>
      <c r="CB21" s="273"/>
      <c r="CC21" s="276"/>
      <c r="CD21" s="44"/>
      <c r="CE21" s="275">
        <f t="shared" si="67"/>
        <v>0</v>
      </c>
      <c r="CF21" s="270">
        <f t="shared" si="13"/>
        <v>0</v>
      </c>
      <c r="CG21" s="270">
        <f t="shared" si="13"/>
        <v>0</v>
      </c>
      <c r="CH21" s="270">
        <f t="shared" si="68"/>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64"/>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65"/>
        <v>0</v>
      </c>
      <c r="BT22" s="59">
        <f t="shared" si="66"/>
        <v>0</v>
      </c>
      <c r="BU22" s="57"/>
      <c r="BV22" s="44"/>
      <c r="BY22" s="253"/>
      <c r="BZ22" s="272"/>
      <c r="CA22" s="272"/>
      <c r="CB22" s="273"/>
      <c r="CC22" s="276"/>
      <c r="CD22" s="44"/>
      <c r="CE22" s="275">
        <f t="shared" si="67"/>
        <v>0</v>
      </c>
      <c r="CF22" s="270">
        <f t="shared" ref="CF22:CG85" si="69">IF($CD22=CF$4,$CB22,0)</f>
        <v>0</v>
      </c>
      <c r="CG22" s="270">
        <f t="shared" si="69"/>
        <v>0</v>
      </c>
      <c r="CH22" s="270">
        <f t="shared" si="68"/>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64"/>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65"/>
        <v>0</v>
      </c>
      <c r="BT23" s="59">
        <f t="shared" si="66"/>
        <v>0</v>
      </c>
      <c r="BU23" s="57"/>
      <c r="BV23" s="44"/>
      <c r="BY23" s="253"/>
      <c r="BZ23" s="272"/>
      <c r="CA23" s="272"/>
      <c r="CB23" s="273"/>
      <c r="CC23" s="276"/>
      <c r="CD23" s="44"/>
      <c r="CE23" s="275">
        <f t="shared" si="67"/>
        <v>0</v>
      </c>
      <c r="CF23" s="270">
        <f t="shared" si="69"/>
        <v>0</v>
      </c>
      <c r="CG23" s="270">
        <f t="shared" si="69"/>
        <v>0</v>
      </c>
      <c r="CH23" s="270">
        <f t="shared" si="68"/>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64"/>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65"/>
        <v>0</v>
      </c>
      <c r="BT24" s="59">
        <f t="shared" si="66"/>
        <v>0</v>
      </c>
      <c r="BU24" s="57"/>
      <c r="BV24" s="44"/>
      <c r="BY24" s="253"/>
      <c r="BZ24" s="272"/>
      <c r="CA24" s="272"/>
      <c r="CB24" s="273"/>
      <c r="CC24" s="276"/>
      <c r="CD24" s="44"/>
      <c r="CE24" s="275">
        <f t="shared" si="67"/>
        <v>0</v>
      </c>
      <c r="CF24" s="270">
        <f t="shared" si="69"/>
        <v>0</v>
      </c>
      <c r="CG24" s="270">
        <f t="shared" si="69"/>
        <v>0</v>
      </c>
      <c r="CH24" s="270">
        <f t="shared" si="68"/>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64"/>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65"/>
        <v>0</v>
      </c>
      <c r="BT25" s="59">
        <f t="shared" si="66"/>
        <v>0</v>
      </c>
      <c r="BU25" s="57"/>
      <c r="BV25" s="44"/>
      <c r="BY25" s="253"/>
      <c r="BZ25" s="272"/>
      <c r="CA25" s="272"/>
      <c r="CB25" s="273"/>
      <c r="CC25" s="276"/>
      <c r="CD25" s="44"/>
      <c r="CE25" s="275">
        <f t="shared" si="67"/>
        <v>0</v>
      </c>
      <c r="CF25" s="270">
        <f t="shared" si="69"/>
        <v>0</v>
      </c>
      <c r="CG25" s="270">
        <f t="shared" si="69"/>
        <v>0</v>
      </c>
      <c r="CH25" s="270">
        <f t="shared" si="68"/>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64"/>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65"/>
        <v>0</v>
      </c>
      <c r="BT26" s="59">
        <f t="shared" si="66"/>
        <v>0</v>
      </c>
      <c r="BU26" s="57"/>
      <c r="BV26" s="44"/>
      <c r="BY26" s="253"/>
      <c r="BZ26" s="272"/>
      <c r="CA26" s="272"/>
      <c r="CB26" s="273"/>
      <c r="CC26" s="276"/>
      <c r="CD26" s="44"/>
      <c r="CE26" s="275">
        <f t="shared" si="67"/>
        <v>0</v>
      </c>
      <c r="CF26" s="270">
        <f t="shared" si="69"/>
        <v>0</v>
      </c>
      <c r="CG26" s="270">
        <f t="shared" si="69"/>
        <v>0</v>
      </c>
      <c r="CH26" s="270">
        <f t="shared" si="68"/>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ref="L27:L54" si="70">IF(P27="",0,DATEDIF(O27,P27+1,"Y")&amp;"년 "&amp;DATEDIF(O27,P27+1,"YM")&amp;"월 "&amp;IF(OR(AND(TEXT(O27,"dd")="01",TEXT(EOMONTH(P27,0),"dd")=TEXT(P27,"dd")),TEXT(TEXT(P27,"dd")+1,"dd")=TEXT(O27,"dd")),"",DATEDIF(O27,P27,"MD")+1&amp;"일"))</f>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ref="BS27:BS54" si="71">SUM(W27,AA27,AE27,AI27,AM27,AQ27,AU27,AY27,BC27,BG27,BK27,BO27)</f>
        <v>0</v>
      </c>
      <c r="BT27" s="59">
        <f t="shared" ref="BT27:BT54" si="72">SUM(Z27,AD27,AH27,AL27,AP27,AT27,AX27,BB27,BF27,BJ27,BN27,BR27)</f>
        <v>0</v>
      </c>
      <c r="BU27" s="57"/>
      <c r="BV27" s="44"/>
      <c r="BY27" s="253"/>
      <c r="BZ27" s="272"/>
      <c r="CA27" s="272"/>
      <c r="CB27" s="273"/>
      <c r="CC27" s="276"/>
      <c r="CD27" s="44"/>
      <c r="CE27" s="275">
        <f t="shared" si="67"/>
        <v>0</v>
      </c>
      <c r="CF27" s="270">
        <f t="shared" si="69"/>
        <v>0</v>
      </c>
      <c r="CG27" s="270">
        <f t="shared" si="69"/>
        <v>0</v>
      </c>
      <c r="CH27" s="270">
        <f t="shared" si="68"/>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7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71"/>
        <v>0</v>
      </c>
      <c r="BT28" s="59">
        <f t="shared" si="72"/>
        <v>0</v>
      </c>
      <c r="BU28" s="57"/>
      <c r="BV28" s="44"/>
      <c r="BY28" s="253"/>
      <c r="BZ28" s="272"/>
      <c r="CA28" s="272"/>
      <c r="CB28" s="273"/>
      <c r="CC28" s="276"/>
      <c r="CD28" s="44"/>
      <c r="CE28" s="275">
        <f t="shared" si="67"/>
        <v>0</v>
      </c>
      <c r="CF28" s="270">
        <f t="shared" si="69"/>
        <v>0</v>
      </c>
      <c r="CG28" s="270">
        <f t="shared" si="69"/>
        <v>0</v>
      </c>
      <c r="CH28" s="270">
        <f t="shared" si="68"/>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7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71"/>
        <v>0</v>
      </c>
      <c r="BT29" s="59">
        <f t="shared" si="72"/>
        <v>0</v>
      </c>
      <c r="BU29" s="57"/>
      <c r="BV29" s="44"/>
      <c r="BY29" s="253"/>
      <c r="BZ29" s="272"/>
      <c r="CA29" s="272"/>
      <c r="CB29" s="273"/>
      <c r="CC29" s="276"/>
      <c r="CD29" s="44"/>
      <c r="CE29" s="275">
        <f t="shared" si="67"/>
        <v>0</v>
      </c>
      <c r="CF29" s="270">
        <f t="shared" si="69"/>
        <v>0</v>
      </c>
      <c r="CG29" s="270">
        <f t="shared" si="69"/>
        <v>0</v>
      </c>
      <c r="CH29" s="270">
        <f t="shared" si="68"/>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7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71"/>
        <v>0</v>
      </c>
      <c r="BT30" s="59">
        <f t="shared" si="72"/>
        <v>0</v>
      </c>
      <c r="BU30" s="57"/>
      <c r="BV30" s="44"/>
      <c r="BY30" s="253"/>
      <c r="BZ30" s="272"/>
      <c r="CA30" s="272"/>
      <c r="CB30" s="273"/>
      <c r="CC30" s="276"/>
      <c r="CD30" s="44"/>
      <c r="CE30" s="275">
        <f t="shared" si="67"/>
        <v>0</v>
      </c>
      <c r="CF30" s="270">
        <f t="shared" si="69"/>
        <v>0</v>
      </c>
      <c r="CG30" s="270">
        <f t="shared" si="69"/>
        <v>0</v>
      </c>
      <c r="CH30" s="270">
        <f t="shared" si="68"/>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7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71"/>
        <v>0</v>
      </c>
      <c r="BT31" s="59">
        <f t="shared" si="72"/>
        <v>0</v>
      </c>
      <c r="BU31" s="57"/>
      <c r="BV31" s="44"/>
      <c r="BY31" s="253"/>
      <c r="BZ31" s="272"/>
      <c r="CA31" s="272"/>
      <c r="CB31" s="273"/>
      <c r="CC31" s="276"/>
      <c r="CD31" s="44"/>
      <c r="CE31" s="275">
        <f t="shared" si="67"/>
        <v>0</v>
      </c>
      <c r="CF31" s="270">
        <f t="shared" si="69"/>
        <v>0</v>
      </c>
      <c r="CG31" s="270">
        <f t="shared" si="69"/>
        <v>0</v>
      </c>
      <c r="CH31" s="270">
        <f t="shared" si="68"/>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7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71"/>
        <v>0</v>
      </c>
      <c r="BT32" s="59">
        <f t="shared" si="72"/>
        <v>0</v>
      </c>
      <c r="BU32" s="57"/>
      <c r="BV32" s="44"/>
      <c r="BY32" s="253"/>
      <c r="BZ32" s="272"/>
      <c r="CA32" s="272"/>
      <c r="CB32" s="273"/>
      <c r="CC32" s="276"/>
      <c r="CD32" s="44"/>
      <c r="CE32" s="275">
        <f t="shared" si="67"/>
        <v>0</v>
      </c>
      <c r="CF32" s="270">
        <f t="shared" si="69"/>
        <v>0</v>
      </c>
      <c r="CG32" s="270">
        <f t="shared" si="69"/>
        <v>0</v>
      </c>
      <c r="CH32" s="270">
        <f t="shared" si="68"/>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7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71"/>
        <v>0</v>
      </c>
      <c r="BT33" s="59">
        <f t="shared" si="72"/>
        <v>0</v>
      </c>
      <c r="BU33" s="57"/>
      <c r="BV33" s="44"/>
      <c r="BY33" s="253"/>
      <c r="BZ33" s="272"/>
      <c r="CA33" s="272"/>
      <c r="CB33" s="273"/>
      <c r="CC33" s="276"/>
      <c r="CD33" s="44"/>
      <c r="CE33" s="275">
        <f t="shared" si="67"/>
        <v>0</v>
      </c>
      <c r="CF33" s="270">
        <f t="shared" si="69"/>
        <v>0</v>
      </c>
      <c r="CG33" s="270">
        <f t="shared" si="69"/>
        <v>0</v>
      </c>
      <c r="CH33" s="270">
        <f t="shared" si="68"/>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7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71"/>
        <v>0</v>
      </c>
      <c r="BT34" s="59">
        <f t="shared" si="72"/>
        <v>0</v>
      </c>
      <c r="BU34" s="57"/>
      <c r="BV34" s="44"/>
      <c r="BY34" s="253"/>
      <c r="BZ34" s="272"/>
      <c r="CA34" s="272"/>
      <c r="CB34" s="273"/>
      <c r="CC34" s="276"/>
      <c r="CD34" s="44"/>
      <c r="CE34" s="275">
        <f t="shared" si="67"/>
        <v>0</v>
      </c>
      <c r="CF34" s="270">
        <f t="shared" si="69"/>
        <v>0</v>
      </c>
      <c r="CG34" s="270">
        <f t="shared" si="69"/>
        <v>0</v>
      </c>
      <c r="CH34" s="270">
        <f t="shared" si="68"/>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7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71"/>
        <v>0</v>
      </c>
      <c r="BT35" s="59">
        <f t="shared" si="72"/>
        <v>0</v>
      </c>
      <c r="BU35" s="57"/>
      <c r="BV35" s="44"/>
      <c r="BY35" s="253"/>
      <c r="BZ35" s="272"/>
      <c r="CA35" s="272"/>
      <c r="CB35" s="273"/>
      <c r="CC35" s="276"/>
      <c r="CD35" s="44"/>
      <c r="CE35" s="275">
        <f t="shared" si="67"/>
        <v>0</v>
      </c>
      <c r="CF35" s="270">
        <f t="shared" si="69"/>
        <v>0</v>
      </c>
      <c r="CG35" s="270">
        <f t="shared" si="69"/>
        <v>0</v>
      </c>
      <c r="CH35" s="270">
        <f t="shared" si="68"/>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7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71"/>
        <v>0</v>
      </c>
      <c r="BT36" s="59">
        <f t="shared" si="72"/>
        <v>0</v>
      </c>
      <c r="BU36" s="57"/>
      <c r="BV36" s="44"/>
      <c r="BY36" s="253"/>
      <c r="BZ36" s="272"/>
      <c r="CA36" s="272"/>
      <c r="CB36" s="273"/>
      <c r="CC36" s="276"/>
      <c r="CD36" s="44"/>
      <c r="CE36" s="275">
        <f t="shared" si="67"/>
        <v>0</v>
      </c>
      <c r="CF36" s="270">
        <f t="shared" si="69"/>
        <v>0</v>
      </c>
      <c r="CG36" s="270">
        <f t="shared" si="69"/>
        <v>0</v>
      </c>
      <c r="CH36" s="270">
        <f t="shared" si="68"/>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7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71"/>
        <v>0</v>
      </c>
      <c r="BT37" s="59">
        <f t="shared" si="72"/>
        <v>0</v>
      </c>
      <c r="BU37" s="57"/>
      <c r="BV37" s="44"/>
      <c r="BY37" s="253"/>
      <c r="BZ37" s="272"/>
      <c r="CA37" s="272"/>
      <c r="CB37" s="273"/>
      <c r="CC37" s="276"/>
      <c r="CD37" s="44"/>
      <c r="CE37" s="275">
        <f t="shared" si="67"/>
        <v>0</v>
      </c>
      <c r="CF37" s="270">
        <f t="shared" si="69"/>
        <v>0</v>
      </c>
      <c r="CG37" s="270">
        <f t="shared" si="69"/>
        <v>0</v>
      </c>
      <c r="CH37" s="270">
        <f t="shared" si="68"/>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7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71"/>
        <v>0</v>
      </c>
      <c r="BT38" s="59">
        <f t="shared" si="72"/>
        <v>0</v>
      </c>
      <c r="BU38" s="57"/>
      <c r="BV38" s="44"/>
      <c r="BY38" s="253"/>
      <c r="BZ38" s="272"/>
      <c r="CA38" s="272"/>
      <c r="CB38" s="273"/>
      <c r="CC38" s="276"/>
      <c r="CD38" s="44"/>
      <c r="CE38" s="275">
        <f t="shared" si="67"/>
        <v>0</v>
      </c>
      <c r="CF38" s="270">
        <f t="shared" si="69"/>
        <v>0</v>
      </c>
      <c r="CG38" s="270">
        <f t="shared" si="69"/>
        <v>0</v>
      </c>
      <c r="CH38" s="270">
        <f t="shared" si="68"/>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7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71"/>
        <v>0</v>
      </c>
      <c r="BT39" s="59">
        <f t="shared" si="72"/>
        <v>0</v>
      </c>
      <c r="BU39" s="57"/>
      <c r="BV39" s="44"/>
      <c r="BY39" s="253"/>
      <c r="BZ39" s="272"/>
      <c r="CA39" s="272"/>
      <c r="CB39" s="273"/>
      <c r="CC39" s="276"/>
      <c r="CD39" s="44"/>
      <c r="CE39" s="275">
        <f t="shared" si="67"/>
        <v>0</v>
      </c>
      <c r="CF39" s="270">
        <f t="shared" si="69"/>
        <v>0</v>
      </c>
      <c r="CG39" s="270">
        <f t="shared" si="69"/>
        <v>0</v>
      </c>
      <c r="CH39" s="270">
        <f t="shared" si="68"/>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7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71"/>
        <v>0</v>
      </c>
      <c r="BT40" s="59">
        <f t="shared" si="72"/>
        <v>0</v>
      </c>
      <c r="BU40" s="57"/>
      <c r="BV40" s="44"/>
      <c r="BY40" s="253"/>
      <c r="BZ40" s="272"/>
      <c r="CA40" s="272"/>
      <c r="CB40" s="273"/>
      <c r="CC40" s="276"/>
      <c r="CD40" s="44"/>
      <c r="CE40" s="275">
        <f t="shared" si="67"/>
        <v>0</v>
      </c>
      <c r="CF40" s="270">
        <f t="shared" si="69"/>
        <v>0</v>
      </c>
      <c r="CG40" s="270">
        <f t="shared" si="69"/>
        <v>0</v>
      </c>
      <c r="CH40" s="270">
        <f t="shared" si="68"/>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7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71"/>
        <v>0</v>
      </c>
      <c r="BT41" s="59">
        <f t="shared" si="72"/>
        <v>0</v>
      </c>
      <c r="BU41" s="57"/>
      <c r="BV41" s="44"/>
      <c r="BY41" s="253"/>
      <c r="BZ41" s="272"/>
      <c r="CA41" s="272"/>
      <c r="CB41" s="273"/>
      <c r="CC41" s="276"/>
      <c r="CD41" s="44"/>
      <c r="CE41" s="275">
        <f t="shared" si="67"/>
        <v>0</v>
      </c>
      <c r="CF41" s="270">
        <f t="shared" si="69"/>
        <v>0</v>
      </c>
      <c r="CG41" s="270">
        <f t="shared" si="69"/>
        <v>0</v>
      </c>
      <c r="CH41" s="270">
        <f t="shared" si="68"/>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7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71"/>
        <v>0</v>
      </c>
      <c r="BT42" s="59">
        <f t="shared" si="72"/>
        <v>0</v>
      </c>
      <c r="BU42" s="57"/>
      <c r="BV42" s="44"/>
      <c r="BY42" s="253"/>
      <c r="BZ42" s="272"/>
      <c r="CA42" s="272"/>
      <c r="CB42" s="273"/>
      <c r="CC42" s="276"/>
      <c r="CD42" s="44"/>
      <c r="CE42" s="275">
        <f t="shared" si="67"/>
        <v>0</v>
      </c>
      <c r="CF42" s="270">
        <f t="shared" si="69"/>
        <v>0</v>
      </c>
      <c r="CG42" s="270">
        <f t="shared" si="69"/>
        <v>0</v>
      </c>
      <c r="CH42" s="270">
        <f t="shared" si="68"/>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7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71"/>
        <v>0</v>
      </c>
      <c r="BT43" s="59">
        <f t="shared" si="72"/>
        <v>0</v>
      </c>
      <c r="BU43" s="57"/>
      <c r="BV43" s="44"/>
      <c r="BY43" s="253"/>
      <c r="BZ43" s="272"/>
      <c r="CA43" s="272"/>
      <c r="CB43" s="273"/>
      <c r="CC43" s="276"/>
      <c r="CD43" s="44"/>
      <c r="CE43" s="275">
        <f t="shared" si="67"/>
        <v>0</v>
      </c>
      <c r="CF43" s="270">
        <f t="shared" si="69"/>
        <v>0</v>
      </c>
      <c r="CG43" s="270">
        <f t="shared" si="69"/>
        <v>0</v>
      </c>
      <c r="CH43" s="270">
        <f t="shared" si="68"/>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7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71"/>
        <v>0</v>
      </c>
      <c r="BT44" s="59">
        <f t="shared" si="72"/>
        <v>0</v>
      </c>
      <c r="BU44" s="57"/>
      <c r="BV44" s="44"/>
      <c r="BY44" s="253"/>
      <c r="BZ44" s="272"/>
      <c r="CA44" s="272"/>
      <c r="CB44" s="273"/>
      <c r="CC44" s="276"/>
      <c r="CD44" s="44"/>
      <c r="CE44" s="275">
        <f t="shared" si="67"/>
        <v>0</v>
      </c>
      <c r="CF44" s="270">
        <f t="shared" si="69"/>
        <v>0</v>
      </c>
      <c r="CG44" s="270">
        <f t="shared" si="69"/>
        <v>0</v>
      </c>
      <c r="CH44" s="270">
        <f t="shared" si="68"/>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7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71"/>
        <v>0</v>
      </c>
      <c r="BT45" s="59">
        <f t="shared" si="72"/>
        <v>0</v>
      </c>
      <c r="BU45" s="57"/>
      <c r="BV45" s="44"/>
      <c r="BY45" s="253"/>
      <c r="BZ45" s="272"/>
      <c r="CA45" s="272"/>
      <c r="CB45" s="273"/>
      <c r="CC45" s="276"/>
      <c r="CD45" s="44"/>
      <c r="CE45" s="275">
        <f t="shared" si="67"/>
        <v>0</v>
      </c>
      <c r="CF45" s="270">
        <f t="shared" si="69"/>
        <v>0</v>
      </c>
      <c r="CG45" s="270">
        <f t="shared" si="69"/>
        <v>0</v>
      </c>
      <c r="CH45" s="270">
        <f t="shared" si="68"/>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7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71"/>
        <v>0</v>
      </c>
      <c r="BT46" s="59">
        <f t="shared" si="72"/>
        <v>0</v>
      </c>
      <c r="BU46" s="57"/>
      <c r="BV46" s="44"/>
      <c r="BY46" s="253"/>
      <c r="BZ46" s="272"/>
      <c r="CA46" s="272"/>
      <c r="CB46" s="273"/>
      <c r="CC46" s="276"/>
      <c r="CD46" s="44"/>
      <c r="CE46" s="275">
        <f t="shared" si="67"/>
        <v>0</v>
      </c>
      <c r="CF46" s="270">
        <f t="shared" si="69"/>
        <v>0</v>
      </c>
      <c r="CG46" s="270">
        <f t="shared" si="69"/>
        <v>0</v>
      </c>
      <c r="CH46" s="270">
        <f t="shared" si="68"/>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7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71"/>
        <v>0</v>
      </c>
      <c r="BT47" s="59">
        <f t="shared" si="72"/>
        <v>0</v>
      </c>
      <c r="BU47" s="57"/>
      <c r="BV47" s="44"/>
      <c r="BY47" s="253"/>
      <c r="BZ47" s="272"/>
      <c r="CA47" s="272"/>
      <c r="CB47" s="273"/>
      <c r="CC47" s="276"/>
      <c r="CD47" s="44"/>
      <c r="CE47" s="275">
        <f t="shared" si="67"/>
        <v>0</v>
      </c>
      <c r="CF47" s="270">
        <f t="shared" si="69"/>
        <v>0</v>
      </c>
      <c r="CG47" s="270">
        <f t="shared" si="69"/>
        <v>0</v>
      </c>
      <c r="CH47" s="270">
        <f t="shared" si="68"/>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7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71"/>
        <v>0</v>
      </c>
      <c r="BT48" s="59">
        <f t="shared" si="72"/>
        <v>0</v>
      </c>
      <c r="BU48" s="57"/>
      <c r="BV48" s="44"/>
      <c r="BY48" s="253"/>
      <c r="BZ48" s="272"/>
      <c r="CA48" s="272"/>
      <c r="CB48" s="273"/>
      <c r="CC48" s="276"/>
      <c r="CD48" s="44"/>
      <c r="CE48" s="275">
        <f t="shared" si="67"/>
        <v>0</v>
      </c>
      <c r="CF48" s="270">
        <f t="shared" si="69"/>
        <v>0</v>
      </c>
      <c r="CG48" s="270">
        <f t="shared" si="69"/>
        <v>0</v>
      </c>
      <c r="CH48" s="270">
        <f t="shared" si="68"/>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7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71"/>
        <v>0</v>
      </c>
      <c r="BT49" s="59">
        <f t="shared" si="72"/>
        <v>0</v>
      </c>
      <c r="BU49" s="57"/>
      <c r="BV49" s="44"/>
      <c r="BY49" s="253"/>
      <c r="BZ49" s="272"/>
      <c r="CA49" s="272"/>
      <c r="CB49" s="273"/>
      <c r="CC49" s="276"/>
      <c r="CD49" s="44"/>
      <c r="CE49" s="275">
        <f t="shared" si="67"/>
        <v>0</v>
      </c>
      <c r="CF49" s="270">
        <f t="shared" si="69"/>
        <v>0</v>
      </c>
      <c r="CG49" s="270">
        <f t="shared" si="69"/>
        <v>0</v>
      </c>
      <c r="CH49" s="270">
        <f t="shared" si="68"/>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7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71"/>
        <v>0</v>
      </c>
      <c r="BT50" s="59">
        <f t="shared" si="72"/>
        <v>0</v>
      </c>
      <c r="BU50" s="57"/>
      <c r="BV50" s="44"/>
      <c r="BY50" s="253"/>
      <c r="BZ50" s="272"/>
      <c r="CA50" s="272"/>
      <c r="CB50" s="273"/>
      <c r="CC50" s="276"/>
      <c r="CD50" s="44"/>
      <c r="CE50" s="275">
        <f t="shared" si="67"/>
        <v>0</v>
      </c>
      <c r="CF50" s="270">
        <f t="shared" si="69"/>
        <v>0</v>
      </c>
      <c r="CG50" s="270">
        <f t="shared" si="69"/>
        <v>0</v>
      </c>
      <c r="CH50" s="270">
        <f t="shared" si="68"/>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7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71"/>
        <v>0</v>
      </c>
      <c r="BT51" s="59">
        <f t="shared" si="72"/>
        <v>0</v>
      </c>
      <c r="BU51" s="57"/>
      <c r="BV51" s="44"/>
      <c r="BY51" s="253"/>
      <c r="BZ51" s="272"/>
      <c r="CA51" s="272"/>
      <c r="CB51" s="273"/>
      <c r="CC51" s="276"/>
      <c r="CD51" s="44"/>
      <c r="CE51" s="275">
        <f t="shared" si="67"/>
        <v>0</v>
      </c>
      <c r="CF51" s="270">
        <f t="shared" si="69"/>
        <v>0</v>
      </c>
      <c r="CG51" s="270">
        <f t="shared" si="69"/>
        <v>0</v>
      </c>
      <c r="CH51" s="270">
        <f t="shared" si="68"/>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7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71"/>
        <v>0</v>
      </c>
      <c r="BT52" s="59">
        <f t="shared" si="72"/>
        <v>0</v>
      </c>
      <c r="BU52" s="57"/>
      <c r="BV52" s="44"/>
      <c r="BY52" s="253"/>
      <c r="BZ52" s="272"/>
      <c r="CA52" s="272"/>
      <c r="CB52" s="273"/>
      <c r="CC52" s="276"/>
      <c r="CD52" s="44"/>
      <c r="CE52" s="275">
        <f t="shared" si="67"/>
        <v>0</v>
      </c>
      <c r="CF52" s="270">
        <f t="shared" si="69"/>
        <v>0</v>
      </c>
      <c r="CG52" s="270">
        <f t="shared" si="69"/>
        <v>0</v>
      </c>
      <c r="CH52" s="270">
        <f t="shared" si="68"/>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7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71"/>
        <v>0</v>
      </c>
      <c r="BT53" s="59">
        <f t="shared" si="72"/>
        <v>0</v>
      </c>
      <c r="BU53" s="57"/>
      <c r="BV53" s="44"/>
      <c r="BY53" s="253"/>
      <c r="BZ53" s="272"/>
      <c r="CA53" s="272"/>
      <c r="CB53" s="273"/>
      <c r="CC53" s="276"/>
      <c r="CD53" s="44"/>
      <c r="CE53" s="275">
        <f t="shared" si="67"/>
        <v>0</v>
      </c>
      <c r="CF53" s="270">
        <f t="shared" si="69"/>
        <v>0</v>
      </c>
      <c r="CG53" s="270">
        <f t="shared" si="69"/>
        <v>0</v>
      </c>
      <c r="CH53" s="270">
        <f t="shared" si="68"/>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7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71"/>
        <v>0</v>
      </c>
      <c r="BT54" s="59">
        <f t="shared" si="72"/>
        <v>0</v>
      </c>
      <c r="BU54" s="57"/>
      <c r="BV54" s="44"/>
      <c r="BY54" s="253"/>
      <c r="BZ54" s="272"/>
      <c r="CA54" s="272"/>
      <c r="CB54" s="273"/>
      <c r="CC54" s="276"/>
      <c r="CD54" s="44"/>
      <c r="CE54" s="275">
        <f t="shared" si="67"/>
        <v>0</v>
      </c>
      <c r="CF54" s="270">
        <f t="shared" si="69"/>
        <v>0</v>
      </c>
      <c r="CG54" s="270">
        <f t="shared" si="69"/>
        <v>0</v>
      </c>
      <c r="CH54" s="270">
        <f t="shared" si="68"/>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ref="L55:L78" si="73">IF(P55="",0,DATEDIF(O55,P55+1,"Y")&amp;"년 "&amp;DATEDIF(O55,P55+1,"YM")&amp;"월 "&amp;IF(OR(AND(TEXT(O55,"dd")="01",TEXT(EOMONTH(P55,0),"dd")=TEXT(P55,"dd")),TEXT(TEXT(P55,"dd")+1,"dd")=TEXT(O55,"dd")),"",DATEDIF(O55,P55,"MD")+1&amp;"일"))</f>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ref="BS55:BS78" si="74">SUM(W55,AA55,AE55,AI55,AM55,AQ55,AU55,AY55,BC55,BG55,BK55,BO55)</f>
        <v>0</v>
      </c>
      <c r="BT55" s="59">
        <f t="shared" ref="BT55:BT78" si="75">SUM(Z55,AD55,AH55,AL55,AP55,AT55,AX55,BB55,BF55,BJ55,BN55,BR55)</f>
        <v>0</v>
      </c>
      <c r="BU55" s="57"/>
      <c r="BV55" s="44"/>
      <c r="BY55" s="253"/>
      <c r="BZ55" s="272"/>
      <c r="CA55" s="272"/>
      <c r="CB55" s="273"/>
      <c r="CC55" s="276"/>
      <c r="CD55" s="44"/>
      <c r="CE55" s="275">
        <f t="shared" si="67"/>
        <v>0</v>
      </c>
      <c r="CF55" s="270">
        <f t="shared" si="69"/>
        <v>0</v>
      </c>
      <c r="CG55" s="270">
        <f t="shared" si="69"/>
        <v>0</v>
      </c>
      <c r="CH55" s="270">
        <f t="shared" si="68"/>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73"/>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74"/>
        <v>0</v>
      </c>
      <c r="BT56" s="59">
        <f t="shared" si="75"/>
        <v>0</v>
      </c>
      <c r="BU56" s="57"/>
      <c r="BV56" s="44"/>
      <c r="BY56" s="253"/>
      <c r="BZ56" s="272"/>
      <c r="CA56" s="272"/>
      <c r="CB56" s="273"/>
      <c r="CC56" s="276"/>
      <c r="CD56" s="44"/>
      <c r="CE56" s="275">
        <f t="shared" si="67"/>
        <v>0</v>
      </c>
      <c r="CF56" s="270">
        <f t="shared" si="69"/>
        <v>0</v>
      </c>
      <c r="CG56" s="270">
        <f t="shared" si="69"/>
        <v>0</v>
      </c>
      <c r="CH56" s="270">
        <f t="shared" si="68"/>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73"/>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74"/>
        <v>0</v>
      </c>
      <c r="BT57" s="59">
        <f t="shared" si="75"/>
        <v>0</v>
      </c>
      <c r="BU57" s="57"/>
      <c r="BV57" s="44"/>
      <c r="BY57" s="253"/>
      <c r="BZ57" s="272"/>
      <c r="CA57" s="272"/>
      <c r="CB57" s="273"/>
      <c r="CC57" s="276"/>
      <c r="CD57" s="44"/>
      <c r="CE57" s="275">
        <f t="shared" si="67"/>
        <v>0</v>
      </c>
      <c r="CF57" s="270">
        <f t="shared" si="69"/>
        <v>0</v>
      </c>
      <c r="CG57" s="270">
        <f t="shared" si="69"/>
        <v>0</v>
      </c>
      <c r="CH57" s="270">
        <f t="shared" si="68"/>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73"/>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74"/>
        <v>0</v>
      </c>
      <c r="BT58" s="59">
        <f t="shared" si="75"/>
        <v>0</v>
      </c>
      <c r="BU58" s="57"/>
      <c r="BV58" s="44"/>
      <c r="BY58" s="253"/>
      <c r="BZ58" s="272"/>
      <c r="CA58" s="272"/>
      <c r="CB58" s="273"/>
      <c r="CC58" s="276"/>
      <c r="CD58" s="44"/>
      <c r="CE58" s="275">
        <f t="shared" si="67"/>
        <v>0</v>
      </c>
      <c r="CF58" s="270">
        <f t="shared" si="69"/>
        <v>0</v>
      </c>
      <c r="CG58" s="270">
        <f t="shared" si="69"/>
        <v>0</v>
      </c>
      <c r="CH58" s="270">
        <f t="shared" si="68"/>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73"/>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74"/>
        <v>0</v>
      </c>
      <c r="BT59" s="59">
        <f t="shared" si="75"/>
        <v>0</v>
      </c>
      <c r="BU59" s="57"/>
      <c r="BV59" s="44"/>
      <c r="BY59" s="253"/>
      <c r="BZ59" s="272"/>
      <c r="CA59" s="272"/>
      <c r="CB59" s="273"/>
      <c r="CC59" s="276"/>
      <c r="CD59" s="44"/>
      <c r="CE59" s="275">
        <f t="shared" si="67"/>
        <v>0</v>
      </c>
      <c r="CF59" s="270">
        <f t="shared" si="69"/>
        <v>0</v>
      </c>
      <c r="CG59" s="270">
        <f t="shared" si="69"/>
        <v>0</v>
      </c>
      <c r="CH59" s="270">
        <f t="shared" si="68"/>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73"/>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74"/>
        <v>0</v>
      </c>
      <c r="BT60" s="59">
        <f t="shared" si="75"/>
        <v>0</v>
      </c>
      <c r="BU60" s="57"/>
      <c r="BV60" s="44"/>
      <c r="BY60" s="253"/>
      <c r="BZ60" s="272"/>
      <c r="CA60" s="272"/>
      <c r="CB60" s="273"/>
      <c r="CC60" s="276"/>
      <c r="CD60" s="44"/>
      <c r="CE60" s="275">
        <f t="shared" si="67"/>
        <v>0</v>
      </c>
      <c r="CF60" s="270">
        <f t="shared" si="69"/>
        <v>0</v>
      </c>
      <c r="CG60" s="270">
        <f t="shared" si="69"/>
        <v>0</v>
      </c>
      <c r="CH60" s="270">
        <f t="shared" si="68"/>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73"/>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74"/>
        <v>0</v>
      </c>
      <c r="BT61" s="59">
        <f t="shared" si="75"/>
        <v>0</v>
      </c>
      <c r="BU61" s="57"/>
      <c r="BV61" s="44"/>
      <c r="BY61" s="253"/>
      <c r="BZ61" s="272"/>
      <c r="CA61" s="272"/>
      <c r="CB61" s="273"/>
      <c r="CC61" s="276"/>
      <c r="CD61" s="44"/>
      <c r="CE61" s="275">
        <f t="shared" si="67"/>
        <v>0</v>
      </c>
      <c r="CF61" s="270">
        <f t="shared" si="69"/>
        <v>0</v>
      </c>
      <c r="CG61" s="270">
        <f t="shared" si="69"/>
        <v>0</v>
      </c>
      <c r="CH61" s="270">
        <f t="shared" si="68"/>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73"/>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74"/>
        <v>0</v>
      </c>
      <c r="BT62" s="59">
        <f t="shared" si="75"/>
        <v>0</v>
      </c>
      <c r="BU62" s="57"/>
      <c r="BV62" s="44"/>
      <c r="BY62" s="253"/>
      <c r="BZ62" s="272"/>
      <c r="CA62" s="272"/>
      <c r="CB62" s="273"/>
      <c r="CC62" s="276"/>
      <c r="CD62" s="44"/>
      <c r="CE62" s="275">
        <f t="shared" si="67"/>
        <v>0</v>
      </c>
      <c r="CF62" s="270">
        <f t="shared" si="69"/>
        <v>0</v>
      </c>
      <c r="CG62" s="270">
        <f t="shared" si="69"/>
        <v>0</v>
      </c>
      <c r="CH62" s="270">
        <f t="shared" si="68"/>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73"/>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74"/>
        <v>0</v>
      </c>
      <c r="BT63" s="59">
        <f t="shared" si="75"/>
        <v>0</v>
      </c>
      <c r="BU63" s="57"/>
      <c r="BV63" s="44"/>
      <c r="BY63" s="253"/>
      <c r="BZ63" s="272"/>
      <c r="CA63" s="272"/>
      <c r="CB63" s="273"/>
      <c r="CC63" s="276"/>
      <c r="CD63" s="44"/>
      <c r="CE63" s="275">
        <f t="shared" si="67"/>
        <v>0</v>
      </c>
      <c r="CF63" s="270">
        <f t="shared" si="69"/>
        <v>0</v>
      </c>
      <c r="CG63" s="270">
        <f t="shared" si="69"/>
        <v>0</v>
      </c>
      <c r="CH63" s="270">
        <f t="shared" si="68"/>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73"/>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74"/>
        <v>0</v>
      </c>
      <c r="BT64" s="59">
        <f t="shared" si="75"/>
        <v>0</v>
      </c>
      <c r="BU64" s="57"/>
      <c r="BV64" s="44"/>
      <c r="BY64" s="253"/>
      <c r="BZ64" s="272"/>
      <c r="CA64" s="272"/>
      <c r="CB64" s="273"/>
      <c r="CC64" s="276"/>
      <c r="CD64" s="44"/>
      <c r="CE64" s="275">
        <f t="shared" si="67"/>
        <v>0</v>
      </c>
      <c r="CF64" s="270">
        <f t="shared" si="69"/>
        <v>0</v>
      </c>
      <c r="CG64" s="270">
        <f t="shared" si="69"/>
        <v>0</v>
      </c>
      <c r="CH64" s="270">
        <f t="shared" si="68"/>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73"/>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74"/>
        <v>0</v>
      </c>
      <c r="BT65" s="59">
        <f t="shared" si="75"/>
        <v>0</v>
      </c>
      <c r="BU65" s="57"/>
      <c r="BV65" s="44"/>
      <c r="BY65" s="253"/>
      <c r="BZ65" s="272"/>
      <c r="CA65" s="272"/>
      <c r="CB65" s="273"/>
      <c r="CC65" s="276"/>
      <c r="CD65" s="44"/>
      <c r="CE65" s="275">
        <f t="shared" si="67"/>
        <v>0</v>
      </c>
      <c r="CF65" s="270">
        <f t="shared" si="69"/>
        <v>0</v>
      </c>
      <c r="CG65" s="270">
        <f t="shared" si="69"/>
        <v>0</v>
      </c>
      <c r="CH65" s="270">
        <f t="shared" si="68"/>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73"/>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74"/>
        <v>0</v>
      </c>
      <c r="BT66" s="59">
        <f t="shared" si="75"/>
        <v>0</v>
      </c>
      <c r="BU66" s="57"/>
      <c r="BV66" s="44"/>
      <c r="BY66" s="253"/>
      <c r="BZ66" s="272"/>
      <c r="CA66" s="272"/>
      <c r="CB66" s="273"/>
      <c r="CC66" s="276"/>
      <c r="CD66" s="44"/>
      <c r="CE66" s="275">
        <f t="shared" si="67"/>
        <v>0</v>
      </c>
      <c r="CF66" s="270">
        <f t="shared" si="69"/>
        <v>0</v>
      </c>
      <c r="CG66" s="270">
        <f t="shared" si="69"/>
        <v>0</v>
      </c>
      <c r="CH66" s="270">
        <f t="shared" si="68"/>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73"/>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74"/>
        <v>0</v>
      </c>
      <c r="BT67" s="59">
        <f t="shared" si="75"/>
        <v>0</v>
      </c>
      <c r="BU67" s="57"/>
      <c r="BV67" s="44"/>
      <c r="BY67" s="253"/>
      <c r="BZ67" s="272"/>
      <c r="CA67" s="272"/>
      <c r="CB67" s="273"/>
      <c r="CC67" s="276"/>
      <c r="CD67" s="44"/>
      <c r="CE67" s="275">
        <f t="shared" si="67"/>
        <v>0</v>
      </c>
      <c r="CF67" s="270">
        <f t="shared" si="69"/>
        <v>0</v>
      </c>
      <c r="CG67" s="270">
        <f t="shared" si="69"/>
        <v>0</v>
      </c>
      <c r="CH67" s="270">
        <f t="shared" si="68"/>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73"/>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74"/>
        <v>0</v>
      </c>
      <c r="BT68" s="59">
        <f t="shared" si="75"/>
        <v>0</v>
      </c>
      <c r="BU68" s="57"/>
      <c r="BV68" s="44"/>
      <c r="BY68" s="253"/>
      <c r="BZ68" s="272"/>
      <c r="CA68" s="272"/>
      <c r="CB68" s="273"/>
      <c r="CC68" s="276"/>
      <c r="CD68" s="44"/>
      <c r="CE68" s="275">
        <f t="shared" si="67"/>
        <v>0</v>
      </c>
      <c r="CF68" s="270">
        <f t="shared" si="69"/>
        <v>0</v>
      </c>
      <c r="CG68" s="270">
        <f t="shared" si="69"/>
        <v>0</v>
      </c>
      <c r="CH68" s="270">
        <f t="shared" si="68"/>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si="73"/>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si="74"/>
        <v>0</v>
      </c>
      <c r="BT69" s="59">
        <f t="shared" si="75"/>
        <v>0</v>
      </c>
      <c r="BU69" s="57"/>
      <c r="BV69" s="44"/>
      <c r="BY69" s="253"/>
      <c r="BZ69" s="272"/>
      <c r="CA69" s="272"/>
      <c r="CB69" s="273"/>
      <c r="CC69" s="276"/>
      <c r="CD69" s="44"/>
      <c r="CE69" s="275">
        <f t="shared" si="67"/>
        <v>0</v>
      </c>
      <c r="CF69" s="270">
        <f t="shared" si="69"/>
        <v>0</v>
      </c>
      <c r="CG69" s="270">
        <f t="shared" si="69"/>
        <v>0</v>
      </c>
      <c r="CH69" s="270">
        <f t="shared" si="68"/>
        <v>0</v>
      </c>
      <c r="CI69" s="44"/>
    </row>
    <row r="70" spans="1:87" ht="16.5" hidden="1" customHeight="1">
      <c r="A70" s="23">
        <f t="shared" si="15"/>
        <v>66</v>
      </c>
      <c r="B70" s="143"/>
      <c r="C70" s="169"/>
      <c r="D70" s="170"/>
      <c r="E70" s="156" t="str">
        <f t="shared" ref="E70:E104" si="76">IF($D70="","",IF(OR(MID(D70,LEN(CLEAN(D70))-6,1)&lt;="2",MID(D70,LEN(CLEAN(D70))-6,1)="5",MID(D70,LEN(CLEAN(D70))-6,1)="6"),DATE(MID(D70,1,2),MID(D70,3,2),MID(D70,5,2)),CHOOSE(14-LEN(CLEAN(D70)),DATE(MID(D70,1,2)+100,MID(D70,3,2),MID(D70,5,2)),DATE(MID(D70,1,1)+100,MID(D70,2,2),MID(D70,4,2)),DATE(2000,MID(D70,1,2),MID(D70,3,2)),DATE(2000,MID(D70,1,1),MID(D70,2,2)))))</f>
        <v/>
      </c>
      <c r="F70" s="30" t="str">
        <f t="shared" ref="F70:F104" si="77">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8">IF(D70="","",IF(INT(RIGHT(D70,1))=F70,"OK","주민오류"))</f>
        <v/>
      </c>
      <c r="H70" s="147" t="str">
        <f t="shared" ref="H70:H104" si="79">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80">IF($D70="","",DATEDIF(IF(OR(MID(D70,LEN(CLEAN(D70))-6,1)&lt;="2",MID(D70,LEN(CLEAN(D70))-6,1)="5",MID(D70,LEN(CLEAN(D70))-6,1)="6"),DATE(MID(D70,1,2),MID(D70,3,2),MID(D70,5,2)),CHOOSE(14-LEN(CLEAN(D70)), DATE(MID(D70,1,2)+100,MID(D70,3,2),MID(D70,5,2)), DATE(MID(D70,1,1)+100,MID(D70,2,2),MID(D70,4,2)),DATE(2000,MID(D70,1,2),MID(D70,3,2)),DATE(2000,MID(D70,1,1),MID(D70,2,2)))),I70,"y"))</f>
        <v/>
      </c>
      <c r="L70" s="33">
        <f t="shared" si="73"/>
        <v>0</v>
      </c>
      <c r="M70" s="35" t="str">
        <f t="shared" ref="M70:M104" si="81">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74"/>
        <v>0</v>
      </c>
      <c r="BT70" s="59">
        <f t="shared" si="75"/>
        <v>0</v>
      </c>
      <c r="BU70" s="57"/>
      <c r="BV70" s="44"/>
      <c r="BY70" s="253"/>
      <c r="BZ70" s="272"/>
      <c r="CA70" s="272"/>
      <c r="CB70" s="273"/>
      <c r="CC70" s="276"/>
      <c r="CD70" s="44"/>
      <c r="CE70" s="275">
        <f t="shared" si="67"/>
        <v>0</v>
      </c>
      <c r="CF70" s="270">
        <f t="shared" si="69"/>
        <v>0</v>
      </c>
      <c r="CG70" s="270">
        <f t="shared" si="69"/>
        <v>0</v>
      </c>
      <c r="CH70" s="270">
        <f t="shared" si="68"/>
        <v>0</v>
      </c>
      <c r="CI70" s="44"/>
    </row>
    <row r="71" spans="1:87" ht="16.5" hidden="1" customHeight="1" thickBot="1">
      <c r="A71" s="23">
        <f t="shared" ref="A71:A104" si="82">A70+1</f>
        <v>67</v>
      </c>
      <c r="B71" s="143"/>
      <c r="C71" s="169"/>
      <c r="D71" s="170"/>
      <c r="E71" s="156" t="str">
        <f t="shared" si="76"/>
        <v/>
      </c>
      <c r="F71" s="30" t="str">
        <f t="shared" si="77"/>
        <v/>
      </c>
      <c r="G71" s="31" t="str">
        <f t="shared" si="78"/>
        <v/>
      </c>
      <c r="H71" s="147" t="str">
        <f t="shared" si="79"/>
        <v/>
      </c>
      <c r="I71" s="150"/>
      <c r="J71" s="151"/>
      <c r="K71" s="33" t="str">
        <f t="shared" si="80"/>
        <v/>
      </c>
      <c r="L71" s="33">
        <f t="shared" si="73"/>
        <v>0</v>
      </c>
      <c r="M71" s="35" t="str">
        <f t="shared" si="81"/>
        <v/>
      </c>
      <c r="N71" s="108"/>
      <c r="O71" s="180"/>
      <c r="P71" s="181"/>
      <c r="Q71" s="106" t="s">
        <v>160</v>
      </c>
      <c r="R71" s="107" t="s">
        <v>160</v>
      </c>
      <c r="S71" s="43"/>
      <c r="T71" s="122" t="s">
        <v>160</v>
      </c>
      <c r="U71" s="122" t="s">
        <v>160</v>
      </c>
      <c r="V71" s="123" t="s">
        <v>160</v>
      </c>
      <c r="W71" s="63">
        <f t="shared" ref="W71:W104" si="83">IF($D71="",0,IF(AND((W$3&gt;=$I71),OR((W$3&lt;=$J71),($J71=""),($J71=0)),$T71="부",$U71="부",$V71="부"),1,0))</f>
        <v>0</v>
      </c>
      <c r="X71" s="53">
        <f t="shared" ref="X71:X104" si="84">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5">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6">IF($D71="",0,IF(OR(AND(W71=1,OR($Q71="여",$R71="여")),AND(W71=1,AND(X71&gt;=15,X71&lt;=29))),1,0))</f>
        <v>0</v>
      </c>
      <c r="AA71" s="63">
        <f t="shared" ref="AA71:AA104" si="87">IF($D71="",0,IF(AND((AA$3&gt;=$I71),OR((AA$3&lt;=$J71),($J71=""),($J71=0)),$T71="부",$U71="부",$V71="부"),1,0))</f>
        <v>0</v>
      </c>
      <c r="AB71" s="53">
        <f t="shared" ref="AB71:AB104" si="88">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9">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90">IF($D71="",0,IF(OR(AND(AA71=1,OR($Q71="여",$R71="여")),AND(AA71=1,AND(AB71&gt;=15,AB71&lt;=29))),1,0))</f>
        <v>0</v>
      </c>
      <c r="AE71" s="63">
        <f t="shared" ref="AE71:AE104" si="91">IF($D71="",0,IF(AND((AE$3&gt;=$I71),OR((AE$3&lt;=$J71),($J71=""),($J71=0)),$T71="부",$U71="부",$V71="부"),1,0))</f>
        <v>0</v>
      </c>
      <c r="AF71" s="53">
        <f t="shared" ref="AF71:AF104" si="92">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93">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4">IF($D71="",0,IF(OR(AND(AE71=1,OR($Q71="여",$R71="여")),AND(AE71=1,AND(AF71&gt;=15,AF71&lt;=29))),1,0))</f>
        <v>0</v>
      </c>
      <c r="AI71" s="63">
        <f t="shared" ref="AI71:AI104" si="95">IF($D71="",0,IF(AND((AI$3&gt;=$I71),OR((AI$3&lt;=$J71),($J71=""),($J71=0)),$T71="부",$U71="부",$V71="부"),1,0))</f>
        <v>0</v>
      </c>
      <c r="AJ71" s="53">
        <f t="shared" ref="AJ71:AJ104" si="96">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7">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8">IF($D71="",0,IF(OR(AND(AI71=1,OR($Q71="여",$R71="여")),AND(AI71=1,AND(AJ71&gt;=15,AJ71&lt;=29))),1,0))</f>
        <v>0</v>
      </c>
      <c r="AM71" s="63">
        <f t="shared" ref="AM71:AM104" si="99">IF($D71="",0,IF(AND((AM$3&gt;=$I71),OR((AM$3&lt;=$J71),($J71=""),($J71=0)),$T71="부",$U71="부",$V71="부"),1,0))</f>
        <v>0</v>
      </c>
      <c r="AN71" s="53">
        <f t="shared" ref="AN71:AN104" si="100">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101">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102">IF($D71="",0,IF(OR(AND(AM71=1,OR($Q71="여",$R71="여")),AND(AM71=1,AND(AN71&gt;=15,AN71&lt;=29))),1,0))</f>
        <v>0</v>
      </c>
      <c r="AQ71" s="63">
        <f t="shared" ref="AQ71:AQ104" si="103">IF($D71="",0,IF(AND((AQ$3&gt;=$I71),OR((AQ$3&lt;=$J71),($J71=""),($J71=0)),$T71="부",$U71="부",$V71="부"),1,0))</f>
        <v>0</v>
      </c>
      <c r="AR71" s="53">
        <f t="shared" ref="AR71:AR104" si="104">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5">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6">IF($D71="",0,IF(OR(AND(AQ71=1,OR($Q71="여",$R71="여")),AND(AQ71=1,AND(AR71&gt;=15,AR71&lt;=29))),1,0))</f>
        <v>0</v>
      </c>
      <c r="AU71" s="63">
        <f t="shared" ref="AU71:AU104" si="107">IF($D71="",0,IF(AND((AU$3&gt;=$I71),OR((AU$3&lt;=$J71),($J71=""),($J71=0)),$T71="부",$U71="부",$V71="부"),1,0))</f>
        <v>0</v>
      </c>
      <c r="AV71" s="53">
        <f t="shared" ref="AV71:AV104" si="108">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9">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10">IF($D71="",0,IF(OR(AND(AU71=1,OR($Q71="여",$R71="여")),AND(AU71=1,AND(AV71&gt;=15,AV71&lt;=29))),1,0))</f>
        <v>0</v>
      </c>
      <c r="AY71" s="63">
        <f t="shared" ref="AY71:AY104" si="111">IF($D71="",0,IF(AND((AY$3&gt;=$I71),OR((AY$3&lt;=$J71),($J71=""),($J71=0)),$T71="부",$U71="부",$V71="부"),1,0))</f>
        <v>0</v>
      </c>
      <c r="AZ71" s="53">
        <f t="shared" ref="AZ71:AZ104" si="112">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13">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4">IF($D71="",0,IF(OR(AND(AY71=1,OR($Q71="여",$R71="여")),AND(AY71=1,AND(AZ71&gt;=15,AZ71&lt;=29))),1,0))</f>
        <v>0</v>
      </c>
      <c r="BC71" s="63">
        <f t="shared" ref="BC71:BC104" si="115">IF($D71="",0,IF(AND((BC$3&gt;=$I71),OR((BC$3&lt;=$J71),($J71=""),($J71=0)),$T71="부",$U71="부",$V71="부"),1,0))</f>
        <v>0</v>
      </c>
      <c r="BD71" s="53">
        <f t="shared" ref="BD71:BD104" si="116">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7">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8">IF($D71="",0,IF(OR(AND(BC71=1,OR($Q71="여",$R71="여")),AND(BC71=1,AND(BD71&gt;=15,BD71&lt;=29))),1,0))</f>
        <v>0</v>
      </c>
      <c r="BG71" s="63">
        <f t="shared" ref="BG71:BG104" si="119">IF($D71="",0,IF(AND((BG$3&gt;=$I71),OR((BG$3&lt;=$J71),($J71=""),($J71=0)),$T71="부",$U71="부",$V71="부"),1,0))</f>
        <v>0</v>
      </c>
      <c r="BH71" s="53">
        <f t="shared" ref="BH71:BH104" si="120">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21">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22">IF($D71="",0,IF(OR(AND(BG71=1,OR($Q71="여",$R71="여")),AND(BG71=1,AND(BH71&gt;=15,BH71&lt;=29))),1,0))</f>
        <v>0</v>
      </c>
      <c r="BK71" s="63">
        <f t="shared" ref="BK71:BK104" si="123">IF($D71="",0,IF(AND((BK$3&gt;=$I71),OR((BK$3&lt;=$J71),($J71=""),($J71=0)),$T71="부",$U71="부",$V71="부"),1,0))</f>
        <v>0</v>
      </c>
      <c r="BL71" s="53">
        <f t="shared" ref="BL71:BL104" si="124">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5">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6">IF($D71="",0,IF(OR(AND(BK71=1,OR($Q71="여",$R71="여")),AND(BK71=1,AND(BL71&gt;=15,BL71&lt;=29))),1,0))</f>
        <v>0</v>
      </c>
      <c r="BO71" s="63">
        <f t="shared" ref="BO71:BO104" si="127">IF($D71="",0,IF(AND((BO$3&gt;=$I71),OR((BO$3&lt;=$J71),($J71=""),($J71=0)),$T71="부",$U71="부",$V71="부"),1,0))</f>
        <v>0</v>
      </c>
      <c r="BP71" s="53">
        <f t="shared" ref="BP71:BP104" si="128">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9">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30">IF($D71="",0,IF(OR(AND(BO71=1,OR($Q71="여",$R71="여")),AND(BO71=1,AND(BP71&gt;=15,BP71&lt;=29))),1,0))</f>
        <v>0</v>
      </c>
      <c r="BS71" s="60">
        <f t="shared" si="74"/>
        <v>0</v>
      </c>
      <c r="BT71" s="59">
        <f t="shared" si="75"/>
        <v>0</v>
      </c>
      <c r="BU71" s="57"/>
      <c r="BV71" s="44"/>
      <c r="BY71" s="253"/>
      <c r="BZ71" s="272"/>
      <c r="CA71" s="272"/>
      <c r="CB71" s="273"/>
      <c r="CC71" s="276"/>
      <c r="CD71" s="44"/>
      <c r="CE71" s="275">
        <f t="shared" si="67"/>
        <v>0</v>
      </c>
      <c r="CF71" s="270">
        <f t="shared" si="69"/>
        <v>0</v>
      </c>
      <c r="CG71" s="270">
        <f t="shared" si="69"/>
        <v>0</v>
      </c>
      <c r="CH71" s="270">
        <f t="shared" si="68"/>
        <v>0</v>
      </c>
      <c r="CI71" s="44"/>
    </row>
    <row r="72" spans="1:87" ht="16.5" hidden="1" customHeight="1">
      <c r="A72" s="23">
        <f t="shared" si="82"/>
        <v>68</v>
      </c>
      <c r="B72" s="143"/>
      <c r="C72" s="169"/>
      <c r="D72" s="170"/>
      <c r="E72" s="156" t="str">
        <f t="shared" si="76"/>
        <v/>
      </c>
      <c r="F72" s="30" t="str">
        <f t="shared" si="77"/>
        <v/>
      </c>
      <c r="G72" s="31" t="str">
        <f t="shared" si="78"/>
        <v/>
      </c>
      <c r="H72" s="147" t="str">
        <f t="shared" si="79"/>
        <v/>
      </c>
      <c r="I72" s="150"/>
      <c r="J72" s="151"/>
      <c r="K72" s="33" t="str">
        <f t="shared" si="80"/>
        <v/>
      </c>
      <c r="L72" s="33">
        <f t="shared" si="73"/>
        <v>0</v>
      </c>
      <c r="M72" s="35" t="str">
        <f t="shared" si="81"/>
        <v/>
      </c>
      <c r="N72" s="108"/>
      <c r="O72" s="178"/>
      <c r="P72" s="179"/>
      <c r="Q72" s="106" t="s">
        <v>160</v>
      </c>
      <c r="R72" s="107" t="s">
        <v>160</v>
      </c>
      <c r="S72" s="43"/>
      <c r="T72" s="122" t="s">
        <v>160</v>
      </c>
      <c r="U72" s="122" t="s">
        <v>160</v>
      </c>
      <c r="V72" s="123" t="s">
        <v>160</v>
      </c>
      <c r="W72" s="63">
        <f t="shared" si="83"/>
        <v>0</v>
      </c>
      <c r="X72" s="53">
        <f t="shared" si="84"/>
        <v>0</v>
      </c>
      <c r="Y72" s="54" t="str">
        <f t="shared" si="85"/>
        <v/>
      </c>
      <c r="Z72" s="85">
        <f t="shared" si="86"/>
        <v>0</v>
      </c>
      <c r="AA72" s="63">
        <f t="shared" si="87"/>
        <v>0</v>
      </c>
      <c r="AB72" s="53">
        <f t="shared" si="88"/>
        <v>0</v>
      </c>
      <c r="AC72" s="54" t="str">
        <f t="shared" si="89"/>
        <v/>
      </c>
      <c r="AD72" s="85">
        <f t="shared" si="90"/>
        <v>0</v>
      </c>
      <c r="AE72" s="63">
        <f t="shared" si="91"/>
        <v>0</v>
      </c>
      <c r="AF72" s="53">
        <f t="shared" si="92"/>
        <v>0</v>
      </c>
      <c r="AG72" s="54" t="str">
        <f t="shared" si="93"/>
        <v/>
      </c>
      <c r="AH72" s="85">
        <f t="shared" si="94"/>
        <v>0</v>
      </c>
      <c r="AI72" s="63">
        <f t="shared" si="95"/>
        <v>0</v>
      </c>
      <c r="AJ72" s="53">
        <f t="shared" si="96"/>
        <v>0</v>
      </c>
      <c r="AK72" s="54" t="str">
        <f t="shared" si="97"/>
        <v/>
      </c>
      <c r="AL72" s="85">
        <f t="shared" si="98"/>
        <v>0</v>
      </c>
      <c r="AM72" s="63">
        <f t="shared" si="99"/>
        <v>0</v>
      </c>
      <c r="AN72" s="53">
        <f t="shared" si="100"/>
        <v>0</v>
      </c>
      <c r="AO72" s="54" t="str">
        <f t="shared" si="101"/>
        <v/>
      </c>
      <c r="AP72" s="85">
        <f t="shared" si="102"/>
        <v>0</v>
      </c>
      <c r="AQ72" s="63">
        <f t="shared" si="103"/>
        <v>0</v>
      </c>
      <c r="AR72" s="53">
        <f t="shared" si="104"/>
        <v>0</v>
      </c>
      <c r="AS72" s="54" t="str">
        <f t="shared" si="105"/>
        <v/>
      </c>
      <c r="AT72" s="85">
        <f t="shared" si="106"/>
        <v>0</v>
      </c>
      <c r="AU72" s="63">
        <f t="shared" si="107"/>
        <v>0</v>
      </c>
      <c r="AV72" s="53">
        <f t="shared" si="108"/>
        <v>0</v>
      </c>
      <c r="AW72" s="54" t="str">
        <f t="shared" si="109"/>
        <v/>
      </c>
      <c r="AX72" s="85">
        <f t="shared" si="110"/>
        <v>0</v>
      </c>
      <c r="AY72" s="63">
        <f t="shared" si="111"/>
        <v>0</v>
      </c>
      <c r="AZ72" s="53">
        <f t="shared" si="112"/>
        <v>0</v>
      </c>
      <c r="BA72" s="54" t="str">
        <f t="shared" si="113"/>
        <v/>
      </c>
      <c r="BB72" s="85">
        <f t="shared" si="114"/>
        <v>0</v>
      </c>
      <c r="BC72" s="63">
        <f t="shared" si="115"/>
        <v>0</v>
      </c>
      <c r="BD72" s="53">
        <f t="shared" si="116"/>
        <v>0</v>
      </c>
      <c r="BE72" s="54" t="str">
        <f t="shared" si="117"/>
        <v/>
      </c>
      <c r="BF72" s="85">
        <f t="shared" si="118"/>
        <v>0</v>
      </c>
      <c r="BG72" s="63">
        <f t="shared" si="119"/>
        <v>0</v>
      </c>
      <c r="BH72" s="53">
        <f t="shared" si="120"/>
        <v>0</v>
      </c>
      <c r="BI72" s="54" t="str">
        <f t="shared" si="121"/>
        <v/>
      </c>
      <c r="BJ72" s="85">
        <f t="shared" si="122"/>
        <v>0</v>
      </c>
      <c r="BK72" s="63">
        <f t="shared" si="123"/>
        <v>0</v>
      </c>
      <c r="BL72" s="53">
        <f t="shared" si="124"/>
        <v>0</v>
      </c>
      <c r="BM72" s="54" t="str">
        <f t="shared" si="125"/>
        <v/>
      </c>
      <c r="BN72" s="85">
        <f t="shared" si="126"/>
        <v>0</v>
      </c>
      <c r="BO72" s="63">
        <f t="shared" si="127"/>
        <v>0</v>
      </c>
      <c r="BP72" s="53">
        <f t="shared" si="128"/>
        <v>0</v>
      </c>
      <c r="BQ72" s="54" t="str">
        <f t="shared" si="129"/>
        <v/>
      </c>
      <c r="BR72" s="85">
        <f t="shared" si="130"/>
        <v>0</v>
      </c>
      <c r="BS72" s="60">
        <f t="shared" si="74"/>
        <v>0</v>
      </c>
      <c r="BT72" s="59">
        <f t="shared" si="75"/>
        <v>0</v>
      </c>
      <c r="BU72" s="57"/>
      <c r="BV72" s="44"/>
      <c r="BY72" s="253"/>
      <c r="BZ72" s="272"/>
      <c r="CA72" s="272"/>
      <c r="CB72" s="273"/>
      <c r="CC72" s="276"/>
      <c r="CD72" s="44"/>
      <c r="CE72" s="275">
        <f t="shared" si="67"/>
        <v>0</v>
      </c>
      <c r="CF72" s="270">
        <f t="shared" si="69"/>
        <v>0</v>
      </c>
      <c r="CG72" s="270">
        <f t="shared" si="69"/>
        <v>0</v>
      </c>
      <c r="CH72" s="270">
        <f t="shared" si="68"/>
        <v>0</v>
      </c>
      <c r="CI72" s="44"/>
    </row>
    <row r="73" spans="1:87" ht="16.5" hidden="1" customHeight="1">
      <c r="A73" s="23">
        <f t="shared" si="82"/>
        <v>69</v>
      </c>
      <c r="B73" s="143"/>
      <c r="C73" s="169"/>
      <c r="D73" s="170"/>
      <c r="E73" s="156" t="str">
        <f t="shared" si="76"/>
        <v/>
      </c>
      <c r="F73" s="30" t="str">
        <f t="shared" si="77"/>
        <v/>
      </c>
      <c r="G73" s="31" t="str">
        <f t="shared" si="78"/>
        <v/>
      </c>
      <c r="H73" s="147" t="str">
        <f t="shared" si="79"/>
        <v/>
      </c>
      <c r="I73" s="150"/>
      <c r="J73" s="151"/>
      <c r="K73" s="33" t="str">
        <f t="shared" si="80"/>
        <v/>
      </c>
      <c r="L73" s="33">
        <f t="shared" si="73"/>
        <v>0</v>
      </c>
      <c r="M73" s="35" t="str">
        <f t="shared" si="81"/>
        <v/>
      </c>
      <c r="N73" s="108"/>
      <c r="O73" s="178"/>
      <c r="P73" s="179"/>
      <c r="Q73" s="106" t="s">
        <v>160</v>
      </c>
      <c r="R73" s="107" t="s">
        <v>160</v>
      </c>
      <c r="S73" s="43"/>
      <c r="T73" s="122" t="s">
        <v>160</v>
      </c>
      <c r="U73" s="122" t="s">
        <v>160</v>
      </c>
      <c r="V73" s="123" t="s">
        <v>160</v>
      </c>
      <c r="W73" s="63">
        <f t="shared" si="83"/>
        <v>0</v>
      </c>
      <c r="X73" s="53">
        <f t="shared" si="84"/>
        <v>0</v>
      </c>
      <c r="Y73" s="54" t="str">
        <f t="shared" si="85"/>
        <v/>
      </c>
      <c r="Z73" s="85">
        <f t="shared" si="86"/>
        <v>0</v>
      </c>
      <c r="AA73" s="63">
        <f t="shared" si="87"/>
        <v>0</v>
      </c>
      <c r="AB73" s="53">
        <f t="shared" si="88"/>
        <v>0</v>
      </c>
      <c r="AC73" s="54" t="str">
        <f t="shared" si="89"/>
        <v/>
      </c>
      <c r="AD73" s="85">
        <f t="shared" si="90"/>
        <v>0</v>
      </c>
      <c r="AE73" s="63">
        <f t="shared" si="91"/>
        <v>0</v>
      </c>
      <c r="AF73" s="53">
        <f t="shared" si="92"/>
        <v>0</v>
      </c>
      <c r="AG73" s="54" t="str">
        <f t="shared" si="93"/>
        <v/>
      </c>
      <c r="AH73" s="85">
        <f t="shared" si="94"/>
        <v>0</v>
      </c>
      <c r="AI73" s="63">
        <f t="shared" si="95"/>
        <v>0</v>
      </c>
      <c r="AJ73" s="53">
        <f t="shared" si="96"/>
        <v>0</v>
      </c>
      <c r="AK73" s="54" t="str">
        <f t="shared" si="97"/>
        <v/>
      </c>
      <c r="AL73" s="85">
        <f t="shared" si="98"/>
        <v>0</v>
      </c>
      <c r="AM73" s="63">
        <f t="shared" si="99"/>
        <v>0</v>
      </c>
      <c r="AN73" s="53">
        <f t="shared" si="100"/>
        <v>0</v>
      </c>
      <c r="AO73" s="54" t="str">
        <f t="shared" si="101"/>
        <v/>
      </c>
      <c r="AP73" s="85">
        <f t="shared" si="102"/>
        <v>0</v>
      </c>
      <c r="AQ73" s="63">
        <f t="shared" si="103"/>
        <v>0</v>
      </c>
      <c r="AR73" s="53">
        <f t="shared" si="104"/>
        <v>0</v>
      </c>
      <c r="AS73" s="54" t="str">
        <f t="shared" si="105"/>
        <v/>
      </c>
      <c r="AT73" s="85">
        <f t="shared" si="106"/>
        <v>0</v>
      </c>
      <c r="AU73" s="63">
        <f t="shared" si="107"/>
        <v>0</v>
      </c>
      <c r="AV73" s="53">
        <f t="shared" si="108"/>
        <v>0</v>
      </c>
      <c r="AW73" s="54" t="str">
        <f t="shared" si="109"/>
        <v/>
      </c>
      <c r="AX73" s="85">
        <f t="shared" si="110"/>
        <v>0</v>
      </c>
      <c r="AY73" s="63">
        <f t="shared" si="111"/>
        <v>0</v>
      </c>
      <c r="AZ73" s="53">
        <f t="shared" si="112"/>
        <v>0</v>
      </c>
      <c r="BA73" s="54" t="str">
        <f t="shared" si="113"/>
        <v/>
      </c>
      <c r="BB73" s="85">
        <f t="shared" si="114"/>
        <v>0</v>
      </c>
      <c r="BC73" s="63">
        <f t="shared" si="115"/>
        <v>0</v>
      </c>
      <c r="BD73" s="53">
        <f t="shared" si="116"/>
        <v>0</v>
      </c>
      <c r="BE73" s="54" t="str">
        <f t="shared" si="117"/>
        <v/>
      </c>
      <c r="BF73" s="85">
        <f t="shared" si="118"/>
        <v>0</v>
      </c>
      <c r="BG73" s="63">
        <f t="shared" si="119"/>
        <v>0</v>
      </c>
      <c r="BH73" s="53">
        <f t="shared" si="120"/>
        <v>0</v>
      </c>
      <c r="BI73" s="54" t="str">
        <f t="shared" si="121"/>
        <v/>
      </c>
      <c r="BJ73" s="85">
        <f t="shared" si="122"/>
        <v>0</v>
      </c>
      <c r="BK73" s="63">
        <f t="shared" si="123"/>
        <v>0</v>
      </c>
      <c r="BL73" s="53">
        <f t="shared" si="124"/>
        <v>0</v>
      </c>
      <c r="BM73" s="54" t="str">
        <f t="shared" si="125"/>
        <v/>
      </c>
      <c r="BN73" s="85">
        <f t="shared" si="126"/>
        <v>0</v>
      </c>
      <c r="BO73" s="63">
        <f t="shared" si="127"/>
        <v>0</v>
      </c>
      <c r="BP73" s="53">
        <f t="shared" si="128"/>
        <v>0</v>
      </c>
      <c r="BQ73" s="54" t="str">
        <f t="shared" si="129"/>
        <v/>
      </c>
      <c r="BR73" s="85">
        <f t="shared" si="130"/>
        <v>0</v>
      </c>
      <c r="BS73" s="60">
        <f t="shared" si="74"/>
        <v>0</v>
      </c>
      <c r="BT73" s="59">
        <f t="shared" si="75"/>
        <v>0</v>
      </c>
      <c r="BU73" s="57"/>
      <c r="BV73" s="44"/>
      <c r="BY73" s="253"/>
      <c r="BZ73" s="272"/>
      <c r="CA73" s="272"/>
      <c r="CB73" s="273"/>
      <c r="CC73" s="276"/>
      <c r="CD73" s="44"/>
      <c r="CE73" s="275">
        <f t="shared" si="67"/>
        <v>0</v>
      </c>
      <c r="CF73" s="270">
        <f t="shared" si="69"/>
        <v>0</v>
      </c>
      <c r="CG73" s="270">
        <f t="shared" si="69"/>
        <v>0</v>
      </c>
      <c r="CH73" s="270">
        <f t="shared" si="68"/>
        <v>0</v>
      </c>
      <c r="CI73" s="44"/>
    </row>
    <row r="74" spans="1:87" ht="16.5" hidden="1" customHeight="1">
      <c r="A74" s="23">
        <f t="shared" si="82"/>
        <v>70</v>
      </c>
      <c r="B74" s="143"/>
      <c r="C74" s="169"/>
      <c r="D74" s="170"/>
      <c r="E74" s="156" t="str">
        <f t="shared" si="76"/>
        <v/>
      </c>
      <c r="F74" s="30" t="str">
        <f t="shared" si="77"/>
        <v/>
      </c>
      <c r="G74" s="31" t="str">
        <f t="shared" si="78"/>
        <v/>
      </c>
      <c r="H74" s="147" t="str">
        <f t="shared" si="79"/>
        <v/>
      </c>
      <c r="I74" s="150"/>
      <c r="J74" s="151"/>
      <c r="K74" s="33" t="str">
        <f t="shared" si="80"/>
        <v/>
      </c>
      <c r="L74" s="33">
        <f t="shared" si="73"/>
        <v>0</v>
      </c>
      <c r="M74" s="35" t="str">
        <f t="shared" si="81"/>
        <v/>
      </c>
      <c r="N74" s="108"/>
      <c r="O74" s="178"/>
      <c r="P74" s="179"/>
      <c r="Q74" s="106" t="s">
        <v>160</v>
      </c>
      <c r="R74" s="107" t="s">
        <v>160</v>
      </c>
      <c r="S74" s="43"/>
      <c r="T74" s="122" t="s">
        <v>160</v>
      </c>
      <c r="U74" s="122" t="s">
        <v>160</v>
      </c>
      <c r="V74" s="123" t="s">
        <v>160</v>
      </c>
      <c r="W74" s="63">
        <f t="shared" si="83"/>
        <v>0</v>
      </c>
      <c r="X74" s="53">
        <f t="shared" si="84"/>
        <v>0</v>
      </c>
      <c r="Y74" s="54" t="str">
        <f t="shared" si="85"/>
        <v/>
      </c>
      <c r="Z74" s="85">
        <f t="shared" si="86"/>
        <v>0</v>
      </c>
      <c r="AA74" s="63">
        <f t="shared" si="87"/>
        <v>0</v>
      </c>
      <c r="AB74" s="53">
        <f t="shared" si="88"/>
        <v>0</v>
      </c>
      <c r="AC74" s="54" t="str">
        <f t="shared" si="89"/>
        <v/>
      </c>
      <c r="AD74" s="85">
        <f t="shared" si="90"/>
        <v>0</v>
      </c>
      <c r="AE74" s="63">
        <f t="shared" si="91"/>
        <v>0</v>
      </c>
      <c r="AF74" s="53">
        <f t="shared" si="92"/>
        <v>0</v>
      </c>
      <c r="AG74" s="54" t="str">
        <f t="shared" si="93"/>
        <v/>
      </c>
      <c r="AH74" s="85">
        <f t="shared" si="94"/>
        <v>0</v>
      </c>
      <c r="AI74" s="63">
        <f t="shared" si="95"/>
        <v>0</v>
      </c>
      <c r="AJ74" s="53">
        <f t="shared" si="96"/>
        <v>0</v>
      </c>
      <c r="AK74" s="54" t="str">
        <f t="shared" si="97"/>
        <v/>
      </c>
      <c r="AL74" s="85">
        <f t="shared" si="98"/>
        <v>0</v>
      </c>
      <c r="AM74" s="63">
        <f t="shared" si="99"/>
        <v>0</v>
      </c>
      <c r="AN74" s="53">
        <f t="shared" si="100"/>
        <v>0</v>
      </c>
      <c r="AO74" s="54" t="str">
        <f t="shared" si="101"/>
        <v/>
      </c>
      <c r="AP74" s="85">
        <f t="shared" si="102"/>
        <v>0</v>
      </c>
      <c r="AQ74" s="63">
        <f t="shared" si="103"/>
        <v>0</v>
      </c>
      <c r="AR74" s="53">
        <f t="shared" si="104"/>
        <v>0</v>
      </c>
      <c r="AS74" s="54" t="str">
        <f t="shared" si="105"/>
        <v/>
      </c>
      <c r="AT74" s="85">
        <f t="shared" si="106"/>
        <v>0</v>
      </c>
      <c r="AU74" s="63">
        <f t="shared" si="107"/>
        <v>0</v>
      </c>
      <c r="AV74" s="53">
        <f t="shared" si="108"/>
        <v>0</v>
      </c>
      <c r="AW74" s="54" t="str">
        <f t="shared" si="109"/>
        <v/>
      </c>
      <c r="AX74" s="85">
        <f t="shared" si="110"/>
        <v>0</v>
      </c>
      <c r="AY74" s="63">
        <f t="shared" si="111"/>
        <v>0</v>
      </c>
      <c r="AZ74" s="53">
        <f t="shared" si="112"/>
        <v>0</v>
      </c>
      <c r="BA74" s="54" t="str">
        <f t="shared" si="113"/>
        <v/>
      </c>
      <c r="BB74" s="85">
        <f t="shared" si="114"/>
        <v>0</v>
      </c>
      <c r="BC74" s="63">
        <f t="shared" si="115"/>
        <v>0</v>
      </c>
      <c r="BD74" s="53">
        <f t="shared" si="116"/>
        <v>0</v>
      </c>
      <c r="BE74" s="54" t="str">
        <f t="shared" si="117"/>
        <v/>
      </c>
      <c r="BF74" s="85">
        <f t="shared" si="118"/>
        <v>0</v>
      </c>
      <c r="BG74" s="63">
        <f t="shared" si="119"/>
        <v>0</v>
      </c>
      <c r="BH74" s="53">
        <f t="shared" si="120"/>
        <v>0</v>
      </c>
      <c r="BI74" s="54" t="str">
        <f t="shared" si="121"/>
        <v/>
      </c>
      <c r="BJ74" s="85">
        <f t="shared" si="122"/>
        <v>0</v>
      </c>
      <c r="BK74" s="63">
        <f t="shared" si="123"/>
        <v>0</v>
      </c>
      <c r="BL74" s="53">
        <f t="shared" si="124"/>
        <v>0</v>
      </c>
      <c r="BM74" s="54" t="str">
        <f t="shared" si="125"/>
        <v/>
      </c>
      <c r="BN74" s="85">
        <f t="shared" si="126"/>
        <v>0</v>
      </c>
      <c r="BO74" s="63">
        <f t="shared" si="127"/>
        <v>0</v>
      </c>
      <c r="BP74" s="53">
        <f t="shared" si="128"/>
        <v>0</v>
      </c>
      <c r="BQ74" s="54" t="str">
        <f t="shared" si="129"/>
        <v/>
      </c>
      <c r="BR74" s="85">
        <f t="shared" si="130"/>
        <v>0</v>
      </c>
      <c r="BS74" s="60">
        <f t="shared" si="74"/>
        <v>0</v>
      </c>
      <c r="BT74" s="59">
        <f t="shared" si="75"/>
        <v>0</v>
      </c>
      <c r="BU74" s="57"/>
      <c r="BV74" s="44"/>
      <c r="BY74" s="253"/>
      <c r="BZ74" s="272"/>
      <c r="CA74" s="272"/>
      <c r="CB74" s="273"/>
      <c r="CC74" s="276"/>
      <c r="CD74" s="44"/>
      <c r="CE74" s="275">
        <f t="shared" si="67"/>
        <v>0</v>
      </c>
      <c r="CF74" s="270">
        <f t="shared" si="69"/>
        <v>0</v>
      </c>
      <c r="CG74" s="270">
        <f t="shared" si="69"/>
        <v>0</v>
      </c>
      <c r="CH74" s="270">
        <f t="shared" si="68"/>
        <v>0</v>
      </c>
      <c r="CI74" s="44"/>
    </row>
    <row r="75" spans="1:87" ht="16.5" hidden="1" customHeight="1">
      <c r="A75" s="23">
        <f t="shared" si="82"/>
        <v>71</v>
      </c>
      <c r="B75" s="143"/>
      <c r="C75" s="169"/>
      <c r="D75" s="170"/>
      <c r="E75" s="156" t="str">
        <f t="shared" si="76"/>
        <v/>
      </c>
      <c r="F75" s="30" t="str">
        <f t="shared" si="77"/>
        <v/>
      </c>
      <c r="G75" s="31" t="str">
        <f t="shared" si="78"/>
        <v/>
      </c>
      <c r="H75" s="147" t="str">
        <f t="shared" si="79"/>
        <v/>
      </c>
      <c r="I75" s="150"/>
      <c r="J75" s="151"/>
      <c r="K75" s="33" t="str">
        <f t="shared" si="80"/>
        <v/>
      </c>
      <c r="L75" s="33">
        <f t="shared" si="73"/>
        <v>0</v>
      </c>
      <c r="M75" s="35" t="str">
        <f t="shared" si="81"/>
        <v/>
      </c>
      <c r="N75" s="108"/>
      <c r="O75" s="178"/>
      <c r="P75" s="179"/>
      <c r="Q75" s="106" t="s">
        <v>160</v>
      </c>
      <c r="R75" s="107" t="s">
        <v>160</v>
      </c>
      <c r="S75" s="43"/>
      <c r="T75" s="122" t="s">
        <v>160</v>
      </c>
      <c r="U75" s="122" t="s">
        <v>160</v>
      </c>
      <c r="V75" s="123" t="s">
        <v>160</v>
      </c>
      <c r="W75" s="63">
        <f t="shared" si="83"/>
        <v>0</v>
      </c>
      <c r="X75" s="53">
        <f t="shared" si="84"/>
        <v>0</v>
      </c>
      <c r="Y75" s="54" t="str">
        <f t="shared" si="85"/>
        <v/>
      </c>
      <c r="Z75" s="85">
        <f t="shared" si="86"/>
        <v>0</v>
      </c>
      <c r="AA75" s="63">
        <f t="shared" si="87"/>
        <v>0</v>
      </c>
      <c r="AB75" s="53">
        <f t="shared" si="88"/>
        <v>0</v>
      </c>
      <c r="AC75" s="54" t="str">
        <f t="shared" si="89"/>
        <v/>
      </c>
      <c r="AD75" s="85">
        <f t="shared" si="90"/>
        <v>0</v>
      </c>
      <c r="AE75" s="63">
        <f t="shared" si="91"/>
        <v>0</v>
      </c>
      <c r="AF75" s="53">
        <f t="shared" si="92"/>
        <v>0</v>
      </c>
      <c r="AG75" s="54" t="str">
        <f t="shared" si="93"/>
        <v/>
      </c>
      <c r="AH75" s="85">
        <f t="shared" si="94"/>
        <v>0</v>
      </c>
      <c r="AI75" s="63">
        <f t="shared" si="95"/>
        <v>0</v>
      </c>
      <c r="AJ75" s="53">
        <f t="shared" si="96"/>
        <v>0</v>
      </c>
      <c r="AK75" s="54" t="str">
        <f t="shared" si="97"/>
        <v/>
      </c>
      <c r="AL75" s="85">
        <f t="shared" si="98"/>
        <v>0</v>
      </c>
      <c r="AM75" s="63">
        <f t="shared" si="99"/>
        <v>0</v>
      </c>
      <c r="AN75" s="53">
        <f t="shared" si="100"/>
        <v>0</v>
      </c>
      <c r="AO75" s="54" t="str">
        <f t="shared" si="101"/>
        <v/>
      </c>
      <c r="AP75" s="85">
        <f t="shared" si="102"/>
        <v>0</v>
      </c>
      <c r="AQ75" s="63">
        <f t="shared" si="103"/>
        <v>0</v>
      </c>
      <c r="AR75" s="53">
        <f t="shared" si="104"/>
        <v>0</v>
      </c>
      <c r="AS75" s="54" t="str">
        <f t="shared" si="105"/>
        <v/>
      </c>
      <c r="AT75" s="85">
        <f t="shared" si="106"/>
        <v>0</v>
      </c>
      <c r="AU75" s="63">
        <f t="shared" si="107"/>
        <v>0</v>
      </c>
      <c r="AV75" s="53">
        <f t="shared" si="108"/>
        <v>0</v>
      </c>
      <c r="AW75" s="54" t="str">
        <f t="shared" si="109"/>
        <v/>
      </c>
      <c r="AX75" s="85">
        <f t="shared" si="110"/>
        <v>0</v>
      </c>
      <c r="AY75" s="63">
        <f t="shared" si="111"/>
        <v>0</v>
      </c>
      <c r="AZ75" s="53">
        <f t="shared" si="112"/>
        <v>0</v>
      </c>
      <c r="BA75" s="54" t="str">
        <f t="shared" si="113"/>
        <v/>
      </c>
      <c r="BB75" s="85">
        <f t="shared" si="114"/>
        <v>0</v>
      </c>
      <c r="BC75" s="63">
        <f t="shared" si="115"/>
        <v>0</v>
      </c>
      <c r="BD75" s="53">
        <f t="shared" si="116"/>
        <v>0</v>
      </c>
      <c r="BE75" s="54" t="str">
        <f t="shared" si="117"/>
        <v/>
      </c>
      <c r="BF75" s="85">
        <f t="shared" si="118"/>
        <v>0</v>
      </c>
      <c r="BG75" s="63">
        <f t="shared" si="119"/>
        <v>0</v>
      </c>
      <c r="BH75" s="53">
        <f t="shared" si="120"/>
        <v>0</v>
      </c>
      <c r="BI75" s="54" t="str">
        <f t="shared" si="121"/>
        <v/>
      </c>
      <c r="BJ75" s="85">
        <f t="shared" si="122"/>
        <v>0</v>
      </c>
      <c r="BK75" s="63">
        <f t="shared" si="123"/>
        <v>0</v>
      </c>
      <c r="BL75" s="53">
        <f t="shared" si="124"/>
        <v>0</v>
      </c>
      <c r="BM75" s="54" t="str">
        <f t="shared" si="125"/>
        <v/>
      </c>
      <c r="BN75" s="85">
        <f t="shared" si="126"/>
        <v>0</v>
      </c>
      <c r="BO75" s="63">
        <f t="shared" si="127"/>
        <v>0</v>
      </c>
      <c r="BP75" s="53">
        <f t="shared" si="128"/>
        <v>0</v>
      </c>
      <c r="BQ75" s="54" t="str">
        <f t="shared" si="129"/>
        <v/>
      </c>
      <c r="BR75" s="85">
        <f t="shared" si="130"/>
        <v>0</v>
      </c>
      <c r="BS75" s="60">
        <f t="shared" si="74"/>
        <v>0</v>
      </c>
      <c r="BT75" s="59">
        <f t="shared" si="75"/>
        <v>0</v>
      </c>
      <c r="BU75" s="57"/>
      <c r="BV75" s="44"/>
      <c r="BY75" s="253"/>
      <c r="BZ75" s="272"/>
      <c r="CA75" s="272"/>
      <c r="CB75" s="273"/>
      <c r="CC75" s="276"/>
      <c r="CD75" s="44"/>
      <c r="CE75" s="275">
        <f t="shared" si="67"/>
        <v>0</v>
      </c>
      <c r="CF75" s="270">
        <f t="shared" si="69"/>
        <v>0</v>
      </c>
      <c r="CG75" s="270">
        <f t="shared" si="69"/>
        <v>0</v>
      </c>
      <c r="CH75" s="270">
        <f t="shared" si="68"/>
        <v>0</v>
      </c>
      <c r="CI75" s="44"/>
    </row>
    <row r="76" spans="1:87" ht="16.5" hidden="1" customHeight="1">
      <c r="A76" s="23">
        <f t="shared" si="82"/>
        <v>72</v>
      </c>
      <c r="B76" s="143"/>
      <c r="C76" s="171"/>
      <c r="D76" s="170"/>
      <c r="E76" s="156" t="str">
        <f t="shared" si="76"/>
        <v/>
      </c>
      <c r="F76" s="30" t="str">
        <f t="shared" si="77"/>
        <v/>
      </c>
      <c r="G76" s="31" t="str">
        <f t="shared" si="78"/>
        <v/>
      </c>
      <c r="H76" s="147" t="str">
        <f t="shared" si="79"/>
        <v/>
      </c>
      <c r="I76" s="152"/>
      <c r="J76" s="153"/>
      <c r="K76" s="33" t="str">
        <f t="shared" si="80"/>
        <v/>
      </c>
      <c r="L76" s="33">
        <f t="shared" si="73"/>
        <v>0</v>
      </c>
      <c r="M76" s="35" t="str">
        <f t="shared" si="81"/>
        <v/>
      </c>
      <c r="N76" s="108"/>
      <c r="O76" s="178"/>
      <c r="P76" s="179"/>
      <c r="Q76" s="106" t="s">
        <v>160</v>
      </c>
      <c r="R76" s="107" t="s">
        <v>160</v>
      </c>
      <c r="S76" s="43"/>
      <c r="T76" s="122" t="s">
        <v>160</v>
      </c>
      <c r="U76" s="122" t="s">
        <v>160</v>
      </c>
      <c r="V76" s="123" t="s">
        <v>160</v>
      </c>
      <c r="W76" s="63">
        <f t="shared" si="83"/>
        <v>0</v>
      </c>
      <c r="X76" s="53">
        <f t="shared" si="84"/>
        <v>0</v>
      </c>
      <c r="Y76" s="54" t="str">
        <f t="shared" si="85"/>
        <v/>
      </c>
      <c r="Z76" s="85">
        <f t="shared" si="86"/>
        <v>0</v>
      </c>
      <c r="AA76" s="63">
        <f t="shared" si="87"/>
        <v>0</v>
      </c>
      <c r="AB76" s="53">
        <f t="shared" si="88"/>
        <v>0</v>
      </c>
      <c r="AC76" s="54" t="str">
        <f t="shared" si="89"/>
        <v/>
      </c>
      <c r="AD76" s="85">
        <f t="shared" si="90"/>
        <v>0</v>
      </c>
      <c r="AE76" s="63">
        <f t="shared" si="91"/>
        <v>0</v>
      </c>
      <c r="AF76" s="53">
        <f t="shared" si="92"/>
        <v>0</v>
      </c>
      <c r="AG76" s="54" t="str">
        <f t="shared" si="93"/>
        <v/>
      </c>
      <c r="AH76" s="85">
        <f t="shared" si="94"/>
        <v>0</v>
      </c>
      <c r="AI76" s="63">
        <f t="shared" si="95"/>
        <v>0</v>
      </c>
      <c r="AJ76" s="53">
        <f t="shared" si="96"/>
        <v>0</v>
      </c>
      <c r="AK76" s="54" t="str">
        <f t="shared" si="97"/>
        <v/>
      </c>
      <c r="AL76" s="85">
        <f t="shared" si="98"/>
        <v>0</v>
      </c>
      <c r="AM76" s="63">
        <f t="shared" si="99"/>
        <v>0</v>
      </c>
      <c r="AN76" s="53">
        <f t="shared" si="100"/>
        <v>0</v>
      </c>
      <c r="AO76" s="54" t="str">
        <f t="shared" si="101"/>
        <v/>
      </c>
      <c r="AP76" s="85">
        <f t="shared" si="102"/>
        <v>0</v>
      </c>
      <c r="AQ76" s="63">
        <f t="shared" si="103"/>
        <v>0</v>
      </c>
      <c r="AR76" s="53">
        <f t="shared" si="104"/>
        <v>0</v>
      </c>
      <c r="AS76" s="54" t="str">
        <f t="shared" si="105"/>
        <v/>
      </c>
      <c r="AT76" s="85">
        <f t="shared" si="106"/>
        <v>0</v>
      </c>
      <c r="AU76" s="63">
        <f t="shared" si="107"/>
        <v>0</v>
      </c>
      <c r="AV76" s="53">
        <f t="shared" si="108"/>
        <v>0</v>
      </c>
      <c r="AW76" s="54" t="str">
        <f t="shared" si="109"/>
        <v/>
      </c>
      <c r="AX76" s="85">
        <f t="shared" si="110"/>
        <v>0</v>
      </c>
      <c r="AY76" s="63">
        <f t="shared" si="111"/>
        <v>0</v>
      </c>
      <c r="AZ76" s="53">
        <f t="shared" si="112"/>
        <v>0</v>
      </c>
      <c r="BA76" s="54" t="str">
        <f t="shared" si="113"/>
        <v/>
      </c>
      <c r="BB76" s="85">
        <f t="shared" si="114"/>
        <v>0</v>
      </c>
      <c r="BC76" s="63">
        <f t="shared" si="115"/>
        <v>0</v>
      </c>
      <c r="BD76" s="53">
        <f t="shared" si="116"/>
        <v>0</v>
      </c>
      <c r="BE76" s="54" t="str">
        <f t="shared" si="117"/>
        <v/>
      </c>
      <c r="BF76" s="85">
        <f t="shared" si="118"/>
        <v>0</v>
      </c>
      <c r="BG76" s="63">
        <f t="shared" si="119"/>
        <v>0</v>
      </c>
      <c r="BH76" s="53">
        <f t="shared" si="120"/>
        <v>0</v>
      </c>
      <c r="BI76" s="54" t="str">
        <f t="shared" si="121"/>
        <v/>
      </c>
      <c r="BJ76" s="85">
        <f t="shared" si="122"/>
        <v>0</v>
      </c>
      <c r="BK76" s="63">
        <f t="shared" si="123"/>
        <v>0</v>
      </c>
      <c r="BL76" s="53">
        <f t="shared" si="124"/>
        <v>0</v>
      </c>
      <c r="BM76" s="54" t="str">
        <f t="shared" si="125"/>
        <v/>
      </c>
      <c r="BN76" s="85">
        <f t="shared" si="126"/>
        <v>0</v>
      </c>
      <c r="BO76" s="63">
        <f t="shared" si="127"/>
        <v>0</v>
      </c>
      <c r="BP76" s="53">
        <f t="shared" si="128"/>
        <v>0</v>
      </c>
      <c r="BQ76" s="54" t="str">
        <f t="shared" si="129"/>
        <v/>
      </c>
      <c r="BR76" s="85">
        <f t="shared" si="130"/>
        <v>0</v>
      </c>
      <c r="BS76" s="60">
        <f t="shared" si="74"/>
        <v>0</v>
      </c>
      <c r="BT76" s="59">
        <f t="shared" si="75"/>
        <v>0</v>
      </c>
      <c r="BU76" s="57"/>
      <c r="BV76" s="44"/>
      <c r="BY76" s="253"/>
      <c r="BZ76" s="272"/>
      <c r="CA76" s="272"/>
      <c r="CB76" s="273"/>
      <c r="CC76" s="276"/>
      <c r="CD76" s="44"/>
      <c r="CE76" s="275">
        <f t="shared" si="67"/>
        <v>0</v>
      </c>
      <c r="CF76" s="270">
        <f t="shared" si="69"/>
        <v>0</v>
      </c>
      <c r="CG76" s="270">
        <f t="shared" si="69"/>
        <v>0</v>
      </c>
      <c r="CH76" s="270">
        <f t="shared" si="68"/>
        <v>0</v>
      </c>
      <c r="CI76" s="44"/>
    </row>
    <row r="77" spans="1:87" ht="16.5" hidden="1" customHeight="1">
      <c r="A77" s="23">
        <f t="shared" si="82"/>
        <v>73</v>
      </c>
      <c r="B77" s="143"/>
      <c r="C77" s="169"/>
      <c r="D77" s="170"/>
      <c r="E77" s="156" t="str">
        <f t="shared" si="76"/>
        <v/>
      </c>
      <c r="F77" s="30" t="str">
        <f t="shared" si="77"/>
        <v/>
      </c>
      <c r="G77" s="31" t="str">
        <f t="shared" si="78"/>
        <v/>
      </c>
      <c r="H77" s="147" t="str">
        <f t="shared" si="79"/>
        <v/>
      </c>
      <c r="I77" s="150"/>
      <c r="J77" s="151"/>
      <c r="K77" s="33" t="str">
        <f t="shared" si="80"/>
        <v/>
      </c>
      <c r="L77" s="33">
        <f t="shared" si="73"/>
        <v>0</v>
      </c>
      <c r="M77" s="35" t="str">
        <f t="shared" si="81"/>
        <v/>
      </c>
      <c r="N77" s="108"/>
      <c r="O77" s="178"/>
      <c r="P77" s="179"/>
      <c r="Q77" s="106" t="s">
        <v>160</v>
      </c>
      <c r="R77" s="107" t="s">
        <v>160</v>
      </c>
      <c r="S77" s="43"/>
      <c r="T77" s="122" t="s">
        <v>160</v>
      </c>
      <c r="U77" s="122" t="s">
        <v>160</v>
      </c>
      <c r="V77" s="123" t="s">
        <v>160</v>
      </c>
      <c r="W77" s="63">
        <f t="shared" si="83"/>
        <v>0</v>
      </c>
      <c r="X77" s="53">
        <f t="shared" si="84"/>
        <v>0</v>
      </c>
      <c r="Y77" s="54" t="str">
        <f t="shared" si="85"/>
        <v/>
      </c>
      <c r="Z77" s="85">
        <f t="shared" si="86"/>
        <v>0</v>
      </c>
      <c r="AA77" s="63">
        <f t="shared" si="87"/>
        <v>0</v>
      </c>
      <c r="AB77" s="53">
        <f t="shared" si="88"/>
        <v>0</v>
      </c>
      <c r="AC77" s="54" t="str">
        <f t="shared" si="89"/>
        <v/>
      </c>
      <c r="AD77" s="85">
        <f t="shared" si="90"/>
        <v>0</v>
      </c>
      <c r="AE77" s="63">
        <f t="shared" si="91"/>
        <v>0</v>
      </c>
      <c r="AF77" s="53">
        <f t="shared" si="92"/>
        <v>0</v>
      </c>
      <c r="AG77" s="54" t="str">
        <f t="shared" si="93"/>
        <v/>
      </c>
      <c r="AH77" s="85">
        <f t="shared" si="94"/>
        <v>0</v>
      </c>
      <c r="AI77" s="63">
        <f t="shared" si="95"/>
        <v>0</v>
      </c>
      <c r="AJ77" s="53">
        <f t="shared" si="96"/>
        <v>0</v>
      </c>
      <c r="AK77" s="54" t="str">
        <f t="shared" si="97"/>
        <v/>
      </c>
      <c r="AL77" s="85">
        <f t="shared" si="98"/>
        <v>0</v>
      </c>
      <c r="AM77" s="63">
        <f t="shared" si="99"/>
        <v>0</v>
      </c>
      <c r="AN77" s="53">
        <f t="shared" si="100"/>
        <v>0</v>
      </c>
      <c r="AO77" s="54" t="str">
        <f t="shared" si="101"/>
        <v/>
      </c>
      <c r="AP77" s="85">
        <f t="shared" si="102"/>
        <v>0</v>
      </c>
      <c r="AQ77" s="63">
        <f t="shared" si="103"/>
        <v>0</v>
      </c>
      <c r="AR77" s="53">
        <f t="shared" si="104"/>
        <v>0</v>
      </c>
      <c r="AS77" s="54" t="str">
        <f t="shared" si="105"/>
        <v/>
      </c>
      <c r="AT77" s="85">
        <f t="shared" si="106"/>
        <v>0</v>
      </c>
      <c r="AU77" s="63">
        <f t="shared" si="107"/>
        <v>0</v>
      </c>
      <c r="AV77" s="53">
        <f t="shared" si="108"/>
        <v>0</v>
      </c>
      <c r="AW77" s="54" t="str">
        <f t="shared" si="109"/>
        <v/>
      </c>
      <c r="AX77" s="85">
        <f t="shared" si="110"/>
        <v>0</v>
      </c>
      <c r="AY77" s="63">
        <f t="shared" si="111"/>
        <v>0</v>
      </c>
      <c r="AZ77" s="53">
        <f t="shared" si="112"/>
        <v>0</v>
      </c>
      <c r="BA77" s="54" t="str">
        <f t="shared" si="113"/>
        <v/>
      </c>
      <c r="BB77" s="85">
        <f t="shared" si="114"/>
        <v>0</v>
      </c>
      <c r="BC77" s="63">
        <f t="shared" si="115"/>
        <v>0</v>
      </c>
      <c r="BD77" s="53">
        <f t="shared" si="116"/>
        <v>0</v>
      </c>
      <c r="BE77" s="54" t="str">
        <f t="shared" si="117"/>
        <v/>
      </c>
      <c r="BF77" s="85">
        <f t="shared" si="118"/>
        <v>0</v>
      </c>
      <c r="BG77" s="63">
        <f t="shared" si="119"/>
        <v>0</v>
      </c>
      <c r="BH77" s="53">
        <f t="shared" si="120"/>
        <v>0</v>
      </c>
      <c r="BI77" s="54" t="str">
        <f t="shared" si="121"/>
        <v/>
      </c>
      <c r="BJ77" s="85">
        <f t="shared" si="122"/>
        <v>0</v>
      </c>
      <c r="BK77" s="63">
        <f t="shared" si="123"/>
        <v>0</v>
      </c>
      <c r="BL77" s="53">
        <f t="shared" si="124"/>
        <v>0</v>
      </c>
      <c r="BM77" s="54" t="str">
        <f t="shared" si="125"/>
        <v/>
      </c>
      <c r="BN77" s="85">
        <f t="shared" si="126"/>
        <v>0</v>
      </c>
      <c r="BO77" s="63">
        <f t="shared" si="127"/>
        <v>0</v>
      </c>
      <c r="BP77" s="53">
        <f t="shared" si="128"/>
        <v>0</v>
      </c>
      <c r="BQ77" s="54" t="str">
        <f t="shared" si="129"/>
        <v/>
      </c>
      <c r="BR77" s="85">
        <f t="shared" si="130"/>
        <v>0</v>
      </c>
      <c r="BS77" s="60">
        <f t="shared" si="74"/>
        <v>0</v>
      </c>
      <c r="BT77" s="59">
        <f t="shared" si="75"/>
        <v>0</v>
      </c>
      <c r="BU77" s="57"/>
      <c r="BV77" s="44"/>
      <c r="BY77" s="253"/>
      <c r="BZ77" s="272"/>
      <c r="CA77" s="272"/>
      <c r="CB77" s="273"/>
      <c r="CC77" s="276"/>
      <c r="CD77" s="44"/>
      <c r="CE77" s="275">
        <f t="shared" si="67"/>
        <v>0</v>
      </c>
      <c r="CF77" s="270">
        <f t="shared" si="69"/>
        <v>0</v>
      </c>
      <c r="CG77" s="270">
        <f t="shared" si="69"/>
        <v>0</v>
      </c>
      <c r="CH77" s="270">
        <f t="shared" si="68"/>
        <v>0</v>
      </c>
      <c r="CI77" s="44"/>
    </row>
    <row r="78" spans="1:87" ht="16.5" hidden="1" customHeight="1" thickBot="1">
      <c r="A78" s="23">
        <f t="shared" si="82"/>
        <v>74</v>
      </c>
      <c r="B78" s="143"/>
      <c r="C78" s="169"/>
      <c r="D78" s="170"/>
      <c r="E78" s="156" t="str">
        <f t="shared" si="76"/>
        <v/>
      </c>
      <c r="F78" s="30" t="str">
        <f t="shared" si="77"/>
        <v/>
      </c>
      <c r="G78" s="31" t="str">
        <f t="shared" si="78"/>
        <v/>
      </c>
      <c r="H78" s="147" t="str">
        <f t="shared" si="79"/>
        <v/>
      </c>
      <c r="I78" s="150"/>
      <c r="J78" s="151"/>
      <c r="K78" s="33" t="str">
        <f t="shared" si="80"/>
        <v/>
      </c>
      <c r="L78" s="33">
        <f t="shared" si="73"/>
        <v>0</v>
      </c>
      <c r="M78" s="35" t="str">
        <f t="shared" si="81"/>
        <v/>
      </c>
      <c r="N78" s="108"/>
      <c r="O78" s="180"/>
      <c r="P78" s="181"/>
      <c r="Q78" s="106" t="s">
        <v>160</v>
      </c>
      <c r="R78" s="107" t="s">
        <v>160</v>
      </c>
      <c r="S78" s="43"/>
      <c r="T78" s="122" t="s">
        <v>160</v>
      </c>
      <c r="U78" s="122" t="s">
        <v>160</v>
      </c>
      <c r="V78" s="123" t="s">
        <v>160</v>
      </c>
      <c r="W78" s="63">
        <f t="shared" si="83"/>
        <v>0</v>
      </c>
      <c r="X78" s="53">
        <f t="shared" si="84"/>
        <v>0</v>
      </c>
      <c r="Y78" s="54" t="str">
        <f t="shared" si="85"/>
        <v/>
      </c>
      <c r="Z78" s="85">
        <f t="shared" si="86"/>
        <v>0</v>
      </c>
      <c r="AA78" s="63">
        <f t="shared" si="87"/>
        <v>0</v>
      </c>
      <c r="AB78" s="53">
        <f t="shared" si="88"/>
        <v>0</v>
      </c>
      <c r="AC78" s="54" t="str">
        <f t="shared" si="89"/>
        <v/>
      </c>
      <c r="AD78" s="85">
        <f t="shared" si="90"/>
        <v>0</v>
      </c>
      <c r="AE78" s="63">
        <f t="shared" si="91"/>
        <v>0</v>
      </c>
      <c r="AF78" s="53">
        <f t="shared" si="92"/>
        <v>0</v>
      </c>
      <c r="AG78" s="54" t="str">
        <f t="shared" si="93"/>
        <v/>
      </c>
      <c r="AH78" s="85">
        <f t="shared" si="94"/>
        <v>0</v>
      </c>
      <c r="AI78" s="63">
        <f t="shared" si="95"/>
        <v>0</v>
      </c>
      <c r="AJ78" s="53">
        <f t="shared" si="96"/>
        <v>0</v>
      </c>
      <c r="AK78" s="54" t="str">
        <f t="shared" si="97"/>
        <v/>
      </c>
      <c r="AL78" s="85">
        <f t="shared" si="98"/>
        <v>0</v>
      </c>
      <c r="AM78" s="63">
        <f t="shared" si="99"/>
        <v>0</v>
      </c>
      <c r="AN78" s="53">
        <f t="shared" si="100"/>
        <v>0</v>
      </c>
      <c r="AO78" s="54" t="str">
        <f t="shared" si="101"/>
        <v/>
      </c>
      <c r="AP78" s="85">
        <f t="shared" si="102"/>
        <v>0</v>
      </c>
      <c r="AQ78" s="63">
        <f t="shared" si="103"/>
        <v>0</v>
      </c>
      <c r="AR78" s="53">
        <f t="shared" si="104"/>
        <v>0</v>
      </c>
      <c r="AS78" s="54" t="str">
        <f t="shared" si="105"/>
        <v/>
      </c>
      <c r="AT78" s="85">
        <f t="shared" si="106"/>
        <v>0</v>
      </c>
      <c r="AU78" s="63">
        <f t="shared" si="107"/>
        <v>0</v>
      </c>
      <c r="AV78" s="53">
        <f t="shared" si="108"/>
        <v>0</v>
      </c>
      <c r="AW78" s="54" t="str">
        <f t="shared" si="109"/>
        <v/>
      </c>
      <c r="AX78" s="85">
        <f t="shared" si="110"/>
        <v>0</v>
      </c>
      <c r="AY78" s="63">
        <f t="shared" si="111"/>
        <v>0</v>
      </c>
      <c r="AZ78" s="53">
        <f t="shared" si="112"/>
        <v>0</v>
      </c>
      <c r="BA78" s="54" t="str">
        <f t="shared" si="113"/>
        <v/>
      </c>
      <c r="BB78" s="85">
        <f t="shared" si="114"/>
        <v>0</v>
      </c>
      <c r="BC78" s="63">
        <f t="shared" si="115"/>
        <v>0</v>
      </c>
      <c r="BD78" s="53">
        <f t="shared" si="116"/>
        <v>0</v>
      </c>
      <c r="BE78" s="54" t="str">
        <f t="shared" si="117"/>
        <v/>
      </c>
      <c r="BF78" s="85">
        <f t="shared" si="118"/>
        <v>0</v>
      </c>
      <c r="BG78" s="63">
        <f t="shared" si="119"/>
        <v>0</v>
      </c>
      <c r="BH78" s="53">
        <f t="shared" si="120"/>
        <v>0</v>
      </c>
      <c r="BI78" s="54" t="str">
        <f t="shared" si="121"/>
        <v/>
      </c>
      <c r="BJ78" s="85">
        <f t="shared" si="122"/>
        <v>0</v>
      </c>
      <c r="BK78" s="63">
        <f t="shared" si="123"/>
        <v>0</v>
      </c>
      <c r="BL78" s="53">
        <f t="shared" si="124"/>
        <v>0</v>
      </c>
      <c r="BM78" s="54" t="str">
        <f t="shared" si="125"/>
        <v/>
      </c>
      <c r="BN78" s="85">
        <f t="shared" si="126"/>
        <v>0</v>
      </c>
      <c r="BO78" s="63">
        <f t="shared" si="127"/>
        <v>0</v>
      </c>
      <c r="BP78" s="53">
        <f t="shared" si="128"/>
        <v>0</v>
      </c>
      <c r="BQ78" s="54" t="str">
        <f t="shared" si="129"/>
        <v/>
      </c>
      <c r="BR78" s="85">
        <f t="shared" si="130"/>
        <v>0</v>
      </c>
      <c r="BS78" s="60">
        <f t="shared" si="74"/>
        <v>0</v>
      </c>
      <c r="BT78" s="59">
        <f t="shared" si="75"/>
        <v>0</v>
      </c>
      <c r="BU78" s="57"/>
      <c r="BV78" s="44"/>
      <c r="BY78" s="253"/>
      <c r="BZ78" s="272"/>
      <c r="CA78" s="272"/>
      <c r="CB78" s="273"/>
      <c r="CC78" s="276"/>
      <c r="CD78" s="44"/>
      <c r="CE78" s="275">
        <f t="shared" si="67"/>
        <v>0</v>
      </c>
      <c r="CF78" s="270">
        <f t="shared" si="69"/>
        <v>0</v>
      </c>
      <c r="CG78" s="270">
        <f t="shared" si="69"/>
        <v>0</v>
      </c>
      <c r="CH78" s="270">
        <f t="shared" si="68"/>
        <v>0</v>
      </c>
      <c r="CI78" s="44"/>
    </row>
    <row r="79" spans="1:87" ht="16.5" hidden="1" customHeight="1">
      <c r="A79" s="23">
        <f t="shared" si="82"/>
        <v>75</v>
      </c>
      <c r="B79" s="143"/>
      <c r="C79" s="169"/>
      <c r="D79" s="170"/>
      <c r="E79" s="156" t="str">
        <f t="shared" si="76"/>
        <v/>
      </c>
      <c r="F79" s="30" t="str">
        <f t="shared" si="77"/>
        <v/>
      </c>
      <c r="G79" s="31" t="str">
        <f t="shared" si="78"/>
        <v/>
      </c>
      <c r="H79" s="147" t="str">
        <f t="shared" si="79"/>
        <v/>
      </c>
      <c r="I79" s="150"/>
      <c r="J79" s="151"/>
      <c r="K79" s="33" t="str">
        <f t="shared" si="80"/>
        <v/>
      </c>
      <c r="L79" s="33">
        <f t="shared" ref="L79:L104" si="131">IF(P79="",0,DATEDIF(O79,P79+1,"Y")&amp;"년 "&amp;DATEDIF(O79,P79+1,"YM")&amp;"월 "&amp;IF(OR(AND(TEXT(O79,"dd")="01",TEXT(EOMONTH(P79,0),"dd")=TEXT(P79,"dd")),TEXT(TEXT(P79,"dd")+1,"dd")=TEXT(O79,"dd")),"",DATEDIF(O79,P79,"MD")+1&amp;"일"))</f>
        <v>0</v>
      </c>
      <c r="M79" s="35" t="str">
        <f t="shared" si="81"/>
        <v/>
      </c>
      <c r="N79" s="108"/>
      <c r="O79" s="178"/>
      <c r="P79" s="179"/>
      <c r="Q79" s="106" t="s">
        <v>160</v>
      </c>
      <c r="R79" s="107" t="s">
        <v>160</v>
      </c>
      <c r="S79" s="43"/>
      <c r="T79" s="122" t="s">
        <v>160</v>
      </c>
      <c r="U79" s="122" t="s">
        <v>160</v>
      </c>
      <c r="V79" s="123" t="s">
        <v>160</v>
      </c>
      <c r="W79" s="63">
        <f t="shared" si="83"/>
        <v>0</v>
      </c>
      <c r="X79" s="53">
        <f t="shared" si="84"/>
        <v>0</v>
      </c>
      <c r="Y79" s="54" t="str">
        <f t="shared" si="85"/>
        <v/>
      </c>
      <c r="Z79" s="85">
        <f t="shared" si="86"/>
        <v>0</v>
      </c>
      <c r="AA79" s="63">
        <f t="shared" si="87"/>
        <v>0</v>
      </c>
      <c r="AB79" s="53">
        <f t="shared" si="88"/>
        <v>0</v>
      </c>
      <c r="AC79" s="54" t="str">
        <f t="shared" si="89"/>
        <v/>
      </c>
      <c r="AD79" s="85">
        <f t="shared" si="90"/>
        <v>0</v>
      </c>
      <c r="AE79" s="63">
        <f t="shared" si="91"/>
        <v>0</v>
      </c>
      <c r="AF79" s="53">
        <f t="shared" si="92"/>
        <v>0</v>
      </c>
      <c r="AG79" s="54" t="str">
        <f t="shared" si="93"/>
        <v/>
      </c>
      <c r="AH79" s="85">
        <f t="shared" si="94"/>
        <v>0</v>
      </c>
      <c r="AI79" s="63">
        <f t="shared" si="95"/>
        <v>0</v>
      </c>
      <c r="AJ79" s="53">
        <f t="shared" si="96"/>
        <v>0</v>
      </c>
      <c r="AK79" s="54" t="str">
        <f t="shared" si="97"/>
        <v/>
      </c>
      <c r="AL79" s="85">
        <f t="shared" si="98"/>
        <v>0</v>
      </c>
      <c r="AM79" s="63">
        <f t="shared" si="99"/>
        <v>0</v>
      </c>
      <c r="AN79" s="53">
        <f t="shared" si="100"/>
        <v>0</v>
      </c>
      <c r="AO79" s="54" t="str">
        <f t="shared" si="101"/>
        <v/>
      </c>
      <c r="AP79" s="85">
        <f t="shared" si="102"/>
        <v>0</v>
      </c>
      <c r="AQ79" s="63">
        <f t="shared" si="103"/>
        <v>0</v>
      </c>
      <c r="AR79" s="53">
        <f t="shared" si="104"/>
        <v>0</v>
      </c>
      <c r="AS79" s="54" t="str">
        <f t="shared" si="105"/>
        <v/>
      </c>
      <c r="AT79" s="85">
        <f t="shared" si="106"/>
        <v>0</v>
      </c>
      <c r="AU79" s="63">
        <f t="shared" si="107"/>
        <v>0</v>
      </c>
      <c r="AV79" s="53">
        <f t="shared" si="108"/>
        <v>0</v>
      </c>
      <c r="AW79" s="54" t="str">
        <f t="shared" si="109"/>
        <v/>
      </c>
      <c r="AX79" s="85">
        <f t="shared" si="110"/>
        <v>0</v>
      </c>
      <c r="AY79" s="63">
        <f t="shared" si="111"/>
        <v>0</v>
      </c>
      <c r="AZ79" s="53">
        <f t="shared" si="112"/>
        <v>0</v>
      </c>
      <c r="BA79" s="54" t="str">
        <f t="shared" si="113"/>
        <v/>
      </c>
      <c r="BB79" s="85">
        <f t="shared" si="114"/>
        <v>0</v>
      </c>
      <c r="BC79" s="63">
        <f t="shared" si="115"/>
        <v>0</v>
      </c>
      <c r="BD79" s="53">
        <f t="shared" si="116"/>
        <v>0</v>
      </c>
      <c r="BE79" s="54" t="str">
        <f t="shared" si="117"/>
        <v/>
      </c>
      <c r="BF79" s="85">
        <f t="shared" si="118"/>
        <v>0</v>
      </c>
      <c r="BG79" s="63">
        <f t="shared" si="119"/>
        <v>0</v>
      </c>
      <c r="BH79" s="53">
        <f t="shared" si="120"/>
        <v>0</v>
      </c>
      <c r="BI79" s="54" t="str">
        <f t="shared" si="121"/>
        <v/>
      </c>
      <c r="BJ79" s="85">
        <f t="shared" si="122"/>
        <v>0</v>
      </c>
      <c r="BK79" s="63">
        <f t="shared" si="123"/>
        <v>0</v>
      </c>
      <c r="BL79" s="53">
        <f t="shared" si="124"/>
        <v>0</v>
      </c>
      <c r="BM79" s="54" t="str">
        <f t="shared" si="125"/>
        <v/>
      </c>
      <c r="BN79" s="85">
        <f t="shared" si="126"/>
        <v>0</v>
      </c>
      <c r="BO79" s="63">
        <f t="shared" si="127"/>
        <v>0</v>
      </c>
      <c r="BP79" s="53">
        <f t="shared" si="128"/>
        <v>0</v>
      </c>
      <c r="BQ79" s="54" t="str">
        <f t="shared" si="129"/>
        <v/>
      </c>
      <c r="BR79" s="85">
        <f t="shared" si="130"/>
        <v>0</v>
      </c>
      <c r="BS79" s="60">
        <f t="shared" ref="BS79:BS104" si="132">SUM(W79,AA79,AE79,AI79,AM79,AQ79,AU79,AY79,BC79,BG79,BK79,BO79)</f>
        <v>0</v>
      </c>
      <c r="BT79" s="59">
        <f t="shared" ref="BT79:BT104" si="133">SUM(Z79,AD79,AH79,AL79,AP79,AT79,AX79,BB79,BF79,BJ79,BN79,BR79)</f>
        <v>0</v>
      </c>
      <c r="BU79" s="57"/>
      <c r="BV79" s="44"/>
      <c r="BY79" s="253"/>
      <c r="BZ79" s="272"/>
      <c r="CA79" s="272"/>
      <c r="CB79" s="273"/>
      <c r="CC79" s="276"/>
      <c r="CD79" s="44"/>
      <c r="CE79" s="275">
        <f t="shared" si="67"/>
        <v>0</v>
      </c>
      <c r="CF79" s="270">
        <f t="shared" si="69"/>
        <v>0</v>
      </c>
      <c r="CG79" s="270">
        <f t="shared" si="69"/>
        <v>0</v>
      </c>
      <c r="CH79" s="270">
        <f t="shared" si="68"/>
        <v>0</v>
      </c>
      <c r="CI79" s="44"/>
    </row>
    <row r="80" spans="1:87" ht="16.5" hidden="1" customHeight="1">
      <c r="A80" s="23">
        <f t="shared" si="82"/>
        <v>76</v>
      </c>
      <c r="B80" s="143"/>
      <c r="C80" s="169"/>
      <c r="D80" s="170"/>
      <c r="E80" s="156" t="str">
        <f t="shared" si="76"/>
        <v/>
      </c>
      <c r="F80" s="30" t="str">
        <f t="shared" si="77"/>
        <v/>
      </c>
      <c r="G80" s="31" t="str">
        <f t="shared" si="78"/>
        <v/>
      </c>
      <c r="H80" s="147" t="str">
        <f t="shared" si="79"/>
        <v/>
      </c>
      <c r="I80" s="150"/>
      <c r="J80" s="151"/>
      <c r="K80" s="33" t="str">
        <f t="shared" si="80"/>
        <v/>
      </c>
      <c r="L80" s="33">
        <f t="shared" si="131"/>
        <v>0</v>
      </c>
      <c r="M80" s="35" t="str">
        <f t="shared" si="81"/>
        <v/>
      </c>
      <c r="N80" s="108"/>
      <c r="O80" s="178"/>
      <c r="P80" s="179"/>
      <c r="Q80" s="106" t="s">
        <v>160</v>
      </c>
      <c r="R80" s="107" t="s">
        <v>160</v>
      </c>
      <c r="S80" s="43"/>
      <c r="T80" s="122" t="s">
        <v>160</v>
      </c>
      <c r="U80" s="122" t="s">
        <v>160</v>
      </c>
      <c r="V80" s="123" t="s">
        <v>160</v>
      </c>
      <c r="W80" s="63">
        <f t="shared" si="83"/>
        <v>0</v>
      </c>
      <c r="X80" s="53">
        <f t="shared" si="84"/>
        <v>0</v>
      </c>
      <c r="Y80" s="54" t="str">
        <f t="shared" si="85"/>
        <v/>
      </c>
      <c r="Z80" s="85">
        <f t="shared" si="86"/>
        <v>0</v>
      </c>
      <c r="AA80" s="63">
        <f t="shared" si="87"/>
        <v>0</v>
      </c>
      <c r="AB80" s="53">
        <f t="shared" si="88"/>
        <v>0</v>
      </c>
      <c r="AC80" s="54" t="str">
        <f t="shared" si="89"/>
        <v/>
      </c>
      <c r="AD80" s="85">
        <f t="shared" si="90"/>
        <v>0</v>
      </c>
      <c r="AE80" s="63">
        <f t="shared" si="91"/>
        <v>0</v>
      </c>
      <c r="AF80" s="53">
        <f t="shared" si="92"/>
        <v>0</v>
      </c>
      <c r="AG80" s="54" t="str">
        <f t="shared" si="93"/>
        <v/>
      </c>
      <c r="AH80" s="85">
        <f t="shared" si="94"/>
        <v>0</v>
      </c>
      <c r="AI80" s="63">
        <f t="shared" si="95"/>
        <v>0</v>
      </c>
      <c r="AJ80" s="53">
        <f t="shared" si="96"/>
        <v>0</v>
      </c>
      <c r="AK80" s="54" t="str">
        <f t="shared" si="97"/>
        <v/>
      </c>
      <c r="AL80" s="85">
        <f t="shared" si="98"/>
        <v>0</v>
      </c>
      <c r="AM80" s="63">
        <f t="shared" si="99"/>
        <v>0</v>
      </c>
      <c r="AN80" s="53">
        <f t="shared" si="100"/>
        <v>0</v>
      </c>
      <c r="AO80" s="54" t="str">
        <f t="shared" si="101"/>
        <v/>
      </c>
      <c r="AP80" s="85">
        <f t="shared" si="102"/>
        <v>0</v>
      </c>
      <c r="AQ80" s="63">
        <f t="shared" si="103"/>
        <v>0</v>
      </c>
      <c r="AR80" s="53">
        <f t="shared" si="104"/>
        <v>0</v>
      </c>
      <c r="AS80" s="54" t="str">
        <f t="shared" si="105"/>
        <v/>
      </c>
      <c r="AT80" s="85">
        <f t="shared" si="106"/>
        <v>0</v>
      </c>
      <c r="AU80" s="63">
        <f t="shared" si="107"/>
        <v>0</v>
      </c>
      <c r="AV80" s="53">
        <f t="shared" si="108"/>
        <v>0</v>
      </c>
      <c r="AW80" s="54" t="str">
        <f t="shared" si="109"/>
        <v/>
      </c>
      <c r="AX80" s="85">
        <f t="shared" si="110"/>
        <v>0</v>
      </c>
      <c r="AY80" s="63">
        <f t="shared" si="111"/>
        <v>0</v>
      </c>
      <c r="AZ80" s="53">
        <f t="shared" si="112"/>
        <v>0</v>
      </c>
      <c r="BA80" s="54" t="str">
        <f t="shared" si="113"/>
        <v/>
      </c>
      <c r="BB80" s="85">
        <f t="shared" si="114"/>
        <v>0</v>
      </c>
      <c r="BC80" s="63">
        <f t="shared" si="115"/>
        <v>0</v>
      </c>
      <c r="BD80" s="53">
        <f t="shared" si="116"/>
        <v>0</v>
      </c>
      <c r="BE80" s="54" t="str">
        <f t="shared" si="117"/>
        <v/>
      </c>
      <c r="BF80" s="85">
        <f t="shared" si="118"/>
        <v>0</v>
      </c>
      <c r="BG80" s="63">
        <f t="shared" si="119"/>
        <v>0</v>
      </c>
      <c r="BH80" s="53">
        <f t="shared" si="120"/>
        <v>0</v>
      </c>
      <c r="BI80" s="54" t="str">
        <f t="shared" si="121"/>
        <v/>
      </c>
      <c r="BJ80" s="85">
        <f t="shared" si="122"/>
        <v>0</v>
      </c>
      <c r="BK80" s="63">
        <f t="shared" si="123"/>
        <v>0</v>
      </c>
      <c r="BL80" s="53">
        <f t="shared" si="124"/>
        <v>0</v>
      </c>
      <c r="BM80" s="54" t="str">
        <f t="shared" si="125"/>
        <v/>
      </c>
      <c r="BN80" s="85">
        <f t="shared" si="126"/>
        <v>0</v>
      </c>
      <c r="BO80" s="63">
        <f t="shared" si="127"/>
        <v>0</v>
      </c>
      <c r="BP80" s="53">
        <f t="shared" si="128"/>
        <v>0</v>
      </c>
      <c r="BQ80" s="54" t="str">
        <f t="shared" si="129"/>
        <v/>
      </c>
      <c r="BR80" s="85">
        <f t="shared" si="130"/>
        <v>0</v>
      </c>
      <c r="BS80" s="60">
        <f t="shared" si="132"/>
        <v>0</v>
      </c>
      <c r="BT80" s="59">
        <f t="shared" si="133"/>
        <v>0</v>
      </c>
      <c r="BU80" s="57"/>
      <c r="BV80" s="44"/>
      <c r="BY80" s="253"/>
      <c r="BZ80" s="272"/>
      <c r="CA80" s="272"/>
      <c r="CB80" s="273"/>
      <c r="CC80" s="276"/>
      <c r="CD80" s="44"/>
      <c r="CE80" s="275">
        <f t="shared" ref="CE80:CE104" si="134">C80</f>
        <v>0</v>
      </c>
      <c r="CF80" s="270">
        <f t="shared" si="69"/>
        <v>0</v>
      </c>
      <c r="CG80" s="270">
        <f t="shared" si="69"/>
        <v>0</v>
      </c>
      <c r="CH80" s="270">
        <f t="shared" ref="CH80:CH104" si="135">SUM(CF80:CG80)</f>
        <v>0</v>
      </c>
      <c r="CI80" s="44"/>
    </row>
    <row r="81" spans="1:87" ht="16.5" hidden="1" customHeight="1">
      <c r="A81" s="23">
        <f t="shared" si="82"/>
        <v>77</v>
      </c>
      <c r="B81" s="143"/>
      <c r="C81" s="169"/>
      <c r="D81" s="170"/>
      <c r="E81" s="156" t="str">
        <f t="shared" si="76"/>
        <v/>
      </c>
      <c r="F81" s="30" t="str">
        <f t="shared" si="77"/>
        <v/>
      </c>
      <c r="G81" s="31" t="str">
        <f t="shared" si="78"/>
        <v/>
      </c>
      <c r="H81" s="147" t="str">
        <f t="shared" si="79"/>
        <v/>
      </c>
      <c r="I81" s="150"/>
      <c r="J81" s="151"/>
      <c r="K81" s="33" t="str">
        <f t="shared" si="80"/>
        <v/>
      </c>
      <c r="L81" s="33">
        <f t="shared" si="131"/>
        <v>0</v>
      </c>
      <c r="M81" s="35" t="str">
        <f t="shared" si="81"/>
        <v/>
      </c>
      <c r="N81" s="108"/>
      <c r="O81" s="178"/>
      <c r="P81" s="179"/>
      <c r="Q81" s="106" t="s">
        <v>160</v>
      </c>
      <c r="R81" s="107" t="s">
        <v>160</v>
      </c>
      <c r="S81" s="43"/>
      <c r="T81" s="122" t="s">
        <v>160</v>
      </c>
      <c r="U81" s="122" t="s">
        <v>160</v>
      </c>
      <c r="V81" s="123" t="s">
        <v>160</v>
      </c>
      <c r="W81" s="63">
        <f t="shared" si="83"/>
        <v>0</v>
      </c>
      <c r="X81" s="53">
        <f t="shared" si="84"/>
        <v>0</v>
      </c>
      <c r="Y81" s="54" t="str">
        <f t="shared" si="85"/>
        <v/>
      </c>
      <c r="Z81" s="85">
        <f t="shared" si="86"/>
        <v>0</v>
      </c>
      <c r="AA81" s="63">
        <f t="shared" si="87"/>
        <v>0</v>
      </c>
      <c r="AB81" s="53">
        <f t="shared" si="88"/>
        <v>0</v>
      </c>
      <c r="AC81" s="54" t="str">
        <f t="shared" si="89"/>
        <v/>
      </c>
      <c r="AD81" s="85">
        <f t="shared" si="90"/>
        <v>0</v>
      </c>
      <c r="AE81" s="63">
        <f t="shared" si="91"/>
        <v>0</v>
      </c>
      <c r="AF81" s="53">
        <f t="shared" si="92"/>
        <v>0</v>
      </c>
      <c r="AG81" s="54" t="str">
        <f t="shared" si="93"/>
        <v/>
      </c>
      <c r="AH81" s="85">
        <f t="shared" si="94"/>
        <v>0</v>
      </c>
      <c r="AI81" s="63">
        <f t="shared" si="95"/>
        <v>0</v>
      </c>
      <c r="AJ81" s="53">
        <f t="shared" si="96"/>
        <v>0</v>
      </c>
      <c r="AK81" s="54" t="str">
        <f t="shared" si="97"/>
        <v/>
      </c>
      <c r="AL81" s="85">
        <f t="shared" si="98"/>
        <v>0</v>
      </c>
      <c r="AM81" s="63">
        <f t="shared" si="99"/>
        <v>0</v>
      </c>
      <c r="AN81" s="53">
        <f t="shared" si="100"/>
        <v>0</v>
      </c>
      <c r="AO81" s="54" t="str">
        <f t="shared" si="101"/>
        <v/>
      </c>
      <c r="AP81" s="85">
        <f t="shared" si="102"/>
        <v>0</v>
      </c>
      <c r="AQ81" s="63">
        <f t="shared" si="103"/>
        <v>0</v>
      </c>
      <c r="AR81" s="53">
        <f t="shared" si="104"/>
        <v>0</v>
      </c>
      <c r="AS81" s="54" t="str">
        <f t="shared" si="105"/>
        <v/>
      </c>
      <c r="AT81" s="85">
        <f t="shared" si="106"/>
        <v>0</v>
      </c>
      <c r="AU81" s="63">
        <f t="shared" si="107"/>
        <v>0</v>
      </c>
      <c r="AV81" s="53">
        <f t="shared" si="108"/>
        <v>0</v>
      </c>
      <c r="AW81" s="54" t="str">
        <f t="shared" si="109"/>
        <v/>
      </c>
      <c r="AX81" s="85">
        <f t="shared" si="110"/>
        <v>0</v>
      </c>
      <c r="AY81" s="63">
        <f t="shared" si="111"/>
        <v>0</v>
      </c>
      <c r="AZ81" s="53">
        <f t="shared" si="112"/>
        <v>0</v>
      </c>
      <c r="BA81" s="54" t="str">
        <f t="shared" si="113"/>
        <v/>
      </c>
      <c r="BB81" s="85">
        <f t="shared" si="114"/>
        <v>0</v>
      </c>
      <c r="BC81" s="63">
        <f t="shared" si="115"/>
        <v>0</v>
      </c>
      <c r="BD81" s="53">
        <f t="shared" si="116"/>
        <v>0</v>
      </c>
      <c r="BE81" s="54" t="str">
        <f t="shared" si="117"/>
        <v/>
      </c>
      <c r="BF81" s="85">
        <f t="shared" si="118"/>
        <v>0</v>
      </c>
      <c r="BG81" s="63">
        <f t="shared" si="119"/>
        <v>0</v>
      </c>
      <c r="BH81" s="53">
        <f t="shared" si="120"/>
        <v>0</v>
      </c>
      <c r="BI81" s="54" t="str">
        <f t="shared" si="121"/>
        <v/>
      </c>
      <c r="BJ81" s="85">
        <f t="shared" si="122"/>
        <v>0</v>
      </c>
      <c r="BK81" s="63">
        <f t="shared" si="123"/>
        <v>0</v>
      </c>
      <c r="BL81" s="53">
        <f t="shared" si="124"/>
        <v>0</v>
      </c>
      <c r="BM81" s="54" t="str">
        <f t="shared" si="125"/>
        <v/>
      </c>
      <c r="BN81" s="85">
        <f t="shared" si="126"/>
        <v>0</v>
      </c>
      <c r="BO81" s="63">
        <f t="shared" si="127"/>
        <v>0</v>
      </c>
      <c r="BP81" s="53">
        <f t="shared" si="128"/>
        <v>0</v>
      </c>
      <c r="BQ81" s="54" t="str">
        <f t="shared" si="129"/>
        <v/>
      </c>
      <c r="BR81" s="85">
        <f t="shared" si="130"/>
        <v>0</v>
      </c>
      <c r="BS81" s="60">
        <f t="shared" si="132"/>
        <v>0</v>
      </c>
      <c r="BT81" s="59">
        <f t="shared" si="133"/>
        <v>0</v>
      </c>
      <c r="BU81" s="57"/>
      <c r="BV81" s="44"/>
      <c r="BY81" s="253"/>
      <c r="BZ81" s="272"/>
      <c r="CA81" s="272"/>
      <c r="CB81" s="273"/>
      <c r="CC81" s="276"/>
      <c r="CD81" s="44"/>
      <c r="CE81" s="275">
        <f t="shared" si="134"/>
        <v>0</v>
      </c>
      <c r="CF81" s="270">
        <f t="shared" si="69"/>
        <v>0</v>
      </c>
      <c r="CG81" s="270">
        <f t="shared" si="69"/>
        <v>0</v>
      </c>
      <c r="CH81" s="270">
        <f t="shared" si="135"/>
        <v>0</v>
      </c>
      <c r="CI81" s="44"/>
    </row>
    <row r="82" spans="1:87" ht="16.5" hidden="1" customHeight="1">
      <c r="A82" s="23">
        <f t="shared" si="82"/>
        <v>78</v>
      </c>
      <c r="B82" s="143"/>
      <c r="C82" s="169"/>
      <c r="D82" s="170"/>
      <c r="E82" s="156" t="str">
        <f t="shared" si="76"/>
        <v/>
      </c>
      <c r="F82" s="30" t="str">
        <f t="shared" si="77"/>
        <v/>
      </c>
      <c r="G82" s="31" t="str">
        <f t="shared" si="78"/>
        <v/>
      </c>
      <c r="H82" s="147" t="str">
        <f t="shared" si="79"/>
        <v/>
      </c>
      <c r="I82" s="150"/>
      <c r="J82" s="151"/>
      <c r="K82" s="33" t="str">
        <f t="shared" si="80"/>
        <v/>
      </c>
      <c r="L82" s="33">
        <f t="shared" si="131"/>
        <v>0</v>
      </c>
      <c r="M82" s="35" t="str">
        <f t="shared" si="81"/>
        <v/>
      </c>
      <c r="N82" s="108"/>
      <c r="O82" s="178"/>
      <c r="P82" s="179"/>
      <c r="Q82" s="106" t="s">
        <v>160</v>
      </c>
      <c r="R82" s="107" t="s">
        <v>160</v>
      </c>
      <c r="S82" s="43"/>
      <c r="T82" s="122" t="s">
        <v>160</v>
      </c>
      <c r="U82" s="122" t="s">
        <v>160</v>
      </c>
      <c r="V82" s="123" t="s">
        <v>160</v>
      </c>
      <c r="W82" s="63">
        <f t="shared" si="83"/>
        <v>0</v>
      </c>
      <c r="X82" s="53">
        <f t="shared" si="84"/>
        <v>0</v>
      </c>
      <c r="Y82" s="54" t="str">
        <f t="shared" si="85"/>
        <v/>
      </c>
      <c r="Z82" s="85">
        <f t="shared" si="86"/>
        <v>0</v>
      </c>
      <c r="AA82" s="63">
        <f t="shared" si="87"/>
        <v>0</v>
      </c>
      <c r="AB82" s="53">
        <f t="shared" si="88"/>
        <v>0</v>
      </c>
      <c r="AC82" s="54" t="str">
        <f t="shared" si="89"/>
        <v/>
      </c>
      <c r="AD82" s="85">
        <f t="shared" si="90"/>
        <v>0</v>
      </c>
      <c r="AE82" s="63">
        <f t="shared" si="91"/>
        <v>0</v>
      </c>
      <c r="AF82" s="53">
        <f t="shared" si="92"/>
        <v>0</v>
      </c>
      <c r="AG82" s="54" t="str">
        <f t="shared" si="93"/>
        <v/>
      </c>
      <c r="AH82" s="85">
        <f t="shared" si="94"/>
        <v>0</v>
      </c>
      <c r="AI82" s="63">
        <f t="shared" si="95"/>
        <v>0</v>
      </c>
      <c r="AJ82" s="53">
        <f t="shared" si="96"/>
        <v>0</v>
      </c>
      <c r="AK82" s="54" t="str">
        <f t="shared" si="97"/>
        <v/>
      </c>
      <c r="AL82" s="85">
        <f t="shared" si="98"/>
        <v>0</v>
      </c>
      <c r="AM82" s="63">
        <f t="shared" si="99"/>
        <v>0</v>
      </c>
      <c r="AN82" s="53">
        <f t="shared" si="100"/>
        <v>0</v>
      </c>
      <c r="AO82" s="54" t="str">
        <f t="shared" si="101"/>
        <v/>
      </c>
      <c r="AP82" s="85">
        <f t="shared" si="102"/>
        <v>0</v>
      </c>
      <c r="AQ82" s="63">
        <f t="shared" si="103"/>
        <v>0</v>
      </c>
      <c r="AR82" s="53">
        <f t="shared" si="104"/>
        <v>0</v>
      </c>
      <c r="AS82" s="54" t="str">
        <f t="shared" si="105"/>
        <v/>
      </c>
      <c r="AT82" s="85">
        <f t="shared" si="106"/>
        <v>0</v>
      </c>
      <c r="AU82" s="63">
        <f t="shared" si="107"/>
        <v>0</v>
      </c>
      <c r="AV82" s="53">
        <f t="shared" si="108"/>
        <v>0</v>
      </c>
      <c r="AW82" s="54" t="str">
        <f t="shared" si="109"/>
        <v/>
      </c>
      <c r="AX82" s="85">
        <f t="shared" si="110"/>
        <v>0</v>
      </c>
      <c r="AY82" s="63">
        <f t="shared" si="111"/>
        <v>0</v>
      </c>
      <c r="AZ82" s="53">
        <f t="shared" si="112"/>
        <v>0</v>
      </c>
      <c r="BA82" s="54" t="str">
        <f t="shared" si="113"/>
        <v/>
      </c>
      <c r="BB82" s="85">
        <f t="shared" si="114"/>
        <v>0</v>
      </c>
      <c r="BC82" s="63">
        <f t="shared" si="115"/>
        <v>0</v>
      </c>
      <c r="BD82" s="53">
        <f t="shared" si="116"/>
        <v>0</v>
      </c>
      <c r="BE82" s="54" t="str">
        <f t="shared" si="117"/>
        <v/>
      </c>
      <c r="BF82" s="85">
        <f t="shared" si="118"/>
        <v>0</v>
      </c>
      <c r="BG82" s="63">
        <f t="shared" si="119"/>
        <v>0</v>
      </c>
      <c r="BH82" s="53">
        <f t="shared" si="120"/>
        <v>0</v>
      </c>
      <c r="BI82" s="54" t="str">
        <f t="shared" si="121"/>
        <v/>
      </c>
      <c r="BJ82" s="85">
        <f t="shared" si="122"/>
        <v>0</v>
      </c>
      <c r="BK82" s="63">
        <f t="shared" si="123"/>
        <v>0</v>
      </c>
      <c r="BL82" s="53">
        <f t="shared" si="124"/>
        <v>0</v>
      </c>
      <c r="BM82" s="54" t="str">
        <f t="shared" si="125"/>
        <v/>
      </c>
      <c r="BN82" s="85">
        <f t="shared" si="126"/>
        <v>0</v>
      </c>
      <c r="BO82" s="63">
        <f t="shared" si="127"/>
        <v>0</v>
      </c>
      <c r="BP82" s="53">
        <f t="shared" si="128"/>
        <v>0</v>
      </c>
      <c r="BQ82" s="54" t="str">
        <f t="shared" si="129"/>
        <v/>
      </c>
      <c r="BR82" s="85">
        <f t="shared" si="130"/>
        <v>0</v>
      </c>
      <c r="BS82" s="60">
        <f t="shared" si="132"/>
        <v>0</v>
      </c>
      <c r="BT82" s="59">
        <f t="shared" si="133"/>
        <v>0</v>
      </c>
      <c r="BU82" s="57"/>
      <c r="BV82" s="44"/>
      <c r="BY82" s="253"/>
      <c r="BZ82" s="272"/>
      <c r="CA82" s="272"/>
      <c r="CB82" s="273"/>
      <c r="CC82" s="276"/>
      <c r="CD82" s="44"/>
      <c r="CE82" s="275">
        <f t="shared" si="134"/>
        <v>0</v>
      </c>
      <c r="CF82" s="270">
        <f t="shared" si="69"/>
        <v>0</v>
      </c>
      <c r="CG82" s="270">
        <f t="shared" si="69"/>
        <v>0</v>
      </c>
      <c r="CH82" s="270">
        <f t="shared" si="135"/>
        <v>0</v>
      </c>
      <c r="CI82" s="44"/>
    </row>
    <row r="83" spans="1:87" ht="16.5" hidden="1" customHeight="1">
      <c r="A83" s="23">
        <f t="shared" si="82"/>
        <v>79</v>
      </c>
      <c r="B83" s="143"/>
      <c r="C83" s="171"/>
      <c r="D83" s="170"/>
      <c r="E83" s="156" t="str">
        <f t="shared" si="76"/>
        <v/>
      </c>
      <c r="F83" s="30" t="str">
        <f t="shared" si="77"/>
        <v/>
      </c>
      <c r="G83" s="31" t="str">
        <f t="shared" si="78"/>
        <v/>
      </c>
      <c r="H83" s="147" t="str">
        <f t="shared" si="79"/>
        <v/>
      </c>
      <c r="I83" s="152"/>
      <c r="J83" s="153"/>
      <c r="K83" s="33" t="str">
        <f t="shared" si="80"/>
        <v/>
      </c>
      <c r="L83" s="33">
        <f t="shared" si="131"/>
        <v>0</v>
      </c>
      <c r="M83" s="35" t="str">
        <f t="shared" si="81"/>
        <v/>
      </c>
      <c r="N83" s="108"/>
      <c r="O83" s="178"/>
      <c r="P83" s="179"/>
      <c r="Q83" s="106" t="s">
        <v>160</v>
      </c>
      <c r="R83" s="107" t="s">
        <v>160</v>
      </c>
      <c r="S83" s="43"/>
      <c r="T83" s="122" t="s">
        <v>160</v>
      </c>
      <c r="U83" s="122" t="s">
        <v>160</v>
      </c>
      <c r="V83" s="123" t="s">
        <v>160</v>
      </c>
      <c r="W83" s="63">
        <f t="shared" si="83"/>
        <v>0</v>
      </c>
      <c r="X83" s="53">
        <f t="shared" si="84"/>
        <v>0</v>
      </c>
      <c r="Y83" s="54" t="str">
        <f t="shared" si="85"/>
        <v/>
      </c>
      <c r="Z83" s="85">
        <f t="shared" si="86"/>
        <v>0</v>
      </c>
      <c r="AA83" s="63">
        <f t="shared" si="87"/>
        <v>0</v>
      </c>
      <c r="AB83" s="53">
        <f t="shared" si="88"/>
        <v>0</v>
      </c>
      <c r="AC83" s="54" t="str">
        <f t="shared" si="89"/>
        <v/>
      </c>
      <c r="AD83" s="85">
        <f t="shared" si="90"/>
        <v>0</v>
      </c>
      <c r="AE83" s="63">
        <f t="shared" si="91"/>
        <v>0</v>
      </c>
      <c r="AF83" s="53">
        <f t="shared" si="92"/>
        <v>0</v>
      </c>
      <c r="AG83" s="54" t="str">
        <f t="shared" si="93"/>
        <v/>
      </c>
      <c r="AH83" s="85">
        <f t="shared" si="94"/>
        <v>0</v>
      </c>
      <c r="AI83" s="63">
        <f t="shared" si="95"/>
        <v>0</v>
      </c>
      <c r="AJ83" s="53">
        <f t="shared" si="96"/>
        <v>0</v>
      </c>
      <c r="AK83" s="54" t="str">
        <f t="shared" si="97"/>
        <v/>
      </c>
      <c r="AL83" s="85">
        <f t="shared" si="98"/>
        <v>0</v>
      </c>
      <c r="AM83" s="63">
        <f t="shared" si="99"/>
        <v>0</v>
      </c>
      <c r="AN83" s="53">
        <f t="shared" si="100"/>
        <v>0</v>
      </c>
      <c r="AO83" s="54" t="str">
        <f t="shared" si="101"/>
        <v/>
      </c>
      <c r="AP83" s="85">
        <f t="shared" si="102"/>
        <v>0</v>
      </c>
      <c r="AQ83" s="63">
        <f t="shared" si="103"/>
        <v>0</v>
      </c>
      <c r="AR83" s="53">
        <f t="shared" si="104"/>
        <v>0</v>
      </c>
      <c r="AS83" s="54" t="str">
        <f t="shared" si="105"/>
        <v/>
      </c>
      <c r="AT83" s="85">
        <f t="shared" si="106"/>
        <v>0</v>
      </c>
      <c r="AU83" s="63">
        <f t="shared" si="107"/>
        <v>0</v>
      </c>
      <c r="AV83" s="53">
        <f t="shared" si="108"/>
        <v>0</v>
      </c>
      <c r="AW83" s="54" t="str">
        <f t="shared" si="109"/>
        <v/>
      </c>
      <c r="AX83" s="85">
        <f t="shared" si="110"/>
        <v>0</v>
      </c>
      <c r="AY83" s="63">
        <f t="shared" si="111"/>
        <v>0</v>
      </c>
      <c r="AZ83" s="53">
        <f t="shared" si="112"/>
        <v>0</v>
      </c>
      <c r="BA83" s="54" t="str">
        <f t="shared" si="113"/>
        <v/>
      </c>
      <c r="BB83" s="85">
        <f t="shared" si="114"/>
        <v>0</v>
      </c>
      <c r="BC83" s="63">
        <f t="shared" si="115"/>
        <v>0</v>
      </c>
      <c r="BD83" s="53">
        <f t="shared" si="116"/>
        <v>0</v>
      </c>
      <c r="BE83" s="54" t="str">
        <f t="shared" si="117"/>
        <v/>
      </c>
      <c r="BF83" s="85">
        <f t="shared" si="118"/>
        <v>0</v>
      </c>
      <c r="BG83" s="63">
        <f t="shared" si="119"/>
        <v>0</v>
      </c>
      <c r="BH83" s="53">
        <f t="shared" si="120"/>
        <v>0</v>
      </c>
      <c r="BI83" s="54" t="str">
        <f t="shared" si="121"/>
        <v/>
      </c>
      <c r="BJ83" s="85">
        <f t="shared" si="122"/>
        <v>0</v>
      </c>
      <c r="BK83" s="63">
        <f t="shared" si="123"/>
        <v>0</v>
      </c>
      <c r="BL83" s="53">
        <f t="shared" si="124"/>
        <v>0</v>
      </c>
      <c r="BM83" s="54" t="str">
        <f t="shared" si="125"/>
        <v/>
      </c>
      <c r="BN83" s="85">
        <f t="shared" si="126"/>
        <v>0</v>
      </c>
      <c r="BO83" s="63">
        <f t="shared" si="127"/>
        <v>0</v>
      </c>
      <c r="BP83" s="53">
        <f t="shared" si="128"/>
        <v>0</v>
      </c>
      <c r="BQ83" s="54" t="str">
        <f t="shared" si="129"/>
        <v/>
      </c>
      <c r="BR83" s="85">
        <f t="shared" si="130"/>
        <v>0</v>
      </c>
      <c r="BS83" s="60">
        <f t="shared" si="132"/>
        <v>0</v>
      </c>
      <c r="BT83" s="59">
        <f t="shared" si="133"/>
        <v>0</v>
      </c>
      <c r="BU83" s="57"/>
      <c r="BV83" s="44"/>
      <c r="BY83" s="253"/>
      <c r="BZ83" s="272"/>
      <c r="CA83" s="272"/>
      <c r="CB83" s="273"/>
      <c r="CC83" s="276"/>
      <c r="CD83" s="44"/>
      <c r="CE83" s="275">
        <f t="shared" si="134"/>
        <v>0</v>
      </c>
      <c r="CF83" s="270">
        <f t="shared" si="69"/>
        <v>0</v>
      </c>
      <c r="CG83" s="270">
        <f t="shared" si="69"/>
        <v>0</v>
      </c>
      <c r="CH83" s="270">
        <f t="shared" si="135"/>
        <v>0</v>
      </c>
      <c r="CI83" s="44"/>
    </row>
    <row r="84" spans="1:87" ht="16.5" hidden="1" customHeight="1">
      <c r="A84" s="23">
        <f t="shared" si="82"/>
        <v>80</v>
      </c>
      <c r="B84" s="143"/>
      <c r="C84" s="169"/>
      <c r="D84" s="170"/>
      <c r="E84" s="156" t="str">
        <f t="shared" si="76"/>
        <v/>
      </c>
      <c r="F84" s="30" t="str">
        <f t="shared" si="77"/>
        <v/>
      </c>
      <c r="G84" s="31" t="str">
        <f t="shared" si="78"/>
        <v/>
      </c>
      <c r="H84" s="147" t="str">
        <f t="shared" si="79"/>
        <v/>
      </c>
      <c r="I84" s="150"/>
      <c r="J84" s="151"/>
      <c r="K84" s="33" t="str">
        <f t="shared" si="80"/>
        <v/>
      </c>
      <c r="L84" s="33">
        <f t="shared" si="131"/>
        <v>0</v>
      </c>
      <c r="M84" s="35" t="str">
        <f t="shared" si="81"/>
        <v/>
      </c>
      <c r="N84" s="108"/>
      <c r="O84" s="178"/>
      <c r="P84" s="179"/>
      <c r="Q84" s="106" t="s">
        <v>160</v>
      </c>
      <c r="R84" s="107" t="s">
        <v>160</v>
      </c>
      <c r="S84" s="43"/>
      <c r="T84" s="122" t="s">
        <v>160</v>
      </c>
      <c r="U84" s="122" t="s">
        <v>160</v>
      </c>
      <c r="V84" s="123" t="s">
        <v>160</v>
      </c>
      <c r="W84" s="63">
        <f t="shared" si="83"/>
        <v>0</v>
      </c>
      <c r="X84" s="53">
        <f t="shared" si="84"/>
        <v>0</v>
      </c>
      <c r="Y84" s="54" t="str">
        <f t="shared" si="85"/>
        <v/>
      </c>
      <c r="Z84" s="85">
        <f t="shared" si="86"/>
        <v>0</v>
      </c>
      <c r="AA84" s="63">
        <f t="shared" si="87"/>
        <v>0</v>
      </c>
      <c r="AB84" s="53">
        <f t="shared" si="88"/>
        <v>0</v>
      </c>
      <c r="AC84" s="54" t="str">
        <f t="shared" si="89"/>
        <v/>
      </c>
      <c r="AD84" s="85">
        <f t="shared" si="90"/>
        <v>0</v>
      </c>
      <c r="AE84" s="63">
        <f t="shared" si="91"/>
        <v>0</v>
      </c>
      <c r="AF84" s="53">
        <f t="shared" si="92"/>
        <v>0</v>
      </c>
      <c r="AG84" s="54" t="str">
        <f t="shared" si="93"/>
        <v/>
      </c>
      <c r="AH84" s="85">
        <f t="shared" si="94"/>
        <v>0</v>
      </c>
      <c r="AI84" s="63">
        <f t="shared" si="95"/>
        <v>0</v>
      </c>
      <c r="AJ84" s="53">
        <f t="shared" si="96"/>
        <v>0</v>
      </c>
      <c r="AK84" s="54" t="str">
        <f t="shared" si="97"/>
        <v/>
      </c>
      <c r="AL84" s="85">
        <f t="shared" si="98"/>
        <v>0</v>
      </c>
      <c r="AM84" s="63">
        <f t="shared" si="99"/>
        <v>0</v>
      </c>
      <c r="AN84" s="53">
        <f t="shared" si="100"/>
        <v>0</v>
      </c>
      <c r="AO84" s="54" t="str">
        <f t="shared" si="101"/>
        <v/>
      </c>
      <c r="AP84" s="85">
        <f t="shared" si="102"/>
        <v>0</v>
      </c>
      <c r="AQ84" s="63">
        <f t="shared" si="103"/>
        <v>0</v>
      </c>
      <c r="AR84" s="53">
        <f t="shared" si="104"/>
        <v>0</v>
      </c>
      <c r="AS84" s="54" t="str">
        <f t="shared" si="105"/>
        <v/>
      </c>
      <c r="AT84" s="85">
        <f t="shared" si="106"/>
        <v>0</v>
      </c>
      <c r="AU84" s="63">
        <f t="shared" si="107"/>
        <v>0</v>
      </c>
      <c r="AV84" s="53">
        <f t="shared" si="108"/>
        <v>0</v>
      </c>
      <c r="AW84" s="54" t="str">
        <f t="shared" si="109"/>
        <v/>
      </c>
      <c r="AX84" s="85">
        <f t="shared" si="110"/>
        <v>0</v>
      </c>
      <c r="AY84" s="63">
        <f t="shared" si="111"/>
        <v>0</v>
      </c>
      <c r="AZ84" s="53">
        <f t="shared" si="112"/>
        <v>0</v>
      </c>
      <c r="BA84" s="54" t="str">
        <f t="shared" si="113"/>
        <v/>
      </c>
      <c r="BB84" s="85">
        <f t="shared" si="114"/>
        <v>0</v>
      </c>
      <c r="BC84" s="63">
        <f t="shared" si="115"/>
        <v>0</v>
      </c>
      <c r="BD84" s="53">
        <f t="shared" si="116"/>
        <v>0</v>
      </c>
      <c r="BE84" s="54" t="str">
        <f t="shared" si="117"/>
        <v/>
      </c>
      <c r="BF84" s="85">
        <f t="shared" si="118"/>
        <v>0</v>
      </c>
      <c r="BG84" s="63">
        <f t="shared" si="119"/>
        <v>0</v>
      </c>
      <c r="BH84" s="53">
        <f t="shared" si="120"/>
        <v>0</v>
      </c>
      <c r="BI84" s="54" t="str">
        <f t="shared" si="121"/>
        <v/>
      </c>
      <c r="BJ84" s="85">
        <f t="shared" si="122"/>
        <v>0</v>
      </c>
      <c r="BK84" s="63">
        <f t="shared" si="123"/>
        <v>0</v>
      </c>
      <c r="BL84" s="53">
        <f t="shared" si="124"/>
        <v>0</v>
      </c>
      <c r="BM84" s="54" t="str">
        <f t="shared" si="125"/>
        <v/>
      </c>
      <c r="BN84" s="85">
        <f t="shared" si="126"/>
        <v>0</v>
      </c>
      <c r="BO84" s="63">
        <f t="shared" si="127"/>
        <v>0</v>
      </c>
      <c r="BP84" s="53">
        <f t="shared" si="128"/>
        <v>0</v>
      </c>
      <c r="BQ84" s="54" t="str">
        <f t="shared" si="129"/>
        <v/>
      </c>
      <c r="BR84" s="85">
        <f t="shared" si="130"/>
        <v>0</v>
      </c>
      <c r="BS84" s="60">
        <f t="shared" si="132"/>
        <v>0</v>
      </c>
      <c r="BT84" s="59">
        <f t="shared" si="133"/>
        <v>0</v>
      </c>
      <c r="BU84" s="57"/>
      <c r="BV84" s="44"/>
      <c r="BY84" s="253"/>
      <c r="BZ84" s="272"/>
      <c r="CA84" s="272"/>
      <c r="CB84" s="273"/>
      <c r="CC84" s="276"/>
      <c r="CD84" s="44"/>
      <c r="CE84" s="275">
        <f t="shared" si="134"/>
        <v>0</v>
      </c>
      <c r="CF84" s="270">
        <f t="shared" si="69"/>
        <v>0</v>
      </c>
      <c r="CG84" s="270">
        <f t="shared" si="69"/>
        <v>0</v>
      </c>
      <c r="CH84" s="270">
        <f t="shared" si="135"/>
        <v>0</v>
      </c>
      <c r="CI84" s="44"/>
    </row>
    <row r="85" spans="1:87" ht="16.5" hidden="1" customHeight="1" thickBot="1">
      <c r="A85" s="23">
        <f t="shared" si="82"/>
        <v>81</v>
      </c>
      <c r="B85" s="143"/>
      <c r="C85" s="169"/>
      <c r="D85" s="170"/>
      <c r="E85" s="156" t="str">
        <f t="shared" si="76"/>
        <v/>
      </c>
      <c r="F85" s="30" t="str">
        <f t="shared" si="77"/>
        <v/>
      </c>
      <c r="G85" s="31" t="str">
        <f t="shared" si="78"/>
        <v/>
      </c>
      <c r="H85" s="147" t="str">
        <f t="shared" si="79"/>
        <v/>
      </c>
      <c r="I85" s="150"/>
      <c r="J85" s="151"/>
      <c r="K85" s="33" t="str">
        <f t="shared" si="80"/>
        <v/>
      </c>
      <c r="L85" s="33">
        <f t="shared" si="131"/>
        <v>0</v>
      </c>
      <c r="M85" s="35" t="str">
        <f t="shared" si="81"/>
        <v/>
      </c>
      <c r="N85" s="108"/>
      <c r="O85" s="180"/>
      <c r="P85" s="181"/>
      <c r="Q85" s="106" t="s">
        <v>160</v>
      </c>
      <c r="R85" s="107" t="s">
        <v>160</v>
      </c>
      <c r="S85" s="43"/>
      <c r="T85" s="122" t="s">
        <v>160</v>
      </c>
      <c r="U85" s="122" t="s">
        <v>160</v>
      </c>
      <c r="V85" s="123" t="s">
        <v>160</v>
      </c>
      <c r="W85" s="63">
        <f t="shared" si="83"/>
        <v>0</v>
      </c>
      <c r="X85" s="53">
        <f t="shared" si="84"/>
        <v>0</v>
      </c>
      <c r="Y85" s="54" t="str">
        <f t="shared" si="85"/>
        <v/>
      </c>
      <c r="Z85" s="85">
        <f t="shared" si="86"/>
        <v>0</v>
      </c>
      <c r="AA85" s="63">
        <f t="shared" si="87"/>
        <v>0</v>
      </c>
      <c r="AB85" s="53">
        <f t="shared" si="88"/>
        <v>0</v>
      </c>
      <c r="AC85" s="54" t="str">
        <f t="shared" si="89"/>
        <v/>
      </c>
      <c r="AD85" s="85">
        <f t="shared" si="90"/>
        <v>0</v>
      </c>
      <c r="AE85" s="63">
        <f t="shared" si="91"/>
        <v>0</v>
      </c>
      <c r="AF85" s="53">
        <f t="shared" si="92"/>
        <v>0</v>
      </c>
      <c r="AG85" s="54" t="str">
        <f t="shared" si="93"/>
        <v/>
      </c>
      <c r="AH85" s="85">
        <f t="shared" si="94"/>
        <v>0</v>
      </c>
      <c r="AI85" s="63">
        <f t="shared" si="95"/>
        <v>0</v>
      </c>
      <c r="AJ85" s="53">
        <f t="shared" si="96"/>
        <v>0</v>
      </c>
      <c r="AK85" s="54" t="str">
        <f t="shared" si="97"/>
        <v/>
      </c>
      <c r="AL85" s="85">
        <f t="shared" si="98"/>
        <v>0</v>
      </c>
      <c r="AM85" s="63">
        <f t="shared" si="99"/>
        <v>0</v>
      </c>
      <c r="AN85" s="53">
        <f t="shared" si="100"/>
        <v>0</v>
      </c>
      <c r="AO85" s="54" t="str">
        <f t="shared" si="101"/>
        <v/>
      </c>
      <c r="AP85" s="85">
        <f t="shared" si="102"/>
        <v>0</v>
      </c>
      <c r="AQ85" s="63">
        <f t="shared" si="103"/>
        <v>0</v>
      </c>
      <c r="AR85" s="53">
        <f t="shared" si="104"/>
        <v>0</v>
      </c>
      <c r="AS85" s="54" t="str">
        <f t="shared" si="105"/>
        <v/>
      </c>
      <c r="AT85" s="85">
        <f t="shared" si="106"/>
        <v>0</v>
      </c>
      <c r="AU85" s="63">
        <f t="shared" si="107"/>
        <v>0</v>
      </c>
      <c r="AV85" s="53">
        <f t="shared" si="108"/>
        <v>0</v>
      </c>
      <c r="AW85" s="54" t="str">
        <f t="shared" si="109"/>
        <v/>
      </c>
      <c r="AX85" s="85">
        <f t="shared" si="110"/>
        <v>0</v>
      </c>
      <c r="AY85" s="63">
        <f t="shared" si="111"/>
        <v>0</v>
      </c>
      <c r="AZ85" s="53">
        <f t="shared" si="112"/>
        <v>0</v>
      </c>
      <c r="BA85" s="54" t="str">
        <f t="shared" si="113"/>
        <v/>
      </c>
      <c r="BB85" s="85">
        <f t="shared" si="114"/>
        <v>0</v>
      </c>
      <c r="BC85" s="63">
        <f t="shared" si="115"/>
        <v>0</v>
      </c>
      <c r="BD85" s="53">
        <f t="shared" si="116"/>
        <v>0</v>
      </c>
      <c r="BE85" s="54" t="str">
        <f t="shared" si="117"/>
        <v/>
      </c>
      <c r="BF85" s="85">
        <f t="shared" si="118"/>
        <v>0</v>
      </c>
      <c r="BG85" s="63">
        <f t="shared" si="119"/>
        <v>0</v>
      </c>
      <c r="BH85" s="53">
        <f t="shared" si="120"/>
        <v>0</v>
      </c>
      <c r="BI85" s="54" t="str">
        <f t="shared" si="121"/>
        <v/>
      </c>
      <c r="BJ85" s="85">
        <f t="shared" si="122"/>
        <v>0</v>
      </c>
      <c r="BK85" s="63">
        <f t="shared" si="123"/>
        <v>0</v>
      </c>
      <c r="BL85" s="53">
        <f t="shared" si="124"/>
        <v>0</v>
      </c>
      <c r="BM85" s="54" t="str">
        <f t="shared" si="125"/>
        <v/>
      </c>
      <c r="BN85" s="85">
        <f t="shared" si="126"/>
        <v>0</v>
      </c>
      <c r="BO85" s="63">
        <f t="shared" si="127"/>
        <v>0</v>
      </c>
      <c r="BP85" s="53">
        <f t="shared" si="128"/>
        <v>0</v>
      </c>
      <c r="BQ85" s="54" t="str">
        <f t="shared" si="129"/>
        <v/>
      </c>
      <c r="BR85" s="85">
        <f t="shared" si="130"/>
        <v>0</v>
      </c>
      <c r="BS85" s="60">
        <f t="shared" si="132"/>
        <v>0</v>
      </c>
      <c r="BT85" s="59">
        <f t="shared" si="133"/>
        <v>0</v>
      </c>
      <c r="BU85" s="57"/>
      <c r="BV85" s="44"/>
      <c r="BY85" s="253"/>
      <c r="BZ85" s="272"/>
      <c r="CA85" s="272"/>
      <c r="CB85" s="273"/>
      <c r="CC85" s="276"/>
      <c r="CD85" s="44"/>
      <c r="CE85" s="275">
        <f t="shared" si="134"/>
        <v>0</v>
      </c>
      <c r="CF85" s="270">
        <f t="shared" si="69"/>
        <v>0</v>
      </c>
      <c r="CG85" s="270">
        <f t="shared" si="69"/>
        <v>0</v>
      </c>
      <c r="CH85" s="270">
        <f t="shared" si="135"/>
        <v>0</v>
      </c>
      <c r="CI85" s="44"/>
    </row>
    <row r="86" spans="1:87" ht="16.5" hidden="1" customHeight="1">
      <c r="A86" s="23">
        <f t="shared" si="82"/>
        <v>82</v>
      </c>
      <c r="B86" s="143"/>
      <c r="C86" s="169"/>
      <c r="D86" s="170"/>
      <c r="E86" s="156" t="str">
        <f t="shared" si="76"/>
        <v/>
      </c>
      <c r="F86" s="30" t="str">
        <f t="shared" si="77"/>
        <v/>
      </c>
      <c r="G86" s="31" t="str">
        <f t="shared" si="78"/>
        <v/>
      </c>
      <c r="H86" s="147" t="str">
        <f t="shared" si="79"/>
        <v/>
      </c>
      <c r="I86" s="150"/>
      <c r="J86" s="151"/>
      <c r="K86" s="33" t="str">
        <f t="shared" si="80"/>
        <v/>
      </c>
      <c r="L86" s="33">
        <f t="shared" si="131"/>
        <v>0</v>
      </c>
      <c r="M86" s="35" t="str">
        <f t="shared" si="81"/>
        <v/>
      </c>
      <c r="N86" s="108"/>
      <c r="O86" s="178"/>
      <c r="P86" s="179"/>
      <c r="Q86" s="106" t="s">
        <v>160</v>
      </c>
      <c r="R86" s="107" t="s">
        <v>160</v>
      </c>
      <c r="S86" s="43"/>
      <c r="T86" s="122" t="s">
        <v>160</v>
      </c>
      <c r="U86" s="122" t="s">
        <v>160</v>
      </c>
      <c r="V86" s="123" t="s">
        <v>160</v>
      </c>
      <c r="W86" s="63">
        <f t="shared" si="83"/>
        <v>0</v>
      </c>
      <c r="X86" s="53">
        <f t="shared" si="84"/>
        <v>0</v>
      </c>
      <c r="Y86" s="54" t="str">
        <f t="shared" si="85"/>
        <v/>
      </c>
      <c r="Z86" s="85">
        <f t="shared" si="86"/>
        <v>0</v>
      </c>
      <c r="AA86" s="63">
        <f t="shared" si="87"/>
        <v>0</v>
      </c>
      <c r="AB86" s="53">
        <f t="shared" si="88"/>
        <v>0</v>
      </c>
      <c r="AC86" s="54" t="str">
        <f t="shared" si="89"/>
        <v/>
      </c>
      <c r="AD86" s="85">
        <f t="shared" si="90"/>
        <v>0</v>
      </c>
      <c r="AE86" s="63">
        <f t="shared" si="91"/>
        <v>0</v>
      </c>
      <c r="AF86" s="53">
        <f t="shared" si="92"/>
        <v>0</v>
      </c>
      <c r="AG86" s="54" t="str">
        <f t="shared" si="93"/>
        <v/>
      </c>
      <c r="AH86" s="85">
        <f t="shared" si="94"/>
        <v>0</v>
      </c>
      <c r="AI86" s="63">
        <f t="shared" si="95"/>
        <v>0</v>
      </c>
      <c r="AJ86" s="53">
        <f t="shared" si="96"/>
        <v>0</v>
      </c>
      <c r="AK86" s="54" t="str">
        <f t="shared" si="97"/>
        <v/>
      </c>
      <c r="AL86" s="85">
        <f t="shared" si="98"/>
        <v>0</v>
      </c>
      <c r="AM86" s="63">
        <f t="shared" si="99"/>
        <v>0</v>
      </c>
      <c r="AN86" s="53">
        <f t="shared" si="100"/>
        <v>0</v>
      </c>
      <c r="AO86" s="54" t="str">
        <f t="shared" si="101"/>
        <v/>
      </c>
      <c r="AP86" s="85">
        <f t="shared" si="102"/>
        <v>0</v>
      </c>
      <c r="AQ86" s="63">
        <f t="shared" si="103"/>
        <v>0</v>
      </c>
      <c r="AR86" s="53">
        <f t="shared" si="104"/>
        <v>0</v>
      </c>
      <c r="AS86" s="54" t="str">
        <f t="shared" si="105"/>
        <v/>
      </c>
      <c r="AT86" s="85">
        <f t="shared" si="106"/>
        <v>0</v>
      </c>
      <c r="AU86" s="63">
        <f t="shared" si="107"/>
        <v>0</v>
      </c>
      <c r="AV86" s="53">
        <f t="shared" si="108"/>
        <v>0</v>
      </c>
      <c r="AW86" s="54" t="str">
        <f t="shared" si="109"/>
        <v/>
      </c>
      <c r="AX86" s="85">
        <f t="shared" si="110"/>
        <v>0</v>
      </c>
      <c r="AY86" s="63">
        <f t="shared" si="111"/>
        <v>0</v>
      </c>
      <c r="AZ86" s="53">
        <f t="shared" si="112"/>
        <v>0</v>
      </c>
      <c r="BA86" s="54" t="str">
        <f t="shared" si="113"/>
        <v/>
      </c>
      <c r="BB86" s="85">
        <f t="shared" si="114"/>
        <v>0</v>
      </c>
      <c r="BC86" s="63">
        <f t="shared" si="115"/>
        <v>0</v>
      </c>
      <c r="BD86" s="53">
        <f t="shared" si="116"/>
        <v>0</v>
      </c>
      <c r="BE86" s="54" t="str">
        <f t="shared" si="117"/>
        <v/>
      </c>
      <c r="BF86" s="85">
        <f t="shared" si="118"/>
        <v>0</v>
      </c>
      <c r="BG86" s="63">
        <f t="shared" si="119"/>
        <v>0</v>
      </c>
      <c r="BH86" s="53">
        <f t="shared" si="120"/>
        <v>0</v>
      </c>
      <c r="BI86" s="54" t="str">
        <f t="shared" si="121"/>
        <v/>
      </c>
      <c r="BJ86" s="85">
        <f t="shared" si="122"/>
        <v>0</v>
      </c>
      <c r="BK86" s="63">
        <f t="shared" si="123"/>
        <v>0</v>
      </c>
      <c r="BL86" s="53">
        <f t="shared" si="124"/>
        <v>0</v>
      </c>
      <c r="BM86" s="54" t="str">
        <f t="shared" si="125"/>
        <v/>
      </c>
      <c r="BN86" s="85">
        <f t="shared" si="126"/>
        <v>0</v>
      </c>
      <c r="BO86" s="63">
        <f t="shared" si="127"/>
        <v>0</v>
      </c>
      <c r="BP86" s="53">
        <f t="shared" si="128"/>
        <v>0</v>
      </c>
      <c r="BQ86" s="54" t="str">
        <f t="shared" si="129"/>
        <v/>
      </c>
      <c r="BR86" s="85">
        <f t="shared" si="130"/>
        <v>0</v>
      </c>
      <c r="BS86" s="60">
        <f t="shared" si="132"/>
        <v>0</v>
      </c>
      <c r="BT86" s="59">
        <f t="shared" si="133"/>
        <v>0</v>
      </c>
      <c r="BU86" s="57"/>
      <c r="BV86" s="44"/>
      <c r="BY86" s="253"/>
      <c r="BZ86" s="272"/>
      <c r="CA86" s="272"/>
      <c r="CB86" s="273"/>
      <c r="CC86" s="276"/>
      <c r="CD86" s="44"/>
      <c r="CE86" s="275">
        <f t="shared" si="134"/>
        <v>0</v>
      </c>
      <c r="CF86" s="270">
        <f t="shared" ref="CF86:CG104" si="136">IF($CD86=CF$4,$CB86,0)</f>
        <v>0</v>
      </c>
      <c r="CG86" s="270">
        <f t="shared" si="136"/>
        <v>0</v>
      </c>
      <c r="CH86" s="270">
        <f t="shared" si="135"/>
        <v>0</v>
      </c>
      <c r="CI86" s="44"/>
    </row>
    <row r="87" spans="1:87" ht="16.5" hidden="1" customHeight="1">
      <c r="A87" s="23">
        <f t="shared" si="82"/>
        <v>83</v>
      </c>
      <c r="B87" s="143"/>
      <c r="C87" s="169"/>
      <c r="D87" s="170"/>
      <c r="E87" s="156" t="str">
        <f t="shared" si="76"/>
        <v/>
      </c>
      <c r="F87" s="30" t="str">
        <f t="shared" si="77"/>
        <v/>
      </c>
      <c r="G87" s="31" t="str">
        <f t="shared" si="78"/>
        <v/>
      </c>
      <c r="H87" s="147" t="str">
        <f t="shared" si="79"/>
        <v/>
      </c>
      <c r="I87" s="150"/>
      <c r="J87" s="151"/>
      <c r="K87" s="33" t="str">
        <f t="shared" si="80"/>
        <v/>
      </c>
      <c r="L87" s="33">
        <f t="shared" si="131"/>
        <v>0</v>
      </c>
      <c r="M87" s="35" t="str">
        <f t="shared" si="81"/>
        <v/>
      </c>
      <c r="N87" s="108"/>
      <c r="O87" s="178"/>
      <c r="P87" s="179"/>
      <c r="Q87" s="106" t="s">
        <v>160</v>
      </c>
      <c r="R87" s="107" t="s">
        <v>160</v>
      </c>
      <c r="S87" s="43"/>
      <c r="T87" s="122" t="s">
        <v>160</v>
      </c>
      <c r="U87" s="122" t="s">
        <v>160</v>
      </c>
      <c r="V87" s="123" t="s">
        <v>160</v>
      </c>
      <c r="W87" s="63">
        <f t="shared" si="83"/>
        <v>0</v>
      </c>
      <c r="X87" s="53">
        <f t="shared" si="84"/>
        <v>0</v>
      </c>
      <c r="Y87" s="54" t="str">
        <f t="shared" si="85"/>
        <v/>
      </c>
      <c r="Z87" s="85">
        <f t="shared" si="86"/>
        <v>0</v>
      </c>
      <c r="AA87" s="63">
        <f t="shared" si="87"/>
        <v>0</v>
      </c>
      <c r="AB87" s="53">
        <f t="shared" si="88"/>
        <v>0</v>
      </c>
      <c r="AC87" s="54" t="str">
        <f t="shared" si="89"/>
        <v/>
      </c>
      <c r="AD87" s="85">
        <f t="shared" si="90"/>
        <v>0</v>
      </c>
      <c r="AE87" s="63">
        <f t="shared" si="91"/>
        <v>0</v>
      </c>
      <c r="AF87" s="53">
        <f t="shared" si="92"/>
        <v>0</v>
      </c>
      <c r="AG87" s="54" t="str">
        <f t="shared" si="93"/>
        <v/>
      </c>
      <c r="AH87" s="85">
        <f t="shared" si="94"/>
        <v>0</v>
      </c>
      <c r="AI87" s="63">
        <f t="shared" si="95"/>
        <v>0</v>
      </c>
      <c r="AJ87" s="53">
        <f t="shared" si="96"/>
        <v>0</v>
      </c>
      <c r="AK87" s="54" t="str">
        <f t="shared" si="97"/>
        <v/>
      </c>
      <c r="AL87" s="85">
        <f t="shared" si="98"/>
        <v>0</v>
      </c>
      <c r="AM87" s="63">
        <f t="shared" si="99"/>
        <v>0</v>
      </c>
      <c r="AN87" s="53">
        <f t="shared" si="100"/>
        <v>0</v>
      </c>
      <c r="AO87" s="54" t="str">
        <f t="shared" si="101"/>
        <v/>
      </c>
      <c r="AP87" s="85">
        <f t="shared" si="102"/>
        <v>0</v>
      </c>
      <c r="AQ87" s="63">
        <f t="shared" si="103"/>
        <v>0</v>
      </c>
      <c r="AR87" s="53">
        <f t="shared" si="104"/>
        <v>0</v>
      </c>
      <c r="AS87" s="54" t="str">
        <f t="shared" si="105"/>
        <v/>
      </c>
      <c r="AT87" s="85">
        <f t="shared" si="106"/>
        <v>0</v>
      </c>
      <c r="AU87" s="63">
        <f t="shared" si="107"/>
        <v>0</v>
      </c>
      <c r="AV87" s="53">
        <f t="shared" si="108"/>
        <v>0</v>
      </c>
      <c r="AW87" s="54" t="str">
        <f t="shared" si="109"/>
        <v/>
      </c>
      <c r="AX87" s="85">
        <f t="shared" si="110"/>
        <v>0</v>
      </c>
      <c r="AY87" s="63">
        <f t="shared" si="111"/>
        <v>0</v>
      </c>
      <c r="AZ87" s="53">
        <f t="shared" si="112"/>
        <v>0</v>
      </c>
      <c r="BA87" s="54" t="str">
        <f t="shared" si="113"/>
        <v/>
      </c>
      <c r="BB87" s="85">
        <f t="shared" si="114"/>
        <v>0</v>
      </c>
      <c r="BC87" s="63">
        <f t="shared" si="115"/>
        <v>0</v>
      </c>
      <c r="BD87" s="53">
        <f t="shared" si="116"/>
        <v>0</v>
      </c>
      <c r="BE87" s="54" t="str">
        <f t="shared" si="117"/>
        <v/>
      </c>
      <c r="BF87" s="85">
        <f t="shared" si="118"/>
        <v>0</v>
      </c>
      <c r="BG87" s="63">
        <f t="shared" si="119"/>
        <v>0</v>
      </c>
      <c r="BH87" s="53">
        <f t="shared" si="120"/>
        <v>0</v>
      </c>
      <c r="BI87" s="54" t="str">
        <f t="shared" si="121"/>
        <v/>
      </c>
      <c r="BJ87" s="85">
        <f t="shared" si="122"/>
        <v>0</v>
      </c>
      <c r="BK87" s="63">
        <f t="shared" si="123"/>
        <v>0</v>
      </c>
      <c r="BL87" s="53">
        <f t="shared" si="124"/>
        <v>0</v>
      </c>
      <c r="BM87" s="54" t="str">
        <f t="shared" si="125"/>
        <v/>
      </c>
      <c r="BN87" s="85">
        <f t="shared" si="126"/>
        <v>0</v>
      </c>
      <c r="BO87" s="63">
        <f t="shared" si="127"/>
        <v>0</v>
      </c>
      <c r="BP87" s="53">
        <f t="shared" si="128"/>
        <v>0</v>
      </c>
      <c r="BQ87" s="54" t="str">
        <f t="shared" si="129"/>
        <v/>
      </c>
      <c r="BR87" s="85">
        <f t="shared" si="130"/>
        <v>0</v>
      </c>
      <c r="BS87" s="60">
        <f t="shared" si="132"/>
        <v>0</v>
      </c>
      <c r="BT87" s="59">
        <f t="shared" si="133"/>
        <v>0</v>
      </c>
      <c r="BU87" s="57"/>
      <c r="BV87" s="44"/>
      <c r="BY87" s="253"/>
      <c r="BZ87" s="272"/>
      <c r="CA87" s="272"/>
      <c r="CB87" s="273"/>
      <c r="CC87" s="276"/>
      <c r="CD87" s="44"/>
      <c r="CE87" s="275">
        <f t="shared" si="134"/>
        <v>0</v>
      </c>
      <c r="CF87" s="270">
        <f t="shared" si="136"/>
        <v>0</v>
      </c>
      <c r="CG87" s="270">
        <f t="shared" si="136"/>
        <v>0</v>
      </c>
      <c r="CH87" s="270">
        <f t="shared" si="135"/>
        <v>0</v>
      </c>
      <c r="CI87" s="44"/>
    </row>
    <row r="88" spans="1:87" ht="16.5" hidden="1" customHeight="1" thickBot="1">
      <c r="A88" s="23">
        <f t="shared" si="82"/>
        <v>84</v>
      </c>
      <c r="B88" s="143"/>
      <c r="C88" s="171"/>
      <c r="D88" s="170"/>
      <c r="E88" s="156" t="str">
        <f t="shared" si="76"/>
        <v/>
      </c>
      <c r="F88" s="30" t="str">
        <f t="shared" si="77"/>
        <v/>
      </c>
      <c r="G88" s="31" t="str">
        <f t="shared" si="78"/>
        <v/>
      </c>
      <c r="H88" s="147" t="str">
        <f t="shared" si="79"/>
        <v/>
      </c>
      <c r="I88" s="152"/>
      <c r="J88" s="153"/>
      <c r="K88" s="33" t="str">
        <f t="shared" si="80"/>
        <v/>
      </c>
      <c r="L88" s="33">
        <f t="shared" si="131"/>
        <v>0</v>
      </c>
      <c r="M88" s="35" t="str">
        <f t="shared" si="81"/>
        <v/>
      </c>
      <c r="N88" s="108"/>
      <c r="O88" s="178"/>
      <c r="P88" s="179"/>
      <c r="Q88" s="184" t="s">
        <v>160</v>
      </c>
      <c r="R88" s="185" t="s">
        <v>160</v>
      </c>
      <c r="S88" s="186"/>
      <c r="T88" s="187" t="s">
        <v>160</v>
      </c>
      <c r="U88" s="187" t="s">
        <v>160</v>
      </c>
      <c r="V88" s="188" t="s">
        <v>160</v>
      </c>
      <c r="W88" s="63">
        <f t="shared" si="83"/>
        <v>0</v>
      </c>
      <c r="X88" s="53">
        <f t="shared" si="84"/>
        <v>0</v>
      </c>
      <c r="Y88" s="54" t="str">
        <f t="shared" si="85"/>
        <v/>
      </c>
      <c r="Z88" s="85">
        <f t="shared" si="86"/>
        <v>0</v>
      </c>
      <c r="AA88" s="63">
        <f t="shared" si="87"/>
        <v>0</v>
      </c>
      <c r="AB88" s="53">
        <f t="shared" si="88"/>
        <v>0</v>
      </c>
      <c r="AC88" s="54" t="str">
        <f t="shared" si="89"/>
        <v/>
      </c>
      <c r="AD88" s="85">
        <f t="shared" si="90"/>
        <v>0</v>
      </c>
      <c r="AE88" s="63">
        <f t="shared" si="91"/>
        <v>0</v>
      </c>
      <c r="AF88" s="53">
        <f t="shared" si="92"/>
        <v>0</v>
      </c>
      <c r="AG88" s="54" t="str">
        <f t="shared" si="93"/>
        <v/>
      </c>
      <c r="AH88" s="85">
        <f t="shared" si="94"/>
        <v>0</v>
      </c>
      <c r="AI88" s="63">
        <f t="shared" si="95"/>
        <v>0</v>
      </c>
      <c r="AJ88" s="53">
        <f t="shared" si="96"/>
        <v>0</v>
      </c>
      <c r="AK88" s="54" t="str">
        <f t="shared" si="97"/>
        <v/>
      </c>
      <c r="AL88" s="85">
        <f t="shared" si="98"/>
        <v>0</v>
      </c>
      <c r="AM88" s="63">
        <f t="shared" si="99"/>
        <v>0</v>
      </c>
      <c r="AN88" s="53">
        <f t="shared" si="100"/>
        <v>0</v>
      </c>
      <c r="AO88" s="54" t="str">
        <f t="shared" si="101"/>
        <v/>
      </c>
      <c r="AP88" s="85">
        <f t="shared" si="102"/>
        <v>0</v>
      </c>
      <c r="AQ88" s="63">
        <f t="shared" si="103"/>
        <v>0</v>
      </c>
      <c r="AR88" s="53">
        <f t="shared" si="104"/>
        <v>0</v>
      </c>
      <c r="AS88" s="54" t="str">
        <f t="shared" si="105"/>
        <v/>
      </c>
      <c r="AT88" s="85">
        <f t="shared" si="106"/>
        <v>0</v>
      </c>
      <c r="AU88" s="63">
        <f t="shared" si="107"/>
        <v>0</v>
      </c>
      <c r="AV88" s="53">
        <f t="shared" si="108"/>
        <v>0</v>
      </c>
      <c r="AW88" s="54" t="str">
        <f t="shared" si="109"/>
        <v/>
      </c>
      <c r="AX88" s="85">
        <f t="shared" si="110"/>
        <v>0</v>
      </c>
      <c r="AY88" s="63">
        <f t="shared" si="111"/>
        <v>0</v>
      </c>
      <c r="AZ88" s="53">
        <f t="shared" si="112"/>
        <v>0</v>
      </c>
      <c r="BA88" s="54" t="str">
        <f t="shared" si="113"/>
        <v/>
      </c>
      <c r="BB88" s="85">
        <f t="shared" si="114"/>
        <v>0</v>
      </c>
      <c r="BC88" s="63">
        <f t="shared" si="115"/>
        <v>0</v>
      </c>
      <c r="BD88" s="53">
        <f t="shared" si="116"/>
        <v>0</v>
      </c>
      <c r="BE88" s="54" t="str">
        <f t="shared" si="117"/>
        <v/>
      </c>
      <c r="BF88" s="85">
        <f t="shared" si="118"/>
        <v>0</v>
      </c>
      <c r="BG88" s="63">
        <f t="shared" si="119"/>
        <v>0</v>
      </c>
      <c r="BH88" s="53">
        <f t="shared" si="120"/>
        <v>0</v>
      </c>
      <c r="BI88" s="54" t="str">
        <f t="shared" si="121"/>
        <v/>
      </c>
      <c r="BJ88" s="85">
        <f t="shared" si="122"/>
        <v>0</v>
      </c>
      <c r="BK88" s="63">
        <f t="shared" si="123"/>
        <v>0</v>
      </c>
      <c r="BL88" s="53">
        <f t="shared" si="124"/>
        <v>0</v>
      </c>
      <c r="BM88" s="54" t="str">
        <f t="shared" si="125"/>
        <v/>
      </c>
      <c r="BN88" s="85">
        <f t="shared" si="126"/>
        <v>0</v>
      </c>
      <c r="BO88" s="63">
        <f t="shared" si="127"/>
        <v>0</v>
      </c>
      <c r="BP88" s="53">
        <f t="shared" si="128"/>
        <v>0</v>
      </c>
      <c r="BQ88" s="54" t="str">
        <f t="shared" si="129"/>
        <v/>
      </c>
      <c r="BR88" s="85">
        <f t="shared" si="130"/>
        <v>0</v>
      </c>
      <c r="BS88" s="60">
        <f t="shared" si="132"/>
        <v>0</v>
      </c>
      <c r="BT88" s="59">
        <f t="shared" si="133"/>
        <v>0</v>
      </c>
      <c r="BU88" s="57"/>
      <c r="BV88" s="44"/>
      <c r="BY88" s="253"/>
      <c r="BZ88" s="272"/>
      <c r="CA88" s="272"/>
      <c r="CB88" s="273"/>
      <c r="CC88" s="276"/>
      <c r="CD88" s="44"/>
      <c r="CE88" s="275">
        <f t="shared" si="134"/>
        <v>0</v>
      </c>
      <c r="CF88" s="270">
        <f t="shared" si="136"/>
        <v>0</v>
      </c>
      <c r="CG88" s="270">
        <f t="shared" si="136"/>
        <v>0</v>
      </c>
      <c r="CH88" s="270">
        <f t="shared" si="135"/>
        <v>0</v>
      </c>
      <c r="CI88" s="44"/>
    </row>
    <row r="89" spans="1:87" ht="16.5" hidden="1" customHeight="1">
      <c r="A89" s="23">
        <f t="shared" si="82"/>
        <v>85</v>
      </c>
      <c r="B89" s="143"/>
      <c r="C89" s="92"/>
      <c r="D89" s="93"/>
      <c r="E89" s="156" t="str">
        <f t="shared" si="76"/>
        <v/>
      </c>
      <c r="F89" s="30" t="str">
        <f t="shared" si="77"/>
        <v/>
      </c>
      <c r="G89" s="31" t="str">
        <f t="shared" si="78"/>
        <v/>
      </c>
      <c r="H89" s="147" t="str">
        <f t="shared" si="79"/>
        <v/>
      </c>
      <c r="I89" s="150"/>
      <c r="J89" s="151"/>
      <c r="K89" s="33" t="str">
        <f t="shared" si="80"/>
        <v/>
      </c>
      <c r="L89" s="33">
        <f t="shared" si="131"/>
        <v>0</v>
      </c>
      <c r="M89" s="35" t="str">
        <f t="shared" si="81"/>
        <v/>
      </c>
      <c r="N89" s="108"/>
      <c r="O89" s="178"/>
      <c r="P89" s="179"/>
      <c r="Q89" s="189" t="s">
        <v>160</v>
      </c>
      <c r="R89" s="190" t="s">
        <v>160</v>
      </c>
      <c r="S89" s="191"/>
      <c r="T89" s="192" t="s">
        <v>160</v>
      </c>
      <c r="U89" s="192" t="s">
        <v>160</v>
      </c>
      <c r="V89" s="193" t="s">
        <v>160</v>
      </c>
      <c r="W89" s="63">
        <f t="shared" si="83"/>
        <v>0</v>
      </c>
      <c r="X89" s="53">
        <f t="shared" si="84"/>
        <v>0</v>
      </c>
      <c r="Y89" s="54" t="str">
        <f t="shared" si="85"/>
        <v/>
      </c>
      <c r="Z89" s="85">
        <f t="shared" si="86"/>
        <v>0</v>
      </c>
      <c r="AA89" s="63">
        <f t="shared" si="87"/>
        <v>0</v>
      </c>
      <c r="AB89" s="53">
        <f t="shared" si="88"/>
        <v>0</v>
      </c>
      <c r="AC89" s="54" t="str">
        <f t="shared" si="89"/>
        <v/>
      </c>
      <c r="AD89" s="85">
        <f t="shared" si="90"/>
        <v>0</v>
      </c>
      <c r="AE89" s="63">
        <f t="shared" si="91"/>
        <v>0</v>
      </c>
      <c r="AF89" s="53">
        <f t="shared" si="92"/>
        <v>0</v>
      </c>
      <c r="AG89" s="54" t="str">
        <f t="shared" si="93"/>
        <v/>
      </c>
      <c r="AH89" s="85">
        <f t="shared" si="94"/>
        <v>0</v>
      </c>
      <c r="AI89" s="63">
        <f t="shared" si="95"/>
        <v>0</v>
      </c>
      <c r="AJ89" s="53">
        <f t="shared" si="96"/>
        <v>0</v>
      </c>
      <c r="AK89" s="54" t="str">
        <f t="shared" si="97"/>
        <v/>
      </c>
      <c r="AL89" s="85">
        <f t="shared" si="98"/>
        <v>0</v>
      </c>
      <c r="AM89" s="63">
        <f t="shared" si="99"/>
        <v>0</v>
      </c>
      <c r="AN89" s="53">
        <f t="shared" si="100"/>
        <v>0</v>
      </c>
      <c r="AO89" s="54" t="str">
        <f t="shared" si="101"/>
        <v/>
      </c>
      <c r="AP89" s="85">
        <f t="shared" si="102"/>
        <v>0</v>
      </c>
      <c r="AQ89" s="63">
        <f t="shared" si="103"/>
        <v>0</v>
      </c>
      <c r="AR89" s="53">
        <f t="shared" si="104"/>
        <v>0</v>
      </c>
      <c r="AS89" s="54" t="str">
        <f t="shared" si="105"/>
        <v/>
      </c>
      <c r="AT89" s="85">
        <f t="shared" si="106"/>
        <v>0</v>
      </c>
      <c r="AU89" s="63">
        <f t="shared" si="107"/>
        <v>0</v>
      </c>
      <c r="AV89" s="53">
        <f t="shared" si="108"/>
        <v>0</v>
      </c>
      <c r="AW89" s="54" t="str">
        <f t="shared" si="109"/>
        <v/>
      </c>
      <c r="AX89" s="85">
        <f t="shared" si="110"/>
        <v>0</v>
      </c>
      <c r="AY89" s="63">
        <f t="shared" si="111"/>
        <v>0</v>
      </c>
      <c r="AZ89" s="53">
        <f t="shared" si="112"/>
        <v>0</v>
      </c>
      <c r="BA89" s="54" t="str">
        <f t="shared" si="113"/>
        <v/>
      </c>
      <c r="BB89" s="85">
        <f t="shared" si="114"/>
        <v>0</v>
      </c>
      <c r="BC89" s="63">
        <f t="shared" si="115"/>
        <v>0</v>
      </c>
      <c r="BD89" s="53">
        <f t="shared" si="116"/>
        <v>0</v>
      </c>
      <c r="BE89" s="54" t="str">
        <f t="shared" si="117"/>
        <v/>
      </c>
      <c r="BF89" s="85">
        <f t="shared" si="118"/>
        <v>0</v>
      </c>
      <c r="BG89" s="63">
        <f t="shared" si="119"/>
        <v>0</v>
      </c>
      <c r="BH89" s="53">
        <f t="shared" si="120"/>
        <v>0</v>
      </c>
      <c r="BI89" s="54" t="str">
        <f t="shared" si="121"/>
        <v/>
      </c>
      <c r="BJ89" s="85">
        <f t="shared" si="122"/>
        <v>0</v>
      </c>
      <c r="BK89" s="63">
        <f t="shared" si="123"/>
        <v>0</v>
      </c>
      <c r="BL89" s="53">
        <f t="shared" si="124"/>
        <v>0</v>
      </c>
      <c r="BM89" s="54" t="str">
        <f t="shared" si="125"/>
        <v/>
      </c>
      <c r="BN89" s="85">
        <f t="shared" si="126"/>
        <v>0</v>
      </c>
      <c r="BO89" s="63">
        <f t="shared" si="127"/>
        <v>0</v>
      </c>
      <c r="BP89" s="53">
        <f t="shared" si="128"/>
        <v>0</v>
      </c>
      <c r="BQ89" s="54" t="str">
        <f t="shared" si="129"/>
        <v/>
      </c>
      <c r="BR89" s="85">
        <f t="shared" si="130"/>
        <v>0</v>
      </c>
      <c r="BS89" s="60">
        <f t="shared" si="132"/>
        <v>0</v>
      </c>
      <c r="BT89" s="59">
        <f t="shared" si="133"/>
        <v>0</v>
      </c>
      <c r="BU89" s="57"/>
      <c r="BV89" s="44"/>
      <c r="BY89" s="253"/>
      <c r="BZ89" s="272"/>
      <c r="CA89" s="272"/>
      <c r="CB89" s="273"/>
      <c r="CC89" s="276"/>
      <c r="CD89" s="44"/>
      <c r="CE89" s="275">
        <f t="shared" si="134"/>
        <v>0</v>
      </c>
      <c r="CF89" s="270">
        <f t="shared" si="136"/>
        <v>0</v>
      </c>
      <c r="CG89" s="270">
        <f t="shared" si="136"/>
        <v>0</v>
      </c>
      <c r="CH89" s="270">
        <f t="shared" si="135"/>
        <v>0</v>
      </c>
      <c r="CI89" s="44"/>
    </row>
    <row r="90" spans="1:87" ht="16.5" hidden="1" customHeight="1" thickBot="1">
      <c r="A90" s="23">
        <f t="shared" si="82"/>
        <v>86</v>
      </c>
      <c r="B90" s="143"/>
      <c r="C90" s="92"/>
      <c r="D90" s="93"/>
      <c r="E90" s="156" t="str">
        <f t="shared" si="76"/>
        <v/>
      </c>
      <c r="F90" s="30" t="str">
        <f t="shared" si="77"/>
        <v/>
      </c>
      <c r="G90" s="31" t="str">
        <f t="shared" si="78"/>
        <v/>
      </c>
      <c r="H90" s="147" t="str">
        <f t="shared" si="79"/>
        <v/>
      </c>
      <c r="I90" s="150"/>
      <c r="J90" s="151"/>
      <c r="K90" s="33" t="str">
        <f t="shared" si="80"/>
        <v/>
      </c>
      <c r="L90" s="33">
        <f t="shared" si="131"/>
        <v>0</v>
      </c>
      <c r="M90" s="35" t="str">
        <f t="shared" si="81"/>
        <v/>
      </c>
      <c r="N90" s="108"/>
      <c r="O90" s="180"/>
      <c r="P90" s="181"/>
      <c r="Q90" s="194" t="s">
        <v>160</v>
      </c>
      <c r="R90" s="107" t="s">
        <v>160</v>
      </c>
      <c r="S90" s="43"/>
      <c r="T90" s="122" t="s">
        <v>160</v>
      </c>
      <c r="U90" s="122" t="s">
        <v>160</v>
      </c>
      <c r="V90" s="195" t="s">
        <v>160</v>
      </c>
      <c r="W90" s="63">
        <f t="shared" si="83"/>
        <v>0</v>
      </c>
      <c r="X90" s="53">
        <f t="shared" si="84"/>
        <v>0</v>
      </c>
      <c r="Y90" s="54" t="str">
        <f t="shared" si="85"/>
        <v/>
      </c>
      <c r="Z90" s="85">
        <f t="shared" si="86"/>
        <v>0</v>
      </c>
      <c r="AA90" s="63">
        <f t="shared" si="87"/>
        <v>0</v>
      </c>
      <c r="AB90" s="53">
        <f t="shared" si="88"/>
        <v>0</v>
      </c>
      <c r="AC90" s="54" t="str">
        <f t="shared" si="89"/>
        <v/>
      </c>
      <c r="AD90" s="85">
        <f t="shared" si="90"/>
        <v>0</v>
      </c>
      <c r="AE90" s="63">
        <f t="shared" si="91"/>
        <v>0</v>
      </c>
      <c r="AF90" s="53">
        <f t="shared" si="92"/>
        <v>0</v>
      </c>
      <c r="AG90" s="54" t="str">
        <f t="shared" si="93"/>
        <v/>
      </c>
      <c r="AH90" s="85">
        <f t="shared" si="94"/>
        <v>0</v>
      </c>
      <c r="AI90" s="63">
        <f t="shared" si="95"/>
        <v>0</v>
      </c>
      <c r="AJ90" s="53">
        <f t="shared" si="96"/>
        <v>0</v>
      </c>
      <c r="AK90" s="54" t="str">
        <f t="shared" si="97"/>
        <v/>
      </c>
      <c r="AL90" s="85">
        <f t="shared" si="98"/>
        <v>0</v>
      </c>
      <c r="AM90" s="63">
        <f t="shared" si="99"/>
        <v>0</v>
      </c>
      <c r="AN90" s="53">
        <f t="shared" si="100"/>
        <v>0</v>
      </c>
      <c r="AO90" s="54" t="str">
        <f t="shared" si="101"/>
        <v/>
      </c>
      <c r="AP90" s="85">
        <f t="shared" si="102"/>
        <v>0</v>
      </c>
      <c r="AQ90" s="63">
        <f t="shared" si="103"/>
        <v>0</v>
      </c>
      <c r="AR90" s="53">
        <f t="shared" si="104"/>
        <v>0</v>
      </c>
      <c r="AS90" s="54" t="str">
        <f t="shared" si="105"/>
        <v/>
      </c>
      <c r="AT90" s="85">
        <f t="shared" si="106"/>
        <v>0</v>
      </c>
      <c r="AU90" s="63">
        <f t="shared" si="107"/>
        <v>0</v>
      </c>
      <c r="AV90" s="53">
        <f t="shared" si="108"/>
        <v>0</v>
      </c>
      <c r="AW90" s="54" t="str">
        <f t="shared" si="109"/>
        <v/>
      </c>
      <c r="AX90" s="85">
        <f t="shared" si="110"/>
        <v>0</v>
      </c>
      <c r="AY90" s="63">
        <f t="shared" si="111"/>
        <v>0</v>
      </c>
      <c r="AZ90" s="53">
        <f t="shared" si="112"/>
        <v>0</v>
      </c>
      <c r="BA90" s="54" t="str">
        <f t="shared" si="113"/>
        <v/>
      </c>
      <c r="BB90" s="85">
        <f t="shared" si="114"/>
        <v>0</v>
      </c>
      <c r="BC90" s="63">
        <f t="shared" si="115"/>
        <v>0</v>
      </c>
      <c r="BD90" s="53">
        <f t="shared" si="116"/>
        <v>0</v>
      </c>
      <c r="BE90" s="54" t="str">
        <f t="shared" si="117"/>
        <v/>
      </c>
      <c r="BF90" s="85">
        <f t="shared" si="118"/>
        <v>0</v>
      </c>
      <c r="BG90" s="63">
        <f t="shared" si="119"/>
        <v>0</v>
      </c>
      <c r="BH90" s="53">
        <f t="shared" si="120"/>
        <v>0</v>
      </c>
      <c r="BI90" s="54" t="str">
        <f t="shared" si="121"/>
        <v/>
      </c>
      <c r="BJ90" s="85">
        <f t="shared" si="122"/>
        <v>0</v>
      </c>
      <c r="BK90" s="63">
        <f t="shared" si="123"/>
        <v>0</v>
      </c>
      <c r="BL90" s="53">
        <f t="shared" si="124"/>
        <v>0</v>
      </c>
      <c r="BM90" s="54" t="str">
        <f t="shared" si="125"/>
        <v/>
      </c>
      <c r="BN90" s="85">
        <f t="shared" si="126"/>
        <v>0</v>
      </c>
      <c r="BO90" s="63">
        <f t="shared" si="127"/>
        <v>0</v>
      </c>
      <c r="BP90" s="53">
        <f t="shared" si="128"/>
        <v>0</v>
      </c>
      <c r="BQ90" s="54" t="str">
        <f t="shared" si="129"/>
        <v/>
      </c>
      <c r="BR90" s="85">
        <f t="shared" si="130"/>
        <v>0</v>
      </c>
      <c r="BS90" s="60">
        <f t="shared" si="132"/>
        <v>0</v>
      </c>
      <c r="BT90" s="59">
        <f t="shared" si="133"/>
        <v>0</v>
      </c>
      <c r="BU90" s="57"/>
      <c r="BV90" s="44"/>
      <c r="BY90" s="253"/>
      <c r="BZ90" s="272"/>
      <c r="CA90" s="272"/>
      <c r="CB90" s="273"/>
      <c r="CC90" s="276"/>
      <c r="CD90" s="44"/>
      <c r="CE90" s="275">
        <f t="shared" si="134"/>
        <v>0</v>
      </c>
      <c r="CF90" s="270">
        <f t="shared" si="136"/>
        <v>0</v>
      </c>
      <c r="CG90" s="270">
        <f t="shared" si="136"/>
        <v>0</v>
      </c>
      <c r="CH90" s="270">
        <f t="shared" si="135"/>
        <v>0</v>
      </c>
      <c r="CI90" s="44"/>
    </row>
    <row r="91" spans="1:87" ht="16.5" hidden="1" customHeight="1">
      <c r="A91" s="23">
        <f t="shared" si="82"/>
        <v>87</v>
      </c>
      <c r="B91" s="143"/>
      <c r="C91" s="92"/>
      <c r="D91" s="93"/>
      <c r="E91" s="156" t="str">
        <f t="shared" si="76"/>
        <v/>
      </c>
      <c r="F91" s="30" t="str">
        <f t="shared" si="77"/>
        <v/>
      </c>
      <c r="G91" s="31" t="str">
        <f t="shared" si="78"/>
        <v/>
      </c>
      <c r="H91" s="147" t="str">
        <f t="shared" si="79"/>
        <v/>
      </c>
      <c r="I91" s="150"/>
      <c r="J91" s="151"/>
      <c r="K91" s="33" t="str">
        <f t="shared" si="80"/>
        <v/>
      </c>
      <c r="L91" s="33">
        <f t="shared" si="131"/>
        <v>0</v>
      </c>
      <c r="M91" s="35" t="str">
        <f t="shared" si="81"/>
        <v/>
      </c>
      <c r="N91" s="108"/>
      <c r="O91" s="178"/>
      <c r="P91" s="179"/>
      <c r="Q91" s="194" t="s">
        <v>160</v>
      </c>
      <c r="R91" s="107" t="s">
        <v>160</v>
      </c>
      <c r="S91" s="43"/>
      <c r="T91" s="122" t="s">
        <v>160</v>
      </c>
      <c r="U91" s="122" t="s">
        <v>160</v>
      </c>
      <c r="V91" s="195" t="s">
        <v>160</v>
      </c>
      <c r="W91" s="63">
        <f t="shared" si="83"/>
        <v>0</v>
      </c>
      <c r="X91" s="53">
        <f t="shared" si="84"/>
        <v>0</v>
      </c>
      <c r="Y91" s="54" t="str">
        <f t="shared" si="85"/>
        <v/>
      </c>
      <c r="Z91" s="85">
        <f t="shared" si="86"/>
        <v>0</v>
      </c>
      <c r="AA91" s="63">
        <f t="shared" si="87"/>
        <v>0</v>
      </c>
      <c r="AB91" s="53">
        <f t="shared" si="88"/>
        <v>0</v>
      </c>
      <c r="AC91" s="54" t="str">
        <f t="shared" si="89"/>
        <v/>
      </c>
      <c r="AD91" s="85">
        <f t="shared" si="90"/>
        <v>0</v>
      </c>
      <c r="AE91" s="63">
        <f t="shared" si="91"/>
        <v>0</v>
      </c>
      <c r="AF91" s="53">
        <f t="shared" si="92"/>
        <v>0</v>
      </c>
      <c r="AG91" s="54" t="str">
        <f t="shared" si="93"/>
        <v/>
      </c>
      <c r="AH91" s="85">
        <f t="shared" si="94"/>
        <v>0</v>
      </c>
      <c r="AI91" s="63">
        <f t="shared" si="95"/>
        <v>0</v>
      </c>
      <c r="AJ91" s="53">
        <f t="shared" si="96"/>
        <v>0</v>
      </c>
      <c r="AK91" s="54" t="str">
        <f t="shared" si="97"/>
        <v/>
      </c>
      <c r="AL91" s="85">
        <f t="shared" si="98"/>
        <v>0</v>
      </c>
      <c r="AM91" s="63">
        <f t="shared" si="99"/>
        <v>0</v>
      </c>
      <c r="AN91" s="53">
        <f t="shared" si="100"/>
        <v>0</v>
      </c>
      <c r="AO91" s="54" t="str">
        <f t="shared" si="101"/>
        <v/>
      </c>
      <c r="AP91" s="85">
        <f t="shared" si="102"/>
        <v>0</v>
      </c>
      <c r="AQ91" s="63">
        <f t="shared" si="103"/>
        <v>0</v>
      </c>
      <c r="AR91" s="53">
        <f t="shared" si="104"/>
        <v>0</v>
      </c>
      <c r="AS91" s="54" t="str">
        <f t="shared" si="105"/>
        <v/>
      </c>
      <c r="AT91" s="85">
        <f t="shared" si="106"/>
        <v>0</v>
      </c>
      <c r="AU91" s="63">
        <f t="shared" si="107"/>
        <v>0</v>
      </c>
      <c r="AV91" s="53">
        <f t="shared" si="108"/>
        <v>0</v>
      </c>
      <c r="AW91" s="54" t="str">
        <f t="shared" si="109"/>
        <v/>
      </c>
      <c r="AX91" s="85">
        <f t="shared" si="110"/>
        <v>0</v>
      </c>
      <c r="AY91" s="63">
        <f t="shared" si="111"/>
        <v>0</v>
      </c>
      <c r="AZ91" s="53">
        <f t="shared" si="112"/>
        <v>0</v>
      </c>
      <c r="BA91" s="54" t="str">
        <f t="shared" si="113"/>
        <v/>
      </c>
      <c r="BB91" s="85">
        <f t="shared" si="114"/>
        <v>0</v>
      </c>
      <c r="BC91" s="63">
        <f t="shared" si="115"/>
        <v>0</v>
      </c>
      <c r="BD91" s="53">
        <f t="shared" si="116"/>
        <v>0</v>
      </c>
      <c r="BE91" s="54" t="str">
        <f t="shared" si="117"/>
        <v/>
      </c>
      <c r="BF91" s="85">
        <f t="shared" si="118"/>
        <v>0</v>
      </c>
      <c r="BG91" s="63">
        <f t="shared" si="119"/>
        <v>0</v>
      </c>
      <c r="BH91" s="53">
        <f t="shared" si="120"/>
        <v>0</v>
      </c>
      <c r="BI91" s="54" t="str">
        <f t="shared" si="121"/>
        <v/>
      </c>
      <c r="BJ91" s="85">
        <f t="shared" si="122"/>
        <v>0</v>
      </c>
      <c r="BK91" s="63">
        <f t="shared" si="123"/>
        <v>0</v>
      </c>
      <c r="BL91" s="53">
        <f t="shared" si="124"/>
        <v>0</v>
      </c>
      <c r="BM91" s="54" t="str">
        <f t="shared" si="125"/>
        <v/>
      </c>
      <c r="BN91" s="85">
        <f t="shared" si="126"/>
        <v>0</v>
      </c>
      <c r="BO91" s="63">
        <f t="shared" si="127"/>
        <v>0</v>
      </c>
      <c r="BP91" s="53">
        <f t="shared" si="128"/>
        <v>0</v>
      </c>
      <c r="BQ91" s="54" t="str">
        <f t="shared" si="129"/>
        <v/>
      </c>
      <c r="BR91" s="85">
        <f t="shared" si="130"/>
        <v>0</v>
      </c>
      <c r="BS91" s="60">
        <f t="shared" si="132"/>
        <v>0</v>
      </c>
      <c r="BT91" s="59">
        <f t="shared" si="133"/>
        <v>0</v>
      </c>
      <c r="BU91" s="57"/>
      <c r="BV91" s="44"/>
      <c r="BY91" s="253"/>
      <c r="BZ91" s="272"/>
      <c r="CA91" s="272"/>
      <c r="CB91" s="273"/>
      <c r="CC91" s="276"/>
      <c r="CD91" s="44"/>
      <c r="CE91" s="275">
        <f t="shared" si="134"/>
        <v>0</v>
      </c>
      <c r="CF91" s="270">
        <f t="shared" si="136"/>
        <v>0</v>
      </c>
      <c r="CG91" s="270">
        <f t="shared" si="136"/>
        <v>0</v>
      </c>
      <c r="CH91" s="270">
        <f t="shared" si="135"/>
        <v>0</v>
      </c>
      <c r="CI91" s="44"/>
    </row>
    <row r="92" spans="1:87" ht="16.5" hidden="1" customHeight="1">
      <c r="A92" s="23">
        <f t="shared" si="82"/>
        <v>88</v>
      </c>
      <c r="B92" s="143"/>
      <c r="C92" s="92"/>
      <c r="D92" s="93"/>
      <c r="E92" s="156" t="str">
        <f t="shared" si="76"/>
        <v/>
      </c>
      <c r="F92" s="30" t="str">
        <f t="shared" si="77"/>
        <v/>
      </c>
      <c r="G92" s="31" t="str">
        <f t="shared" si="78"/>
        <v/>
      </c>
      <c r="H92" s="147" t="str">
        <f t="shared" si="79"/>
        <v/>
      </c>
      <c r="I92" s="150"/>
      <c r="J92" s="151"/>
      <c r="K92" s="33" t="str">
        <f t="shared" si="80"/>
        <v/>
      </c>
      <c r="L92" s="33">
        <f t="shared" si="131"/>
        <v>0</v>
      </c>
      <c r="M92" s="35" t="str">
        <f t="shared" si="81"/>
        <v/>
      </c>
      <c r="N92" s="108"/>
      <c r="O92" s="178"/>
      <c r="P92" s="179"/>
      <c r="Q92" s="194" t="s">
        <v>160</v>
      </c>
      <c r="R92" s="107" t="s">
        <v>160</v>
      </c>
      <c r="S92" s="43"/>
      <c r="T92" s="122" t="s">
        <v>160</v>
      </c>
      <c r="U92" s="122" t="s">
        <v>160</v>
      </c>
      <c r="V92" s="195" t="s">
        <v>160</v>
      </c>
      <c r="W92" s="63">
        <f t="shared" si="83"/>
        <v>0</v>
      </c>
      <c r="X92" s="53">
        <f t="shared" si="84"/>
        <v>0</v>
      </c>
      <c r="Y92" s="54" t="str">
        <f t="shared" si="85"/>
        <v/>
      </c>
      <c r="Z92" s="85">
        <f t="shared" si="86"/>
        <v>0</v>
      </c>
      <c r="AA92" s="63">
        <f t="shared" si="87"/>
        <v>0</v>
      </c>
      <c r="AB92" s="53">
        <f t="shared" si="88"/>
        <v>0</v>
      </c>
      <c r="AC92" s="54" t="str">
        <f t="shared" si="89"/>
        <v/>
      </c>
      <c r="AD92" s="85">
        <f t="shared" si="90"/>
        <v>0</v>
      </c>
      <c r="AE92" s="63">
        <f t="shared" si="91"/>
        <v>0</v>
      </c>
      <c r="AF92" s="53">
        <f t="shared" si="92"/>
        <v>0</v>
      </c>
      <c r="AG92" s="54" t="str">
        <f t="shared" si="93"/>
        <v/>
      </c>
      <c r="AH92" s="85">
        <f t="shared" si="94"/>
        <v>0</v>
      </c>
      <c r="AI92" s="63">
        <f t="shared" si="95"/>
        <v>0</v>
      </c>
      <c r="AJ92" s="53">
        <f t="shared" si="96"/>
        <v>0</v>
      </c>
      <c r="AK92" s="54" t="str">
        <f t="shared" si="97"/>
        <v/>
      </c>
      <c r="AL92" s="85">
        <f t="shared" si="98"/>
        <v>0</v>
      </c>
      <c r="AM92" s="63">
        <f t="shared" si="99"/>
        <v>0</v>
      </c>
      <c r="AN92" s="53">
        <f t="shared" si="100"/>
        <v>0</v>
      </c>
      <c r="AO92" s="54" t="str">
        <f t="shared" si="101"/>
        <v/>
      </c>
      <c r="AP92" s="85">
        <f t="shared" si="102"/>
        <v>0</v>
      </c>
      <c r="AQ92" s="63">
        <f t="shared" si="103"/>
        <v>0</v>
      </c>
      <c r="AR92" s="53">
        <f t="shared" si="104"/>
        <v>0</v>
      </c>
      <c r="AS92" s="54" t="str">
        <f t="shared" si="105"/>
        <v/>
      </c>
      <c r="AT92" s="85">
        <f t="shared" si="106"/>
        <v>0</v>
      </c>
      <c r="AU92" s="63">
        <f t="shared" si="107"/>
        <v>0</v>
      </c>
      <c r="AV92" s="53">
        <f t="shared" si="108"/>
        <v>0</v>
      </c>
      <c r="AW92" s="54" t="str">
        <f t="shared" si="109"/>
        <v/>
      </c>
      <c r="AX92" s="85">
        <f t="shared" si="110"/>
        <v>0</v>
      </c>
      <c r="AY92" s="63">
        <f t="shared" si="111"/>
        <v>0</v>
      </c>
      <c r="AZ92" s="53">
        <f t="shared" si="112"/>
        <v>0</v>
      </c>
      <c r="BA92" s="54" t="str">
        <f t="shared" si="113"/>
        <v/>
      </c>
      <c r="BB92" s="85">
        <f t="shared" si="114"/>
        <v>0</v>
      </c>
      <c r="BC92" s="63">
        <f t="shared" si="115"/>
        <v>0</v>
      </c>
      <c r="BD92" s="53">
        <f t="shared" si="116"/>
        <v>0</v>
      </c>
      <c r="BE92" s="54" t="str">
        <f t="shared" si="117"/>
        <v/>
      </c>
      <c r="BF92" s="85">
        <f t="shared" si="118"/>
        <v>0</v>
      </c>
      <c r="BG92" s="63">
        <f t="shared" si="119"/>
        <v>0</v>
      </c>
      <c r="BH92" s="53">
        <f t="shared" si="120"/>
        <v>0</v>
      </c>
      <c r="BI92" s="54" t="str">
        <f t="shared" si="121"/>
        <v/>
      </c>
      <c r="BJ92" s="85">
        <f t="shared" si="122"/>
        <v>0</v>
      </c>
      <c r="BK92" s="63">
        <f t="shared" si="123"/>
        <v>0</v>
      </c>
      <c r="BL92" s="53">
        <f t="shared" si="124"/>
        <v>0</v>
      </c>
      <c r="BM92" s="54" t="str">
        <f t="shared" si="125"/>
        <v/>
      </c>
      <c r="BN92" s="85">
        <f t="shared" si="126"/>
        <v>0</v>
      </c>
      <c r="BO92" s="63">
        <f t="shared" si="127"/>
        <v>0</v>
      </c>
      <c r="BP92" s="53">
        <f t="shared" si="128"/>
        <v>0</v>
      </c>
      <c r="BQ92" s="54" t="str">
        <f t="shared" si="129"/>
        <v/>
      </c>
      <c r="BR92" s="85">
        <f t="shared" si="130"/>
        <v>0</v>
      </c>
      <c r="BS92" s="60">
        <f t="shared" si="132"/>
        <v>0</v>
      </c>
      <c r="BT92" s="59">
        <f t="shared" si="133"/>
        <v>0</v>
      </c>
      <c r="BU92" s="57"/>
      <c r="BV92" s="44"/>
      <c r="BY92" s="253"/>
      <c r="BZ92" s="272"/>
      <c r="CA92" s="272"/>
      <c r="CB92" s="273"/>
      <c r="CC92" s="276"/>
      <c r="CD92" s="44"/>
      <c r="CE92" s="275">
        <f t="shared" si="134"/>
        <v>0</v>
      </c>
      <c r="CF92" s="270">
        <f t="shared" si="136"/>
        <v>0</v>
      </c>
      <c r="CG92" s="270">
        <f t="shared" si="136"/>
        <v>0</v>
      </c>
      <c r="CH92" s="270">
        <f t="shared" si="135"/>
        <v>0</v>
      </c>
      <c r="CI92" s="44"/>
    </row>
    <row r="93" spans="1:87" ht="16.5" hidden="1" customHeight="1">
      <c r="A93" s="23">
        <f t="shared" si="82"/>
        <v>89</v>
      </c>
      <c r="B93" s="143"/>
      <c r="C93" s="92"/>
      <c r="D93" s="93"/>
      <c r="E93" s="156" t="str">
        <f t="shared" si="76"/>
        <v/>
      </c>
      <c r="F93" s="30" t="str">
        <f t="shared" si="77"/>
        <v/>
      </c>
      <c r="G93" s="31" t="str">
        <f t="shared" si="78"/>
        <v/>
      </c>
      <c r="H93" s="147" t="str">
        <f t="shared" si="79"/>
        <v/>
      </c>
      <c r="I93" s="150"/>
      <c r="J93" s="151"/>
      <c r="K93" s="33" t="str">
        <f t="shared" si="80"/>
        <v/>
      </c>
      <c r="L93" s="33">
        <f t="shared" si="131"/>
        <v>0</v>
      </c>
      <c r="M93" s="35" t="str">
        <f t="shared" si="81"/>
        <v/>
      </c>
      <c r="N93" s="108"/>
      <c r="O93" s="178"/>
      <c r="P93" s="179"/>
      <c r="Q93" s="194" t="s">
        <v>160</v>
      </c>
      <c r="R93" s="107" t="s">
        <v>160</v>
      </c>
      <c r="S93" s="43"/>
      <c r="T93" s="122" t="s">
        <v>160</v>
      </c>
      <c r="U93" s="122" t="s">
        <v>160</v>
      </c>
      <c r="V93" s="195" t="s">
        <v>160</v>
      </c>
      <c r="W93" s="63">
        <f t="shared" si="83"/>
        <v>0</v>
      </c>
      <c r="X93" s="53">
        <f t="shared" si="84"/>
        <v>0</v>
      </c>
      <c r="Y93" s="54" t="str">
        <f t="shared" si="85"/>
        <v/>
      </c>
      <c r="Z93" s="85">
        <f t="shared" si="86"/>
        <v>0</v>
      </c>
      <c r="AA93" s="63">
        <f t="shared" si="87"/>
        <v>0</v>
      </c>
      <c r="AB93" s="53">
        <f t="shared" si="88"/>
        <v>0</v>
      </c>
      <c r="AC93" s="54" t="str">
        <f t="shared" si="89"/>
        <v/>
      </c>
      <c r="AD93" s="85">
        <f t="shared" si="90"/>
        <v>0</v>
      </c>
      <c r="AE93" s="63">
        <f t="shared" si="91"/>
        <v>0</v>
      </c>
      <c r="AF93" s="53">
        <f t="shared" si="92"/>
        <v>0</v>
      </c>
      <c r="AG93" s="54" t="str">
        <f t="shared" si="93"/>
        <v/>
      </c>
      <c r="AH93" s="85">
        <f t="shared" si="94"/>
        <v>0</v>
      </c>
      <c r="AI93" s="63">
        <f t="shared" si="95"/>
        <v>0</v>
      </c>
      <c r="AJ93" s="53">
        <f t="shared" si="96"/>
        <v>0</v>
      </c>
      <c r="AK93" s="54" t="str">
        <f t="shared" si="97"/>
        <v/>
      </c>
      <c r="AL93" s="85">
        <f t="shared" si="98"/>
        <v>0</v>
      </c>
      <c r="AM93" s="63">
        <f t="shared" si="99"/>
        <v>0</v>
      </c>
      <c r="AN93" s="53">
        <f t="shared" si="100"/>
        <v>0</v>
      </c>
      <c r="AO93" s="54" t="str">
        <f t="shared" si="101"/>
        <v/>
      </c>
      <c r="AP93" s="85">
        <f t="shared" si="102"/>
        <v>0</v>
      </c>
      <c r="AQ93" s="63">
        <f t="shared" si="103"/>
        <v>0</v>
      </c>
      <c r="AR93" s="53">
        <f t="shared" si="104"/>
        <v>0</v>
      </c>
      <c r="AS93" s="54" t="str">
        <f t="shared" si="105"/>
        <v/>
      </c>
      <c r="AT93" s="85">
        <f t="shared" si="106"/>
        <v>0</v>
      </c>
      <c r="AU93" s="63">
        <f t="shared" si="107"/>
        <v>0</v>
      </c>
      <c r="AV93" s="53">
        <f t="shared" si="108"/>
        <v>0</v>
      </c>
      <c r="AW93" s="54" t="str">
        <f t="shared" si="109"/>
        <v/>
      </c>
      <c r="AX93" s="85">
        <f t="shared" si="110"/>
        <v>0</v>
      </c>
      <c r="AY93" s="63">
        <f t="shared" si="111"/>
        <v>0</v>
      </c>
      <c r="AZ93" s="53">
        <f t="shared" si="112"/>
        <v>0</v>
      </c>
      <c r="BA93" s="54" t="str">
        <f t="shared" si="113"/>
        <v/>
      </c>
      <c r="BB93" s="85">
        <f t="shared" si="114"/>
        <v>0</v>
      </c>
      <c r="BC93" s="63">
        <f t="shared" si="115"/>
        <v>0</v>
      </c>
      <c r="BD93" s="53">
        <f t="shared" si="116"/>
        <v>0</v>
      </c>
      <c r="BE93" s="54" t="str">
        <f t="shared" si="117"/>
        <v/>
      </c>
      <c r="BF93" s="85">
        <f t="shared" si="118"/>
        <v>0</v>
      </c>
      <c r="BG93" s="63">
        <f t="shared" si="119"/>
        <v>0</v>
      </c>
      <c r="BH93" s="53">
        <f t="shared" si="120"/>
        <v>0</v>
      </c>
      <c r="BI93" s="54" t="str">
        <f t="shared" si="121"/>
        <v/>
      </c>
      <c r="BJ93" s="85">
        <f t="shared" si="122"/>
        <v>0</v>
      </c>
      <c r="BK93" s="63">
        <f t="shared" si="123"/>
        <v>0</v>
      </c>
      <c r="BL93" s="53">
        <f t="shared" si="124"/>
        <v>0</v>
      </c>
      <c r="BM93" s="54" t="str">
        <f t="shared" si="125"/>
        <v/>
      </c>
      <c r="BN93" s="85">
        <f t="shared" si="126"/>
        <v>0</v>
      </c>
      <c r="BO93" s="63">
        <f t="shared" si="127"/>
        <v>0</v>
      </c>
      <c r="BP93" s="53">
        <f t="shared" si="128"/>
        <v>0</v>
      </c>
      <c r="BQ93" s="54" t="str">
        <f t="shared" si="129"/>
        <v/>
      </c>
      <c r="BR93" s="85">
        <f t="shared" si="130"/>
        <v>0</v>
      </c>
      <c r="BS93" s="60">
        <f t="shared" si="132"/>
        <v>0</v>
      </c>
      <c r="BT93" s="59">
        <f t="shared" si="133"/>
        <v>0</v>
      </c>
      <c r="BU93" s="57"/>
      <c r="BV93" s="44"/>
      <c r="BY93" s="253"/>
      <c r="BZ93" s="272"/>
      <c r="CA93" s="272"/>
      <c r="CB93" s="273"/>
      <c r="CC93" s="276"/>
      <c r="CD93" s="44"/>
      <c r="CE93" s="275">
        <f t="shared" si="134"/>
        <v>0</v>
      </c>
      <c r="CF93" s="270">
        <f t="shared" si="136"/>
        <v>0</v>
      </c>
      <c r="CG93" s="270">
        <f t="shared" si="136"/>
        <v>0</v>
      </c>
      <c r="CH93" s="270">
        <f t="shared" si="135"/>
        <v>0</v>
      </c>
      <c r="CI93" s="44"/>
    </row>
    <row r="94" spans="1:87" ht="16.5" hidden="1" customHeight="1">
      <c r="A94" s="23">
        <f t="shared" si="82"/>
        <v>90</v>
      </c>
      <c r="B94" s="143"/>
      <c r="C94" s="92"/>
      <c r="D94" s="93"/>
      <c r="E94" s="156" t="str">
        <f t="shared" si="76"/>
        <v/>
      </c>
      <c r="F94" s="30" t="str">
        <f t="shared" si="77"/>
        <v/>
      </c>
      <c r="G94" s="31" t="str">
        <f t="shared" si="78"/>
        <v/>
      </c>
      <c r="H94" s="147" t="str">
        <f t="shared" si="79"/>
        <v/>
      </c>
      <c r="I94" s="150"/>
      <c r="J94" s="151"/>
      <c r="K94" s="33" t="str">
        <f t="shared" si="80"/>
        <v/>
      </c>
      <c r="L94" s="33">
        <f t="shared" si="131"/>
        <v>0</v>
      </c>
      <c r="M94" s="35" t="str">
        <f t="shared" si="81"/>
        <v/>
      </c>
      <c r="N94" s="108"/>
      <c r="O94" s="178"/>
      <c r="P94" s="179"/>
      <c r="Q94" s="194" t="s">
        <v>160</v>
      </c>
      <c r="R94" s="107" t="s">
        <v>160</v>
      </c>
      <c r="S94" s="43"/>
      <c r="T94" s="122" t="s">
        <v>160</v>
      </c>
      <c r="U94" s="122" t="s">
        <v>160</v>
      </c>
      <c r="V94" s="195" t="s">
        <v>160</v>
      </c>
      <c r="W94" s="63">
        <f t="shared" si="83"/>
        <v>0</v>
      </c>
      <c r="X94" s="53">
        <f t="shared" si="84"/>
        <v>0</v>
      </c>
      <c r="Y94" s="54" t="str">
        <f t="shared" si="85"/>
        <v/>
      </c>
      <c r="Z94" s="85">
        <f t="shared" si="86"/>
        <v>0</v>
      </c>
      <c r="AA94" s="63">
        <f t="shared" si="87"/>
        <v>0</v>
      </c>
      <c r="AB94" s="53">
        <f t="shared" si="88"/>
        <v>0</v>
      </c>
      <c r="AC94" s="54" t="str">
        <f t="shared" si="89"/>
        <v/>
      </c>
      <c r="AD94" s="85">
        <f t="shared" si="90"/>
        <v>0</v>
      </c>
      <c r="AE94" s="63">
        <f t="shared" si="91"/>
        <v>0</v>
      </c>
      <c r="AF94" s="53">
        <f t="shared" si="92"/>
        <v>0</v>
      </c>
      <c r="AG94" s="54" t="str">
        <f t="shared" si="93"/>
        <v/>
      </c>
      <c r="AH94" s="85">
        <f t="shared" si="94"/>
        <v>0</v>
      </c>
      <c r="AI94" s="63">
        <f t="shared" si="95"/>
        <v>0</v>
      </c>
      <c r="AJ94" s="53">
        <f t="shared" si="96"/>
        <v>0</v>
      </c>
      <c r="AK94" s="54" t="str">
        <f t="shared" si="97"/>
        <v/>
      </c>
      <c r="AL94" s="85">
        <f t="shared" si="98"/>
        <v>0</v>
      </c>
      <c r="AM94" s="63">
        <f t="shared" si="99"/>
        <v>0</v>
      </c>
      <c r="AN94" s="53">
        <f t="shared" si="100"/>
        <v>0</v>
      </c>
      <c r="AO94" s="54" t="str">
        <f t="shared" si="101"/>
        <v/>
      </c>
      <c r="AP94" s="85">
        <f t="shared" si="102"/>
        <v>0</v>
      </c>
      <c r="AQ94" s="63">
        <f t="shared" si="103"/>
        <v>0</v>
      </c>
      <c r="AR94" s="53">
        <f t="shared" si="104"/>
        <v>0</v>
      </c>
      <c r="AS94" s="54" t="str">
        <f t="shared" si="105"/>
        <v/>
      </c>
      <c r="AT94" s="85">
        <f t="shared" si="106"/>
        <v>0</v>
      </c>
      <c r="AU94" s="63">
        <f t="shared" si="107"/>
        <v>0</v>
      </c>
      <c r="AV94" s="53">
        <f t="shared" si="108"/>
        <v>0</v>
      </c>
      <c r="AW94" s="54" t="str">
        <f t="shared" si="109"/>
        <v/>
      </c>
      <c r="AX94" s="85">
        <f t="shared" si="110"/>
        <v>0</v>
      </c>
      <c r="AY94" s="63">
        <f t="shared" si="111"/>
        <v>0</v>
      </c>
      <c r="AZ94" s="53">
        <f t="shared" si="112"/>
        <v>0</v>
      </c>
      <c r="BA94" s="54" t="str">
        <f t="shared" si="113"/>
        <v/>
      </c>
      <c r="BB94" s="85">
        <f t="shared" si="114"/>
        <v>0</v>
      </c>
      <c r="BC94" s="63">
        <f t="shared" si="115"/>
        <v>0</v>
      </c>
      <c r="BD94" s="53">
        <f t="shared" si="116"/>
        <v>0</v>
      </c>
      <c r="BE94" s="54" t="str">
        <f t="shared" si="117"/>
        <v/>
      </c>
      <c r="BF94" s="85">
        <f t="shared" si="118"/>
        <v>0</v>
      </c>
      <c r="BG94" s="63">
        <f t="shared" si="119"/>
        <v>0</v>
      </c>
      <c r="BH94" s="53">
        <f t="shared" si="120"/>
        <v>0</v>
      </c>
      <c r="BI94" s="54" t="str">
        <f t="shared" si="121"/>
        <v/>
      </c>
      <c r="BJ94" s="85">
        <f t="shared" si="122"/>
        <v>0</v>
      </c>
      <c r="BK94" s="63">
        <f t="shared" si="123"/>
        <v>0</v>
      </c>
      <c r="BL94" s="53">
        <f t="shared" si="124"/>
        <v>0</v>
      </c>
      <c r="BM94" s="54" t="str">
        <f t="shared" si="125"/>
        <v/>
      </c>
      <c r="BN94" s="85">
        <f t="shared" si="126"/>
        <v>0</v>
      </c>
      <c r="BO94" s="63">
        <f t="shared" si="127"/>
        <v>0</v>
      </c>
      <c r="BP94" s="53">
        <f t="shared" si="128"/>
        <v>0</v>
      </c>
      <c r="BQ94" s="54" t="str">
        <f t="shared" si="129"/>
        <v/>
      </c>
      <c r="BR94" s="85">
        <f t="shared" si="130"/>
        <v>0</v>
      </c>
      <c r="BS94" s="60">
        <f t="shared" si="132"/>
        <v>0</v>
      </c>
      <c r="BT94" s="59">
        <f t="shared" si="133"/>
        <v>0</v>
      </c>
      <c r="BU94" s="57"/>
      <c r="BV94" s="44"/>
      <c r="BY94" s="253"/>
      <c r="BZ94" s="272"/>
      <c r="CA94" s="272"/>
      <c r="CB94" s="273"/>
      <c r="CC94" s="276"/>
      <c r="CD94" s="44"/>
      <c r="CE94" s="275">
        <f t="shared" si="134"/>
        <v>0</v>
      </c>
      <c r="CF94" s="270">
        <f t="shared" si="136"/>
        <v>0</v>
      </c>
      <c r="CG94" s="270">
        <f t="shared" si="136"/>
        <v>0</v>
      </c>
      <c r="CH94" s="270">
        <f t="shared" si="135"/>
        <v>0</v>
      </c>
      <c r="CI94" s="44"/>
    </row>
    <row r="95" spans="1:87" ht="16.5" hidden="1" customHeight="1">
      <c r="A95" s="23">
        <f t="shared" si="82"/>
        <v>91</v>
      </c>
      <c r="B95" s="143"/>
      <c r="C95" s="92"/>
      <c r="D95" s="93"/>
      <c r="E95" s="156" t="str">
        <f t="shared" si="76"/>
        <v/>
      </c>
      <c r="F95" s="30" t="str">
        <f t="shared" si="77"/>
        <v/>
      </c>
      <c r="G95" s="31" t="str">
        <f t="shared" si="78"/>
        <v/>
      </c>
      <c r="H95" s="147" t="str">
        <f t="shared" si="79"/>
        <v/>
      </c>
      <c r="I95" s="152"/>
      <c r="J95" s="153"/>
      <c r="K95" s="33" t="str">
        <f t="shared" si="80"/>
        <v/>
      </c>
      <c r="L95" s="33">
        <f t="shared" si="131"/>
        <v>0</v>
      </c>
      <c r="M95" s="35" t="str">
        <f t="shared" si="81"/>
        <v/>
      </c>
      <c r="N95" s="108"/>
      <c r="O95" s="178"/>
      <c r="P95" s="179"/>
      <c r="Q95" s="194" t="s">
        <v>160</v>
      </c>
      <c r="R95" s="107" t="s">
        <v>160</v>
      </c>
      <c r="S95" s="43"/>
      <c r="T95" s="122" t="s">
        <v>160</v>
      </c>
      <c r="U95" s="122" t="s">
        <v>160</v>
      </c>
      <c r="V95" s="195" t="s">
        <v>160</v>
      </c>
      <c r="W95" s="63">
        <f t="shared" si="83"/>
        <v>0</v>
      </c>
      <c r="X95" s="53">
        <f t="shared" si="84"/>
        <v>0</v>
      </c>
      <c r="Y95" s="54" t="str">
        <f t="shared" si="85"/>
        <v/>
      </c>
      <c r="Z95" s="85">
        <f t="shared" si="86"/>
        <v>0</v>
      </c>
      <c r="AA95" s="63">
        <f t="shared" si="87"/>
        <v>0</v>
      </c>
      <c r="AB95" s="53">
        <f t="shared" si="88"/>
        <v>0</v>
      </c>
      <c r="AC95" s="54" t="str">
        <f t="shared" si="89"/>
        <v/>
      </c>
      <c r="AD95" s="85">
        <f t="shared" si="90"/>
        <v>0</v>
      </c>
      <c r="AE95" s="63">
        <f t="shared" si="91"/>
        <v>0</v>
      </c>
      <c r="AF95" s="53">
        <f t="shared" si="92"/>
        <v>0</v>
      </c>
      <c r="AG95" s="54" t="str">
        <f t="shared" si="93"/>
        <v/>
      </c>
      <c r="AH95" s="85">
        <f t="shared" si="94"/>
        <v>0</v>
      </c>
      <c r="AI95" s="63">
        <f t="shared" si="95"/>
        <v>0</v>
      </c>
      <c r="AJ95" s="53">
        <f t="shared" si="96"/>
        <v>0</v>
      </c>
      <c r="AK95" s="54" t="str">
        <f t="shared" si="97"/>
        <v/>
      </c>
      <c r="AL95" s="85">
        <f t="shared" si="98"/>
        <v>0</v>
      </c>
      <c r="AM95" s="63">
        <f t="shared" si="99"/>
        <v>0</v>
      </c>
      <c r="AN95" s="53">
        <f t="shared" si="100"/>
        <v>0</v>
      </c>
      <c r="AO95" s="54" t="str">
        <f t="shared" si="101"/>
        <v/>
      </c>
      <c r="AP95" s="85">
        <f t="shared" si="102"/>
        <v>0</v>
      </c>
      <c r="AQ95" s="63">
        <f t="shared" si="103"/>
        <v>0</v>
      </c>
      <c r="AR95" s="53">
        <f t="shared" si="104"/>
        <v>0</v>
      </c>
      <c r="AS95" s="54" t="str">
        <f t="shared" si="105"/>
        <v/>
      </c>
      <c r="AT95" s="85">
        <f t="shared" si="106"/>
        <v>0</v>
      </c>
      <c r="AU95" s="63">
        <f t="shared" si="107"/>
        <v>0</v>
      </c>
      <c r="AV95" s="53">
        <f t="shared" si="108"/>
        <v>0</v>
      </c>
      <c r="AW95" s="54" t="str">
        <f t="shared" si="109"/>
        <v/>
      </c>
      <c r="AX95" s="85">
        <f t="shared" si="110"/>
        <v>0</v>
      </c>
      <c r="AY95" s="63">
        <f t="shared" si="111"/>
        <v>0</v>
      </c>
      <c r="AZ95" s="53">
        <f t="shared" si="112"/>
        <v>0</v>
      </c>
      <c r="BA95" s="54" t="str">
        <f t="shared" si="113"/>
        <v/>
      </c>
      <c r="BB95" s="85">
        <f t="shared" si="114"/>
        <v>0</v>
      </c>
      <c r="BC95" s="63">
        <f t="shared" si="115"/>
        <v>0</v>
      </c>
      <c r="BD95" s="53">
        <f t="shared" si="116"/>
        <v>0</v>
      </c>
      <c r="BE95" s="54" t="str">
        <f t="shared" si="117"/>
        <v/>
      </c>
      <c r="BF95" s="85">
        <f t="shared" si="118"/>
        <v>0</v>
      </c>
      <c r="BG95" s="63">
        <f t="shared" si="119"/>
        <v>0</v>
      </c>
      <c r="BH95" s="53">
        <f t="shared" si="120"/>
        <v>0</v>
      </c>
      <c r="BI95" s="54" t="str">
        <f t="shared" si="121"/>
        <v/>
      </c>
      <c r="BJ95" s="85">
        <f t="shared" si="122"/>
        <v>0</v>
      </c>
      <c r="BK95" s="63">
        <f t="shared" si="123"/>
        <v>0</v>
      </c>
      <c r="BL95" s="53">
        <f t="shared" si="124"/>
        <v>0</v>
      </c>
      <c r="BM95" s="54" t="str">
        <f t="shared" si="125"/>
        <v/>
      </c>
      <c r="BN95" s="85">
        <f t="shared" si="126"/>
        <v>0</v>
      </c>
      <c r="BO95" s="63">
        <f t="shared" si="127"/>
        <v>0</v>
      </c>
      <c r="BP95" s="53">
        <f t="shared" si="128"/>
        <v>0</v>
      </c>
      <c r="BQ95" s="54" t="str">
        <f t="shared" si="129"/>
        <v/>
      </c>
      <c r="BR95" s="85">
        <f t="shared" si="130"/>
        <v>0</v>
      </c>
      <c r="BS95" s="60">
        <f t="shared" si="132"/>
        <v>0</v>
      </c>
      <c r="BT95" s="59">
        <f t="shared" si="133"/>
        <v>0</v>
      </c>
      <c r="BU95" s="57"/>
      <c r="BV95" s="44"/>
      <c r="BY95" s="253"/>
      <c r="BZ95" s="272"/>
      <c r="CA95" s="272"/>
      <c r="CB95" s="273"/>
      <c r="CC95" s="276"/>
      <c r="CD95" s="44"/>
      <c r="CE95" s="275">
        <f t="shared" si="134"/>
        <v>0</v>
      </c>
      <c r="CF95" s="270">
        <f t="shared" si="136"/>
        <v>0</v>
      </c>
      <c r="CG95" s="270">
        <f t="shared" si="136"/>
        <v>0</v>
      </c>
      <c r="CH95" s="270">
        <f t="shared" si="135"/>
        <v>0</v>
      </c>
      <c r="CI95" s="44"/>
    </row>
    <row r="96" spans="1:87" ht="16.5" hidden="1" customHeight="1">
      <c r="A96" s="23">
        <f t="shared" si="82"/>
        <v>92</v>
      </c>
      <c r="B96" s="143"/>
      <c r="C96" s="92"/>
      <c r="D96" s="93"/>
      <c r="E96" s="156" t="str">
        <f t="shared" si="76"/>
        <v/>
      </c>
      <c r="F96" s="30" t="str">
        <f t="shared" si="77"/>
        <v/>
      </c>
      <c r="G96" s="31" t="str">
        <f t="shared" si="78"/>
        <v/>
      </c>
      <c r="H96" s="147" t="str">
        <f t="shared" si="79"/>
        <v/>
      </c>
      <c r="I96" s="150"/>
      <c r="J96" s="151"/>
      <c r="K96" s="33" t="str">
        <f t="shared" si="80"/>
        <v/>
      </c>
      <c r="L96" s="33">
        <f t="shared" si="131"/>
        <v>0</v>
      </c>
      <c r="M96" s="35" t="str">
        <f t="shared" si="81"/>
        <v/>
      </c>
      <c r="N96" s="108"/>
      <c r="O96" s="178"/>
      <c r="P96" s="179"/>
      <c r="Q96" s="194" t="s">
        <v>160</v>
      </c>
      <c r="R96" s="107" t="s">
        <v>160</v>
      </c>
      <c r="S96" s="43"/>
      <c r="T96" s="122" t="s">
        <v>160</v>
      </c>
      <c r="U96" s="122" t="s">
        <v>160</v>
      </c>
      <c r="V96" s="195" t="s">
        <v>160</v>
      </c>
      <c r="W96" s="63">
        <f t="shared" si="83"/>
        <v>0</v>
      </c>
      <c r="X96" s="53">
        <f t="shared" si="84"/>
        <v>0</v>
      </c>
      <c r="Y96" s="54" t="str">
        <f t="shared" si="85"/>
        <v/>
      </c>
      <c r="Z96" s="85">
        <f t="shared" si="86"/>
        <v>0</v>
      </c>
      <c r="AA96" s="63">
        <f t="shared" si="87"/>
        <v>0</v>
      </c>
      <c r="AB96" s="53">
        <f t="shared" si="88"/>
        <v>0</v>
      </c>
      <c r="AC96" s="54" t="str">
        <f t="shared" si="89"/>
        <v/>
      </c>
      <c r="AD96" s="85">
        <f t="shared" si="90"/>
        <v>0</v>
      </c>
      <c r="AE96" s="63">
        <f t="shared" si="91"/>
        <v>0</v>
      </c>
      <c r="AF96" s="53">
        <f t="shared" si="92"/>
        <v>0</v>
      </c>
      <c r="AG96" s="54" t="str">
        <f t="shared" si="93"/>
        <v/>
      </c>
      <c r="AH96" s="85">
        <f t="shared" si="94"/>
        <v>0</v>
      </c>
      <c r="AI96" s="63">
        <f t="shared" si="95"/>
        <v>0</v>
      </c>
      <c r="AJ96" s="53">
        <f t="shared" si="96"/>
        <v>0</v>
      </c>
      <c r="AK96" s="54" t="str">
        <f t="shared" si="97"/>
        <v/>
      </c>
      <c r="AL96" s="85">
        <f t="shared" si="98"/>
        <v>0</v>
      </c>
      <c r="AM96" s="63">
        <f t="shared" si="99"/>
        <v>0</v>
      </c>
      <c r="AN96" s="53">
        <f t="shared" si="100"/>
        <v>0</v>
      </c>
      <c r="AO96" s="54" t="str">
        <f t="shared" si="101"/>
        <v/>
      </c>
      <c r="AP96" s="85">
        <f t="shared" si="102"/>
        <v>0</v>
      </c>
      <c r="AQ96" s="63">
        <f t="shared" si="103"/>
        <v>0</v>
      </c>
      <c r="AR96" s="53">
        <f t="shared" si="104"/>
        <v>0</v>
      </c>
      <c r="AS96" s="54" t="str">
        <f t="shared" si="105"/>
        <v/>
      </c>
      <c r="AT96" s="85">
        <f t="shared" si="106"/>
        <v>0</v>
      </c>
      <c r="AU96" s="63">
        <f t="shared" si="107"/>
        <v>0</v>
      </c>
      <c r="AV96" s="53">
        <f t="shared" si="108"/>
        <v>0</v>
      </c>
      <c r="AW96" s="54" t="str">
        <f t="shared" si="109"/>
        <v/>
      </c>
      <c r="AX96" s="85">
        <f t="shared" si="110"/>
        <v>0</v>
      </c>
      <c r="AY96" s="63">
        <f t="shared" si="111"/>
        <v>0</v>
      </c>
      <c r="AZ96" s="53">
        <f t="shared" si="112"/>
        <v>0</v>
      </c>
      <c r="BA96" s="54" t="str">
        <f t="shared" si="113"/>
        <v/>
      </c>
      <c r="BB96" s="85">
        <f t="shared" si="114"/>
        <v>0</v>
      </c>
      <c r="BC96" s="63">
        <f t="shared" si="115"/>
        <v>0</v>
      </c>
      <c r="BD96" s="53">
        <f t="shared" si="116"/>
        <v>0</v>
      </c>
      <c r="BE96" s="54" t="str">
        <f t="shared" si="117"/>
        <v/>
      </c>
      <c r="BF96" s="85">
        <f t="shared" si="118"/>
        <v>0</v>
      </c>
      <c r="BG96" s="63">
        <f t="shared" si="119"/>
        <v>0</v>
      </c>
      <c r="BH96" s="53">
        <f t="shared" si="120"/>
        <v>0</v>
      </c>
      <c r="BI96" s="54" t="str">
        <f t="shared" si="121"/>
        <v/>
      </c>
      <c r="BJ96" s="85">
        <f t="shared" si="122"/>
        <v>0</v>
      </c>
      <c r="BK96" s="63">
        <f t="shared" si="123"/>
        <v>0</v>
      </c>
      <c r="BL96" s="53">
        <f t="shared" si="124"/>
        <v>0</v>
      </c>
      <c r="BM96" s="54" t="str">
        <f t="shared" si="125"/>
        <v/>
      </c>
      <c r="BN96" s="85">
        <f t="shared" si="126"/>
        <v>0</v>
      </c>
      <c r="BO96" s="63">
        <f t="shared" si="127"/>
        <v>0</v>
      </c>
      <c r="BP96" s="53">
        <f t="shared" si="128"/>
        <v>0</v>
      </c>
      <c r="BQ96" s="54" t="str">
        <f t="shared" si="129"/>
        <v/>
      </c>
      <c r="BR96" s="85">
        <f t="shared" si="130"/>
        <v>0</v>
      </c>
      <c r="BS96" s="60">
        <f t="shared" si="132"/>
        <v>0</v>
      </c>
      <c r="BT96" s="59">
        <f t="shared" si="133"/>
        <v>0</v>
      </c>
      <c r="BU96" s="57"/>
      <c r="BV96" s="44"/>
      <c r="BY96" s="253"/>
      <c r="BZ96" s="272"/>
      <c r="CA96" s="272"/>
      <c r="CB96" s="273"/>
      <c r="CC96" s="276"/>
      <c r="CD96" s="44"/>
      <c r="CE96" s="275">
        <f t="shared" si="134"/>
        <v>0</v>
      </c>
      <c r="CF96" s="270">
        <f t="shared" si="136"/>
        <v>0</v>
      </c>
      <c r="CG96" s="270">
        <f t="shared" si="136"/>
        <v>0</v>
      </c>
      <c r="CH96" s="270">
        <f t="shared" si="135"/>
        <v>0</v>
      </c>
      <c r="CI96" s="44"/>
    </row>
    <row r="97" spans="1:87" ht="16.5" hidden="1" customHeight="1" thickBot="1">
      <c r="A97" s="23">
        <f t="shared" si="82"/>
        <v>93</v>
      </c>
      <c r="B97" s="143"/>
      <c r="C97" s="92"/>
      <c r="D97" s="93"/>
      <c r="E97" s="156" t="str">
        <f t="shared" si="76"/>
        <v/>
      </c>
      <c r="F97" s="30" t="str">
        <f t="shared" si="77"/>
        <v/>
      </c>
      <c r="G97" s="31" t="str">
        <f t="shared" si="78"/>
        <v/>
      </c>
      <c r="H97" s="147" t="str">
        <f t="shared" si="79"/>
        <v/>
      </c>
      <c r="I97" s="150"/>
      <c r="J97" s="151"/>
      <c r="K97" s="33" t="str">
        <f t="shared" si="80"/>
        <v/>
      </c>
      <c r="L97" s="33">
        <f t="shared" si="131"/>
        <v>0</v>
      </c>
      <c r="M97" s="35" t="str">
        <f t="shared" si="81"/>
        <v/>
      </c>
      <c r="N97" s="108"/>
      <c r="O97" s="180"/>
      <c r="P97" s="181"/>
      <c r="Q97" s="194" t="s">
        <v>160</v>
      </c>
      <c r="R97" s="107" t="s">
        <v>160</v>
      </c>
      <c r="S97" s="43"/>
      <c r="T97" s="122" t="s">
        <v>160</v>
      </c>
      <c r="U97" s="122" t="s">
        <v>160</v>
      </c>
      <c r="V97" s="195" t="s">
        <v>160</v>
      </c>
      <c r="W97" s="63">
        <f t="shared" si="83"/>
        <v>0</v>
      </c>
      <c r="X97" s="53">
        <f t="shared" si="84"/>
        <v>0</v>
      </c>
      <c r="Y97" s="54" t="str">
        <f t="shared" si="85"/>
        <v/>
      </c>
      <c r="Z97" s="85">
        <f t="shared" si="86"/>
        <v>0</v>
      </c>
      <c r="AA97" s="63">
        <f t="shared" si="87"/>
        <v>0</v>
      </c>
      <c r="AB97" s="53">
        <f t="shared" si="88"/>
        <v>0</v>
      </c>
      <c r="AC97" s="54" t="str">
        <f t="shared" si="89"/>
        <v/>
      </c>
      <c r="AD97" s="85">
        <f t="shared" si="90"/>
        <v>0</v>
      </c>
      <c r="AE97" s="63">
        <f t="shared" si="91"/>
        <v>0</v>
      </c>
      <c r="AF97" s="53">
        <f t="shared" si="92"/>
        <v>0</v>
      </c>
      <c r="AG97" s="54" t="str">
        <f t="shared" si="93"/>
        <v/>
      </c>
      <c r="AH97" s="85">
        <f t="shared" si="94"/>
        <v>0</v>
      </c>
      <c r="AI97" s="63">
        <f t="shared" si="95"/>
        <v>0</v>
      </c>
      <c r="AJ97" s="53">
        <f t="shared" si="96"/>
        <v>0</v>
      </c>
      <c r="AK97" s="54" t="str">
        <f t="shared" si="97"/>
        <v/>
      </c>
      <c r="AL97" s="85">
        <f t="shared" si="98"/>
        <v>0</v>
      </c>
      <c r="AM97" s="63">
        <f t="shared" si="99"/>
        <v>0</v>
      </c>
      <c r="AN97" s="53">
        <f t="shared" si="100"/>
        <v>0</v>
      </c>
      <c r="AO97" s="54" t="str">
        <f t="shared" si="101"/>
        <v/>
      </c>
      <c r="AP97" s="85">
        <f t="shared" si="102"/>
        <v>0</v>
      </c>
      <c r="AQ97" s="63">
        <f t="shared" si="103"/>
        <v>0</v>
      </c>
      <c r="AR97" s="53">
        <f t="shared" si="104"/>
        <v>0</v>
      </c>
      <c r="AS97" s="54" t="str">
        <f t="shared" si="105"/>
        <v/>
      </c>
      <c r="AT97" s="85">
        <f t="shared" si="106"/>
        <v>0</v>
      </c>
      <c r="AU97" s="63">
        <f t="shared" si="107"/>
        <v>0</v>
      </c>
      <c r="AV97" s="53">
        <f t="shared" si="108"/>
        <v>0</v>
      </c>
      <c r="AW97" s="54" t="str">
        <f t="shared" si="109"/>
        <v/>
      </c>
      <c r="AX97" s="85">
        <f t="shared" si="110"/>
        <v>0</v>
      </c>
      <c r="AY97" s="63">
        <f t="shared" si="111"/>
        <v>0</v>
      </c>
      <c r="AZ97" s="53">
        <f t="shared" si="112"/>
        <v>0</v>
      </c>
      <c r="BA97" s="54" t="str">
        <f t="shared" si="113"/>
        <v/>
      </c>
      <c r="BB97" s="85">
        <f t="shared" si="114"/>
        <v>0</v>
      </c>
      <c r="BC97" s="63">
        <f t="shared" si="115"/>
        <v>0</v>
      </c>
      <c r="BD97" s="53">
        <f t="shared" si="116"/>
        <v>0</v>
      </c>
      <c r="BE97" s="54" t="str">
        <f t="shared" si="117"/>
        <v/>
      </c>
      <c r="BF97" s="85">
        <f t="shared" si="118"/>
        <v>0</v>
      </c>
      <c r="BG97" s="63">
        <f t="shared" si="119"/>
        <v>0</v>
      </c>
      <c r="BH97" s="53">
        <f t="shared" si="120"/>
        <v>0</v>
      </c>
      <c r="BI97" s="54" t="str">
        <f t="shared" si="121"/>
        <v/>
      </c>
      <c r="BJ97" s="85">
        <f t="shared" si="122"/>
        <v>0</v>
      </c>
      <c r="BK97" s="63">
        <f t="shared" si="123"/>
        <v>0</v>
      </c>
      <c r="BL97" s="53">
        <f t="shared" si="124"/>
        <v>0</v>
      </c>
      <c r="BM97" s="54" t="str">
        <f t="shared" si="125"/>
        <v/>
      </c>
      <c r="BN97" s="85">
        <f t="shared" si="126"/>
        <v>0</v>
      </c>
      <c r="BO97" s="63">
        <f t="shared" si="127"/>
        <v>0</v>
      </c>
      <c r="BP97" s="53">
        <f t="shared" si="128"/>
        <v>0</v>
      </c>
      <c r="BQ97" s="54" t="str">
        <f t="shared" si="129"/>
        <v/>
      </c>
      <c r="BR97" s="85">
        <f t="shared" si="130"/>
        <v>0</v>
      </c>
      <c r="BS97" s="60">
        <f t="shared" si="132"/>
        <v>0</v>
      </c>
      <c r="BT97" s="59">
        <f t="shared" si="133"/>
        <v>0</v>
      </c>
      <c r="BU97" s="57"/>
      <c r="BV97" s="44"/>
      <c r="BY97" s="253"/>
      <c r="BZ97" s="272"/>
      <c r="CA97" s="272"/>
      <c r="CB97" s="273"/>
      <c r="CC97" s="276"/>
      <c r="CD97" s="44"/>
      <c r="CE97" s="275">
        <f t="shared" si="134"/>
        <v>0</v>
      </c>
      <c r="CF97" s="270">
        <f t="shared" si="136"/>
        <v>0</v>
      </c>
      <c r="CG97" s="270">
        <f t="shared" si="136"/>
        <v>0</v>
      </c>
      <c r="CH97" s="270">
        <f t="shared" si="135"/>
        <v>0</v>
      </c>
      <c r="CI97" s="44"/>
    </row>
    <row r="98" spans="1:87" ht="16.5" hidden="1" customHeight="1">
      <c r="A98" s="23">
        <f t="shared" si="82"/>
        <v>94</v>
      </c>
      <c r="B98" s="143"/>
      <c r="C98" s="169"/>
      <c r="D98" s="170"/>
      <c r="E98" s="156" t="str">
        <f t="shared" si="76"/>
        <v/>
      </c>
      <c r="F98" s="30" t="str">
        <f t="shared" si="77"/>
        <v/>
      </c>
      <c r="G98" s="31" t="str">
        <f t="shared" si="78"/>
        <v/>
      </c>
      <c r="H98" s="147" t="str">
        <f t="shared" si="79"/>
        <v/>
      </c>
      <c r="I98" s="150"/>
      <c r="J98" s="151"/>
      <c r="K98" s="33" t="str">
        <f t="shared" si="80"/>
        <v/>
      </c>
      <c r="L98" s="33">
        <f t="shared" si="131"/>
        <v>0</v>
      </c>
      <c r="M98" s="35" t="str">
        <f t="shared" si="81"/>
        <v/>
      </c>
      <c r="N98" s="108"/>
      <c r="O98" s="178"/>
      <c r="P98" s="179"/>
      <c r="Q98" s="194" t="s">
        <v>160</v>
      </c>
      <c r="R98" s="107" t="s">
        <v>160</v>
      </c>
      <c r="S98" s="43"/>
      <c r="T98" s="122" t="s">
        <v>160</v>
      </c>
      <c r="U98" s="122" t="s">
        <v>160</v>
      </c>
      <c r="V98" s="195" t="s">
        <v>160</v>
      </c>
      <c r="W98" s="63">
        <f t="shared" si="83"/>
        <v>0</v>
      </c>
      <c r="X98" s="53">
        <f t="shared" si="84"/>
        <v>0</v>
      </c>
      <c r="Y98" s="54" t="str">
        <f t="shared" si="85"/>
        <v/>
      </c>
      <c r="Z98" s="85">
        <f t="shared" si="86"/>
        <v>0</v>
      </c>
      <c r="AA98" s="63">
        <f t="shared" si="87"/>
        <v>0</v>
      </c>
      <c r="AB98" s="53">
        <f t="shared" si="88"/>
        <v>0</v>
      </c>
      <c r="AC98" s="54" t="str">
        <f t="shared" si="89"/>
        <v/>
      </c>
      <c r="AD98" s="85">
        <f t="shared" si="90"/>
        <v>0</v>
      </c>
      <c r="AE98" s="63">
        <f t="shared" si="91"/>
        <v>0</v>
      </c>
      <c r="AF98" s="53">
        <f t="shared" si="92"/>
        <v>0</v>
      </c>
      <c r="AG98" s="54" t="str">
        <f t="shared" si="93"/>
        <v/>
      </c>
      <c r="AH98" s="85">
        <f t="shared" si="94"/>
        <v>0</v>
      </c>
      <c r="AI98" s="63">
        <f t="shared" si="95"/>
        <v>0</v>
      </c>
      <c r="AJ98" s="53">
        <f t="shared" si="96"/>
        <v>0</v>
      </c>
      <c r="AK98" s="54" t="str">
        <f t="shared" si="97"/>
        <v/>
      </c>
      <c r="AL98" s="85">
        <f t="shared" si="98"/>
        <v>0</v>
      </c>
      <c r="AM98" s="63">
        <f t="shared" si="99"/>
        <v>0</v>
      </c>
      <c r="AN98" s="53">
        <f t="shared" si="100"/>
        <v>0</v>
      </c>
      <c r="AO98" s="54" t="str">
        <f t="shared" si="101"/>
        <v/>
      </c>
      <c r="AP98" s="85">
        <f t="shared" si="102"/>
        <v>0</v>
      </c>
      <c r="AQ98" s="63">
        <f t="shared" si="103"/>
        <v>0</v>
      </c>
      <c r="AR98" s="53">
        <f t="shared" si="104"/>
        <v>0</v>
      </c>
      <c r="AS98" s="54" t="str">
        <f t="shared" si="105"/>
        <v/>
      </c>
      <c r="AT98" s="85">
        <f t="shared" si="106"/>
        <v>0</v>
      </c>
      <c r="AU98" s="63">
        <f t="shared" si="107"/>
        <v>0</v>
      </c>
      <c r="AV98" s="53">
        <f t="shared" si="108"/>
        <v>0</v>
      </c>
      <c r="AW98" s="54" t="str">
        <f t="shared" si="109"/>
        <v/>
      </c>
      <c r="AX98" s="85">
        <f t="shared" si="110"/>
        <v>0</v>
      </c>
      <c r="AY98" s="63">
        <f t="shared" si="111"/>
        <v>0</v>
      </c>
      <c r="AZ98" s="53">
        <f t="shared" si="112"/>
        <v>0</v>
      </c>
      <c r="BA98" s="54" t="str">
        <f t="shared" si="113"/>
        <v/>
      </c>
      <c r="BB98" s="85">
        <f t="shared" si="114"/>
        <v>0</v>
      </c>
      <c r="BC98" s="63">
        <f t="shared" si="115"/>
        <v>0</v>
      </c>
      <c r="BD98" s="53">
        <f t="shared" si="116"/>
        <v>0</v>
      </c>
      <c r="BE98" s="54" t="str">
        <f t="shared" si="117"/>
        <v/>
      </c>
      <c r="BF98" s="85">
        <f t="shared" si="118"/>
        <v>0</v>
      </c>
      <c r="BG98" s="63">
        <f t="shared" si="119"/>
        <v>0</v>
      </c>
      <c r="BH98" s="53">
        <f t="shared" si="120"/>
        <v>0</v>
      </c>
      <c r="BI98" s="54" t="str">
        <f t="shared" si="121"/>
        <v/>
      </c>
      <c r="BJ98" s="85">
        <f t="shared" si="122"/>
        <v>0</v>
      </c>
      <c r="BK98" s="63">
        <f t="shared" si="123"/>
        <v>0</v>
      </c>
      <c r="BL98" s="53">
        <f t="shared" si="124"/>
        <v>0</v>
      </c>
      <c r="BM98" s="54" t="str">
        <f t="shared" si="125"/>
        <v/>
      </c>
      <c r="BN98" s="85">
        <f t="shared" si="126"/>
        <v>0</v>
      </c>
      <c r="BO98" s="63">
        <f t="shared" si="127"/>
        <v>0</v>
      </c>
      <c r="BP98" s="53">
        <f t="shared" si="128"/>
        <v>0</v>
      </c>
      <c r="BQ98" s="54" t="str">
        <f t="shared" si="129"/>
        <v/>
      </c>
      <c r="BR98" s="85">
        <f t="shared" si="130"/>
        <v>0</v>
      </c>
      <c r="BS98" s="60">
        <f t="shared" si="132"/>
        <v>0</v>
      </c>
      <c r="BT98" s="59">
        <f t="shared" si="133"/>
        <v>0</v>
      </c>
      <c r="BU98" s="57"/>
      <c r="BV98" s="44"/>
      <c r="BY98" s="253"/>
      <c r="BZ98" s="272"/>
      <c r="CA98" s="272"/>
      <c r="CB98" s="273"/>
      <c r="CC98" s="276"/>
      <c r="CD98" s="44"/>
      <c r="CE98" s="275">
        <f t="shared" si="134"/>
        <v>0</v>
      </c>
      <c r="CF98" s="270">
        <f t="shared" si="136"/>
        <v>0</v>
      </c>
      <c r="CG98" s="270">
        <f t="shared" si="136"/>
        <v>0</v>
      </c>
      <c r="CH98" s="270">
        <f t="shared" si="135"/>
        <v>0</v>
      </c>
      <c r="CI98" s="44"/>
    </row>
    <row r="99" spans="1:87" ht="16.5" hidden="1" customHeight="1">
      <c r="A99" s="23">
        <f t="shared" si="82"/>
        <v>95</v>
      </c>
      <c r="B99" s="143"/>
      <c r="C99" s="169"/>
      <c r="D99" s="170"/>
      <c r="E99" s="156" t="str">
        <f t="shared" si="76"/>
        <v/>
      </c>
      <c r="F99" s="30" t="str">
        <f t="shared" si="77"/>
        <v/>
      </c>
      <c r="G99" s="31" t="str">
        <f t="shared" si="78"/>
        <v/>
      </c>
      <c r="H99" s="147" t="str">
        <f t="shared" si="79"/>
        <v/>
      </c>
      <c r="I99" s="150"/>
      <c r="J99" s="151"/>
      <c r="K99" s="33" t="str">
        <f t="shared" si="80"/>
        <v/>
      </c>
      <c r="L99" s="33">
        <f t="shared" si="131"/>
        <v>0</v>
      </c>
      <c r="M99" s="35" t="str">
        <f t="shared" si="81"/>
        <v/>
      </c>
      <c r="N99" s="108"/>
      <c r="O99" s="178"/>
      <c r="P99" s="179"/>
      <c r="Q99" s="194" t="s">
        <v>160</v>
      </c>
      <c r="R99" s="107" t="s">
        <v>160</v>
      </c>
      <c r="S99" s="43"/>
      <c r="T99" s="122" t="s">
        <v>160</v>
      </c>
      <c r="U99" s="122" t="s">
        <v>160</v>
      </c>
      <c r="V99" s="195" t="s">
        <v>160</v>
      </c>
      <c r="W99" s="63">
        <f t="shared" si="83"/>
        <v>0</v>
      </c>
      <c r="X99" s="53">
        <f t="shared" si="84"/>
        <v>0</v>
      </c>
      <c r="Y99" s="54" t="str">
        <f t="shared" si="85"/>
        <v/>
      </c>
      <c r="Z99" s="85">
        <f t="shared" si="86"/>
        <v>0</v>
      </c>
      <c r="AA99" s="63">
        <f t="shared" si="87"/>
        <v>0</v>
      </c>
      <c r="AB99" s="53">
        <f t="shared" si="88"/>
        <v>0</v>
      </c>
      <c r="AC99" s="54" t="str">
        <f t="shared" si="89"/>
        <v/>
      </c>
      <c r="AD99" s="85">
        <f t="shared" si="90"/>
        <v>0</v>
      </c>
      <c r="AE99" s="63">
        <f t="shared" si="91"/>
        <v>0</v>
      </c>
      <c r="AF99" s="53">
        <f t="shared" si="92"/>
        <v>0</v>
      </c>
      <c r="AG99" s="54" t="str">
        <f t="shared" si="93"/>
        <v/>
      </c>
      <c r="AH99" s="85">
        <f t="shared" si="94"/>
        <v>0</v>
      </c>
      <c r="AI99" s="63">
        <f t="shared" si="95"/>
        <v>0</v>
      </c>
      <c r="AJ99" s="53">
        <f t="shared" si="96"/>
        <v>0</v>
      </c>
      <c r="AK99" s="54" t="str">
        <f t="shared" si="97"/>
        <v/>
      </c>
      <c r="AL99" s="85">
        <f t="shared" si="98"/>
        <v>0</v>
      </c>
      <c r="AM99" s="63">
        <f t="shared" si="99"/>
        <v>0</v>
      </c>
      <c r="AN99" s="53">
        <f t="shared" si="100"/>
        <v>0</v>
      </c>
      <c r="AO99" s="54" t="str">
        <f t="shared" si="101"/>
        <v/>
      </c>
      <c r="AP99" s="85">
        <f t="shared" si="102"/>
        <v>0</v>
      </c>
      <c r="AQ99" s="63">
        <f t="shared" si="103"/>
        <v>0</v>
      </c>
      <c r="AR99" s="53">
        <f t="shared" si="104"/>
        <v>0</v>
      </c>
      <c r="AS99" s="54" t="str">
        <f t="shared" si="105"/>
        <v/>
      </c>
      <c r="AT99" s="85">
        <f t="shared" si="106"/>
        <v>0</v>
      </c>
      <c r="AU99" s="63">
        <f t="shared" si="107"/>
        <v>0</v>
      </c>
      <c r="AV99" s="53">
        <f t="shared" si="108"/>
        <v>0</v>
      </c>
      <c r="AW99" s="54" t="str">
        <f t="shared" si="109"/>
        <v/>
      </c>
      <c r="AX99" s="85">
        <f t="shared" si="110"/>
        <v>0</v>
      </c>
      <c r="AY99" s="63">
        <f t="shared" si="111"/>
        <v>0</v>
      </c>
      <c r="AZ99" s="53">
        <f t="shared" si="112"/>
        <v>0</v>
      </c>
      <c r="BA99" s="54" t="str">
        <f t="shared" si="113"/>
        <v/>
      </c>
      <c r="BB99" s="85">
        <f t="shared" si="114"/>
        <v>0</v>
      </c>
      <c r="BC99" s="63">
        <f t="shared" si="115"/>
        <v>0</v>
      </c>
      <c r="BD99" s="53">
        <f t="shared" si="116"/>
        <v>0</v>
      </c>
      <c r="BE99" s="54" t="str">
        <f t="shared" si="117"/>
        <v/>
      </c>
      <c r="BF99" s="85">
        <f t="shared" si="118"/>
        <v>0</v>
      </c>
      <c r="BG99" s="63">
        <f t="shared" si="119"/>
        <v>0</v>
      </c>
      <c r="BH99" s="53">
        <f t="shared" si="120"/>
        <v>0</v>
      </c>
      <c r="BI99" s="54" t="str">
        <f t="shared" si="121"/>
        <v/>
      </c>
      <c r="BJ99" s="85">
        <f t="shared" si="122"/>
        <v>0</v>
      </c>
      <c r="BK99" s="63">
        <f t="shared" si="123"/>
        <v>0</v>
      </c>
      <c r="BL99" s="53">
        <f t="shared" si="124"/>
        <v>0</v>
      </c>
      <c r="BM99" s="54" t="str">
        <f t="shared" si="125"/>
        <v/>
      </c>
      <c r="BN99" s="85">
        <f t="shared" si="126"/>
        <v>0</v>
      </c>
      <c r="BO99" s="63">
        <f t="shared" si="127"/>
        <v>0</v>
      </c>
      <c r="BP99" s="53">
        <f t="shared" si="128"/>
        <v>0</v>
      </c>
      <c r="BQ99" s="54" t="str">
        <f t="shared" si="129"/>
        <v/>
      </c>
      <c r="BR99" s="85">
        <f t="shared" si="130"/>
        <v>0</v>
      </c>
      <c r="BS99" s="60">
        <f t="shared" si="132"/>
        <v>0</v>
      </c>
      <c r="BT99" s="59">
        <f t="shared" si="133"/>
        <v>0</v>
      </c>
      <c r="BU99" s="57"/>
      <c r="BV99" s="44"/>
      <c r="BY99" s="253"/>
      <c r="BZ99" s="272"/>
      <c r="CA99" s="272"/>
      <c r="CB99" s="273"/>
      <c r="CC99" s="276"/>
      <c r="CD99" s="44"/>
      <c r="CE99" s="275">
        <f t="shared" si="134"/>
        <v>0</v>
      </c>
      <c r="CF99" s="270">
        <f t="shared" si="136"/>
        <v>0</v>
      </c>
      <c r="CG99" s="270">
        <f t="shared" si="136"/>
        <v>0</v>
      </c>
      <c r="CH99" s="270">
        <f t="shared" si="135"/>
        <v>0</v>
      </c>
      <c r="CI99" s="44"/>
    </row>
    <row r="100" spans="1:87" ht="16.5" hidden="1" customHeight="1">
      <c r="A100" s="23">
        <f t="shared" si="82"/>
        <v>96</v>
      </c>
      <c r="B100" s="143"/>
      <c r="C100" s="169"/>
      <c r="D100" s="170"/>
      <c r="E100" s="156" t="str">
        <f t="shared" si="76"/>
        <v/>
      </c>
      <c r="F100" s="30" t="str">
        <f t="shared" si="77"/>
        <v/>
      </c>
      <c r="G100" s="31" t="str">
        <f t="shared" si="78"/>
        <v/>
      </c>
      <c r="H100" s="147" t="str">
        <f t="shared" si="79"/>
        <v/>
      </c>
      <c r="I100" s="150"/>
      <c r="J100" s="151"/>
      <c r="K100" s="33" t="str">
        <f t="shared" si="80"/>
        <v/>
      </c>
      <c r="L100" s="33">
        <f t="shared" si="131"/>
        <v>0</v>
      </c>
      <c r="M100" s="35" t="str">
        <f t="shared" si="81"/>
        <v/>
      </c>
      <c r="N100" s="108"/>
      <c r="O100" s="178"/>
      <c r="P100" s="179"/>
      <c r="Q100" s="194" t="s">
        <v>160</v>
      </c>
      <c r="R100" s="107" t="s">
        <v>160</v>
      </c>
      <c r="S100" s="43"/>
      <c r="T100" s="122" t="s">
        <v>160</v>
      </c>
      <c r="U100" s="122" t="s">
        <v>160</v>
      </c>
      <c r="V100" s="195" t="s">
        <v>160</v>
      </c>
      <c r="W100" s="63">
        <f t="shared" si="83"/>
        <v>0</v>
      </c>
      <c r="X100" s="53">
        <f t="shared" si="84"/>
        <v>0</v>
      </c>
      <c r="Y100" s="54" t="str">
        <f t="shared" si="85"/>
        <v/>
      </c>
      <c r="Z100" s="85">
        <f t="shared" si="86"/>
        <v>0</v>
      </c>
      <c r="AA100" s="63">
        <f t="shared" si="87"/>
        <v>0</v>
      </c>
      <c r="AB100" s="53">
        <f t="shared" si="88"/>
        <v>0</v>
      </c>
      <c r="AC100" s="54" t="str">
        <f t="shared" si="89"/>
        <v/>
      </c>
      <c r="AD100" s="85">
        <f t="shared" si="90"/>
        <v>0</v>
      </c>
      <c r="AE100" s="63">
        <f t="shared" si="91"/>
        <v>0</v>
      </c>
      <c r="AF100" s="53">
        <f t="shared" si="92"/>
        <v>0</v>
      </c>
      <c r="AG100" s="54" t="str">
        <f t="shared" si="93"/>
        <v/>
      </c>
      <c r="AH100" s="85">
        <f t="shared" si="94"/>
        <v>0</v>
      </c>
      <c r="AI100" s="63">
        <f t="shared" si="95"/>
        <v>0</v>
      </c>
      <c r="AJ100" s="53">
        <f t="shared" si="96"/>
        <v>0</v>
      </c>
      <c r="AK100" s="54" t="str">
        <f t="shared" si="97"/>
        <v/>
      </c>
      <c r="AL100" s="85">
        <f t="shared" si="98"/>
        <v>0</v>
      </c>
      <c r="AM100" s="63">
        <f t="shared" si="99"/>
        <v>0</v>
      </c>
      <c r="AN100" s="53">
        <f t="shared" si="100"/>
        <v>0</v>
      </c>
      <c r="AO100" s="54" t="str">
        <f t="shared" si="101"/>
        <v/>
      </c>
      <c r="AP100" s="85">
        <f t="shared" si="102"/>
        <v>0</v>
      </c>
      <c r="AQ100" s="63">
        <f t="shared" si="103"/>
        <v>0</v>
      </c>
      <c r="AR100" s="53">
        <f t="shared" si="104"/>
        <v>0</v>
      </c>
      <c r="AS100" s="54" t="str">
        <f t="shared" si="105"/>
        <v/>
      </c>
      <c r="AT100" s="85">
        <f t="shared" si="106"/>
        <v>0</v>
      </c>
      <c r="AU100" s="63">
        <f t="shared" si="107"/>
        <v>0</v>
      </c>
      <c r="AV100" s="53">
        <f t="shared" si="108"/>
        <v>0</v>
      </c>
      <c r="AW100" s="54" t="str">
        <f t="shared" si="109"/>
        <v/>
      </c>
      <c r="AX100" s="85">
        <f t="shared" si="110"/>
        <v>0</v>
      </c>
      <c r="AY100" s="63">
        <f t="shared" si="111"/>
        <v>0</v>
      </c>
      <c r="AZ100" s="53">
        <f t="shared" si="112"/>
        <v>0</v>
      </c>
      <c r="BA100" s="54" t="str">
        <f t="shared" si="113"/>
        <v/>
      </c>
      <c r="BB100" s="85">
        <f t="shared" si="114"/>
        <v>0</v>
      </c>
      <c r="BC100" s="63">
        <f t="shared" si="115"/>
        <v>0</v>
      </c>
      <c r="BD100" s="53">
        <f t="shared" si="116"/>
        <v>0</v>
      </c>
      <c r="BE100" s="54" t="str">
        <f t="shared" si="117"/>
        <v/>
      </c>
      <c r="BF100" s="85">
        <f t="shared" si="118"/>
        <v>0</v>
      </c>
      <c r="BG100" s="63">
        <f t="shared" si="119"/>
        <v>0</v>
      </c>
      <c r="BH100" s="53">
        <f t="shared" si="120"/>
        <v>0</v>
      </c>
      <c r="BI100" s="54" t="str">
        <f t="shared" si="121"/>
        <v/>
      </c>
      <c r="BJ100" s="85">
        <f t="shared" si="122"/>
        <v>0</v>
      </c>
      <c r="BK100" s="63">
        <f t="shared" si="123"/>
        <v>0</v>
      </c>
      <c r="BL100" s="53">
        <f t="shared" si="124"/>
        <v>0</v>
      </c>
      <c r="BM100" s="54" t="str">
        <f t="shared" si="125"/>
        <v/>
      </c>
      <c r="BN100" s="85">
        <f t="shared" si="126"/>
        <v>0</v>
      </c>
      <c r="BO100" s="63">
        <f t="shared" si="127"/>
        <v>0</v>
      </c>
      <c r="BP100" s="53">
        <f t="shared" si="128"/>
        <v>0</v>
      </c>
      <c r="BQ100" s="54" t="str">
        <f t="shared" si="129"/>
        <v/>
      </c>
      <c r="BR100" s="85">
        <f t="shared" si="130"/>
        <v>0</v>
      </c>
      <c r="BS100" s="60">
        <f t="shared" si="132"/>
        <v>0</v>
      </c>
      <c r="BT100" s="59">
        <f t="shared" si="133"/>
        <v>0</v>
      </c>
      <c r="BU100" s="57"/>
      <c r="BV100" s="44"/>
      <c r="BY100" s="253"/>
      <c r="BZ100" s="272"/>
      <c r="CA100" s="272"/>
      <c r="CB100" s="273"/>
      <c r="CC100" s="276"/>
      <c r="CD100" s="44"/>
      <c r="CE100" s="275">
        <f t="shared" si="134"/>
        <v>0</v>
      </c>
      <c r="CF100" s="270">
        <f t="shared" si="136"/>
        <v>0</v>
      </c>
      <c r="CG100" s="270">
        <f t="shared" si="136"/>
        <v>0</v>
      </c>
      <c r="CH100" s="270">
        <f t="shared" si="135"/>
        <v>0</v>
      </c>
      <c r="CI100" s="44"/>
    </row>
    <row r="101" spans="1:87" ht="16.5" hidden="1" customHeight="1">
      <c r="A101" s="23">
        <f t="shared" si="82"/>
        <v>97</v>
      </c>
      <c r="B101" s="143"/>
      <c r="C101" s="169"/>
      <c r="D101" s="170"/>
      <c r="E101" s="156" t="str">
        <f t="shared" si="76"/>
        <v/>
      </c>
      <c r="F101" s="30" t="str">
        <f t="shared" si="77"/>
        <v/>
      </c>
      <c r="G101" s="31" t="str">
        <f t="shared" si="78"/>
        <v/>
      </c>
      <c r="H101" s="147" t="str">
        <f t="shared" si="79"/>
        <v/>
      </c>
      <c r="I101" s="150"/>
      <c r="J101" s="151"/>
      <c r="K101" s="33" t="str">
        <f t="shared" si="80"/>
        <v/>
      </c>
      <c r="L101" s="33">
        <f t="shared" si="131"/>
        <v>0</v>
      </c>
      <c r="M101" s="35" t="str">
        <f t="shared" si="81"/>
        <v/>
      </c>
      <c r="N101" s="108"/>
      <c r="O101" s="178"/>
      <c r="P101" s="179"/>
      <c r="Q101" s="194" t="s">
        <v>160</v>
      </c>
      <c r="R101" s="107" t="s">
        <v>160</v>
      </c>
      <c r="S101" s="43"/>
      <c r="T101" s="122" t="s">
        <v>160</v>
      </c>
      <c r="U101" s="122" t="s">
        <v>160</v>
      </c>
      <c r="V101" s="195" t="s">
        <v>160</v>
      </c>
      <c r="W101" s="63">
        <f t="shared" si="83"/>
        <v>0</v>
      </c>
      <c r="X101" s="53">
        <f t="shared" si="84"/>
        <v>0</v>
      </c>
      <c r="Y101" s="54" t="str">
        <f t="shared" si="85"/>
        <v/>
      </c>
      <c r="Z101" s="85">
        <f t="shared" si="86"/>
        <v>0</v>
      </c>
      <c r="AA101" s="63">
        <f t="shared" si="87"/>
        <v>0</v>
      </c>
      <c r="AB101" s="53">
        <f t="shared" si="88"/>
        <v>0</v>
      </c>
      <c r="AC101" s="54" t="str">
        <f t="shared" si="89"/>
        <v/>
      </c>
      <c r="AD101" s="85">
        <f t="shared" si="90"/>
        <v>0</v>
      </c>
      <c r="AE101" s="63">
        <f t="shared" si="91"/>
        <v>0</v>
      </c>
      <c r="AF101" s="53">
        <f t="shared" si="92"/>
        <v>0</v>
      </c>
      <c r="AG101" s="54" t="str">
        <f t="shared" si="93"/>
        <v/>
      </c>
      <c r="AH101" s="85">
        <f t="shared" si="94"/>
        <v>0</v>
      </c>
      <c r="AI101" s="63">
        <f t="shared" si="95"/>
        <v>0</v>
      </c>
      <c r="AJ101" s="53">
        <f t="shared" si="96"/>
        <v>0</v>
      </c>
      <c r="AK101" s="54" t="str">
        <f t="shared" si="97"/>
        <v/>
      </c>
      <c r="AL101" s="85">
        <f t="shared" si="98"/>
        <v>0</v>
      </c>
      <c r="AM101" s="63">
        <f t="shared" si="99"/>
        <v>0</v>
      </c>
      <c r="AN101" s="53">
        <f t="shared" si="100"/>
        <v>0</v>
      </c>
      <c r="AO101" s="54" t="str">
        <f t="shared" si="101"/>
        <v/>
      </c>
      <c r="AP101" s="85">
        <f t="shared" si="102"/>
        <v>0</v>
      </c>
      <c r="AQ101" s="63">
        <f t="shared" si="103"/>
        <v>0</v>
      </c>
      <c r="AR101" s="53">
        <f t="shared" si="104"/>
        <v>0</v>
      </c>
      <c r="AS101" s="54" t="str">
        <f t="shared" si="105"/>
        <v/>
      </c>
      <c r="AT101" s="85">
        <f t="shared" si="106"/>
        <v>0</v>
      </c>
      <c r="AU101" s="63">
        <f t="shared" si="107"/>
        <v>0</v>
      </c>
      <c r="AV101" s="53">
        <f t="shared" si="108"/>
        <v>0</v>
      </c>
      <c r="AW101" s="54" t="str">
        <f t="shared" si="109"/>
        <v/>
      </c>
      <c r="AX101" s="85">
        <f t="shared" si="110"/>
        <v>0</v>
      </c>
      <c r="AY101" s="63">
        <f t="shared" si="111"/>
        <v>0</v>
      </c>
      <c r="AZ101" s="53">
        <f t="shared" si="112"/>
        <v>0</v>
      </c>
      <c r="BA101" s="54" t="str">
        <f t="shared" si="113"/>
        <v/>
      </c>
      <c r="BB101" s="85">
        <f t="shared" si="114"/>
        <v>0</v>
      </c>
      <c r="BC101" s="63">
        <f t="shared" si="115"/>
        <v>0</v>
      </c>
      <c r="BD101" s="53">
        <f t="shared" si="116"/>
        <v>0</v>
      </c>
      <c r="BE101" s="54" t="str">
        <f t="shared" si="117"/>
        <v/>
      </c>
      <c r="BF101" s="85">
        <f t="shared" si="118"/>
        <v>0</v>
      </c>
      <c r="BG101" s="63">
        <f t="shared" si="119"/>
        <v>0</v>
      </c>
      <c r="BH101" s="53">
        <f t="shared" si="120"/>
        <v>0</v>
      </c>
      <c r="BI101" s="54" t="str">
        <f t="shared" si="121"/>
        <v/>
      </c>
      <c r="BJ101" s="85">
        <f t="shared" si="122"/>
        <v>0</v>
      </c>
      <c r="BK101" s="63">
        <f t="shared" si="123"/>
        <v>0</v>
      </c>
      <c r="BL101" s="53">
        <f t="shared" si="124"/>
        <v>0</v>
      </c>
      <c r="BM101" s="54" t="str">
        <f t="shared" si="125"/>
        <v/>
      </c>
      <c r="BN101" s="85">
        <f t="shared" si="126"/>
        <v>0</v>
      </c>
      <c r="BO101" s="63">
        <f t="shared" si="127"/>
        <v>0</v>
      </c>
      <c r="BP101" s="53">
        <f t="shared" si="128"/>
        <v>0</v>
      </c>
      <c r="BQ101" s="54" t="str">
        <f t="shared" si="129"/>
        <v/>
      </c>
      <c r="BR101" s="85">
        <f t="shared" si="130"/>
        <v>0</v>
      </c>
      <c r="BS101" s="60">
        <f t="shared" si="132"/>
        <v>0</v>
      </c>
      <c r="BT101" s="59">
        <f t="shared" si="133"/>
        <v>0</v>
      </c>
      <c r="BU101" s="57"/>
      <c r="BV101" s="44"/>
      <c r="BY101" s="253"/>
      <c r="BZ101" s="272"/>
      <c r="CA101" s="272"/>
      <c r="CB101" s="273"/>
      <c r="CC101" s="276"/>
      <c r="CD101" s="44"/>
      <c r="CE101" s="275">
        <f t="shared" si="134"/>
        <v>0</v>
      </c>
      <c r="CF101" s="270">
        <f t="shared" si="136"/>
        <v>0</v>
      </c>
      <c r="CG101" s="270">
        <f t="shared" si="136"/>
        <v>0</v>
      </c>
      <c r="CH101" s="270">
        <f t="shared" si="135"/>
        <v>0</v>
      </c>
      <c r="CI101" s="44"/>
    </row>
    <row r="102" spans="1:87" ht="16.5" hidden="1" customHeight="1">
      <c r="A102" s="23">
        <f t="shared" si="82"/>
        <v>98</v>
      </c>
      <c r="B102" s="143"/>
      <c r="C102" s="171"/>
      <c r="D102" s="170"/>
      <c r="E102" s="156" t="str">
        <f t="shared" si="76"/>
        <v/>
      </c>
      <c r="F102" s="30" t="str">
        <f t="shared" si="77"/>
        <v/>
      </c>
      <c r="G102" s="31" t="str">
        <f t="shared" si="78"/>
        <v/>
      </c>
      <c r="H102" s="147" t="str">
        <f t="shared" si="79"/>
        <v/>
      </c>
      <c r="I102" s="152"/>
      <c r="J102" s="153"/>
      <c r="K102" s="33" t="str">
        <f t="shared" si="80"/>
        <v/>
      </c>
      <c r="L102" s="33">
        <f t="shared" si="131"/>
        <v>0</v>
      </c>
      <c r="M102" s="35" t="str">
        <f t="shared" si="81"/>
        <v/>
      </c>
      <c r="N102" s="108"/>
      <c r="O102" s="178"/>
      <c r="P102" s="179"/>
      <c r="Q102" s="194" t="s">
        <v>160</v>
      </c>
      <c r="R102" s="107" t="s">
        <v>160</v>
      </c>
      <c r="S102" s="43"/>
      <c r="T102" s="122" t="s">
        <v>160</v>
      </c>
      <c r="U102" s="122" t="s">
        <v>160</v>
      </c>
      <c r="V102" s="195" t="s">
        <v>160</v>
      </c>
      <c r="W102" s="63">
        <f t="shared" si="83"/>
        <v>0</v>
      </c>
      <c r="X102" s="53">
        <f t="shared" si="84"/>
        <v>0</v>
      </c>
      <c r="Y102" s="54" t="str">
        <f t="shared" si="85"/>
        <v/>
      </c>
      <c r="Z102" s="85">
        <f t="shared" si="86"/>
        <v>0</v>
      </c>
      <c r="AA102" s="63">
        <f t="shared" si="87"/>
        <v>0</v>
      </c>
      <c r="AB102" s="53">
        <f t="shared" si="88"/>
        <v>0</v>
      </c>
      <c r="AC102" s="54" t="str">
        <f t="shared" si="89"/>
        <v/>
      </c>
      <c r="AD102" s="85">
        <f t="shared" si="90"/>
        <v>0</v>
      </c>
      <c r="AE102" s="63">
        <f t="shared" si="91"/>
        <v>0</v>
      </c>
      <c r="AF102" s="53">
        <f t="shared" si="92"/>
        <v>0</v>
      </c>
      <c r="AG102" s="54" t="str">
        <f t="shared" si="93"/>
        <v/>
      </c>
      <c r="AH102" s="85">
        <f t="shared" si="94"/>
        <v>0</v>
      </c>
      <c r="AI102" s="63">
        <f t="shared" si="95"/>
        <v>0</v>
      </c>
      <c r="AJ102" s="53">
        <f t="shared" si="96"/>
        <v>0</v>
      </c>
      <c r="AK102" s="54" t="str">
        <f t="shared" si="97"/>
        <v/>
      </c>
      <c r="AL102" s="85">
        <f t="shared" si="98"/>
        <v>0</v>
      </c>
      <c r="AM102" s="63">
        <f t="shared" si="99"/>
        <v>0</v>
      </c>
      <c r="AN102" s="53">
        <f t="shared" si="100"/>
        <v>0</v>
      </c>
      <c r="AO102" s="54" t="str">
        <f t="shared" si="101"/>
        <v/>
      </c>
      <c r="AP102" s="85">
        <f t="shared" si="102"/>
        <v>0</v>
      </c>
      <c r="AQ102" s="63">
        <f t="shared" si="103"/>
        <v>0</v>
      </c>
      <c r="AR102" s="53">
        <f t="shared" si="104"/>
        <v>0</v>
      </c>
      <c r="AS102" s="54" t="str">
        <f t="shared" si="105"/>
        <v/>
      </c>
      <c r="AT102" s="85">
        <f t="shared" si="106"/>
        <v>0</v>
      </c>
      <c r="AU102" s="63">
        <f t="shared" si="107"/>
        <v>0</v>
      </c>
      <c r="AV102" s="53">
        <f t="shared" si="108"/>
        <v>0</v>
      </c>
      <c r="AW102" s="54" t="str">
        <f t="shared" si="109"/>
        <v/>
      </c>
      <c r="AX102" s="85">
        <f t="shared" si="110"/>
        <v>0</v>
      </c>
      <c r="AY102" s="63">
        <f t="shared" si="111"/>
        <v>0</v>
      </c>
      <c r="AZ102" s="53">
        <f t="shared" si="112"/>
        <v>0</v>
      </c>
      <c r="BA102" s="54" t="str">
        <f t="shared" si="113"/>
        <v/>
      </c>
      <c r="BB102" s="85">
        <f t="shared" si="114"/>
        <v>0</v>
      </c>
      <c r="BC102" s="63">
        <f t="shared" si="115"/>
        <v>0</v>
      </c>
      <c r="BD102" s="53">
        <f t="shared" si="116"/>
        <v>0</v>
      </c>
      <c r="BE102" s="54" t="str">
        <f t="shared" si="117"/>
        <v/>
      </c>
      <c r="BF102" s="85">
        <f t="shared" si="118"/>
        <v>0</v>
      </c>
      <c r="BG102" s="63">
        <f t="shared" si="119"/>
        <v>0</v>
      </c>
      <c r="BH102" s="53">
        <f t="shared" si="120"/>
        <v>0</v>
      </c>
      <c r="BI102" s="54" t="str">
        <f t="shared" si="121"/>
        <v/>
      </c>
      <c r="BJ102" s="85">
        <f t="shared" si="122"/>
        <v>0</v>
      </c>
      <c r="BK102" s="63">
        <f t="shared" si="123"/>
        <v>0</v>
      </c>
      <c r="BL102" s="53">
        <f t="shared" si="124"/>
        <v>0</v>
      </c>
      <c r="BM102" s="54" t="str">
        <f t="shared" si="125"/>
        <v/>
      </c>
      <c r="BN102" s="85">
        <f t="shared" si="126"/>
        <v>0</v>
      </c>
      <c r="BO102" s="63">
        <f t="shared" si="127"/>
        <v>0</v>
      </c>
      <c r="BP102" s="53">
        <f t="shared" si="128"/>
        <v>0</v>
      </c>
      <c r="BQ102" s="54" t="str">
        <f t="shared" si="129"/>
        <v/>
      </c>
      <c r="BR102" s="85">
        <f t="shared" si="130"/>
        <v>0</v>
      </c>
      <c r="BS102" s="60">
        <f t="shared" si="132"/>
        <v>0</v>
      </c>
      <c r="BT102" s="59">
        <f t="shared" si="133"/>
        <v>0</v>
      </c>
      <c r="BU102" s="57"/>
      <c r="BV102" s="44"/>
      <c r="BY102" s="253"/>
      <c r="BZ102" s="272"/>
      <c r="CA102" s="272"/>
      <c r="CB102" s="273"/>
      <c r="CC102" s="276"/>
      <c r="CD102" s="44"/>
      <c r="CE102" s="275">
        <f t="shared" si="134"/>
        <v>0</v>
      </c>
      <c r="CF102" s="270">
        <f t="shared" si="136"/>
        <v>0</v>
      </c>
      <c r="CG102" s="270">
        <f t="shared" si="136"/>
        <v>0</v>
      </c>
      <c r="CH102" s="270">
        <f t="shared" si="135"/>
        <v>0</v>
      </c>
      <c r="CI102" s="44"/>
    </row>
    <row r="103" spans="1:87" ht="16.5" hidden="1" customHeight="1">
      <c r="A103" s="23">
        <f t="shared" si="82"/>
        <v>99</v>
      </c>
      <c r="B103" s="143"/>
      <c r="C103" s="169"/>
      <c r="D103" s="170"/>
      <c r="E103" s="156" t="str">
        <f t="shared" si="76"/>
        <v/>
      </c>
      <c r="F103" s="30" t="str">
        <f t="shared" si="77"/>
        <v/>
      </c>
      <c r="G103" s="31" t="str">
        <f t="shared" si="78"/>
        <v/>
      </c>
      <c r="H103" s="147" t="str">
        <f t="shared" si="79"/>
        <v/>
      </c>
      <c r="I103" s="150"/>
      <c r="J103" s="151"/>
      <c r="K103" s="33" t="str">
        <f t="shared" si="80"/>
        <v/>
      </c>
      <c r="L103" s="33">
        <f t="shared" si="131"/>
        <v>0</v>
      </c>
      <c r="M103" s="35" t="str">
        <f t="shared" si="81"/>
        <v/>
      </c>
      <c r="N103" s="108"/>
      <c r="O103" s="178"/>
      <c r="P103" s="179"/>
      <c r="Q103" s="194" t="s">
        <v>160</v>
      </c>
      <c r="R103" s="107" t="s">
        <v>160</v>
      </c>
      <c r="S103" s="43"/>
      <c r="T103" s="122" t="s">
        <v>160</v>
      </c>
      <c r="U103" s="122" t="s">
        <v>160</v>
      </c>
      <c r="V103" s="195" t="s">
        <v>160</v>
      </c>
      <c r="W103" s="63">
        <f t="shared" si="83"/>
        <v>0</v>
      </c>
      <c r="X103" s="53">
        <f t="shared" si="84"/>
        <v>0</v>
      </c>
      <c r="Y103" s="54" t="str">
        <f t="shared" si="85"/>
        <v/>
      </c>
      <c r="Z103" s="85">
        <f t="shared" si="86"/>
        <v>0</v>
      </c>
      <c r="AA103" s="63">
        <f t="shared" si="87"/>
        <v>0</v>
      </c>
      <c r="AB103" s="53">
        <f t="shared" si="88"/>
        <v>0</v>
      </c>
      <c r="AC103" s="54" t="str">
        <f t="shared" si="89"/>
        <v/>
      </c>
      <c r="AD103" s="85">
        <f t="shared" si="90"/>
        <v>0</v>
      </c>
      <c r="AE103" s="63">
        <f t="shared" si="91"/>
        <v>0</v>
      </c>
      <c r="AF103" s="53">
        <f t="shared" si="92"/>
        <v>0</v>
      </c>
      <c r="AG103" s="54" t="str">
        <f t="shared" si="93"/>
        <v/>
      </c>
      <c r="AH103" s="85">
        <f t="shared" si="94"/>
        <v>0</v>
      </c>
      <c r="AI103" s="63">
        <f t="shared" si="95"/>
        <v>0</v>
      </c>
      <c r="AJ103" s="53">
        <f t="shared" si="96"/>
        <v>0</v>
      </c>
      <c r="AK103" s="54" t="str">
        <f t="shared" si="97"/>
        <v/>
      </c>
      <c r="AL103" s="85">
        <f t="shared" si="98"/>
        <v>0</v>
      </c>
      <c r="AM103" s="63">
        <f t="shared" si="99"/>
        <v>0</v>
      </c>
      <c r="AN103" s="53">
        <f t="shared" si="100"/>
        <v>0</v>
      </c>
      <c r="AO103" s="54" t="str">
        <f t="shared" si="101"/>
        <v/>
      </c>
      <c r="AP103" s="85">
        <f t="shared" si="102"/>
        <v>0</v>
      </c>
      <c r="AQ103" s="63">
        <f t="shared" si="103"/>
        <v>0</v>
      </c>
      <c r="AR103" s="53">
        <f t="shared" si="104"/>
        <v>0</v>
      </c>
      <c r="AS103" s="54" t="str">
        <f t="shared" si="105"/>
        <v/>
      </c>
      <c r="AT103" s="85">
        <f t="shared" si="106"/>
        <v>0</v>
      </c>
      <c r="AU103" s="63">
        <f t="shared" si="107"/>
        <v>0</v>
      </c>
      <c r="AV103" s="53">
        <f t="shared" si="108"/>
        <v>0</v>
      </c>
      <c r="AW103" s="54" t="str">
        <f t="shared" si="109"/>
        <v/>
      </c>
      <c r="AX103" s="85">
        <f t="shared" si="110"/>
        <v>0</v>
      </c>
      <c r="AY103" s="63">
        <f t="shared" si="111"/>
        <v>0</v>
      </c>
      <c r="AZ103" s="53">
        <f t="shared" si="112"/>
        <v>0</v>
      </c>
      <c r="BA103" s="54" t="str">
        <f t="shared" si="113"/>
        <v/>
      </c>
      <c r="BB103" s="85">
        <f t="shared" si="114"/>
        <v>0</v>
      </c>
      <c r="BC103" s="63">
        <f t="shared" si="115"/>
        <v>0</v>
      </c>
      <c r="BD103" s="53">
        <f t="shared" si="116"/>
        <v>0</v>
      </c>
      <c r="BE103" s="54" t="str">
        <f t="shared" si="117"/>
        <v/>
      </c>
      <c r="BF103" s="85">
        <f t="shared" si="118"/>
        <v>0</v>
      </c>
      <c r="BG103" s="63">
        <f t="shared" si="119"/>
        <v>0</v>
      </c>
      <c r="BH103" s="53">
        <f t="shared" si="120"/>
        <v>0</v>
      </c>
      <c r="BI103" s="54" t="str">
        <f t="shared" si="121"/>
        <v/>
      </c>
      <c r="BJ103" s="85">
        <f t="shared" si="122"/>
        <v>0</v>
      </c>
      <c r="BK103" s="63">
        <f t="shared" si="123"/>
        <v>0</v>
      </c>
      <c r="BL103" s="53">
        <f t="shared" si="124"/>
        <v>0</v>
      </c>
      <c r="BM103" s="54" t="str">
        <f t="shared" si="125"/>
        <v/>
      </c>
      <c r="BN103" s="85">
        <f t="shared" si="126"/>
        <v>0</v>
      </c>
      <c r="BO103" s="63">
        <f t="shared" si="127"/>
        <v>0</v>
      </c>
      <c r="BP103" s="53">
        <f t="shared" si="128"/>
        <v>0</v>
      </c>
      <c r="BQ103" s="54" t="str">
        <f t="shared" si="129"/>
        <v/>
      </c>
      <c r="BR103" s="85">
        <f t="shared" si="130"/>
        <v>0</v>
      </c>
      <c r="BS103" s="60">
        <f t="shared" si="132"/>
        <v>0</v>
      </c>
      <c r="BT103" s="59">
        <f t="shared" si="133"/>
        <v>0</v>
      </c>
      <c r="BU103" s="57"/>
      <c r="BV103" s="44"/>
      <c r="BY103" s="253"/>
      <c r="BZ103" s="272"/>
      <c r="CA103" s="272"/>
      <c r="CB103" s="273"/>
      <c r="CC103" s="276"/>
      <c r="CD103" s="44"/>
      <c r="CE103" s="275">
        <f t="shared" si="134"/>
        <v>0</v>
      </c>
      <c r="CF103" s="270">
        <f t="shared" si="136"/>
        <v>0</v>
      </c>
      <c r="CG103" s="270">
        <f t="shared" si="136"/>
        <v>0</v>
      </c>
      <c r="CH103" s="270">
        <f t="shared" si="135"/>
        <v>0</v>
      </c>
      <c r="CI103" s="44"/>
    </row>
    <row r="104" spans="1:87" ht="16.5" hidden="1" customHeight="1" thickBot="1">
      <c r="A104" s="23">
        <f t="shared" si="82"/>
        <v>100</v>
      </c>
      <c r="B104" s="143"/>
      <c r="C104" s="172"/>
      <c r="D104" s="173"/>
      <c r="E104" s="156" t="str">
        <f t="shared" si="76"/>
        <v/>
      </c>
      <c r="F104" s="30" t="str">
        <f t="shared" si="77"/>
        <v/>
      </c>
      <c r="G104" s="31" t="str">
        <f t="shared" si="78"/>
        <v/>
      </c>
      <c r="H104" s="147" t="str">
        <f t="shared" si="79"/>
        <v/>
      </c>
      <c r="I104" s="154"/>
      <c r="J104" s="155"/>
      <c r="K104" s="33" t="str">
        <f t="shared" si="80"/>
        <v/>
      </c>
      <c r="L104" s="33">
        <f t="shared" si="131"/>
        <v>0</v>
      </c>
      <c r="M104" s="35" t="str">
        <f t="shared" si="81"/>
        <v/>
      </c>
      <c r="N104" s="108"/>
      <c r="O104" s="182"/>
      <c r="P104" s="183"/>
      <c r="Q104" s="196" t="s">
        <v>160</v>
      </c>
      <c r="R104" s="197" t="s">
        <v>160</v>
      </c>
      <c r="S104" s="198"/>
      <c r="T104" s="199" t="s">
        <v>160</v>
      </c>
      <c r="U104" s="199" t="s">
        <v>160</v>
      </c>
      <c r="V104" s="200" t="s">
        <v>160</v>
      </c>
      <c r="W104" s="63">
        <f t="shared" si="83"/>
        <v>0</v>
      </c>
      <c r="X104" s="53">
        <f t="shared" si="84"/>
        <v>0</v>
      </c>
      <c r="Y104" s="54" t="str">
        <f t="shared" si="85"/>
        <v/>
      </c>
      <c r="Z104" s="85">
        <f t="shared" si="86"/>
        <v>0</v>
      </c>
      <c r="AA104" s="63">
        <f t="shared" si="87"/>
        <v>0</v>
      </c>
      <c r="AB104" s="53">
        <f t="shared" si="88"/>
        <v>0</v>
      </c>
      <c r="AC104" s="54" t="str">
        <f t="shared" si="89"/>
        <v/>
      </c>
      <c r="AD104" s="85">
        <f t="shared" si="90"/>
        <v>0</v>
      </c>
      <c r="AE104" s="63">
        <f t="shared" si="91"/>
        <v>0</v>
      </c>
      <c r="AF104" s="53">
        <f t="shared" si="92"/>
        <v>0</v>
      </c>
      <c r="AG104" s="54" t="str">
        <f t="shared" si="93"/>
        <v/>
      </c>
      <c r="AH104" s="85">
        <f t="shared" si="94"/>
        <v>0</v>
      </c>
      <c r="AI104" s="63">
        <f t="shared" si="95"/>
        <v>0</v>
      </c>
      <c r="AJ104" s="53">
        <f t="shared" si="96"/>
        <v>0</v>
      </c>
      <c r="AK104" s="54" t="str">
        <f t="shared" si="97"/>
        <v/>
      </c>
      <c r="AL104" s="85">
        <f t="shared" si="98"/>
        <v>0</v>
      </c>
      <c r="AM104" s="63">
        <f t="shared" si="99"/>
        <v>0</v>
      </c>
      <c r="AN104" s="53">
        <f t="shared" si="100"/>
        <v>0</v>
      </c>
      <c r="AO104" s="54" t="str">
        <f t="shared" si="101"/>
        <v/>
      </c>
      <c r="AP104" s="85">
        <f t="shared" si="102"/>
        <v>0</v>
      </c>
      <c r="AQ104" s="63">
        <f t="shared" si="103"/>
        <v>0</v>
      </c>
      <c r="AR104" s="53">
        <f t="shared" si="104"/>
        <v>0</v>
      </c>
      <c r="AS104" s="54" t="str">
        <f t="shared" si="105"/>
        <v/>
      </c>
      <c r="AT104" s="85">
        <f t="shared" si="106"/>
        <v>0</v>
      </c>
      <c r="AU104" s="63">
        <f t="shared" si="107"/>
        <v>0</v>
      </c>
      <c r="AV104" s="53">
        <f t="shared" si="108"/>
        <v>0</v>
      </c>
      <c r="AW104" s="54" t="str">
        <f t="shared" si="109"/>
        <v/>
      </c>
      <c r="AX104" s="85">
        <f t="shared" si="110"/>
        <v>0</v>
      </c>
      <c r="AY104" s="63">
        <f t="shared" si="111"/>
        <v>0</v>
      </c>
      <c r="AZ104" s="53">
        <f t="shared" si="112"/>
        <v>0</v>
      </c>
      <c r="BA104" s="54" t="str">
        <f t="shared" si="113"/>
        <v/>
      </c>
      <c r="BB104" s="85">
        <f t="shared" si="114"/>
        <v>0</v>
      </c>
      <c r="BC104" s="63">
        <f t="shared" si="115"/>
        <v>0</v>
      </c>
      <c r="BD104" s="53">
        <f t="shared" si="116"/>
        <v>0</v>
      </c>
      <c r="BE104" s="54" t="str">
        <f t="shared" si="117"/>
        <v/>
      </c>
      <c r="BF104" s="85">
        <f t="shared" si="118"/>
        <v>0</v>
      </c>
      <c r="BG104" s="63">
        <f t="shared" si="119"/>
        <v>0</v>
      </c>
      <c r="BH104" s="53">
        <f t="shared" si="120"/>
        <v>0</v>
      </c>
      <c r="BI104" s="54" t="str">
        <f t="shared" si="121"/>
        <v/>
      </c>
      <c r="BJ104" s="85">
        <f t="shared" si="122"/>
        <v>0</v>
      </c>
      <c r="BK104" s="63">
        <f t="shared" si="123"/>
        <v>0</v>
      </c>
      <c r="BL104" s="53">
        <f t="shared" si="124"/>
        <v>0</v>
      </c>
      <c r="BM104" s="54" t="str">
        <f t="shared" si="125"/>
        <v/>
      </c>
      <c r="BN104" s="85">
        <f t="shared" si="126"/>
        <v>0</v>
      </c>
      <c r="BO104" s="63">
        <f t="shared" si="127"/>
        <v>0</v>
      </c>
      <c r="BP104" s="53">
        <f t="shared" si="128"/>
        <v>0</v>
      </c>
      <c r="BQ104" s="54" t="str">
        <f t="shared" si="129"/>
        <v/>
      </c>
      <c r="BR104" s="85">
        <f t="shared" si="130"/>
        <v>0</v>
      </c>
      <c r="BS104" s="60">
        <f t="shared" si="132"/>
        <v>0</v>
      </c>
      <c r="BT104" s="59">
        <f t="shared" si="133"/>
        <v>0</v>
      </c>
      <c r="BU104" s="57"/>
      <c r="BV104" s="44"/>
      <c r="BW104" s="4" t="s">
        <v>454</v>
      </c>
      <c r="BY104" s="253"/>
      <c r="BZ104" s="272"/>
      <c r="CA104" s="272"/>
      <c r="CB104" s="273"/>
      <c r="CC104" s="276"/>
      <c r="CD104" s="44"/>
      <c r="CE104" s="275">
        <f t="shared" si="134"/>
        <v>0</v>
      </c>
      <c r="CF104" s="270">
        <f t="shared" si="136"/>
        <v>0</v>
      </c>
      <c r="CG104" s="270">
        <f t="shared" si="136"/>
        <v>0</v>
      </c>
      <c r="CH104" s="270">
        <f t="shared" si="135"/>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7">COUNTIF(U5:U104,"여")</f>
        <v>0</v>
      </c>
      <c r="V105" s="48">
        <f t="shared" si="137"/>
        <v>0</v>
      </c>
      <c r="W105" s="65">
        <f>SUM(W5:W104)</f>
        <v>9</v>
      </c>
      <c r="X105" s="66"/>
      <c r="Y105" s="66"/>
      <c r="Z105" s="67">
        <f>SUM(Z5:Z104)</f>
        <v>7</v>
      </c>
      <c r="AA105" s="65">
        <f>SUM(AA5:AA104)</f>
        <v>9</v>
      </c>
      <c r="AB105" s="66"/>
      <c r="AC105" s="66"/>
      <c r="AD105" s="67">
        <f>SUM(AD5:AD104)</f>
        <v>7</v>
      </c>
      <c r="AE105" s="65">
        <f t="shared" ref="AE105" si="138">SUM(AE5:AE104)</f>
        <v>10</v>
      </c>
      <c r="AF105" s="66"/>
      <c r="AG105" s="66"/>
      <c r="AH105" s="67">
        <f t="shared" ref="AH105:AI105" si="139">SUM(AH5:AH104)</f>
        <v>8</v>
      </c>
      <c r="AI105" s="65">
        <f t="shared" si="139"/>
        <v>10</v>
      </c>
      <c r="AJ105" s="66"/>
      <c r="AK105" s="66"/>
      <c r="AL105" s="67">
        <f t="shared" ref="AL105:AM105" si="140">SUM(AL5:AL104)</f>
        <v>8</v>
      </c>
      <c r="AM105" s="65">
        <f t="shared" si="140"/>
        <v>11</v>
      </c>
      <c r="AN105" s="66"/>
      <c r="AO105" s="66"/>
      <c r="AP105" s="67">
        <f t="shared" ref="AP105:AQ105" si="141">SUM(AP5:AP104)</f>
        <v>9</v>
      </c>
      <c r="AQ105" s="65">
        <f t="shared" si="141"/>
        <v>11</v>
      </c>
      <c r="AR105" s="66"/>
      <c r="AS105" s="66"/>
      <c r="AT105" s="67">
        <f t="shared" ref="AT105:AU105" si="142">SUM(AT5:AT104)</f>
        <v>9</v>
      </c>
      <c r="AU105" s="65">
        <f t="shared" si="142"/>
        <v>11</v>
      </c>
      <c r="AV105" s="66"/>
      <c r="AW105" s="66"/>
      <c r="AX105" s="67">
        <f t="shared" ref="AX105:AY105" si="143">SUM(AX5:AX104)</f>
        <v>9</v>
      </c>
      <c r="AY105" s="65">
        <f t="shared" si="143"/>
        <v>11</v>
      </c>
      <c r="AZ105" s="66"/>
      <c r="BA105" s="66"/>
      <c r="BB105" s="67">
        <f t="shared" ref="BB105:BC105" si="144">SUM(BB5:BB104)</f>
        <v>9</v>
      </c>
      <c r="BC105" s="65">
        <f t="shared" si="144"/>
        <v>11</v>
      </c>
      <c r="BD105" s="66"/>
      <c r="BE105" s="66"/>
      <c r="BF105" s="67">
        <f t="shared" ref="BF105:BG105" si="145">SUM(BF5:BF104)</f>
        <v>9</v>
      </c>
      <c r="BG105" s="65">
        <f t="shared" si="145"/>
        <v>11</v>
      </c>
      <c r="BH105" s="66"/>
      <c r="BI105" s="66"/>
      <c r="BJ105" s="67">
        <f t="shared" ref="BJ105:BK105" si="146">SUM(BJ5:BJ104)</f>
        <v>9</v>
      </c>
      <c r="BK105" s="65">
        <f t="shared" si="146"/>
        <v>11</v>
      </c>
      <c r="BL105" s="66"/>
      <c r="BM105" s="66"/>
      <c r="BN105" s="67">
        <f t="shared" ref="BN105:BO105" si="147">SUM(BN5:BN104)</f>
        <v>9</v>
      </c>
      <c r="BO105" s="65">
        <f t="shared" si="147"/>
        <v>10</v>
      </c>
      <c r="BP105" s="66"/>
      <c r="BQ105" s="66"/>
      <c r="BR105" s="67">
        <f t="shared" ref="BR105" si="148">SUM(BR5:BR104)</f>
        <v>8</v>
      </c>
      <c r="BS105" s="163">
        <f>SUM(BS5:BS104)</f>
        <v>125</v>
      </c>
      <c r="BT105" s="164">
        <f>SUM(BT5:BT104)</f>
        <v>101</v>
      </c>
      <c r="BU105" s="45"/>
      <c r="BV105" s="45"/>
      <c r="BW105" s="159">
        <f>SUM(W105,AA105,AE105,AI105,AM105,AQ105,AU105,AY105,BC105,BG105,BK105,BO105)</f>
        <v>125</v>
      </c>
      <c r="BX105" s="160">
        <f>SUM(Z105,AD105,AH105,AL105,AP105,AT105,AX105,BB105,BF105,BJ105,BN105,BR105)</f>
        <v>101</v>
      </c>
      <c r="BY105" s="253"/>
      <c r="BZ105" s="281">
        <f>SUM(BZ5:BZ104)</f>
        <v>172861330</v>
      </c>
      <c r="CA105" s="281">
        <f>SUM(CA5:CA104)</f>
        <v>0</v>
      </c>
      <c r="CB105" s="281">
        <f>SUM(CB5:CB104)</f>
        <v>172861330</v>
      </c>
      <c r="CC105" s="44"/>
      <c r="CD105" s="44"/>
      <c r="CE105" s="44"/>
      <c r="CF105" s="282">
        <f>SUM(CF5:CF104)</f>
        <v>148967482</v>
      </c>
      <c r="CG105" s="282">
        <f t="shared" ref="CG105:CH105" si="149">SUM(CG5:CG104)</f>
        <v>23893848</v>
      </c>
      <c r="CH105" s="281">
        <f t="shared" si="149"/>
        <v>172861330</v>
      </c>
      <c r="CI105" s="44" t="b">
        <f>CB105=CH105</f>
        <v>1</v>
      </c>
    </row>
    <row r="106" spans="1:87" ht="12.75" customHeight="1" thickTop="1" thickBot="1">
      <c r="D106" s="305" t="s">
        <v>655</v>
      </c>
      <c r="J106" s="4"/>
      <c r="O106" s="34"/>
      <c r="V106" s="157" t="str">
        <f>TEXT($A$1,"YYYY")&amp;"년"</f>
        <v>2018년</v>
      </c>
      <c r="W106" s="49" t="s">
        <v>69</v>
      </c>
      <c r="X106" s="49"/>
      <c r="Y106" s="49"/>
      <c r="Z106" s="157" t="str">
        <f>TEXT($A$1,"YYYY")&amp;"년"</f>
        <v>2018년</v>
      </c>
      <c r="AA106" s="49" t="s">
        <v>70</v>
      </c>
      <c r="AB106" s="49"/>
      <c r="AC106" s="49"/>
      <c r="AD106" s="157" t="str">
        <f>TEXT($A$1,"YYYY")&amp;"년"</f>
        <v>2018년</v>
      </c>
      <c r="AE106" s="49" t="s">
        <v>17</v>
      </c>
      <c r="AF106" s="49"/>
      <c r="AG106" s="49"/>
      <c r="AH106" s="157" t="str">
        <f>TEXT($A$1,"YYYY")&amp;"년"</f>
        <v>2018년</v>
      </c>
      <c r="AI106" s="49" t="s">
        <v>16</v>
      </c>
      <c r="AJ106" s="49"/>
      <c r="AK106" s="49"/>
      <c r="AL106" s="157" t="str">
        <f>TEXT($A$1,"YYYY")&amp;"년"</f>
        <v>2018년</v>
      </c>
      <c r="AM106" s="49" t="s">
        <v>15</v>
      </c>
      <c r="AN106" s="49"/>
      <c r="AO106" s="49"/>
      <c r="AP106" s="157" t="str">
        <f>TEXT($A$1,"YYYY")&amp;"년"</f>
        <v>2018년</v>
      </c>
      <c r="AQ106" s="49" t="s">
        <v>14</v>
      </c>
      <c r="AR106" s="49"/>
      <c r="AS106" s="49"/>
      <c r="AT106" s="157" t="str">
        <f>TEXT($A$1,"YYYY")&amp;"년"</f>
        <v>2018년</v>
      </c>
      <c r="AU106" s="49" t="s">
        <v>13</v>
      </c>
      <c r="AV106" s="49"/>
      <c r="AW106" s="49"/>
      <c r="AX106" s="157" t="str">
        <f>TEXT($A$1,"YYYY")&amp;"년"</f>
        <v>2018년</v>
      </c>
      <c r="AY106" s="49" t="s">
        <v>12</v>
      </c>
      <c r="AZ106" s="49"/>
      <c r="BA106" s="49"/>
      <c r="BB106" s="157" t="str">
        <f>TEXT($A$1,"YYYY")&amp;"년"</f>
        <v>2018년</v>
      </c>
      <c r="BC106" s="49" t="s">
        <v>11</v>
      </c>
      <c r="BD106" s="49"/>
      <c r="BE106" s="49"/>
      <c r="BF106" s="157" t="str">
        <f>TEXT($A$1,"YYYY")&amp;"년"</f>
        <v>2018년</v>
      </c>
      <c r="BG106" s="49" t="s">
        <v>10</v>
      </c>
      <c r="BH106" s="49"/>
      <c r="BI106" s="49"/>
      <c r="BJ106" s="157" t="str">
        <f>TEXT($A$1,"YYYY")&amp;"년"</f>
        <v>2018년</v>
      </c>
      <c r="BK106" s="49" t="s">
        <v>9</v>
      </c>
      <c r="BL106" s="49"/>
      <c r="BM106" s="49"/>
      <c r="BN106" s="157" t="str">
        <f>TEXT($A$1,"YYYY")&amp;"년"</f>
        <v>2018년</v>
      </c>
      <c r="BO106" s="49" t="s">
        <v>456</v>
      </c>
      <c r="BP106" s="6"/>
      <c r="BQ106" s="49"/>
      <c r="BR106" s="58" t="s">
        <v>457</v>
      </c>
      <c r="BS106" s="165">
        <v>12</v>
      </c>
      <c r="BT106" s="166">
        <f>BS106</f>
        <v>12</v>
      </c>
      <c r="BY106" s="253"/>
      <c r="CG106" s="58" t="s">
        <v>693</v>
      </c>
      <c r="CH106" s="94">
        <f>CB105-CH105</f>
        <v>0</v>
      </c>
    </row>
    <row r="107" spans="1:87" ht="12.75" customHeight="1">
      <c r="D107" s="306" t="s">
        <v>653</v>
      </c>
      <c r="J107" s="4"/>
      <c r="O107" s="34"/>
      <c r="P107" s="34"/>
      <c r="BS107" s="162">
        <f>BS105/BS106</f>
        <v>10.416666666666666</v>
      </c>
      <c r="BT107" s="161">
        <f>BT105/BT106</f>
        <v>8.4166666666666661</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487</v>
      </c>
      <c r="BR110" s="6" t="s">
        <v>63</v>
      </c>
      <c r="BS110" s="118">
        <f>TRUNC(BS107,2)</f>
        <v>10.41</v>
      </c>
      <c r="BT110" s="68">
        <f>TRUNC(BT107,2)</f>
        <v>8.41</v>
      </c>
      <c r="BX110" s="4"/>
      <c r="BY110" s="253"/>
    </row>
    <row r="111" spans="1:87" ht="12.75" customHeight="1" thickTop="1">
      <c r="C111" s="22" t="s">
        <v>32</v>
      </c>
      <c r="BS111" s="158" t="s">
        <v>452</v>
      </c>
      <c r="BT111" s="158" t="s">
        <v>453</v>
      </c>
      <c r="BV111" s="219">
        <f>BS110-BT110</f>
        <v>2</v>
      </c>
      <c r="BY111" s="253"/>
    </row>
    <row r="112" spans="1:87" ht="12.75" customHeight="1" thickBot="1">
      <c r="C112" s="22" t="s">
        <v>48</v>
      </c>
    </row>
    <row r="113" spans="1:74" ht="12.75" customHeight="1" thickTop="1" thickBot="1">
      <c r="C113" s="22" t="s">
        <v>35</v>
      </c>
      <c r="BQ113" s="22" t="s">
        <v>488</v>
      </c>
      <c r="BS113" s="118">
        <f>'고용증대 상시근로자수-2017(장애인적용)'!BS110</f>
        <v>8.5</v>
      </c>
      <c r="BT113" s="68">
        <f>'고용증대 상시근로자수-2017(장애인적용)'!BT110</f>
        <v>6.5</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4" t="s">
        <v>687</v>
      </c>
      <c r="BS116" s="455">
        <f>BS110-BS113</f>
        <v>1.9100000000000001</v>
      </c>
      <c r="BT116" s="455">
        <f>BT110-BT113</f>
        <v>1.9100000000000001</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W1:AE1"/>
    <mergeCell ref="O2:P2"/>
    <mergeCell ref="O3:P3"/>
    <mergeCell ref="Q3:R3"/>
    <mergeCell ref="Q2:R2"/>
    <mergeCell ref="Q1:R1"/>
  </mergeCells>
  <phoneticPr fontId="2" type="noConversion"/>
  <conditionalFormatting sqref="X5:Y104">
    <cfRule type="cellIs" dxfId="509" priority="1005" operator="equal">
      <formula>1</formula>
    </cfRule>
  </conditionalFormatting>
  <conditionalFormatting sqref="H5:H104">
    <cfRule type="cellIs" dxfId="508" priority="1004" operator="equal">
      <formula>"남"</formula>
    </cfRule>
  </conditionalFormatting>
  <conditionalFormatting sqref="K5:K104">
    <cfRule type="cellIs" dxfId="507" priority="1002" operator="greaterThan">
      <formula>59</formula>
    </cfRule>
    <cfRule type="cellIs" dxfId="506" priority="1003" operator="lessThan">
      <formula>30</formula>
    </cfRule>
  </conditionalFormatting>
  <conditionalFormatting sqref="J5:J12">
    <cfRule type="cellIs" dxfId="505" priority="1001" operator="greaterThan">
      <formula>0</formula>
    </cfRule>
  </conditionalFormatting>
  <conditionalFormatting sqref="I5:I12">
    <cfRule type="cellIs" dxfId="504" priority="999" operator="greaterThan">
      <formula>$A$1</formula>
    </cfRule>
    <cfRule type="cellIs" dxfId="503" priority="1000" operator="equal">
      <formula>""""""</formula>
    </cfRule>
  </conditionalFormatting>
  <conditionalFormatting sqref="X5:X104">
    <cfRule type="cellIs" dxfId="502" priority="997" operator="lessThan">
      <formula>30</formula>
    </cfRule>
  </conditionalFormatting>
  <conditionalFormatting sqref="I5:I12">
    <cfRule type="cellIs" dxfId="501" priority="996" operator="equal">
      <formula>""""""</formula>
    </cfRule>
  </conditionalFormatting>
  <conditionalFormatting sqref="X5:X104">
    <cfRule type="cellIs" dxfId="500" priority="995" operator="between">
      <formula>30</formula>
      <formula>31</formula>
    </cfRule>
  </conditionalFormatting>
  <conditionalFormatting sqref="BT105">
    <cfRule type="cellIs" dxfId="499" priority="994" operator="greaterThan">
      <formula>$BS$105</formula>
    </cfRule>
  </conditionalFormatting>
  <conditionalFormatting sqref="Q5:R12">
    <cfRule type="cellIs" dxfId="498" priority="993" operator="equal">
      <formula>"부"</formula>
    </cfRule>
  </conditionalFormatting>
  <conditionalFormatting sqref="T5:V12">
    <cfRule type="cellIs" dxfId="497" priority="991" operator="equal">
      <formula>"부"</formula>
    </cfRule>
    <cfRule type="cellIs" dxfId="496" priority="992" operator="equal">
      <formula>"여"</formula>
    </cfRule>
  </conditionalFormatting>
  <conditionalFormatting sqref="W5:W104">
    <cfRule type="cellIs" dxfId="495" priority="990" operator="equal">
      <formula>1</formula>
    </cfRule>
  </conditionalFormatting>
  <conditionalFormatting sqref="W5:W104">
    <cfRule type="cellIs" dxfId="494" priority="989" operator="equal">
      <formula>0</formula>
    </cfRule>
  </conditionalFormatting>
  <conditionalFormatting sqref="Z5:Z104">
    <cfRule type="cellIs" dxfId="493" priority="988" operator="equal">
      <formula>1</formula>
    </cfRule>
  </conditionalFormatting>
  <conditionalFormatting sqref="J13:J19">
    <cfRule type="cellIs" dxfId="492" priority="950" operator="greaterThan">
      <formula>0</formula>
    </cfRule>
  </conditionalFormatting>
  <conditionalFormatting sqref="I13:I19">
    <cfRule type="cellIs" dxfId="491" priority="948" operator="greaterThan">
      <formula>$A$1</formula>
    </cfRule>
    <cfRule type="cellIs" dxfId="490" priority="949" operator="equal">
      <formula>""""""</formula>
    </cfRule>
  </conditionalFormatting>
  <conditionalFormatting sqref="I13:I19">
    <cfRule type="cellIs" dxfId="489" priority="946" operator="equal">
      <formula>""""""</formula>
    </cfRule>
  </conditionalFormatting>
  <conditionalFormatting sqref="Q13:R19">
    <cfRule type="cellIs" dxfId="488" priority="944" operator="equal">
      <formula>"부"</formula>
    </cfRule>
  </conditionalFormatting>
  <conditionalFormatting sqref="T13:V19">
    <cfRule type="cellIs" dxfId="487" priority="942" operator="equal">
      <formula>"부"</formula>
    </cfRule>
    <cfRule type="cellIs" dxfId="486" priority="943" operator="equal">
      <formula>"여"</formula>
    </cfRule>
  </conditionalFormatting>
  <conditionalFormatting sqref="J20:J26">
    <cfRule type="cellIs" dxfId="485" priority="901" operator="greaterThan">
      <formula>0</formula>
    </cfRule>
  </conditionalFormatting>
  <conditionalFormatting sqref="I20:I26">
    <cfRule type="cellIs" dxfId="484" priority="899" operator="greaterThan">
      <formula>$A$1</formula>
    </cfRule>
    <cfRule type="cellIs" dxfId="483" priority="900" operator="equal">
      <formula>""""""</formula>
    </cfRule>
  </conditionalFormatting>
  <conditionalFormatting sqref="I20:I26">
    <cfRule type="cellIs" dxfId="482" priority="897" operator="equal">
      <formula>""""""</formula>
    </cfRule>
  </conditionalFormatting>
  <conditionalFormatting sqref="Q20:R26">
    <cfRule type="cellIs" dxfId="481" priority="895" operator="equal">
      <formula>"부"</formula>
    </cfRule>
  </conditionalFormatting>
  <conditionalFormatting sqref="T20:V26">
    <cfRule type="cellIs" dxfId="480" priority="893" operator="equal">
      <formula>"부"</formula>
    </cfRule>
    <cfRule type="cellIs" dxfId="479" priority="894" operator="equal">
      <formula>"여"</formula>
    </cfRule>
  </conditionalFormatting>
  <conditionalFormatting sqref="J27:J33">
    <cfRule type="cellIs" dxfId="478" priority="852" operator="greaterThan">
      <formula>0</formula>
    </cfRule>
  </conditionalFormatting>
  <conditionalFormatting sqref="I27:I33">
    <cfRule type="cellIs" dxfId="477" priority="850" operator="greaterThan">
      <formula>$A$1</formula>
    </cfRule>
    <cfRule type="cellIs" dxfId="476" priority="851" operator="equal">
      <formula>""""""</formula>
    </cfRule>
  </conditionalFormatting>
  <conditionalFormatting sqref="I27:I33">
    <cfRule type="cellIs" dxfId="475" priority="848" operator="equal">
      <formula>""""""</formula>
    </cfRule>
  </conditionalFormatting>
  <conditionalFormatting sqref="Q27:R33">
    <cfRule type="cellIs" dxfId="474" priority="846" operator="equal">
      <formula>"부"</formula>
    </cfRule>
  </conditionalFormatting>
  <conditionalFormatting sqref="T27:V33">
    <cfRule type="cellIs" dxfId="473" priority="844" operator="equal">
      <formula>"부"</formula>
    </cfRule>
    <cfRule type="cellIs" dxfId="472" priority="845" operator="equal">
      <formula>"여"</formula>
    </cfRule>
  </conditionalFormatting>
  <conditionalFormatting sqref="J34:J40">
    <cfRule type="cellIs" dxfId="471" priority="803" operator="greaterThan">
      <formula>0</formula>
    </cfRule>
  </conditionalFormatting>
  <conditionalFormatting sqref="I34:I40">
    <cfRule type="cellIs" dxfId="470" priority="801" operator="greaterThan">
      <formula>$A$1</formula>
    </cfRule>
    <cfRule type="cellIs" dxfId="469" priority="802" operator="equal">
      <formula>""""""</formula>
    </cfRule>
  </conditionalFormatting>
  <conditionalFormatting sqref="I34:I40">
    <cfRule type="cellIs" dxfId="468" priority="799" operator="equal">
      <formula>""""""</formula>
    </cfRule>
  </conditionalFormatting>
  <conditionalFormatting sqref="Q34:R40">
    <cfRule type="cellIs" dxfId="467" priority="797" operator="equal">
      <formula>"부"</formula>
    </cfRule>
  </conditionalFormatting>
  <conditionalFormatting sqref="T34:V40">
    <cfRule type="cellIs" dxfId="466" priority="795" operator="equal">
      <formula>"부"</formula>
    </cfRule>
    <cfRule type="cellIs" dxfId="465" priority="796" operator="equal">
      <formula>"여"</formula>
    </cfRule>
  </conditionalFormatting>
  <conditionalFormatting sqref="J41:J47">
    <cfRule type="cellIs" dxfId="464" priority="754" operator="greaterThan">
      <formula>0</formula>
    </cfRule>
  </conditionalFormatting>
  <conditionalFormatting sqref="I41:I47">
    <cfRule type="cellIs" dxfId="463" priority="752" operator="greaterThan">
      <formula>$A$1</formula>
    </cfRule>
    <cfRule type="cellIs" dxfId="462" priority="753" operator="equal">
      <formula>""""""</formula>
    </cfRule>
  </conditionalFormatting>
  <conditionalFormatting sqref="I41:I47">
    <cfRule type="cellIs" dxfId="461" priority="750" operator="equal">
      <formula>""""""</formula>
    </cfRule>
  </conditionalFormatting>
  <conditionalFormatting sqref="Q41:R47">
    <cfRule type="cellIs" dxfId="460" priority="748" operator="equal">
      <formula>"부"</formula>
    </cfRule>
  </conditionalFormatting>
  <conditionalFormatting sqref="T41:V47">
    <cfRule type="cellIs" dxfId="459" priority="746" operator="equal">
      <formula>"부"</formula>
    </cfRule>
    <cfRule type="cellIs" dxfId="458" priority="747" operator="equal">
      <formula>"여"</formula>
    </cfRule>
  </conditionalFormatting>
  <conditionalFormatting sqref="J48:J54">
    <cfRule type="cellIs" dxfId="457" priority="705" operator="greaterThan">
      <formula>0</formula>
    </cfRule>
  </conditionalFormatting>
  <conditionalFormatting sqref="I48:I54">
    <cfRule type="cellIs" dxfId="456" priority="703" operator="greaterThan">
      <formula>$A$1</formula>
    </cfRule>
    <cfRule type="cellIs" dxfId="455" priority="704" operator="equal">
      <formula>""""""</formula>
    </cfRule>
  </conditionalFormatting>
  <conditionalFormatting sqref="I48:I54">
    <cfRule type="cellIs" dxfId="454" priority="701" operator="equal">
      <formula>""""""</formula>
    </cfRule>
  </conditionalFormatting>
  <conditionalFormatting sqref="Q48:R54">
    <cfRule type="cellIs" dxfId="453" priority="699" operator="equal">
      <formula>"부"</formula>
    </cfRule>
  </conditionalFormatting>
  <conditionalFormatting sqref="T48:V54">
    <cfRule type="cellIs" dxfId="452" priority="697" operator="equal">
      <formula>"부"</formula>
    </cfRule>
    <cfRule type="cellIs" dxfId="451" priority="698" operator="equal">
      <formula>"여"</formula>
    </cfRule>
  </conditionalFormatting>
  <conditionalFormatting sqref="J55:J61">
    <cfRule type="cellIs" dxfId="450" priority="656" operator="greaterThan">
      <formula>0</formula>
    </cfRule>
  </conditionalFormatting>
  <conditionalFormatting sqref="I55:I61">
    <cfRule type="cellIs" dxfId="449" priority="654" operator="greaterThan">
      <formula>$A$1</formula>
    </cfRule>
    <cfRule type="cellIs" dxfId="448" priority="655" operator="equal">
      <formula>""""""</formula>
    </cfRule>
  </conditionalFormatting>
  <conditionalFormatting sqref="I55:I61">
    <cfRule type="cellIs" dxfId="447" priority="652" operator="equal">
      <formula>""""""</formula>
    </cfRule>
  </conditionalFormatting>
  <conditionalFormatting sqref="Q55:R61">
    <cfRule type="cellIs" dxfId="446" priority="650" operator="equal">
      <formula>"부"</formula>
    </cfRule>
  </conditionalFormatting>
  <conditionalFormatting sqref="T55:V61">
    <cfRule type="cellIs" dxfId="445" priority="648" operator="equal">
      <formula>"부"</formula>
    </cfRule>
    <cfRule type="cellIs" dxfId="444" priority="649" operator="equal">
      <formula>"여"</formula>
    </cfRule>
  </conditionalFormatting>
  <conditionalFormatting sqref="J62:J64">
    <cfRule type="cellIs" dxfId="443" priority="607" operator="greaterThan">
      <formula>0</formula>
    </cfRule>
  </conditionalFormatting>
  <conditionalFormatting sqref="I62:I64">
    <cfRule type="cellIs" dxfId="442" priority="605" operator="greaterThan">
      <formula>$A$1</formula>
    </cfRule>
    <cfRule type="cellIs" dxfId="441" priority="606" operator="equal">
      <formula>""""""</formula>
    </cfRule>
  </conditionalFormatting>
  <conditionalFormatting sqref="I62:I64">
    <cfRule type="cellIs" dxfId="440" priority="603" operator="equal">
      <formula>""""""</formula>
    </cfRule>
  </conditionalFormatting>
  <conditionalFormatting sqref="Q62:R64">
    <cfRule type="cellIs" dxfId="439" priority="601" operator="equal">
      <formula>"부"</formula>
    </cfRule>
  </conditionalFormatting>
  <conditionalFormatting sqref="T62:V64">
    <cfRule type="cellIs" dxfId="438" priority="599" operator="equal">
      <formula>"부"</formula>
    </cfRule>
    <cfRule type="cellIs" dxfId="437" priority="600" operator="equal">
      <formula>"여"</formula>
    </cfRule>
  </conditionalFormatting>
  <conditionalFormatting sqref="J65:J71">
    <cfRule type="cellIs" dxfId="436" priority="558" operator="greaterThan">
      <formula>0</formula>
    </cfRule>
  </conditionalFormatting>
  <conditionalFormatting sqref="I65:I71">
    <cfRule type="cellIs" dxfId="435" priority="556" operator="greaterThan">
      <formula>$A$1</formula>
    </cfRule>
    <cfRule type="cellIs" dxfId="434" priority="557" operator="equal">
      <formula>""""""</formula>
    </cfRule>
  </conditionalFormatting>
  <conditionalFormatting sqref="I65:I71">
    <cfRule type="cellIs" dxfId="433" priority="554" operator="equal">
      <formula>""""""</formula>
    </cfRule>
  </conditionalFormatting>
  <conditionalFormatting sqref="Q65:R71">
    <cfRule type="cellIs" dxfId="432" priority="552" operator="equal">
      <formula>"부"</formula>
    </cfRule>
  </conditionalFormatting>
  <conditionalFormatting sqref="T65:V71">
    <cfRule type="cellIs" dxfId="431" priority="550" operator="equal">
      <formula>"부"</formula>
    </cfRule>
    <cfRule type="cellIs" dxfId="430" priority="551" operator="equal">
      <formula>"여"</formula>
    </cfRule>
  </conditionalFormatting>
  <conditionalFormatting sqref="J72:J78">
    <cfRule type="cellIs" dxfId="429" priority="509" operator="greaterThan">
      <formula>0</formula>
    </cfRule>
  </conditionalFormatting>
  <conditionalFormatting sqref="I72:I78">
    <cfRule type="cellIs" dxfId="428" priority="507" operator="greaterThan">
      <formula>$A$1</formula>
    </cfRule>
    <cfRule type="cellIs" dxfId="427" priority="508" operator="equal">
      <formula>""""""</formula>
    </cfRule>
  </conditionalFormatting>
  <conditionalFormatting sqref="I72:I78">
    <cfRule type="cellIs" dxfId="426" priority="505" operator="equal">
      <formula>""""""</formula>
    </cfRule>
  </conditionalFormatting>
  <conditionalFormatting sqref="Q72:R78">
    <cfRule type="cellIs" dxfId="425" priority="503" operator="equal">
      <formula>"부"</formula>
    </cfRule>
  </conditionalFormatting>
  <conditionalFormatting sqref="T72:V78">
    <cfRule type="cellIs" dxfId="424" priority="501" operator="equal">
      <formula>"부"</formula>
    </cfRule>
    <cfRule type="cellIs" dxfId="423" priority="502" operator="equal">
      <formula>"여"</formula>
    </cfRule>
  </conditionalFormatting>
  <conditionalFormatting sqref="J79:J85">
    <cfRule type="cellIs" dxfId="422" priority="460" operator="greaterThan">
      <formula>0</formula>
    </cfRule>
  </conditionalFormatting>
  <conditionalFormatting sqref="I79:I85">
    <cfRule type="cellIs" dxfId="421" priority="458" operator="greaterThan">
      <formula>$A$1</formula>
    </cfRule>
    <cfRule type="cellIs" dxfId="420" priority="459" operator="equal">
      <formula>""""""</formula>
    </cfRule>
  </conditionalFormatting>
  <conditionalFormatting sqref="I79:I85">
    <cfRule type="cellIs" dxfId="419" priority="456" operator="equal">
      <formula>""""""</formula>
    </cfRule>
  </conditionalFormatting>
  <conditionalFormatting sqref="Q79:R85">
    <cfRule type="cellIs" dxfId="418" priority="454" operator="equal">
      <formula>"부"</formula>
    </cfRule>
  </conditionalFormatting>
  <conditionalFormatting sqref="T79:V85">
    <cfRule type="cellIs" dxfId="417" priority="452" operator="equal">
      <formula>"부"</formula>
    </cfRule>
    <cfRule type="cellIs" dxfId="416" priority="453" operator="equal">
      <formula>"여"</formula>
    </cfRule>
  </conditionalFormatting>
  <conditionalFormatting sqref="J86:J90">
    <cfRule type="cellIs" dxfId="415" priority="411" operator="greaterThan">
      <formula>0</formula>
    </cfRule>
  </conditionalFormatting>
  <conditionalFormatting sqref="I86:I90">
    <cfRule type="cellIs" dxfId="414" priority="409" operator="greaterThan">
      <formula>$A$1</formula>
    </cfRule>
    <cfRule type="cellIs" dxfId="413" priority="410" operator="equal">
      <formula>""""""</formula>
    </cfRule>
  </conditionalFormatting>
  <conditionalFormatting sqref="I86:I90">
    <cfRule type="cellIs" dxfId="412" priority="407" operator="equal">
      <formula>""""""</formula>
    </cfRule>
  </conditionalFormatting>
  <conditionalFormatting sqref="Q86:R90">
    <cfRule type="cellIs" dxfId="411" priority="405" operator="equal">
      <formula>"부"</formula>
    </cfRule>
  </conditionalFormatting>
  <conditionalFormatting sqref="T86:V90">
    <cfRule type="cellIs" dxfId="410" priority="403" operator="equal">
      <formula>"부"</formula>
    </cfRule>
    <cfRule type="cellIs" dxfId="409" priority="404" operator="equal">
      <formula>"여"</formula>
    </cfRule>
  </conditionalFormatting>
  <conditionalFormatting sqref="J91:J97">
    <cfRule type="cellIs" dxfId="408" priority="362" operator="greaterThan">
      <formula>0</formula>
    </cfRule>
  </conditionalFormatting>
  <conditionalFormatting sqref="I91:I97">
    <cfRule type="cellIs" dxfId="407" priority="360" operator="greaterThan">
      <formula>$A$1</formula>
    </cfRule>
    <cfRule type="cellIs" dxfId="406" priority="361" operator="equal">
      <formula>""""""</formula>
    </cfRule>
  </conditionalFormatting>
  <conditionalFormatting sqref="I91:I97">
    <cfRule type="cellIs" dxfId="405" priority="358" operator="equal">
      <formula>""""""</formula>
    </cfRule>
  </conditionalFormatting>
  <conditionalFormatting sqref="Q91:R97">
    <cfRule type="cellIs" dxfId="404" priority="356" operator="equal">
      <formula>"부"</formula>
    </cfRule>
  </conditionalFormatting>
  <conditionalFormatting sqref="T91:V97">
    <cfRule type="cellIs" dxfId="403" priority="354" operator="equal">
      <formula>"부"</formula>
    </cfRule>
    <cfRule type="cellIs" dxfId="402" priority="355" operator="equal">
      <formula>"여"</formula>
    </cfRule>
  </conditionalFormatting>
  <conditionalFormatting sqref="J98:J104">
    <cfRule type="cellIs" dxfId="401" priority="313" operator="greaterThan">
      <formula>0</formula>
    </cfRule>
  </conditionalFormatting>
  <conditionalFormatting sqref="I98:I104">
    <cfRule type="cellIs" dxfId="400" priority="311" operator="greaterThan">
      <formula>$A$1</formula>
    </cfRule>
    <cfRule type="cellIs" dxfId="399" priority="312" operator="equal">
      <formula>""""""</formula>
    </cfRule>
  </conditionalFormatting>
  <conditionalFormatting sqref="I98:I104">
    <cfRule type="cellIs" dxfId="398" priority="309" operator="equal">
      <formula>""""""</formula>
    </cfRule>
  </conditionalFormatting>
  <conditionalFormatting sqref="Q98:R104">
    <cfRule type="cellIs" dxfId="397" priority="307" operator="equal">
      <formula>"부"</formula>
    </cfRule>
  </conditionalFormatting>
  <conditionalFormatting sqref="T98:V104">
    <cfRule type="cellIs" dxfId="396" priority="305" operator="equal">
      <formula>"부"</formula>
    </cfRule>
    <cfRule type="cellIs" dxfId="395" priority="306" operator="equal">
      <formula>"여"</formula>
    </cfRule>
  </conditionalFormatting>
  <conditionalFormatting sqref="AB5:AC104">
    <cfRule type="cellIs" dxfId="394" priority="72" operator="equal">
      <formula>1</formula>
    </cfRule>
  </conditionalFormatting>
  <conditionalFormatting sqref="AB5:AB104">
    <cfRule type="cellIs" dxfId="393" priority="71" operator="lessThan">
      <formula>30</formula>
    </cfRule>
  </conditionalFormatting>
  <conditionalFormatting sqref="AB5:AB104">
    <cfRule type="cellIs" dxfId="392" priority="70" operator="between">
      <formula>30</formula>
      <formula>31</formula>
    </cfRule>
  </conditionalFormatting>
  <conditionalFormatting sqref="AD5:AD104">
    <cfRule type="cellIs" dxfId="391" priority="69" operator="equal">
      <formula>1</formula>
    </cfRule>
  </conditionalFormatting>
  <conditionalFormatting sqref="AF5:AG104">
    <cfRule type="cellIs" dxfId="390" priority="68" operator="equal">
      <formula>1</formula>
    </cfRule>
  </conditionalFormatting>
  <conditionalFormatting sqref="AF5:AF104">
    <cfRule type="cellIs" dxfId="389" priority="67" operator="lessThan">
      <formula>30</formula>
    </cfRule>
  </conditionalFormatting>
  <conditionalFormatting sqref="AF5:AF104">
    <cfRule type="cellIs" dxfId="388" priority="66" operator="between">
      <formula>30</formula>
      <formula>31</formula>
    </cfRule>
  </conditionalFormatting>
  <conditionalFormatting sqref="AH5:AH104">
    <cfRule type="cellIs" dxfId="387" priority="65" operator="equal">
      <formula>1</formula>
    </cfRule>
  </conditionalFormatting>
  <conditionalFormatting sqref="AJ5:AK104">
    <cfRule type="cellIs" dxfId="386" priority="64" operator="equal">
      <formula>1</formula>
    </cfRule>
  </conditionalFormatting>
  <conditionalFormatting sqref="AJ5:AJ104">
    <cfRule type="cellIs" dxfId="385" priority="63" operator="lessThan">
      <formula>30</formula>
    </cfRule>
  </conditionalFormatting>
  <conditionalFormatting sqref="AJ5:AJ104">
    <cfRule type="cellIs" dxfId="384" priority="62" operator="between">
      <formula>30</formula>
      <formula>31</formula>
    </cfRule>
  </conditionalFormatting>
  <conditionalFormatting sqref="AL5:AL104">
    <cfRule type="cellIs" dxfId="383" priority="61" operator="equal">
      <formula>1</formula>
    </cfRule>
  </conditionalFormatting>
  <conditionalFormatting sqref="AN5:AO104">
    <cfRule type="cellIs" dxfId="382" priority="60" operator="equal">
      <formula>1</formula>
    </cfRule>
  </conditionalFormatting>
  <conditionalFormatting sqref="AN5:AN104">
    <cfRule type="cellIs" dxfId="381" priority="59" operator="lessThan">
      <formula>30</formula>
    </cfRule>
  </conditionalFormatting>
  <conditionalFormatting sqref="AN5:AN104">
    <cfRule type="cellIs" dxfId="380" priority="58" operator="between">
      <formula>30</formula>
      <formula>31</formula>
    </cfRule>
  </conditionalFormatting>
  <conditionalFormatting sqref="AP5:AP104">
    <cfRule type="cellIs" dxfId="379" priority="57" operator="equal">
      <formula>1</formula>
    </cfRule>
  </conditionalFormatting>
  <conditionalFormatting sqref="AR5:AS104">
    <cfRule type="cellIs" dxfId="378" priority="56" operator="equal">
      <formula>1</formula>
    </cfRule>
  </conditionalFormatting>
  <conditionalFormatting sqref="AR5:AR104">
    <cfRule type="cellIs" dxfId="377" priority="55" operator="lessThan">
      <formula>30</formula>
    </cfRule>
  </conditionalFormatting>
  <conditionalFormatting sqref="AR5:AR104">
    <cfRule type="cellIs" dxfId="376" priority="54" operator="between">
      <formula>30</formula>
      <formula>31</formula>
    </cfRule>
  </conditionalFormatting>
  <conditionalFormatting sqref="AT5:AT104">
    <cfRule type="cellIs" dxfId="375" priority="53" operator="equal">
      <formula>1</formula>
    </cfRule>
  </conditionalFormatting>
  <conditionalFormatting sqref="AV5:AW104">
    <cfRule type="cellIs" dxfId="374" priority="52" operator="equal">
      <formula>1</formula>
    </cfRule>
  </conditionalFormatting>
  <conditionalFormatting sqref="AV5:AV104">
    <cfRule type="cellIs" dxfId="373" priority="51" operator="lessThan">
      <formula>30</formula>
    </cfRule>
  </conditionalFormatting>
  <conditionalFormatting sqref="AV5:AV104">
    <cfRule type="cellIs" dxfId="372" priority="50" operator="between">
      <formula>30</formula>
      <formula>31</formula>
    </cfRule>
  </conditionalFormatting>
  <conditionalFormatting sqref="AX5:AX104">
    <cfRule type="cellIs" dxfId="371" priority="49" operator="equal">
      <formula>1</formula>
    </cfRule>
  </conditionalFormatting>
  <conditionalFormatting sqref="AZ5:BA104">
    <cfRule type="cellIs" dxfId="370" priority="48" operator="equal">
      <formula>1</formula>
    </cfRule>
  </conditionalFormatting>
  <conditionalFormatting sqref="AZ5:AZ104">
    <cfRule type="cellIs" dxfId="369" priority="47" operator="lessThan">
      <formula>30</formula>
    </cfRule>
  </conditionalFormatting>
  <conditionalFormatting sqref="AZ5:AZ104">
    <cfRule type="cellIs" dxfId="368" priority="46" operator="between">
      <formula>30</formula>
      <formula>31</formula>
    </cfRule>
  </conditionalFormatting>
  <conditionalFormatting sqref="BB5:BB104">
    <cfRule type="cellIs" dxfId="367" priority="45" operator="equal">
      <formula>1</formula>
    </cfRule>
  </conditionalFormatting>
  <conditionalFormatting sqref="BD5:BE104">
    <cfRule type="cellIs" dxfId="366" priority="44" operator="equal">
      <formula>1</formula>
    </cfRule>
  </conditionalFormatting>
  <conditionalFormatting sqref="BD5:BD104">
    <cfRule type="cellIs" dxfId="365" priority="43" operator="lessThan">
      <formula>30</formula>
    </cfRule>
  </conditionalFormatting>
  <conditionalFormatting sqref="BD5:BD104">
    <cfRule type="cellIs" dxfId="364" priority="42" operator="between">
      <formula>30</formula>
      <formula>31</formula>
    </cfRule>
  </conditionalFormatting>
  <conditionalFormatting sqref="BF5:BF104">
    <cfRule type="cellIs" dxfId="363" priority="41" operator="equal">
      <formula>1</formula>
    </cfRule>
  </conditionalFormatting>
  <conditionalFormatting sqref="BH5:BI104">
    <cfRule type="cellIs" dxfId="362" priority="40" operator="equal">
      <formula>1</formula>
    </cfRule>
  </conditionalFormatting>
  <conditionalFormatting sqref="BH5:BH104">
    <cfRule type="cellIs" dxfId="361" priority="39" operator="lessThan">
      <formula>30</formula>
    </cfRule>
  </conditionalFormatting>
  <conditionalFormatting sqref="BH5:BH104">
    <cfRule type="cellIs" dxfId="360" priority="38" operator="between">
      <formula>30</formula>
      <formula>31</formula>
    </cfRule>
  </conditionalFormatting>
  <conditionalFormatting sqref="BJ5:BJ104">
    <cfRule type="cellIs" dxfId="359" priority="37" operator="equal">
      <formula>1</formula>
    </cfRule>
  </conditionalFormatting>
  <conditionalFormatting sqref="BL5:BM104">
    <cfRule type="cellIs" dxfId="358" priority="36" operator="equal">
      <formula>1</formula>
    </cfRule>
  </conditionalFormatting>
  <conditionalFormatting sqref="BL5:BL104">
    <cfRule type="cellIs" dxfId="357" priority="35" operator="lessThan">
      <formula>30</formula>
    </cfRule>
  </conditionalFormatting>
  <conditionalFormatting sqref="BL5:BL104">
    <cfRule type="cellIs" dxfId="356" priority="34" operator="between">
      <formula>30</formula>
      <formula>31</formula>
    </cfRule>
  </conditionalFormatting>
  <conditionalFormatting sqref="BN5:BN104">
    <cfRule type="cellIs" dxfId="355" priority="33" operator="equal">
      <formula>1</formula>
    </cfRule>
  </conditionalFormatting>
  <conditionalFormatting sqref="BP5:BQ104">
    <cfRule type="cellIs" dxfId="354" priority="32" operator="equal">
      <formula>1</formula>
    </cfRule>
  </conditionalFormatting>
  <conditionalFormatting sqref="BP5:BP104">
    <cfRule type="cellIs" dxfId="353" priority="31" operator="lessThan">
      <formula>30</formula>
    </cfRule>
  </conditionalFormatting>
  <conditionalFormatting sqref="BP5:BP104">
    <cfRule type="cellIs" dxfId="352" priority="30" operator="between">
      <formula>30</formula>
      <formula>31</formula>
    </cfRule>
  </conditionalFormatting>
  <conditionalFormatting sqref="BR5:BR104">
    <cfRule type="cellIs" dxfId="351" priority="29" operator="equal">
      <formula>1</formula>
    </cfRule>
  </conditionalFormatting>
  <conditionalFormatting sqref="AA5:AA104">
    <cfRule type="cellIs" dxfId="350" priority="28" operator="equal">
      <formula>1</formula>
    </cfRule>
  </conditionalFormatting>
  <conditionalFormatting sqref="AA5:AA104">
    <cfRule type="cellIs" dxfId="349" priority="27" operator="equal">
      <formula>0</formula>
    </cfRule>
  </conditionalFormatting>
  <conditionalFormatting sqref="AE5:AE104">
    <cfRule type="cellIs" dxfId="348" priority="26" operator="equal">
      <formula>1</formula>
    </cfRule>
  </conditionalFormatting>
  <conditionalFormatting sqref="AE5:AE104">
    <cfRule type="cellIs" dxfId="347" priority="25" operator="equal">
      <formula>0</formula>
    </cfRule>
  </conditionalFormatting>
  <conditionalFormatting sqref="AI5:AI104">
    <cfRule type="cellIs" dxfId="346" priority="24" operator="equal">
      <formula>1</formula>
    </cfRule>
  </conditionalFormatting>
  <conditionalFormatting sqref="AI5:AI104">
    <cfRule type="cellIs" dxfId="345" priority="23" operator="equal">
      <formula>0</formula>
    </cfRule>
  </conditionalFormatting>
  <conditionalFormatting sqref="AM5:AM104">
    <cfRule type="cellIs" dxfId="344" priority="22" operator="equal">
      <formula>1</formula>
    </cfRule>
  </conditionalFormatting>
  <conditionalFormatting sqref="AM5:AM104">
    <cfRule type="cellIs" dxfId="343" priority="21" operator="equal">
      <formula>0</formula>
    </cfRule>
  </conditionalFormatting>
  <conditionalFormatting sqref="AQ5:AQ104">
    <cfRule type="cellIs" dxfId="342" priority="20" operator="equal">
      <formula>1</formula>
    </cfRule>
  </conditionalFormatting>
  <conditionalFormatting sqref="AQ5:AQ104">
    <cfRule type="cellIs" dxfId="341" priority="19" operator="equal">
      <formula>0</formula>
    </cfRule>
  </conditionalFormatting>
  <conditionalFormatting sqref="AU5:AU104">
    <cfRule type="cellIs" dxfId="340" priority="18" operator="equal">
      <formula>1</formula>
    </cfRule>
  </conditionalFormatting>
  <conditionalFormatting sqref="AU5:AU104">
    <cfRule type="cellIs" dxfId="339" priority="17" operator="equal">
      <formula>0</formula>
    </cfRule>
  </conditionalFormatting>
  <conditionalFormatting sqref="AY5:AY104">
    <cfRule type="cellIs" dxfId="338" priority="16" operator="equal">
      <formula>1</formula>
    </cfRule>
  </conditionalFormatting>
  <conditionalFormatting sqref="AY5:AY104">
    <cfRule type="cellIs" dxfId="337" priority="15" operator="equal">
      <formula>0</formula>
    </cfRule>
  </conditionalFormatting>
  <conditionalFormatting sqref="BC5:BC104">
    <cfRule type="cellIs" dxfId="336" priority="14" operator="equal">
      <formula>1</formula>
    </cfRule>
  </conditionalFormatting>
  <conditionalFormatting sqref="BC5:BC104">
    <cfRule type="cellIs" dxfId="335" priority="13" operator="equal">
      <formula>0</formula>
    </cfRule>
  </conditionalFormatting>
  <conditionalFormatting sqref="BG5:BG104">
    <cfRule type="cellIs" dxfId="334" priority="12" operator="equal">
      <formula>1</formula>
    </cfRule>
  </conditionalFormatting>
  <conditionalFormatting sqref="BG5:BG104">
    <cfRule type="cellIs" dxfId="333" priority="11" operator="equal">
      <formula>0</formula>
    </cfRule>
  </conditionalFormatting>
  <conditionalFormatting sqref="BK5:BK104">
    <cfRule type="cellIs" dxfId="332" priority="10" operator="equal">
      <formula>1</formula>
    </cfRule>
  </conditionalFormatting>
  <conditionalFormatting sqref="BK5:BK104">
    <cfRule type="cellIs" dxfId="331" priority="9" operator="equal">
      <formula>0</formula>
    </cfRule>
  </conditionalFormatting>
  <conditionalFormatting sqref="BO5:BO104">
    <cfRule type="cellIs" dxfId="330" priority="8" operator="equal">
      <formula>1</formula>
    </cfRule>
  </conditionalFormatting>
  <conditionalFormatting sqref="BO5:BO104">
    <cfRule type="cellIs" dxfId="329" priority="7" operator="equal">
      <formula>0</formula>
    </cfRule>
  </conditionalFormatting>
  <conditionalFormatting sqref="CD5:CD104">
    <cfRule type="cellIs" dxfId="328" priority="5" operator="equal">
      <formula>"청년외"</formula>
    </cfRule>
    <cfRule type="cellIs" dxfId="327" priority="6" operator="equal">
      <formula>"청년"</formula>
    </cfRule>
  </conditionalFormatting>
  <conditionalFormatting sqref="CI105">
    <cfRule type="cellIs" dxfId="326" priority="4" operator="equal">
      <formula>TRUE</formula>
    </cfRule>
  </conditionalFormatting>
  <conditionalFormatting sqref="CC5:CC104">
    <cfRule type="cellIs" dxfId="325" priority="2" operator="equal">
      <formula>1</formula>
    </cfRule>
    <cfRule type="cellIs" dxfId="324" priority="3" operator="equal">
      <formula>0</formula>
    </cfRule>
  </conditionalFormatting>
  <conditionalFormatting sqref="I5:I104">
    <cfRule type="cellIs" dxfId="323"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B4F5-5D38-491E-84FE-656D014DD22C}">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43101</v>
      </c>
      <c r="J14" s="760"/>
      <c r="K14" s="760"/>
      <c r="L14" s="760"/>
      <c r="M14" s="760"/>
      <c r="N14" s="760"/>
      <c r="O14" s="760"/>
      <c r="P14" s="74" t="s">
        <v>107</v>
      </c>
      <c r="Q14" s="74"/>
      <c r="R14" s="760">
        <f>EOMONTH(I14,11)</f>
        <v>43465</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C19" s="471" t="b">
        <f>'2017결재용'!AQ110=J20</f>
        <v>1</v>
      </c>
      <c r="AF19" t="s">
        <v>163</v>
      </c>
    </row>
    <row r="20" spans="1:34" ht="17.25" thickBot="1">
      <c r="A20" s="765">
        <f>'2018결재용'!AQ110</f>
        <v>10.41</v>
      </c>
      <c r="B20" s="766"/>
      <c r="C20" s="766"/>
      <c r="D20" s="766"/>
      <c r="E20" s="766"/>
      <c r="F20" s="766"/>
      <c r="G20" s="766"/>
      <c r="H20" s="766"/>
      <c r="I20" s="766"/>
      <c r="J20" s="766">
        <f>'고용증대 상시근로자수-2017(장애인적용)'!BS110</f>
        <v>8.5</v>
      </c>
      <c r="K20" s="766"/>
      <c r="L20" s="766"/>
      <c r="M20" s="766"/>
      <c r="N20" s="766"/>
      <c r="O20" s="766"/>
      <c r="P20" s="766"/>
      <c r="Q20" s="766"/>
      <c r="R20" s="766"/>
      <c r="S20" s="767">
        <f>IF(TRUNC(A20,2)-TRUNC(J20,2)&gt;=0,TRUNC(A20,2)-TRUNC(J20,2),0)</f>
        <v>1.9100000000000001</v>
      </c>
      <c r="T20" s="767"/>
      <c r="U20" s="767"/>
      <c r="V20" s="767"/>
      <c r="W20" s="767"/>
      <c r="X20" s="767"/>
      <c r="Y20" s="767"/>
      <c r="Z20" s="767"/>
      <c r="AA20" s="768"/>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C22" s="471" t="b">
        <f>'2017결재용'!AR110=J23</f>
        <v>1</v>
      </c>
      <c r="AF22" t="s">
        <v>167</v>
      </c>
    </row>
    <row r="23" spans="1:34" ht="17.25" thickBot="1">
      <c r="A23" s="765">
        <f>'2018결재용'!AR110</f>
        <v>8.41</v>
      </c>
      <c r="B23" s="766"/>
      <c r="C23" s="766"/>
      <c r="D23" s="766"/>
      <c r="E23" s="766"/>
      <c r="F23" s="766"/>
      <c r="G23" s="766"/>
      <c r="H23" s="766"/>
      <c r="I23" s="766"/>
      <c r="J23" s="766">
        <f>'고용증대 상시근로자수-2017(장애인적용)'!BT110</f>
        <v>6.5</v>
      </c>
      <c r="K23" s="766"/>
      <c r="L23" s="766"/>
      <c r="M23" s="766"/>
      <c r="N23" s="766"/>
      <c r="O23" s="766"/>
      <c r="P23" s="766"/>
      <c r="Q23" s="766"/>
      <c r="R23" s="766"/>
      <c r="S23" s="767">
        <f>IF(TRUNC(A23,2)-TRUNC(J23,2)&gt;=0,TRUNC(A23,2)-TRUNC(J23,2),0)</f>
        <v>1.9100000000000001</v>
      </c>
      <c r="T23" s="767"/>
      <c r="U23" s="767"/>
      <c r="V23" s="767"/>
      <c r="W23" s="767"/>
      <c r="X23" s="767"/>
      <c r="Y23" s="767"/>
      <c r="Z23" s="767"/>
      <c r="AA23" s="768"/>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D25" t="s">
        <v>636</v>
      </c>
      <c r="AE25" s="218">
        <f>AE24*5/12</f>
        <v>4775000</v>
      </c>
      <c r="AF25" t="s">
        <v>169</v>
      </c>
    </row>
    <row r="26" spans="1:34" ht="17.25" thickBot="1">
      <c r="A26" s="765">
        <f>A20-A23</f>
        <v>2</v>
      </c>
      <c r="B26" s="766"/>
      <c r="C26" s="766"/>
      <c r="D26" s="766"/>
      <c r="E26" s="766"/>
      <c r="F26" s="766"/>
      <c r="G26" s="766"/>
      <c r="H26" s="766"/>
      <c r="I26" s="766"/>
      <c r="J26" s="766">
        <f>J20-J23</f>
        <v>2</v>
      </c>
      <c r="K26" s="766"/>
      <c r="L26" s="766"/>
      <c r="M26" s="766"/>
      <c r="N26" s="766"/>
      <c r="O26" s="766"/>
      <c r="P26" s="766"/>
      <c r="Q26" s="766"/>
      <c r="R26" s="766"/>
      <c r="S26" s="767">
        <f>IF(TRUNC(A26,2)-TRUNC(J26,2)&gt;=0,TRUNC(A26,2)-TRUNC(J26,2),0)</f>
        <v>0</v>
      </c>
      <c r="T26" s="767"/>
      <c r="U26" s="767"/>
      <c r="V26" s="767"/>
      <c r="W26" s="767"/>
      <c r="X26" s="767"/>
      <c r="Y26" s="767"/>
      <c r="Z26" s="767"/>
      <c r="AA26" s="768"/>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f>IF(S23&gt;0,S23,0)</f>
        <v>1.9100000000000001</v>
      </c>
      <c r="K31" s="799"/>
      <c r="L31" s="799"/>
      <c r="M31" s="799"/>
      <c r="N31" s="799"/>
      <c r="O31" s="800"/>
      <c r="P31" s="801" t="str">
        <f>TRUNC(AC31/10000000,0)&amp;"천"&amp;RIGHT(TRUNC(AC31/1000000,0),1)&amp;"백만원"</f>
        <v>1천2백만원</v>
      </c>
      <c r="Q31" s="802"/>
      <c r="R31" s="802"/>
      <c r="S31" s="803"/>
      <c r="T31" s="819">
        <f>J31*AC31</f>
        <v>22920000</v>
      </c>
      <c r="U31" s="820"/>
      <c r="V31" s="820"/>
      <c r="W31" s="820"/>
      <c r="X31" s="820"/>
      <c r="Y31" s="820"/>
      <c r="Z31" s="820"/>
      <c r="AA31" s="820"/>
      <c r="AC31" s="111">
        <v>12000000</v>
      </c>
      <c r="AE31" s="218">
        <f>T31*20%</f>
        <v>4584000</v>
      </c>
      <c r="AF31" t="s">
        <v>175</v>
      </c>
    </row>
    <row r="32" spans="1:34" ht="17.25" customHeight="1">
      <c r="A32" s="788"/>
      <c r="B32" s="789"/>
      <c r="C32" s="795"/>
      <c r="D32" s="796"/>
      <c r="E32" s="797"/>
      <c r="F32" s="804" t="s">
        <v>348</v>
      </c>
      <c r="G32" s="805"/>
      <c r="H32" s="805"/>
      <c r="I32" s="806"/>
      <c r="J32" s="804">
        <f>IF(S26&gt;0,S26,0)</f>
        <v>0</v>
      </c>
      <c r="K32" s="805"/>
      <c r="L32" s="805"/>
      <c r="M32" s="805"/>
      <c r="N32" s="805"/>
      <c r="O32" s="806"/>
      <c r="P32" s="801" t="str">
        <f>TRUNC(AC32/1000000,0)&amp;"백"&amp;RIGHT(TRUNC(AC32/100000,0),1)&amp;"십만원"</f>
        <v>7백7십만원</v>
      </c>
      <c r="Q32" s="802"/>
      <c r="R32" s="802"/>
      <c r="S32" s="803"/>
      <c r="T32" s="807">
        <f>J32*AC32</f>
        <v>0</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f>SUM(J29:O32)</f>
        <v>1.9100000000000001</v>
      </c>
      <c r="K33" s="812"/>
      <c r="L33" s="812"/>
      <c r="M33" s="812"/>
      <c r="N33" s="812"/>
      <c r="O33" s="813"/>
      <c r="P33" s="814"/>
      <c r="Q33" s="815"/>
      <c r="R33" s="815"/>
      <c r="S33" s="816"/>
      <c r="T33" s="817">
        <f>SUM(T29:AA32)</f>
        <v>22920000</v>
      </c>
      <c r="U33" s="818"/>
      <c r="V33" s="818"/>
      <c r="W33" s="818"/>
      <c r="X33" s="818"/>
      <c r="Y33" s="818"/>
      <c r="Z33" s="818"/>
      <c r="AA33" s="818"/>
      <c r="AE33" s="218">
        <f>AE31/2</f>
        <v>2292000</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f>AE33</f>
        <v>2292000</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f>AE35*5/12</f>
        <v>955000</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f>AE35-AE37</f>
        <v>1337000</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f>A20</f>
        <v>10.41</v>
      </c>
      <c r="B45" s="766"/>
      <c r="C45" s="766"/>
      <c r="D45" s="766"/>
      <c r="E45" s="766"/>
      <c r="F45" s="766"/>
      <c r="G45" s="766"/>
      <c r="H45" s="766"/>
      <c r="I45" s="766"/>
      <c r="J45" s="766">
        <f>J20</f>
        <v>8.5</v>
      </c>
      <c r="K45" s="766"/>
      <c r="L45" s="766"/>
      <c r="M45" s="766"/>
      <c r="N45" s="766"/>
      <c r="O45" s="766"/>
      <c r="P45" s="766"/>
      <c r="Q45" s="766"/>
      <c r="R45" s="766"/>
      <c r="S45" s="829">
        <f>IF(TRUNC(A45,2)-TRUNC(J45,2)&gt;=0,TRUNC(A45,2)-TRUNC(J45,2),0)</f>
        <v>1.9100000000000001</v>
      </c>
      <c r="T45" s="829"/>
      <c r="U45" s="829"/>
      <c r="V45" s="829"/>
      <c r="W45" s="829"/>
      <c r="X45" s="829"/>
      <c r="Y45" s="829"/>
      <c r="Z45" s="829"/>
      <c r="AA45" s="83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f>W60*20%</f>
        <v>4584000</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f>SUM(T33,T36,T39,W48:AA49,W57:AA58)</f>
        <v>22920000</v>
      </c>
      <c r="X60" s="865"/>
      <c r="Y60" s="865"/>
      <c r="Z60" s="865"/>
      <c r="AA60" s="86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207</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207</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322" priority="20" operator="lessThan">
      <formula>0</formula>
    </cfRule>
  </conditionalFormatting>
  <conditionalFormatting sqref="AC23">
    <cfRule type="cellIs" dxfId="321" priority="19" operator="lessThan">
      <formula>0</formula>
    </cfRule>
  </conditionalFormatting>
  <conditionalFormatting sqref="AC26">
    <cfRule type="cellIs" dxfId="320" priority="17" operator="equal">
      <formula>0</formula>
    </cfRule>
    <cfRule type="cellIs" dxfId="319" priority="18" operator="lessThan">
      <formula>0</formula>
    </cfRule>
  </conditionalFormatting>
  <conditionalFormatting sqref="AC45">
    <cfRule type="cellIs" dxfId="318" priority="15" operator="equal">
      <formula>0</formula>
    </cfRule>
    <cfRule type="cellIs" dxfId="317" priority="16" operator="lessThan">
      <formula>0</formula>
    </cfRule>
  </conditionalFormatting>
  <conditionalFormatting sqref="A48:F49">
    <cfRule type="cellIs" dxfId="316" priority="14" operator="greaterThan">
      <formula>$AC$45&gt;0</formula>
    </cfRule>
  </conditionalFormatting>
  <conditionalFormatting sqref="A50:F50">
    <cfRule type="cellIs" dxfId="315" priority="13" operator="lessThan">
      <formula>$AC$45&lt;0</formula>
    </cfRule>
  </conditionalFormatting>
  <conditionalFormatting sqref="G48:L48">
    <cfRule type="cellIs" dxfId="314" priority="12" operator="greaterThan">
      <formula>$S$23&gt;0</formula>
    </cfRule>
  </conditionalFormatting>
  <conditionalFormatting sqref="G49:L49">
    <cfRule type="cellIs" dxfId="313" priority="11" operator="lessThan">
      <formula>$S$23&lt;0</formula>
    </cfRule>
  </conditionalFormatting>
  <conditionalFormatting sqref="AC54">
    <cfRule type="cellIs" dxfId="312" priority="9" operator="equal">
      <formula>0</formula>
    </cfRule>
    <cfRule type="cellIs" dxfId="311" priority="10" operator="lessThan">
      <formula>0</formula>
    </cfRule>
  </conditionalFormatting>
  <conditionalFormatting sqref="A57:F58">
    <cfRule type="cellIs" dxfId="310" priority="8" operator="greaterThan">
      <formula>$AC$45&gt;0</formula>
    </cfRule>
  </conditionalFormatting>
  <conditionalFormatting sqref="A59:F59">
    <cfRule type="cellIs" dxfId="309" priority="7" operator="lessThan">
      <formula>$AC$45&lt;0</formula>
    </cfRule>
  </conditionalFormatting>
  <conditionalFormatting sqref="G57:L57">
    <cfRule type="cellIs" dxfId="308" priority="6" operator="greaterThan">
      <formula>$S$23&gt;0</formula>
    </cfRule>
  </conditionalFormatting>
  <conditionalFormatting sqref="G58:L58">
    <cfRule type="cellIs" dxfId="307" priority="5" operator="lessThan">
      <formula>$S$23&lt;0</formula>
    </cfRule>
  </conditionalFormatting>
  <conditionalFormatting sqref="AC19">
    <cfRule type="cellIs" dxfId="306" priority="2" operator="equal">
      <formula>FALSE</formula>
    </cfRule>
    <cfRule type="cellIs" dxfId="305" priority="4" operator="equal">
      <formula>TRUE</formula>
    </cfRule>
  </conditionalFormatting>
  <conditionalFormatting sqref="AC22">
    <cfRule type="cellIs" dxfId="304" priority="1" operator="equal">
      <formula>FALSE</formula>
    </cfRule>
    <cfRule type="cellIs" dxfId="30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A26-DB9C-4A9E-A9AE-7B2630E266D0}">
  <sheetPr>
    <tabColor rgb="FF002060"/>
    <pageSetUpPr fitToPage="1"/>
  </sheetPr>
  <dimension ref="A2:AV114"/>
  <sheetViews>
    <sheetView topLeftCell="A3" zoomScale="150" zoomScaleNormal="150" workbookViewId="0">
      <selection activeCell="B5" sqref="B5"/>
    </sheetView>
  </sheetViews>
  <sheetFormatPr defaultRowHeight="9.75" outlineLevelCol="1"/>
  <cols>
    <col min="1" max="1" width="3.125" style="308" customWidth="1"/>
    <col min="2" max="2" width="9.375" style="308" customWidth="1"/>
    <col min="3" max="3" width="7.625" style="308" hidden="1" customWidth="1" outlineLevel="1"/>
    <col min="4" max="5" width="7.5" style="308" hidden="1" customWidth="1" outlineLevel="1"/>
    <col min="6" max="6" width="2.75" style="308" hidden="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상시근로자수-2018'!A1,"yyyy")&amp;"년"</f>
        <v>2018년</v>
      </c>
    </row>
    <row r="3" spans="1:48">
      <c r="A3" s="1177" t="s">
        <v>676</v>
      </c>
      <c r="B3" s="1169" t="s">
        <v>20</v>
      </c>
      <c r="C3" s="1169" t="s">
        <v>30</v>
      </c>
      <c r="D3" s="1171" t="s">
        <v>260</v>
      </c>
      <c r="E3" s="1171" t="s">
        <v>261</v>
      </c>
      <c r="F3" s="1175" t="s">
        <v>668</v>
      </c>
      <c r="G3" s="1154" t="s">
        <v>656</v>
      </c>
      <c r="H3" s="1165"/>
      <c r="I3" s="1166"/>
      <c r="J3" s="1164" t="s">
        <v>657</v>
      </c>
      <c r="K3" s="1165"/>
      <c r="L3" s="1166"/>
      <c r="M3" s="1164" t="s">
        <v>658</v>
      </c>
      <c r="N3" s="1165"/>
      <c r="O3" s="1166"/>
      <c r="P3" s="1164" t="s">
        <v>659</v>
      </c>
      <c r="Q3" s="1165"/>
      <c r="R3" s="1166"/>
      <c r="S3" s="1164" t="s">
        <v>660</v>
      </c>
      <c r="T3" s="1165"/>
      <c r="U3" s="1166"/>
      <c r="V3" s="1164" t="s">
        <v>661</v>
      </c>
      <c r="W3" s="1165"/>
      <c r="X3" s="1166"/>
      <c r="Y3" s="1164" t="s">
        <v>662</v>
      </c>
      <c r="Z3" s="1165"/>
      <c r="AA3" s="1166"/>
      <c r="AB3" s="1164" t="s">
        <v>663</v>
      </c>
      <c r="AC3" s="1165"/>
      <c r="AD3" s="1166"/>
      <c r="AE3" s="1164" t="s">
        <v>664</v>
      </c>
      <c r="AF3" s="1165"/>
      <c r="AG3" s="1166"/>
      <c r="AH3" s="1164" t="s">
        <v>665</v>
      </c>
      <c r="AI3" s="1165"/>
      <c r="AJ3" s="1166"/>
      <c r="AK3" s="1164" t="s">
        <v>666</v>
      </c>
      <c r="AL3" s="1165"/>
      <c r="AM3" s="1166"/>
      <c r="AN3" s="1164" t="s">
        <v>667</v>
      </c>
      <c r="AO3" s="1165"/>
      <c r="AP3" s="1166"/>
      <c r="AQ3" s="1164" t="s">
        <v>670</v>
      </c>
      <c r="AR3" s="1155"/>
      <c r="AS3" s="1156" t="s">
        <v>129</v>
      </c>
      <c r="AT3" s="1157"/>
      <c r="AU3" s="1158"/>
    </row>
    <row r="4" spans="1:48" s="311" customFormat="1" ht="29.25">
      <c r="A4" s="1168"/>
      <c r="B4" s="1170"/>
      <c r="C4" s="1170"/>
      <c r="D4" s="1172"/>
      <c r="E4" s="117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상시근로자수-2018'!C5</f>
        <v>채지안</v>
      </c>
      <c r="C5" s="319">
        <f>'고용증대 상시근로자수-2018'!E5</f>
        <v>33288</v>
      </c>
      <c r="D5" s="332">
        <f>IF('고용증대 상시근로자수-2018'!I5="","",'고용증대 상시근로자수-2018'!I5)</f>
        <v>41548</v>
      </c>
      <c r="E5" s="332" t="str">
        <f>IF('고용증대 상시근로자수-2018'!J5="","",'고용증대 상시근로자수-2018'!J5)</f>
        <v/>
      </c>
      <c r="F5" s="320" t="str">
        <f>'고용증대 상시근로자수-2018'!H5</f>
        <v>여</v>
      </c>
      <c r="G5" s="324">
        <f>'고용증대 상시근로자수-2018'!W5</f>
        <v>1</v>
      </c>
      <c r="H5" s="313">
        <f>'고용증대 상시근로자수-2018'!X5</f>
        <v>26</v>
      </c>
      <c r="I5" s="314">
        <f>'고용증대 상시근로자수-2018'!Z5</f>
        <v>1</v>
      </c>
      <c r="J5" s="312">
        <f>'고용증대 상시근로자수-2018'!AA5</f>
        <v>1</v>
      </c>
      <c r="K5" s="313">
        <f>'고용증대 상시근로자수-2018'!AB5</f>
        <v>27</v>
      </c>
      <c r="L5" s="314">
        <f>'고용증대 상시근로자수-2018'!AD5</f>
        <v>1</v>
      </c>
      <c r="M5" s="312">
        <f>'고용증대 상시근로자수-2018'!AE5</f>
        <v>1</v>
      </c>
      <c r="N5" s="313">
        <f>'고용증대 상시근로자수-2018'!AF5</f>
        <v>27</v>
      </c>
      <c r="O5" s="314">
        <f>'고용증대 상시근로자수-2018'!AH5</f>
        <v>1</v>
      </c>
      <c r="P5" s="312">
        <f>'고용증대 상시근로자수-2018'!AI5</f>
        <v>1</v>
      </c>
      <c r="Q5" s="313">
        <f>'고용증대 상시근로자수-2018'!AJ5</f>
        <v>27</v>
      </c>
      <c r="R5" s="314">
        <f>'고용증대 상시근로자수-2018'!AL5</f>
        <v>1</v>
      </c>
      <c r="S5" s="312">
        <f>'고용증대 상시근로자수-2018'!AM5</f>
        <v>1</v>
      </c>
      <c r="T5" s="313">
        <f>'고용증대 상시근로자수-2018'!AN5</f>
        <v>27</v>
      </c>
      <c r="U5" s="314">
        <f>'고용증대 상시근로자수-2018'!AP5</f>
        <v>1</v>
      </c>
      <c r="V5" s="312">
        <f>'고용증대 상시근로자수-2018'!AQ5</f>
        <v>1</v>
      </c>
      <c r="W5" s="313">
        <f>'고용증대 상시근로자수-2018'!AR5</f>
        <v>27</v>
      </c>
      <c r="X5" s="314">
        <f>'고용증대 상시근로자수-2018'!AT5</f>
        <v>1</v>
      </c>
      <c r="Y5" s="312">
        <f>'고용증대 상시근로자수-2018'!AU5</f>
        <v>1</v>
      </c>
      <c r="Z5" s="313">
        <f>'고용증대 상시근로자수-2018'!AV5</f>
        <v>27</v>
      </c>
      <c r="AA5" s="314">
        <f>'고용증대 상시근로자수-2018'!AX5</f>
        <v>1</v>
      </c>
      <c r="AB5" s="312">
        <f>'고용증대 상시근로자수-2018'!AY5</f>
        <v>1</v>
      </c>
      <c r="AC5" s="313">
        <f>'고용증대 상시근로자수-2018'!AZ5</f>
        <v>27</v>
      </c>
      <c r="AD5" s="314">
        <f>'고용증대 상시근로자수-2018'!BB5</f>
        <v>1</v>
      </c>
      <c r="AE5" s="312">
        <f>'고용증대 상시근로자수-2018'!BC5</f>
        <v>1</v>
      </c>
      <c r="AF5" s="313">
        <f>'고용증대 상시근로자수-2018'!BD5</f>
        <v>27</v>
      </c>
      <c r="AG5" s="314">
        <f>'고용증대 상시근로자수-2018'!BF5</f>
        <v>1</v>
      </c>
      <c r="AH5" s="312">
        <f>'고용증대 상시근로자수-2018'!BG5</f>
        <v>1</v>
      </c>
      <c r="AI5" s="313">
        <f>'고용증대 상시근로자수-2018'!BH5</f>
        <v>27</v>
      </c>
      <c r="AJ5" s="314">
        <f>'고용증대 상시근로자수-2018'!BJ5</f>
        <v>1</v>
      </c>
      <c r="AK5" s="312">
        <f>'고용증대 상시근로자수-2018'!BK5</f>
        <v>1</v>
      </c>
      <c r="AL5" s="313">
        <f>'고용증대 상시근로자수-2018'!BL5</f>
        <v>27</v>
      </c>
      <c r="AM5" s="314">
        <f>'고용증대 상시근로자수-2018'!BN5</f>
        <v>1</v>
      </c>
      <c r="AN5" s="312">
        <f>'고용증대 상시근로자수-2018'!BO5</f>
        <v>1</v>
      </c>
      <c r="AO5" s="313">
        <f>'고용증대 상시근로자수-2018'!BP5</f>
        <v>27</v>
      </c>
      <c r="AP5" s="314">
        <f>'고용증대 상시근로자수-2018'!BR5</f>
        <v>1</v>
      </c>
      <c r="AQ5" s="335">
        <f>SUM(G5,J5,M5,P5,S5,V5,Y5,AB5,AE5,AH5,AK5,AN5)</f>
        <v>12</v>
      </c>
      <c r="AR5" s="336">
        <f>SUM(I5,L5,O5,R5,U5,X5,AA5,AD5,AG5,AJ5,AM5,AP5)</f>
        <v>12</v>
      </c>
      <c r="AS5" s="342">
        <f>'고용증대 상시근로자수-2018'!CF5</f>
        <v>29080001</v>
      </c>
      <c r="AT5" s="343">
        <f>'고용증대 상시근로자수-2018'!CG5</f>
        <v>0</v>
      </c>
      <c r="AU5" s="340">
        <f>SUM(AS5:AT5)</f>
        <v>29080001</v>
      </c>
      <c r="AV5" s="308" t="str">
        <f>B5</f>
        <v>채지안</v>
      </c>
    </row>
    <row r="6" spans="1:48">
      <c r="A6" s="327">
        <f>A5+1</f>
        <v>2</v>
      </c>
      <c r="B6" s="321" t="str">
        <f>'고용증대 상시근로자수-2018'!C6</f>
        <v>조하나(육아휴직)</v>
      </c>
      <c r="C6" s="322">
        <f>'고용증대 상시근로자수-2018'!E6</f>
        <v>31419</v>
      </c>
      <c r="D6" s="333">
        <f>IF('고용증대 상시근로자수-2018'!I6="","",'고용증대 상시근로자수-2018'!I6)</f>
        <v>41548</v>
      </c>
      <c r="E6" s="333" t="str">
        <f>IF('고용증대 상시근로자수-2018'!J6="","",'고용증대 상시근로자수-2018'!J6)</f>
        <v/>
      </c>
      <c r="F6" s="323" t="str">
        <f>'고용증대 상시근로자수-2018'!H6</f>
        <v>여</v>
      </c>
      <c r="G6" s="324">
        <f>'고용증대 상시근로자수-2018'!W6</f>
        <v>1</v>
      </c>
      <c r="H6" s="313">
        <f>'고용증대 상시근로자수-2018'!X6</f>
        <v>32</v>
      </c>
      <c r="I6" s="314">
        <f>'고용증대 상시근로자수-2018'!Z6</f>
        <v>0</v>
      </c>
      <c r="J6" s="312">
        <f>'고용증대 상시근로자수-2018'!AA6</f>
        <v>1</v>
      </c>
      <c r="K6" s="313">
        <f>'고용증대 상시근로자수-2018'!AB6</f>
        <v>32</v>
      </c>
      <c r="L6" s="314">
        <f>'고용증대 상시근로자수-2018'!AD6</f>
        <v>0</v>
      </c>
      <c r="M6" s="312">
        <f>'고용증대 상시근로자수-2018'!AE6</f>
        <v>1</v>
      </c>
      <c r="N6" s="313">
        <f>'고용증대 상시근로자수-2018'!AF6</f>
        <v>32</v>
      </c>
      <c r="O6" s="314">
        <f>'고용증대 상시근로자수-2018'!AH6</f>
        <v>0</v>
      </c>
      <c r="P6" s="312">
        <f>'고용증대 상시근로자수-2018'!AI6</f>
        <v>1</v>
      </c>
      <c r="Q6" s="313">
        <f>'고용증대 상시근로자수-2018'!AJ6</f>
        <v>32</v>
      </c>
      <c r="R6" s="314">
        <f>'고용증대 상시근로자수-2018'!AL6</f>
        <v>0</v>
      </c>
      <c r="S6" s="312">
        <f>'고용증대 상시근로자수-2018'!AM6</f>
        <v>1</v>
      </c>
      <c r="T6" s="313">
        <f>'고용증대 상시근로자수-2018'!AN6</f>
        <v>32</v>
      </c>
      <c r="U6" s="314">
        <f>'고용증대 상시근로자수-2018'!AP6</f>
        <v>0</v>
      </c>
      <c r="V6" s="312">
        <f>'고용증대 상시근로자수-2018'!AQ6</f>
        <v>1</v>
      </c>
      <c r="W6" s="313">
        <f>'고용증대 상시근로자수-2018'!AR6</f>
        <v>32</v>
      </c>
      <c r="X6" s="314">
        <f>'고용증대 상시근로자수-2018'!AT6</f>
        <v>0</v>
      </c>
      <c r="Y6" s="312">
        <f>'고용증대 상시근로자수-2018'!AU6</f>
        <v>1</v>
      </c>
      <c r="Z6" s="313">
        <f>'고용증대 상시근로자수-2018'!AV6</f>
        <v>32</v>
      </c>
      <c r="AA6" s="314">
        <f>'고용증대 상시근로자수-2018'!AX6</f>
        <v>0</v>
      </c>
      <c r="AB6" s="312">
        <f>'고용증대 상시근로자수-2018'!AY6</f>
        <v>1</v>
      </c>
      <c r="AC6" s="313">
        <f>'고용증대 상시근로자수-2018'!AZ6</f>
        <v>32</v>
      </c>
      <c r="AD6" s="314">
        <f>'고용증대 상시근로자수-2018'!BB6</f>
        <v>0</v>
      </c>
      <c r="AE6" s="312">
        <f>'고용증대 상시근로자수-2018'!BC6</f>
        <v>1</v>
      </c>
      <c r="AF6" s="313">
        <f>'고용증대 상시근로자수-2018'!BD6</f>
        <v>32</v>
      </c>
      <c r="AG6" s="314">
        <f>'고용증대 상시근로자수-2018'!BF6</f>
        <v>0</v>
      </c>
      <c r="AH6" s="312">
        <f>'고용증대 상시근로자수-2018'!BG6</f>
        <v>1</v>
      </c>
      <c r="AI6" s="313">
        <f>'고용증대 상시근로자수-2018'!BH6</f>
        <v>32</v>
      </c>
      <c r="AJ6" s="314">
        <f>'고용증대 상시근로자수-2018'!BJ6</f>
        <v>0</v>
      </c>
      <c r="AK6" s="312">
        <f>'고용증대 상시근로자수-2018'!BK6</f>
        <v>1</v>
      </c>
      <c r="AL6" s="313">
        <f>'고용증대 상시근로자수-2018'!BL6</f>
        <v>32</v>
      </c>
      <c r="AM6" s="314">
        <f>'고용증대 상시근로자수-2018'!BN6</f>
        <v>0</v>
      </c>
      <c r="AN6" s="312">
        <f>'고용증대 상시근로자수-2018'!BO6</f>
        <v>1</v>
      </c>
      <c r="AO6" s="313">
        <f>'고용증대 상시근로자수-2018'!BP6</f>
        <v>32</v>
      </c>
      <c r="AP6" s="314">
        <f>'고용증대 상시근로자수-2018'!BR6</f>
        <v>0</v>
      </c>
      <c r="AQ6" s="335">
        <f t="shared" ref="AQ6:AQ69" si="0">SUM(G6,J6,M6,P6,S6,V6,Y6,AB6,AE6,AH6,AK6,AN6)</f>
        <v>12</v>
      </c>
      <c r="AR6" s="336">
        <f t="shared" ref="AR6:AR69" si="1">SUM(I6,L6,O6,R6,U6,X6,AA6,AD6,AG6,AJ6,AM6,AP6)</f>
        <v>0</v>
      </c>
      <c r="AS6" s="342">
        <f>'고용증대 상시근로자수-2018'!CF6</f>
        <v>0</v>
      </c>
      <c r="AT6" s="343">
        <f>'고용증대 상시근로자수-2018'!CG6</f>
        <v>16773848</v>
      </c>
      <c r="AU6" s="340">
        <f t="shared" ref="AU6:AU69" si="2">SUM(AS6:AT6)</f>
        <v>16773848</v>
      </c>
      <c r="AV6" s="308" t="str">
        <f t="shared" ref="AV6:AV69" si="3">B6</f>
        <v>조하나(육아휴직)</v>
      </c>
    </row>
    <row r="7" spans="1:48">
      <c r="A7" s="327">
        <f t="shared" ref="A7:A70" si="4">A6+1</f>
        <v>3</v>
      </c>
      <c r="B7" s="321" t="str">
        <f>'고용증대 상시근로자수-2018'!C7</f>
        <v>문채원(육아휴직)</v>
      </c>
      <c r="C7" s="322">
        <f>'고용증대 상시근로자수-2018'!E7</f>
        <v>33325</v>
      </c>
      <c r="D7" s="333">
        <f>IF('고용증대 상시근로자수-2018'!I7="","",'고용증대 상시근로자수-2018'!I7)</f>
        <v>41548</v>
      </c>
      <c r="E7" s="333" t="str">
        <f>IF('고용증대 상시근로자수-2018'!J7="","",'고용증대 상시근로자수-2018'!J7)</f>
        <v/>
      </c>
      <c r="F7" s="323" t="str">
        <f>'고용증대 상시근로자수-2018'!H7</f>
        <v>여</v>
      </c>
      <c r="G7" s="324">
        <f>'고용증대 상시근로자수-2018'!W7</f>
        <v>1</v>
      </c>
      <c r="H7" s="313">
        <f>'고용증대 상시근로자수-2018'!X7</f>
        <v>26</v>
      </c>
      <c r="I7" s="314">
        <f>'고용증대 상시근로자수-2018'!Z7</f>
        <v>1</v>
      </c>
      <c r="J7" s="312">
        <f>'고용증대 상시근로자수-2018'!AA7</f>
        <v>1</v>
      </c>
      <c r="K7" s="313">
        <f>'고용증대 상시근로자수-2018'!AB7</f>
        <v>26</v>
      </c>
      <c r="L7" s="314">
        <f>'고용증대 상시근로자수-2018'!AD7</f>
        <v>1</v>
      </c>
      <c r="M7" s="312">
        <f>'고용증대 상시근로자수-2018'!AE7</f>
        <v>1</v>
      </c>
      <c r="N7" s="313">
        <f>'고용증대 상시근로자수-2018'!AF7</f>
        <v>27</v>
      </c>
      <c r="O7" s="314">
        <f>'고용증대 상시근로자수-2018'!AH7</f>
        <v>1</v>
      </c>
      <c r="P7" s="312">
        <f>'고용증대 상시근로자수-2018'!AI7</f>
        <v>1</v>
      </c>
      <c r="Q7" s="313">
        <f>'고용증대 상시근로자수-2018'!AJ7</f>
        <v>27</v>
      </c>
      <c r="R7" s="314">
        <f>'고용증대 상시근로자수-2018'!AL7</f>
        <v>1</v>
      </c>
      <c r="S7" s="312">
        <f>'고용증대 상시근로자수-2018'!AM7</f>
        <v>1</v>
      </c>
      <c r="T7" s="313">
        <f>'고용증대 상시근로자수-2018'!AN7</f>
        <v>27</v>
      </c>
      <c r="U7" s="314">
        <f>'고용증대 상시근로자수-2018'!AP7</f>
        <v>1</v>
      </c>
      <c r="V7" s="312">
        <f>'고용증대 상시근로자수-2018'!AQ7</f>
        <v>1</v>
      </c>
      <c r="W7" s="313">
        <f>'고용증대 상시근로자수-2018'!AR7</f>
        <v>27</v>
      </c>
      <c r="X7" s="314">
        <f>'고용증대 상시근로자수-2018'!AT7</f>
        <v>1</v>
      </c>
      <c r="Y7" s="312">
        <f>'고용증대 상시근로자수-2018'!AU7</f>
        <v>1</v>
      </c>
      <c r="Z7" s="313">
        <f>'고용증대 상시근로자수-2018'!AV7</f>
        <v>27</v>
      </c>
      <c r="AA7" s="314">
        <f>'고용증대 상시근로자수-2018'!AX7</f>
        <v>1</v>
      </c>
      <c r="AB7" s="312">
        <f>'고용증대 상시근로자수-2018'!AY7</f>
        <v>1</v>
      </c>
      <c r="AC7" s="313">
        <f>'고용증대 상시근로자수-2018'!AZ7</f>
        <v>27</v>
      </c>
      <c r="AD7" s="314">
        <f>'고용증대 상시근로자수-2018'!BB7</f>
        <v>1</v>
      </c>
      <c r="AE7" s="312">
        <f>'고용증대 상시근로자수-2018'!BC7</f>
        <v>1</v>
      </c>
      <c r="AF7" s="313">
        <f>'고용증대 상시근로자수-2018'!BD7</f>
        <v>27</v>
      </c>
      <c r="AG7" s="314">
        <f>'고용증대 상시근로자수-2018'!BF7</f>
        <v>1</v>
      </c>
      <c r="AH7" s="312">
        <f>'고용증대 상시근로자수-2018'!BG7</f>
        <v>1</v>
      </c>
      <c r="AI7" s="313">
        <f>'고용증대 상시근로자수-2018'!BH7</f>
        <v>27</v>
      </c>
      <c r="AJ7" s="314">
        <f>'고용증대 상시근로자수-2018'!BJ7</f>
        <v>1</v>
      </c>
      <c r="AK7" s="312">
        <f>'고용증대 상시근로자수-2018'!BK7</f>
        <v>1</v>
      </c>
      <c r="AL7" s="313">
        <f>'고용증대 상시근로자수-2018'!BL7</f>
        <v>27</v>
      </c>
      <c r="AM7" s="314">
        <f>'고용증대 상시근로자수-2018'!BN7</f>
        <v>1</v>
      </c>
      <c r="AN7" s="312">
        <f>'고용증대 상시근로자수-2018'!BO7</f>
        <v>1</v>
      </c>
      <c r="AO7" s="313">
        <f>'고용증대 상시근로자수-2018'!BP7</f>
        <v>27</v>
      </c>
      <c r="AP7" s="314">
        <f>'고용증대 상시근로자수-2018'!BR7</f>
        <v>1</v>
      </c>
      <c r="AQ7" s="335">
        <f t="shared" si="0"/>
        <v>12</v>
      </c>
      <c r="AR7" s="336">
        <f t="shared" si="1"/>
        <v>12</v>
      </c>
      <c r="AS7" s="342">
        <f>'고용증대 상시근로자수-2018'!CF7</f>
        <v>2400000</v>
      </c>
      <c r="AT7" s="343">
        <f>'고용증대 상시근로자수-2018'!CG7</f>
        <v>0</v>
      </c>
      <c r="AU7" s="340">
        <f t="shared" si="2"/>
        <v>2400000</v>
      </c>
      <c r="AV7" s="308" t="str">
        <f t="shared" si="3"/>
        <v>문채원(육아휴직)</v>
      </c>
    </row>
    <row r="8" spans="1:48">
      <c r="A8" s="327">
        <f t="shared" si="4"/>
        <v>4</v>
      </c>
      <c r="B8" s="321" t="str">
        <f>'고용증대 상시근로자수-2018'!C8</f>
        <v>김가영</v>
      </c>
      <c r="C8" s="322">
        <f>'고용증대 상시근로자수-2018'!E8</f>
        <v>33783</v>
      </c>
      <c r="D8" s="333">
        <f>IF('고용증대 상시근로자수-2018'!I8="","",'고용증대 상시근로자수-2018'!I8)</f>
        <v>41662</v>
      </c>
      <c r="E8" s="333" t="str">
        <f>IF('고용증대 상시근로자수-2018'!J8="","",'고용증대 상시근로자수-2018'!J8)</f>
        <v/>
      </c>
      <c r="F8" s="323" t="str">
        <f>'고용증대 상시근로자수-2018'!H8</f>
        <v>여</v>
      </c>
      <c r="G8" s="324">
        <f>'고용증대 상시근로자수-2018'!W8</f>
        <v>1</v>
      </c>
      <c r="H8" s="313">
        <f>'고용증대 상시근로자수-2018'!X8</f>
        <v>25</v>
      </c>
      <c r="I8" s="314">
        <f>'고용증대 상시근로자수-2018'!Z8</f>
        <v>1</v>
      </c>
      <c r="J8" s="312">
        <f>'고용증대 상시근로자수-2018'!AA8</f>
        <v>1</v>
      </c>
      <c r="K8" s="313">
        <f>'고용증대 상시근로자수-2018'!AB8</f>
        <v>25</v>
      </c>
      <c r="L8" s="314">
        <f>'고용증대 상시근로자수-2018'!AD8</f>
        <v>1</v>
      </c>
      <c r="M8" s="312">
        <f>'고용증대 상시근로자수-2018'!AE8</f>
        <v>1</v>
      </c>
      <c r="N8" s="313">
        <f>'고용증대 상시근로자수-2018'!AF8</f>
        <v>25</v>
      </c>
      <c r="O8" s="314">
        <f>'고용증대 상시근로자수-2018'!AH8</f>
        <v>1</v>
      </c>
      <c r="P8" s="312">
        <f>'고용증대 상시근로자수-2018'!AI8</f>
        <v>1</v>
      </c>
      <c r="Q8" s="313">
        <f>'고용증대 상시근로자수-2018'!AJ8</f>
        <v>25</v>
      </c>
      <c r="R8" s="314">
        <f>'고용증대 상시근로자수-2018'!AL8</f>
        <v>1</v>
      </c>
      <c r="S8" s="312">
        <f>'고용증대 상시근로자수-2018'!AM8</f>
        <v>1</v>
      </c>
      <c r="T8" s="313">
        <f>'고용증대 상시근로자수-2018'!AN8</f>
        <v>25</v>
      </c>
      <c r="U8" s="314">
        <f>'고용증대 상시근로자수-2018'!AP8</f>
        <v>1</v>
      </c>
      <c r="V8" s="312">
        <f>'고용증대 상시근로자수-2018'!AQ8</f>
        <v>1</v>
      </c>
      <c r="W8" s="313">
        <f>'고용증대 상시근로자수-2018'!AR8</f>
        <v>26</v>
      </c>
      <c r="X8" s="314">
        <f>'고용증대 상시근로자수-2018'!AT8</f>
        <v>1</v>
      </c>
      <c r="Y8" s="312">
        <f>'고용증대 상시근로자수-2018'!AU8</f>
        <v>1</v>
      </c>
      <c r="Z8" s="313">
        <f>'고용증대 상시근로자수-2018'!AV8</f>
        <v>26</v>
      </c>
      <c r="AA8" s="314">
        <f>'고용증대 상시근로자수-2018'!AX8</f>
        <v>1</v>
      </c>
      <c r="AB8" s="312">
        <f>'고용증대 상시근로자수-2018'!AY8</f>
        <v>1</v>
      </c>
      <c r="AC8" s="313">
        <f>'고용증대 상시근로자수-2018'!AZ8</f>
        <v>26</v>
      </c>
      <c r="AD8" s="314">
        <f>'고용증대 상시근로자수-2018'!BB8</f>
        <v>1</v>
      </c>
      <c r="AE8" s="312">
        <f>'고용증대 상시근로자수-2018'!BC8</f>
        <v>1</v>
      </c>
      <c r="AF8" s="313">
        <f>'고용증대 상시근로자수-2018'!BD8</f>
        <v>26</v>
      </c>
      <c r="AG8" s="314">
        <f>'고용증대 상시근로자수-2018'!BF8</f>
        <v>1</v>
      </c>
      <c r="AH8" s="312">
        <f>'고용증대 상시근로자수-2018'!BG8</f>
        <v>1</v>
      </c>
      <c r="AI8" s="313">
        <f>'고용증대 상시근로자수-2018'!BH8</f>
        <v>26</v>
      </c>
      <c r="AJ8" s="314">
        <f>'고용증대 상시근로자수-2018'!BJ8</f>
        <v>1</v>
      </c>
      <c r="AK8" s="312">
        <f>'고용증대 상시근로자수-2018'!BK8</f>
        <v>1</v>
      </c>
      <c r="AL8" s="313">
        <f>'고용증대 상시근로자수-2018'!BL8</f>
        <v>26</v>
      </c>
      <c r="AM8" s="314">
        <f>'고용증대 상시근로자수-2018'!BN8</f>
        <v>1</v>
      </c>
      <c r="AN8" s="312">
        <f>'고용증대 상시근로자수-2018'!BO8</f>
        <v>1</v>
      </c>
      <c r="AO8" s="313">
        <f>'고용증대 상시근로자수-2018'!BP8</f>
        <v>26</v>
      </c>
      <c r="AP8" s="314">
        <f>'고용증대 상시근로자수-2018'!BR8</f>
        <v>1</v>
      </c>
      <c r="AQ8" s="335">
        <f t="shared" si="0"/>
        <v>12</v>
      </c>
      <c r="AR8" s="336">
        <f t="shared" si="1"/>
        <v>12</v>
      </c>
      <c r="AS8" s="342">
        <f>'고용증대 상시근로자수-2018'!CF8</f>
        <v>27700000</v>
      </c>
      <c r="AT8" s="343">
        <f>'고용증대 상시근로자수-2018'!CG8</f>
        <v>0</v>
      </c>
      <c r="AU8" s="340">
        <f t="shared" si="2"/>
        <v>27700000</v>
      </c>
      <c r="AV8" s="308" t="str">
        <f t="shared" si="3"/>
        <v>김가영</v>
      </c>
    </row>
    <row r="9" spans="1:48">
      <c r="A9" s="327">
        <f t="shared" si="4"/>
        <v>5</v>
      </c>
      <c r="B9" s="321" t="str">
        <f>'고용증대 상시근로자수-2018'!C9</f>
        <v>류주현</v>
      </c>
      <c r="C9" s="322">
        <f>'고용증대 상시근로자수-2018'!E9</f>
        <v>23630</v>
      </c>
      <c r="D9" s="333">
        <f>IF('고용증대 상시근로자수-2018'!I9="","",'고용증대 상시근로자수-2018'!I9)</f>
        <v>42278</v>
      </c>
      <c r="E9" s="333" t="str">
        <f>IF('고용증대 상시근로자수-2018'!J9="","",'고용증대 상시근로자수-2018'!J9)</f>
        <v/>
      </c>
      <c r="F9" s="323" t="str">
        <f>'고용증대 상시근로자수-2018'!H9</f>
        <v>여</v>
      </c>
      <c r="G9" s="324">
        <f>'고용증대 상시근로자수-2018'!W9</f>
        <v>1</v>
      </c>
      <c r="H9" s="313">
        <f>'고용증대 상시근로자수-2018'!X9</f>
        <v>53</v>
      </c>
      <c r="I9" s="314">
        <f>'고용증대 상시근로자수-2018'!Z9</f>
        <v>0</v>
      </c>
      <c r="J9" s="312">
        <f>'고용증대 상시근로자수-2018'!AA9</f>
        <v>1</v>
      </c>
      <c r="K9" s="313">
        <f>'고용증대 상시근로자수-2018'!AB9</f>
        <v>53</v>
      </c>
      <c r="L9" s="314">
        <f>'고용증대 상시근로자수-2018'!AD9</f>
        <v>0</v>
      </c>
      <c r="M9" s="312">
        <f>'고용증대 상시근로자수-2018'!AE9</f>
        <v>1</v>
      </c>
      <c r="N9" s="313">
        <f>'고용증대 상시근로자수-2018'!AF9</f>
        <v>53</v>
      </c>
      <c r="O9" s="314">
        <f>'고용증대 상시근로자수-2018'!AH9</f>
        <v>0</v>
      </c>
      <c r="P9" s="312">
        <f>'고용증대 상시근로자수-2018'!AI9</f>
        <v>1</v>
      </c>
      <c r="Q9" s="313">
        <f>'고용증대 상시근로자수-2018'!AJ9</f>
        <v>53</v>
      </c>
      <c r="R9" s="314">
        <f>'고용증대 상시근로자수-2018'!AL9</f>
        <v>0</v>
      </c>
      <c r="S9" s="312">
        <f>'고용증대 상시근로자수-2018'!AM9</f>
        <v>1</v>
      </c>
      <c r="T9" s="313">
        <f>'고용증대 상시근로자수-2018'!AN9</f>
        <v>53</v>
      </c>
      <c r="U9" s="314">
        <f>'고용증대 상시근로자수-2018'!AP9</f>
        <v>0</v>
      </c>
      <c r="V9" s="312">
        <f>'고용증대 상시근로자수-2018'!AQ9</f>
        <v>1</v>
      </c>
      <c r="W9" s="313">
        <f>'고용증대 상시근로자수-2018'!AR9</f>
        <v>53</v>
      </c>
      <c r="X9" s="314">
        <f>'고용증대 상시근로자수-2018'!AT9</f>
        <v>0</v>
      </c>
      <c r="Y9" s="312">
        <f>'고용증대 상시근로자수-2018'!AU9</f>
        <v>1</v>
      </c>
      <c r="Z9" s="313">
        <f>'고용증대 상시근로자수-2018'!AV9</f>
        <v>53</v>
      </c>
      <c r="AA9" s="314">
        <f>'고용증대 상시근로자수-2018'!AX9</f>
        <v>0</v>
      </c>
      <c r="AB9" s="312">
        <f>'고용증대 상시근로자수-2018'!AY9</f>
        <v>1</v>
      </c>
      <c r="AC9" s="313">
        <f>'고용증대 상시근로자수-2018'!AZ9</f>
        <v>53</v>
      </c>
      <c r="AD9" s="314">
        <f>'고용증대 상시근로자수-2018'!BB9</f>
        <v>0</v>
      </c>
      <c r="AE9" s="312">
        <f>'고용증대 상시근로자수-2018'!BC9</f>
        <v>1</v>
      </c>
      <c r="AF9" s="313">
        <f>'고용증대 상시근로자수-2018'!BD9</f>
        <v>54</v>
      </c>
      <c r="AG9" s="314">
        <f>'고용증대 상시근로자수-2018'!BF9</f>
        <v>0</v>
      </c>
      <c r="AH9" s="312">
        <f>'고용증대 상시근로자수-2018'!BG9</f>
        <v>1</v>
      </c>
      <c r="AI9" s="313">
        <f>'고용증대 상시근로자수-2018'!BH9</f>
        <v>54</v>
      </c>
      <c r="AJ9" s="314">
        <f>'고용증대 상시근로자수-2018'!BJ9</f>
        <v>0</v>
      </c>
      <c r="AK9" s="312">
        <f>'고용증대 상시근로자수-2018'!BK9</f>
        <v>1</v>
      </c>
      <c r="AL9" s="313">
        <f>'고용증대 상시근로자수-2018'!BL9</f>
        <v>54</v>
      </c>
      <c r="AM9" s="314">
        <f>'고용증대 상시근로자수-2018'!BN9</f>
        <v>0</v>
      </c>
      <c r="AN9" s="312">
        <f>'고용증대 상시근로자수-2018'!BO9</f>
        <v>1</v>
      </c>
      <c r="AO9" s="313">
        <f>'고용증대 상시근로자수-2018'!BP9</f>
        <v>54</v>
      </c>
      <c r="AP9" s="314">
        <f>'고용증대 상시근로자수-2018'!BR9</f>
        <v>0</v>
      </c>
      <c r="AQ9" s="335">
        <f t="shared" si="0"/>
        <v>12</v>
      </c>
      <c r="AR9" s="336">
        <f t="shared" si="1"/>
        <v>0</v>
      </c>
      <c r="AS9" s="342">
        <f>'고용증대 상시근로자수-2018'!CF9</f>
        <v>0</v>
      </c>
      <c r="AT9" s="343">
        <f>'고용증대 상시근로자수-2018'!CG9</f>
        <v>7120000</v>
      </c>
      <c r="AU9" s="340">
        <f t="shared" si="2"/>
        <v>7120000</v>
      </c>
      <c r="AV9" s="308" t="str">
        <f t="shared" si="3"/>
        <v>류주현</v>
      </c>
    </row>
    <row r="10" spans="1:48">
      <c r="A10" s="327">
        <f t="shared" si="4"/>
        <v>6</v>
      </c>
      <c r="B10" s="321" t="str">
        <f>'고용증대 상시근로자수-2018'!C10</f>
        <v>오현경(출산휴가)</v>
      </c>
      <c r="C10" s="322">
        <f>'고용증대 상시근로자수-2018'!E10</f>
        <v>33686</v>
      </c>
      <c r="D10" s="333">
        <f>IF('고용증대 상시근로자수-2018'!I10="","",'고용증대 상시근로자수-2018'!I10)</f>
        <v>42450</v>
      </c>
      <c r="E10" s="333">
        <f>IF('고용증대 상시근로자수-2018'!J10="","",'고용증대 상시근로자수-2018'!J10)</f>
        <v>43435</v>
      </c>
      <c r="F10" s="323" t="str">
        <f>'고용증대 상시근로자수-2018'!H10</f>
        <v>여</v>
      </c>
      <c r="G10" s="324">
        <f>'고용증대 상시근로자수-2018'!W10</f>
        <v>1</v>
      </c>
      <c r="H10" s="313">
        <f>'고용증대 상시근로자수-2018'!X10</f>
        <v>25</v>
      </c>
      <c r="I10" s="314">
        <f>'고용증대 상시근로자수-2018'!Z10</f>
        <v>1</v>
      </c>
      <c r="J10" s="312">
        <f>'고용증대 상시근로자수-2018'!AA10</f>
        <v>1</v>
      </c>
      <c r="K10" s="313">
        <f>'고용증대 상시근로자수-2018'!AB10</f>
        <v>25</v>
      </c>
      <c r="L10" s="314">
        <f>'고용증대 상시근로자수-2018'!AD10</f>
        <v>1</v>
      </c>
      <c r="M10" s="312">
        <f>'고용증대 상시근로자수-2018'!AE10</f>
        <v>1</v>
      </c>
      <c r="N10" s="313">
        <f>'고용증대 상시근로자수-2018'!AF10</f>
        <v>26</v>
      </c>
      <c r="O10" s="314">
        <f>'고용증대 상시근로자수-2018'!AH10</f>
        <v>1</v>
      </c>
      <c r="P10" s="312">
        <f>'고용증대 상시근로자수-2018'!AI10</f>
        <v>1</v>
      </c>
      <c r="Q10" s="313">
        <f>'고용증대 상시근로자수-2018'!AJ10</f>
        <v>26</v>
      </c>
      <c r="R10" s="314">
        <f>'고용증대 상시근로자수-2018'!AL10</f>
        <v>1</v>
      </c>
      <c r="S10" s="312">
        <f>'고용증대 상시근로자수-2018'!AM10</f>
        <v>1</v>
      </c>
      <c r="T10" s="313">
        <f>'고용증대 상시근로자수-2018'!AN10</f>
        <v>26</v>
      </c>
      <c r="U10" s="314">
        <f>'고용증대 상시근로자수-2018'!AP10</f>
        <v>1</v>
      </c>
      <c r="V10" s="312">
        <f>'고용증대 상시근로자수-2018'!AQ10</f>
        <v>1</v>
      </c>
      <c r="W10" s="313">
        <f>'고용증대 상시근로자수-2018'!AR10</f>
        <v>26</v>
      </c>
      <c r="X10" s="314">
        <f>'고용증대 상시근로자수-2018'!AT10</f>
        <v>1</v>
      </c>
      <c r="Y10" s="312">
        <f>'고용증대 상시근로자수-2018'!AU10</f>
        <v>1</v>
      </c>
      <c r="Z10" s="313">
        <f>'고용증대 상시근로자수-2018'!AV10</f>
        <v>26</v>
      </c>
      <c r="AA10" s="314">
        <f>'고용증대 상시근로자수-2018'!AX10</f>
        <v>1</v>
      </c>
      <c r="AB10" s="312">
        <f>'고용증대 상시근로자수-2018'!AY10</f>
        <v>1</v>
      </c>
      <c r="AC10" s="313">
        <f>'고용증대 상시근로자수-2018'!AZ10</f>
        <v>26</v>
      </c>
      <c r="AD10" s="314">
        <f>'고용증대 상시근로자수-2018'!BB10</f>
        <v>1</v>
      </c>
      <c r="AE10" s="312">
        <f>'고용증대 상시근로자수-2018'!BC10</f>
        <v>1</v>
      </c>
      <c r="AF10" s="313">
        <f>'고용증대 상시근로자수-2018'!BD10</f>
        <v>26</v>
      </c>
      <c r="AG10" s="314">
        <f>'고용증대 상시근로자수-2018'!BF10</f>
        <v>1</v>
      </c>
      <c r="AH10" s="312">
        <f>'고용증대 상시근로자수-2018'!BG10</f>
        <v>1</v>
      </c>
      <c r="AI10" s="313">
        <f>'고용증대 상시근로자수-2018'!BH10</f>
        <v>26</v>
      </c>
      <c r="AJ10" s="314">
        <f>'고용증대 상시근로자수-2018'!BJ10</f>
        <v>1</v>
      </c>
      <c r="AK10" s="312">
        <f>'고용증대 상시근로자수-2018'!BK10</f>
        <v>1</v>
      </c>
      <c r="AL10" s="313">
        <f>'고용증대 상시근로자수-2018'!BL10</f>
        <v>26</v>
      </c>
      <c r="AM10" s="314">
        <f>'고용증대 상시근로자수-2018'!BN10</f>
        <v>1</v>
      </c>
      <c r="AN10" s="312">
        <f>'고용증대 상시근로자수-2018'!BO10</f>
        <v>0</v>
      </c>
      <c r="AO10" s="313">
        <f>'고용증대 상시근로자수-2018'!BP10</f>
        <v>26</v>
      </c>
      <c r="AP10" s="314">
        <f>'고용증대 상시근로자수-2018'!BR10</f>
        <v>0</v>
      </c>
      <c r="AQ10" s="335">
        <f t="shared" si="0"/>
        <v>11</v>
      </c>
      <c r="AR10" s="336">
        <f t="shared" si="1"/>
        <v>11</v>
      </c>
      <c r="AS10" s="342">
        <f>'고용증대 상시근로자수-2018'!CF10</f>
        <v>0</v>
      </c>
      <c r="AT10" s="343">
        <f>'고용증대 상시근로자수-2018'!CG10</f>
        <v>0</v>
      </c>
      <c r="AU10" s="340">
        <f t="shared" si="2"/>
        <v>0</v>
      </c>
      <c r="AV10" s="308" t="str">
        <f t="shared" si="3"/>
        <v>오현경(출산휴가)</v>
      </c>
    </row>
    <row r="11" spans="1:48">
      <c r="A11" s="327">
        <f t="shared" si="4"/>
        <v>7</v>
      </c>
      <c r="B11" s="321" t="str">
        <f>'고용증대 상시근로자수-2018'!C11</f>
        <v>신예지</v>
      </c>
      <c r="C11" s="322">
        <f>'고용증대 상시근로자수-2018'!E11</f>
        <v>34996</v>
      </c>
      <c r="D11" s="333">
        <f>IF('고용증대 상시근로자수-2018'!I11="","",'고용증대 상시근로자수-2018'!I11)</f>
        <v>42767</v>
      </c>
      <c r="E11" s="333" t="str">
        <f>IF('고용증대 상시근로자수-2018'!J11="","",'고용증대 상시근로자수-2018'!J11)</f>
        <v/>
      </c>
      <c r="F11" s="323" t="str">
        <f>'고용증대 상시근로자수-2018'!H11</f>
        <v>여</v>
      </c>
      <c r="G11" s="324">
        <f>'고용증대 상시근로자수-2018'!W11</f>
        <v>1</v>
      </c>
      <c r="H11" s="313">
        <f>'고용증대 상시근로자수-2018'!X11</f>
        <v>22</v>
      </c>
      <c r="I11" s="314">
        <f>'고용증대 상시근로자수-2018'!Z11</f>
        <v>1</v>
      </c>
      <c r="J11" s="312">
        <f>'고용증대 상시근로자수-2018'!AA11</f>
        <v>1</v>
      </c>
      <c r="K11" s="313">
        <f>'고용증대 상시근로자수-2018'!AB11</f>
        <v>22</v>
      </c>
      <c r="L11" s="314">
        <f>'고용증대 상시근로자수-2018'!AD11</f>
        <v>1</v>
      </c>
      <c r="M11" s="312">
        <f>'고용증대 상시근로자수-2018'!AE11</f>
        <v>1</v>
      </c>
      <c r="N11" s="313">
        <f>'고용증대 상시근로자수-2018'!AF11</f>
        <v>22</v>
      </c>
      <c r="O11" s="314">
        <f>'고용증대 상시근로자수-2018'!AH11</f>
        <v>1</v>
      </c>
      <c r="P11" s="312">
        <f>'고용증대 상시근로자수-2018'!AI11</f>
        <v>1</v>
      </c>
      <c r="Q11" s="313">
        <f>'고용증대 상시근로자수-2018'!AJ11</f>
        <v>22</v>
      </c>
      <c r="R11" s="314">
        <f>'고용증대 상시근로자수-2018'!AL11</f>
        <v>1</v>
      </c>
      <c r="S11" s="312">
        <f>'고용증대 상시근로자수-2018'!AM11</f>
        <v>1</v>
      </c>
      <c r="T11" s="313">
        <f>'고용증대 상시근로자수-2018'!AN11</f>
        <v>22</v>
      </c>
      <c r="U11" s="314">
        <f>'고용증대 상시근로자수-2018'!AP11</f>
        <v>1</v>
      </c>
      <c r="V11" s="312">
        <f>'고용증대 상시근로자수-2018'!AQ11</f>
        <v>1</v>
      </c>
      <c r="W11" s="313">
        <f>'고용증대 상시근로자수-2018'!AR11</f>
        <v>22</v>
      </c>
      <c r="X11" s="314">
        <f>'고용증대 상시근로자수-2018'!AT11</f>
        <v>1</v>
      </c>
      <c r="Y11" s="312">
        <f>'고용증대 상시근로자수-2018'!AU11</f>
        <v>1</v>
      </c>
      <c r="Z11" s="313">
        <f>'고용증대 상시근로자수-2018'!AV11</f>
        <v>22</v>
      </c>
      <c r="AA11" s="314">
        <f>'고용증대 상시근로자수-2018'!AX11</f>
        <v>1</v>
      </c>
      <c r="AB11" s="312">
        <f>'고용증대 상시근로자수-2018'!AY11</f>
        <v>1</v>
      </c>
      <c r="AC11" s="313">
        <f>'고용증대 상시근로자수-2018'!AZ11</f>
        <v>22</v>
      </c>
      <c r="AD11" s="314">
        <f>'고용증대 상시근로자수-2018'!BB11</f>
        <v>1</v>
      </c>
      <c r="AE11" s="312">
        <f>'고용증대 상시근로자수-2018'!BC11</f>
        <v>1</v>
      </c>
      <c r="AF11" s="313">
        <f>'고용증대 상시근로자수-2018'!BD11</f>
        <v>22</v>
      </c>
      <c r="AG11" s="314">
        <f>'고용증대 상시근로자수-2018'!BF11</f>
        <v>1</v>
      </c>
      <c r="AH11" s="312">
        <f>'고용증대 상시근로자수-2018'!BG11</f>
        <v>1</v>
      </c>
      <c r="AI11" s="313">
        <f>'고용증대 상시근로자수-2018'!BH11</f>
        <v>23</v>
      </c>
      <c r="AJ11" s="314">
        <f>'고용증대 상시근로자수-2018'!BJ11</f>
        <v>1</v>
      </c>
      <c r="AK11" s="312">
        <f>'고용증대 상시근로자수-2018'!BK11</f>
        <v>1</v>
      </c>
      <c r="AL11" s="313">
        <f>'고용증대 상시근로자수-2018'!BL11</f>
        <v>23</v>
      </c>
      <c r="AM11" s="314">
        <f>'고용증대 상시근로자수-2018'!BN11</f>
        <v>1</v>
      </c>
      <c r="AN11" s="312">
        <f>'고용증대 상시근로자수-2018'!BO11</f>
        <v>1</v>
      </c>
      <c r="AO11" s="313">
        <f>'고용증대 상시근로자수-2018'!BP11</f>
        <v>23</v>
      </c>
      <c r="AP11" s="314">
        <f>'고용증대 상시근로자수-2018'!BR11</f>
        <v>1</v>
      </c>
      <c r="AQ11" s="335">
        <f t="shared" si="0"/>
        <v>12</v>
      </c>
      <c r="AR11" s="336">
        <f t="shared" si="1"/>
        <v>12</v>
      </c>
      <c r="AS11" s="342">
        <f>'고용증대 상시근로자수-2018'!CF11</f>
        <v>23065380</v>
      </c>
      <c r="AT11" s="343">
        <f>'고용증대 상시근로자수-2018'!CG11</f>
        <v>0</v>
      </c>
      <c r="AU11" s="340">
        <f t="shared" si="2"/>
        <v>23065380</v>
      </c>
      <c r="AV11" s="308" t="str">
        <f t="shared" si="3"/>
        <v>신예지</v>
      </c>
    </row>
    <row r="12" spans="1:48">
      <c r="A12" s="327">
        <f t="shared" si="4"/>
        <v>8</v>
      </c>
      <c r="B12" s="321" t="str">
        <f>'고용증대 상시근로자수-2018'!C12</f>
        <v>황보</v>
      </c>
      <c r="C12" s="322">
        <f>'고용증대 상시근로자수-2018'!E12</f>
        <v>34617</v>
      </c>
      <c r="D12" s="333">
        <f>IF('고용증대 상시근로자수-2018'!I12="","",'고용증대 상시근로자수-2018'!I12)</f>
        <v>42767</v>
      </c>
      <c r="E12" s="333" t="str">
        <f>IF('고용증대 상시근로자수-2018'!J12="","",'고용증대 상시근로자수-2018'!J12)</f>
        <v/>
      </c>
      <c r="F12" s="323" t="str">
        <f>'고용증대 상시근로자수-2018'!H12</f>
        <v>여</v>
      </c>
      <c r="G12" s="324">
        <f>'고용증대 상시근로자수-2018'!W12</f>
        <v>1</v>
      </c>
      <c r="H12" s="313">
        <f>'고용증대 상시근로자수-2018'!X12</f>
        <v>23</v>
      </c>
      <c r="I12" s="314">
        <f>'고용증대 상시근로자수-2018'!Z12</f>
        <v>1</v>
      </c>
      <c r="J12" s="312">
        <f>'고용증대 상시근로자수-2018'!AA12</f>
        <v>1</v>
      </c>
      <c r="K12" s="313">
        <f>'고용증대 상시근로자수-2018'!AB12</f>
        <v>23</v>
      </c>
      <c r="L12" s="314">
        <f>'고용증대 상시근로자수-2018'!AD12</f>
        <v>1</v>
      </c>
      <c r="M12" s="312">
        <f>'고용증대 상시근로자수-2018'!AE12</f>
        <v>1</v>
      </c>
      <c r="N12" s="313">
        <f>'고용증대 상시근로자수-2018'!AF12</f>
        <v>23</v>
      </c>
      <c r="O12" s="314">
        <f>'고용증대 상시근로자수-2018'!AH12</f>
        <v>1</v>
      </c>
      <c r="P12" s="312">
        <f>'고용증대 상시근로자수-2018'!AI12</f>
        <v>1</v>
      </c>
      <c r="Q12" s="313">
        <f>'고용증대 상시근로자수-2018'!AJ12</f>
        <v>23</v>
      </c>
      <c r="R12" s="314">
        <f>'고용증대 상시근로자수-2018'!AL12</f>
        <v>1</v>
      </c>
      <c r="S12" s="312">
        <f>'고용증대 상시근로자수-2018'!AM12</f>
        <v>1</v>
      </c>
      <c r="T12" s="313">
        <f>'고용증대 상시근로자수-2018'!AN12</f>
        <v>23</v>
      </c>
      <c r="U12" s="314">
        <f>'고용증대 상시근로자수-2018'!AP12</f>
        <v>1</v>
      </c>
      <c r="V12" s="312">
        <f>'고용증대 상시근로자수-2018'!AQ12</f>
        <v>1</v>
      </c>
      <c r="W12" s="313">
        <f>'고용증대 상시근로자수-2018'!AR12</f>
        <v>23</v>
      </c>
      <c r="X12" s="314">
        <f>'고용증대 상시근로자수-2018'!AT12</f>
        <v>1</v>
      </c>
      <c r="Y12" s="312">
        <f>'고용증대 상시근로자수-2018'!AU12</f>
        <v>1</v>
      </c>
      <c r="Z12" s="313">
        <f>'고용증대 상시근로자수-2018'!AV12</f>
        <v>23</v>
      </c>
      <c r="AA12" s="314">
        <f>'고용증대 상시근로자수-2018'!AX12</f>
        <v>1</v>
      </c>
      <c r="AB12" s="312">
        <f>'고용증대 상시근로자수-2018'!AY12</f>
        <v>1</v>
      </c>
      <c r="AC12" s="313">
        <f>'고용증대 상시근로자수-2018'!AZ12</f>
        <v>23</v>
      </c>
      <c r="AD12" s="314">
        <f>'고용증대 상시근로자수-2018'!BB12</f>
        <v>1</v>
      </c>
      <c r="AE12" s="312">
        <f>'고용증대 상시근로자수-2018'!BC12</f>
        <v>1</v>
      </c>
      <c r="AF12" s="313">
        <f>'고용증대 상시근로자수-2018'!BD12</f>
        <v>23</v>
      </c>
      <c r="AG12" s="314">
        <f>'고용증대 상시근로자수-2018'!BF12</f>
        <v>1</v>
      </c>
      <c r="AH12" s="312">
        <f>'고용증대 상시근로자수-2018'!BG12</f>
        <v>1</v>
      </c>
      <c r="AI12" s="313">
        <f>'고용증대 상시근로자수-2018'!BH12</f>
        <v>24</v>
      </c>
      <c r="AJ12" s="314">
        <f>'고용증대 상시근로자수-2018'!BJ12</f>
        <v>1</v>
      </c>
      <c r="AK12" s="312">
        <f>'고용증대 상시근로자수-2018'!BK12</f>
        <v>1</v>
      </c>
      <c r="AL12" s="313">
        <f>'고용증대 상시근로자수-2018'!BL12</f>
        <v>24</v>
      </c>
      <c r="AM12" s="314">
        <f>'고용증대 상시근로자수-2018'!BN12</f>
        <v>1</v>
      </c>
      <c r="AN12" s="312">
        <f>'고용증대 상시근로자수-2018'!BO12</f>
        <v>1</v>
      </c>
      <c r="AO12" s="313">
        <f>'고용증대 상시근로자수-2018'!BP12</f>
        <v>24</v>
      </c>
      <c r="AP12" s="314">
        <f>'고용증대 상시근로자수-2018'!BR12</f>
        <v>1</v>
      </c>
      <c r="AQ12" s="335">
        <f t="shared" si="0"/>
        <v>12</v>
      </c>
      <c r="AR12" s="336">
        <f t="shared" si="1"/>
        <v>12</v>
      </c>
      <c r="AS12" s="342">
        <f>'고용증대 상시근로자수-2018'!CF12</f>
        <v>22515380</v>
      </c>
      <c r="AT12" s="343">
        <f>'고용증대 상시근로자수-2018'!CG12</f>
        <v>0</v>
      </c>
      <c r="AU12" s="340">
        <f t="shared" si="2"/>
        <v>22515380</v>
      </c>
      <c r="AV12" s="308" t="str">
        <f t="shared" si="3"/>
        <v>황보</v>
      </c>
    </row>
    <row r="13" spans="1:48">
      <c r="A13" s="327">
        <f t="shared" si="4"/>
        <v>9</v>
      </c>
      <c r="B13" s="321" t="str">
        <f>'고용증대 상시근로자수-2018'!C13</f>
        <v>조보아</v>
      </c>
      <c r="C13" s="322">
        <f>'고용증대 상시근로자수-2018'!E13</f>
        <v>34905</v>
      </c>
      <c r="D13" s="333">
        <f>IF('고용증대 상시근로자수-2018'!I13="","",'고용증대 상시근로자수-2018'!I13)</f>
        <v>42856</v>
      </c>
      <c r="E13" s="333" t="str">
        <f>IF('고용증대 상시근로자수-2018'!J13="","",'고용증대 상시근로자수-2018'!J13)</f>
        <v/>
      </c>
      <c r="F13" s="323" t="str">
        <f>'고용증대 상시근로자수-2018'!H13</f>
        <v>여</v>
      </c>
      <c r="G13" s="324">
        <f>'고용증대 상시근로자수-2018'!W13</f>
        <v>1</v>
      </c>
      <c r="H13" s="313">
        <f>'고용증대 상시근로자수-2018'!X13</f>
        <v>22</v>
      </c>
      <c r="I13" s="314">
        <f>'고용증대 상시근로자수-2018'!Z13</f>
        <v>1</v>
      </c>
      <c r="J13" s="312">
        <f>'고용증대 상시근로자수-2018'!AA13</f>
        <v>1</v>
      </c>
      <c r="K13" s="313">
        <f>'고용증대 상시근로자수-2018'!AB13</f>
        <v>22</v>
      </c>
      <c r="L13" s="314">
        <f>'고용증대 상시근로자수-2018'!AD13</f>
        <v>1</v>
      </c>
      <c r="M13" s="312">
        <f>'고용증대 상시근로자수-2018'!AE13</f>
        <v>1</v>
      </c>
      <c r="N13" s="313">
        <f>'고용증대 상시근로자수-2018'!AF13</f>
        <v>22</v>
      </c>
      <c r="O13" s="314">
        <f>'고용증대 상시근로자수-2018'!AH13</f>
        <v>1</v>
      </c>
      <c r="P13" s="312">
        <f>'고용증대 상시근로자수-2018'!AI13</f>
        <v>1</v>
      </c>
      <c r="Q13" s="313">
        <f>'고용증대 상시근로자수-2018'!AJ13</f>
        <v>22</v>
      </c>
      <c r="R13" s="314">
        <f>'고용증대 상시근로자수-2018'!AL13</f>
        <v>1</v>
      </c>
      <c r="S13" s="312">
        <f>'고용증대 상시근로자수-2018'!AM13</f>
        <v>1</v>
      </c>
      <c r="T13" s="313">
        <f>'고용증대 상시근로자수-2018'!AN13</f>
        <v>22</v>
      </c>
      <c r="U13" s="314">
        <f>'고용증대 상시근로자수-2018'!AP13</f>
        <v>1</v>
      </c>
      <c r="V13" s="312">
        <f>'고용증대 상시근로자수-2018'!AQ13</f>
        <v>1</v>
      </c>
      <c r="W13" s="313">
        <f>'고용증대 상시근로자수-2018'!AR13</f>
        <v>22</v>
      </c>
      <c r="X13" s="314">
        <f>'고용증대 상시근로자수-2018'!AT13</f>
        <v>1</v>
      </c>
      <c r="Y13" s="312">
        <f>'고용증대 상시근로자수-2018'!AU13</f>
        <v>1</v>
      </c>
      <c r="Z13" s="313">
        <f>'고용증대 상시근로자수-2018'!AV13</f>
        <v>23</v>
      </c>
      <c r="AA13" s="314">
        <f>'고용증대 상시근로자수-2018'!AX13</f>
        <v>1</v>
      </c>
      <c r="AB13" s="312">
        <f>'고용증대 상시근로자수-2018'!AY13</f>
        <v>1</v>
      </c>
      <c r="AC13" s="313">
        <f>'고용증대 상시근로자수-2018'!AZ13</f>
        <v>23</v>
      </c>
      <c r="AD13" s="314">
        <f>'고용증대 상시근로자수-2018'!BB13</f>
        <v>1</v>
      </c>
      <c r="AE13" s="312">
        <f>'고용증대 상시근로자수-2018'!BC13</f>
        <v>1</v>
      </c>
      <c r="AF13" s="313">
        <f>'고용증대 상시근로자수-2018'!BD13</f>
        <v>23</v>
      </c>
      <c r="AG13" s="314">
        <f>'고용증대 상시근로자수-2018'!BF13</f>
        <v>1</v>
      </c>
      <c r="AH13" s="312">
        <f>'고용증대 상시근로자수-2018'!BG13</f>
        <v>1</v>
      </c>
      <c r="AI13" s="313">
        <f>'고용증대 상시근로자수-2018'!BH13</f>
        <v>23</v>
      </c>
      <c r="AJ13" s="314">
        <f>'고용증대 상시근로자수-2018'!BJ13</f>
        <v>1</v>
      </c>
      <c r="AK13" s="312">
        <f>'고용증대 상시근로자수-2018'!BK13</f>
        <v>1</v>
      </c>
      <c r="AL13" s="313">
        <f>'고용증대 상시근로자수-2018'!BL13</f>
        <v>23</v>
      </c>
      <c r="AM13" s="314">
        <f>'고용증대 상시근로자수-2018'!BN13</f>
        <v>1</v>
      </c>
      <c r="AN13" s="312">
        <f>'고용증대 상시근로자수-2018'!BO13</f>
        <v>1</v>
      </c>
      <c r="AO13" s="313">
        <f>'고용증대 상시근로자수-2018'!BP13</f>
        <v>23</v>
      </c>
      <c r="AP13" s="314">
        <f>'고용증대 상시근로자수-2018'!BR13</f>
        <v>1</v>
      </c>
      <c r="AQ13" s="335">
        <f t="shared" si="0"/>
        <v>12</v>
      </c>
      <c r="AR13" s="336">
        <f t="shared" si="1"/>
        <v>12</v>
      </c>
      <c r="AS13" s="342">
        <f>'고용증대 상시근로자수-2018'!CF13</f>
        <v>22276921</v>
      </c>
      <c r="AT13" s="343">
        <f>'고용증대 상시근로자수-2018'!CG13</f>
        <v>0</v>
      </c>
      <c r="AU13" s="340">
        <f t="shared" si="2"/>
        <v>22276921</v>
      </c>
      <c r="AV13" s="308" t="str">
        <f t="shared" si="3"/>
        <v>조보아</v>
      </c>
    </row>
    <row r="14" spans="1:48">
      <c r="A14" s="327">
        <f t="shared" si="4"/>
        <v>10</v>
      </c>
      <c r="B14" s="321" t="str">
        <f>'고용증대 상시근로자수-2018'!C14</f>
        <v>전지현</v>
      </c>
      <c r="C14" s="322">
        <f>'고용증대 상시근로자수-2018'!E14</f>
        <v>34472</v>
      </c>
      <c r="D14" s="333">
        <f>IF('고용증대 상시근로자수-2018'!I14="","",'고용증대 상시근로자수-2018'!I14)</f>
        <v>43161</v>
      </c>
      <c r="E14" s="333" t="str">
        <f>IF('고용증대 상시근로자수-2018'!J14="","",'고용증대 상시근로자수-2018'!J14)</f>
        <v/>
      </c>
      <c r="F14" s="323" t="str">
        <f>'고용증대 상시근로자수-2018'!H14</f>
        <v>여</v>
      </c>
      <c r="G14" s="324">
        <f>'고용증대 상시근로자수-2018'!W14</f>
        <v>0</v>
      </c>
      <c r="H14" s="313">
        <f>'고용증대 상시근로자수-2018'!X14</f>
        <v>23</v>
      </c>
      <c r="I14" s="314">
        <f>'고용증대 상시근로자수-2018'!Z14</f>
        <v>0</v>
      </c>
      <c r="J14" s="312">
        <f>'고용증대 상시근로자수-2018'!AA14</f>
        <v>0</v>
      </c>
      <c r="K14" s="313">
        <f>'고용증대 상시근로자수-2018'!AB14</f>
        <v>23</v>
      </c>
      <c r="L14" s="314">
        <f>'고용증대 상시근로자수-2018'!AD14</f>
        <v>0</v>
      </c>
      <c r="M14" s="312">
        <f>'고용증대 상시근로자수-2018'!AE14</f>
        <v>1</v>
      </c>
      <c r="N14" s="313">
        <f>'고용증대 상시근로자수-2018'!AF14</f>
        <v>23</v>
      </c>
      <c r="O14" s="314">
        <f>'고용증대 상시근로자수-2018'!AH14</f>
        <v>1</v>
      </c>
      <c r="P14" s="312">
        <f>'고용증대 상시근로자수-2018'!AI14</f>
        <v>1</v>
      </c>
      <c r="Q14" s="313">
        <f>'고용증대 상시근로자수-2018'!AJ14</f>
        <v>23</v>
      </c>
      <c r="R14" s="314">
        <f>'고용증대 상시근로자수-2018'!AL14</f>
        <v>1</v>
      </c>
      <c r="S14" s="312">
        <f>'고용증대 상시근로자수-2018'!AM14</f>
        <v>1</v>
      </c>
      <c r="T14" s="313">
        <f>'고용증대 상시근로자수-2018'!AN14</f>
        <v>24</v>
      </c>
      <c r="U14" s="314">
        <f>'고용증대 상시근로자수-2018'!AP14</f>
        <v>1</v>
      </c>
      <c r="V14" s="312">
        <f>'고용증대 상시근로자수-2018'!AQ14</f>
        <v>1</v>
      </c>
      <c r="W14" s="313">
        <f>'고용증대 상시근로자수-2018'!AR14</f>
        <v>24</v>
      </c>
      <c r="X14" s="314">
        <f>'고용증대 상시근로자수-2018'!AT14</f>
        <v>1</v>
      </c>
      <c r="Y14" s="312">
        <f>'고용증대 상시근로자수-2018'!AU14</f>
        <v>1</v>
      </c>
      <c r="Z14" s="313">
        <f>'고용증대 상시근로자수-2018'!AV14</f>
        <v>24</v>
      </c>
      <c r="AA14" s="314">
        <f>'고용증대 상시근로자수-2018'!AX14</f>
        <v>1</v>
      </c>
      <c r="AB14" s="312">
        <f>'고용증대 상시근로자수-2018'!AY14</f>
        <v>1</v>
      </c>
      <c r="AC14" s="313">
        <f>'고용증대 상시근로자수-2018'!AZ14</f>
        <v>24</v>
      </c>
      <c r="AD14" s="314">
        <f>'고용증대 상시근로자수-2018'!BB14</f>
        <v>1</v>
      </c>
      <c r="AE14" s="312">
        <f>'고용증대 상시근로자수-2018'!BC14</f>
        <v>1</v>
      </c>
      <c r="AF14" s="313">
        <f>'고용증대 상시근로자수-2018'!BD14</f>
        <v>24</v>
      </c>
      <c r="AG14" s="314">
        <f>'고용증대 상시근로자수-2018'!BF14</f>
        <v>1</v>
      </c>
      <c r="AH14" s="312">
        <f>'고용증대 상시근로자수-2018'!BG14</f>
        <v>1</v>
      </c>
      <c r="AI14" s="313">
        <f>'고용증대 상시근로자수-2018'!BH14</f>
        <v>24</v>
      </c>
      <c r="AJ14" s="314">
        <f>'고용증대 상시근로자수-2018'!BJ14</f>
        <v>1</v>
      </c>
      <c r="AK14" s="312">
        <f>'고용증대 상시근로자수-2018'!BK14</f>
        <v>1</v>
      </c>
      <c r="AL14" s="313">
        <f>'고용증대 상시근로자수-2018'!BL14</f>
        <v>24</v>
      </c>
      <c r="AM14" s="314">
        <f>'고용증대 상시근로자수-2018'!BN14</f>
        <v>1</v>
      </c>
      <c r="AN14" s="312">
        <f>'고용증대 상시근로자수-2018'!BO14</f>
        <v>1</v>
      </c>
      <c r="AO14" s="313">
        <f>'고용증대 상시근로자수-2018'!BP14</f>
        <v>24</v>
      </c>
      <c r="AP14" s="314">
        <f>'고용증대 상시근로자수-2018'!BR14</f>
        <v>1</v>
      </c>
      <c r="AQ14" s="335">
        <f t="shared" si="0"/>
        <v>10</v>
      </c>
      <c r="AR14" s="336">
        <f t="shared" si="1"/>
        <v>10</v>
      </c>
      <c r="AS14" s="342">
        <f>'고용증대 상시근로자수-2018'!CF14</f>
        <v>7455410</v>
      </c>
      <c r="AT14" s="343">
        <f>'고용증대 상시근로자수-2018'!CG14</f>
        <v>0</v>
      </c>
      <c r="AU14" s="340">
        <f t="shared" si="2"/>
        <v>7455410</v>
      </c>
      <c r="AV14" s="308" t="str">
        <f t="shared" si="3"/>
        <v>전지현</v>
      </c>
    </row>
    <row r="15" spans="1:48">
      <c r="A15" s="327">
        <f t="shared" si="4"/>
        <v>11</v>
      </c>
      <c r="B15" s="321" t="str">
        <f>'고용증대 상시근로자수-2018'!C15</f>
        <v>손예진</v>
      </c>
      <c r="C15" s="322">
        <f>'고용증대 상시근로자수-2018'!E15</f>
        <v>34242</v>
      </c>
      <c r="D15" s="333">
        <f>IF('고용증대 상시근로자수-2018'!I15="","",'고용증대 상시근로자수-2018'!I15)</f>
        <v>43248</v>
      </c>
      <c r="E15" s="333" t="str">
        <f>IF('고용증대 상시근로자수-2018'!J15="","",'고용증대 상시근로자수-2018'!J15)</f>
        <v/>
      </c>
      <c r="F15" s="323" t="str">
        <f>'고용증대 상시근로자수-2018'!H15</f>
        <v>여</v>
      </c>
      <c r="G15" s="324">
        <f>'고용증대 상시근로자수-2018'!W15</f>
        <v>0</v>
      </c>
      <c r="H15" s="313">
        <f>'고용증대 상시근로자수-2018'!X15</f>
        <v>24</v>
      </c>
      <c r="I15" s="314">
        <f>'고용증대 상시근로자수-2018'!Z15</f>
        <v>0</v>
      </c>
      <c r="J15" s="312">
        <f>'고용증대 상시근로자수-2018'!AA15</f>
        <v>0</v>
      </c>
      <c r="K15" s="313">
        <f>'고용증대 상시근로자수-2018'!AB15</f>
        <v>24</v>
      </c>
      <c r="L15" s="314">
        <f>'고용증대 상시근로자수-2018'!AD15</f>
        <v>0</v>
      </c>
      <c r="M15" s="312">
        <f>'고용증대 상시근로자수-2018'!AE15</f>
        <v>0</v>
      </c>
      <c r="N15" s="313">
        <f>'고용증대 상시근로자수-2018'!AF15</f>
        <v>24</v>
      </c>
      <c r="O15" s="314">
        <f>'고용증대 상시근로자수-2018'!AH15</f>
        <v>0</v>
      </c>
      <c r="P15" s="312">
        <f>'고용증대 상시근로자수-2018'!AI15</f>
        <v>0</v>
      </c>
      <c r="Q15" s="313">
        <f>'고용증대 상시근로자수-2018'!AJ15</f>
        <v>24</v>
      </c>
      <c r="R15" s="314">
        <f>'고용증대 상시근로자수-2018'!AL15</f>
        <v>0</v>
      </c>
      <c r="S15" s="312">
        <f>'고용증대 상시근로자수-2018'!AM15</f>
        <v>1</v>
      </c>
      <c r="T15" s="313">
        <f>'고용증대 상시근로자수-2018'!AN15</f>
        <v>24</v>
      </c>
      <c r="U15" s="314">
        <f>'고용증대 상시근로자수-2018'!AP15</f>
        <v>1</v>
      </c>
      <c r="V15" s="312">
        <f>'고용증대 상시근로자수-2018'!AQ15</f>
        <v>1</v>
      </c>
      <c r="W15" s="313">
        <f>'고용증대 상시근로자수-2018'!AR15</f>
        <v>24</v>
      </c>
      <c r="X15" s="314">
        <f>'고용증대 상시근로자수-2018'!AT15</f>
        <v>1</v>
      </c>
      <c r="Y15" s="312">
        <f>'고용증대 상시근로자수-2018'!AU15</f>
        <v>1</v>
      </c>
      <c r="Z15" s="313">
        <f>'고용증대 상시근로자수-2018'!AV15</f>
        <v>24</v>
      </c>
      <c r="AA15" s="314">
        <f>'고용증대 상시근로자수-2018'!AX15</f>
        <v>1</v>
      </c>
      <c r="AB15" s="312">
        <f>'고용증대 상시근로자수-2018'!AY15</f>
        <v>1</v>
      </c>
      <c r="AC15" s="313">
        <f>'고용증대 상시근로자수-2018'!AZ15</f>
        <v>24</v>
      </c>
      <c r="AD15" s="314">
        <f>'고용증대 상시근로자수-2018'!BB15</f>
        <v>1</v>
      </c>
      <c r="AE15" s="312">
        <f>'고용증대 상시근로자수-2018'!BC15</f>
        <v>1</v>
      </c>
      <c r="AF15" s="313">
        <f>'고용증대 상시근로자수-2018'!BD15</f>
        <v>25</v>
      </c>
      <c r="AG15" s="314">
        <f>'고용증대 상시근로자수-2018'!BF15</f>
        <v>1</v>
      </c>
      <c r="AH15" s="312">
        <f>'고용증대 상시근로자수-2018'!BG15</f>
        <v>1</v>
      </c>
      <c r="AI15" s="313">
        <f>'고용증대 상시근로자수-2018'!BH15</f>
        <v>25</v>
      </c>
      <c r="AJ15" s="314">
        <f>'고용증대 상시근로자수-2018'!BJ15</f>
        <v>1</v>
      </c>
      <c r="AK15" s="312">
        <f>'고용증대 상시근로자수-2018'!BK15</f>
        <v>1</v>
      </c>
      <c r="AL15" s="313">
        <f>'고용증대 상시근로자수-2018'!BL15</f>
        <v>25</v>
      </c>
      <c r="AM15" s="314">
        <f>'고용증대 상시근로자수-2018'!BN15</f>
        <v>1</v>
      </c>
      <c r="AN15" s="312">
        <f>'고용증대 상시근로자수-2018'!BO15</f>
        <v>1</v>
      </c>
      <c r="AO15" s="313">
        <f>'고용증대 상시근로자수-2018'!BP15</f>
        <v>25</v>
      </c>
      <c r="AP15" s="314">
        <f>'고용증대 상시근로자수-2018'!BR15</f>
        <v>1</v>
      </c>
      <c r="AQ15" s="335">
        <f t="shared" si="0"/>
        <v>8</v>
      </c>
      <c r="AR15" s="336">
        <f t="shared" si="1"/>
        <v>8</v>
      </c>
      <c r="AS15" s="342">
        <f>'고용증대 상시근로자수-2018'!CF15</f>
        <v>14474390</v>
      </c>
      <c r="AT15" s="343">
        <f>'고용증대 상시근로자수-2018'!CG15</f>
        <v>0</v>
      </c>
      <c r="AU15" s="340">
        <f t="shared" si="2"/>
        <v>14474390</v>
      </c>
      <c r="AV15" s="308" t="str">
        <f t="shared" si="3"/>
        <v>손예진</v>
      </c>
    </row>
    <row r="16" spans="1:48" hidden="1">
      <c r="A16" s="327">
        <f t="shared" si="4"/>
        <v>12</v>
      </c>
      <c r="B16" s="321">
        <f>'고용증대 상시근로자수-2018'!C16</f>
        <v>0</v>
      </c>
      <c r="C16" s="322" t="str">
        <f>'고용증대 상시근로자수-2018'!E16</f>
        <v/>
      </c>
      <c r="D16" s="333" t="str">
        <f>IF('고용증대 상시근로자수-2018'!I16="","",'고용증대 상시근로자수-2018'!I16)</f>
        <v/>
      </c>
      <c r="E16" s="333" t="str">
        <f>IF('고용증대 상시근로자수-2018'!J16="","",'고용증대 상시근로자수-2018'!J16)</f>
        <v/>
      </c>
      <c r="F16" s="323" t="str">
        <f>'고용증대 상시근로자수-2018'!H16</f>
        <v/>
      </c>
      <c r="G16" s="324">
        <f>'고용증대 상시근로자수-2018'!W16</f>
        <v>0</v>
      </c>
      <c r="H16" s="313">
        <f>'고용증대 상시근로자수-2018'!X16</f>
        <v>0</v>
      </c>
      <c r="I16" s="314">
        <f>'고용증대 상시근로자수-2018'!Z16</f>
        <v>0</v>
      </c>
      <c r="J16" s="312">
        <f>'고용증대 상시근로자수-2018'!AA16</f>
        <v>0</v>
      </c>
      <c r="K16" s="313">
        <f>'고용증대 상시근로자수-2018'!AB16</f>
        <v>0</v>
      </c>
      <c r="L16" s="314">
        <f>'고용증대 상시근로자수-2018'!AD16</f>
        <v>0</v>
      </c>
      <c r="M16" s="312">
        <f>'고용증대 상시근로자수-2018'!AE16</f>
        <v>0</v>
      </c>
      <c r="N16" s="313">
        <f>'고용증대 상시근로자수-2018'!AF16</f>
        <v>0</v>
      </c>
      <c r="O16" s="314">
        <f>'고용증대 상시근로자수-2018'!AH16</f>
        <v>0</v>
      </c>
      <c r="P16" s="312">
        <f>'고용증대 상시근로자수-2018'!AI16</f>
        <v>0</v>
      </c>
      <c r="Q16" s="313">
        <f>'고용증대 상시근로자수-2018'!AJ16</f>
        <v>0</v>
      </c>
      <c r="R16" s="314">
        <f>'고용증대 상시근로자수-2018'!AL16</f>
        <v>0</v>
      </c>
      <c r="S16" s="312">
        <f>'고용증대 상시근로자수-2018'!AM16</f>
        <v>0</v>
      </c>
      <c r="T16" s="313">
        <f>'고용증대 상시근로자수-2018'!AN16</f>
        <v>0</v>
      </c>
      <c r="U16" s="314">
        <f>'고용증대 상시근로자수-2018'!AP16</f>
        <v>0</v>
      </c>
      <c r="V16" s="312">
        <f>'고용증대 상시근로자수-2018'!AQ16</f>
        <v>0</v>
      </c>
      <c r="W16" s="313">
        <f>'고용증대 상시근로자수-2018'!AR16</f>
        <v>0</v>
      </c>
      <c r="X16" s="314">
        <f>'고용증대 상시근로자수-2018'!AT16</f>
        <v>0</v>
      </c>
      <c r="Y16" s="312">
        <f>'고용증대 상시근로자수-2018'!AU16</f>
        <v>0</v>
      </c>
      <c r="Z16" s="313">
        <f>'고용증대 상시근로자수-2018'!AV16</f>
        <v>0</v>
      </c>
      <c r="AA16" s="314">
        <f>'고용증대 상시근로자수-2018'!AX16</f>
        <v>0</v>
      </c>
      <c r="AB16" s="312">
        <f>'고용증대 상시근로자수-2018'!AY16</f>
        <v>0</v>
      </c>
      <c r="AC16" s="313">
        <f>'고용증대 상시근로자수-2018'!AZ16</f>
        <v>0</v>
      </c>
      <c r="AD16" s="314">
        <f>'고용증대 상시근로자수-2018'!BB16</f>
        <v>0</v>
      </c>
      <c r="AE16" s="312">
        <f>'고용증대 상시근로자수-2018'!BC16</f>
        <v>0</v>
      </c>
      <c r="AF16" s="313">
        <f>'고용증대 상시근로자수-2018'!BD16</f>
        <v>0</v>
      </c>
      <c r="AG16" s="314">
        <f>'고용증대 상시근로자수-2018'!BF16</f>
        <v>0</v>
      </c>
      <c r="AH16" s="312">
        <f>'고용증대 상시근로자수-2018'!BG16</f>
        <v>0</v>
      </c>
      <c r="AI16" s="313">
        <f>'고용증대 상시근로자수-2018'!BH16</f>
        <v>0</v>
      </c>
      <c r="AJ16" s="314">
        <f>'고용증대 상시근로자수-2018'!BJ16</f>
        <v>0</v>
      </c>
      <c r="AK16" s="312">
        <f>'고용증대 상시근로자수-2018'!BK16</f>
        <v>0</v>
      </c>
      <c r="AL16" s="313">
        <f>'고용증대 상시근로자수-2018'!BL16</f>
        <v>0</v>
      </c>
      <c r="AM16" s="314">
        <f>'고용증대 상시근로자수-2018'!BN16</f>
        <v>0</v>
      </c>
      <c r="AN16" s="312">
        <f>'고용증대 상시근로자수-2018'!BO16</f>
        <v>0</v>
      </c>
      <c r="AO16" s="313">
        <f>'고용증대 상시근로자수-2018'!BP16</f>
        <v>0</v>
      </c>
      <c r="AP16" s="314">
        <f>'고용증대 상시근로자수-2018'!BR16</f>
        <v>0</v>
      </c>
      <c r="AQ16" s="335">
        <f t="shared" si="0"/>
        <v>0</v>
      </c>
      <c r="AR16" s="336">
        <f t="shared" si="1"/>
        <v>0</v>
      </c>
      <c r="AS16" s="342">
        <f>'고용증대 상시근로자수-2018'!CF16</f>
        <v>0</v>
      </c>
      <c r="AT16" s="343">
        <f>'고용증대 상시근로자수-2018'!CG16</f>
        <v>0</v>
      </c>
      <c r="AU16" s="340">
        <f t="shared" si="2"/>
        <v>0</v>
      </c>
      <c r="AV16" s="308">
        <f t="shared" si="3"/>
        <v>0</v>
      </c>
    </row>
    <row r="17" spans="1:48" hidden="1">
      <c r="A17" s="327">
        <f t="shared" si="4"/>
        <v>13</v>
      </c>
      <c r="B17" s="321">
        <f>'고용증대 상시근로자수-2018'!C17</f>
        <v>0</v>
      </c>
      <c r="C17" s="322" t="str">
        <f>'고용증대 상시근로자수-2018'!E17</f>
        <v/>
      </c>
      <c r="D17" s="333" t="str">
        <f>IF('고용증대 상시근로자수-2018'!I17="","",'고용증대 상시근로자수-2018'!I17)</f>
        <v/>
      </c>
      <c r="E17" s="333" t="str">
        <f>IF('고용증대 상시근로자수-2018'!J17="","",'고용증대 상시근로자수-2018'!J17)</f>
        <v/>
      </c>
      <c r="F17" s="323" t="str">
        <f>'고용증대 상시근로자수-2018'!H17</f>
        <v/>
      </c>
      <c r="G17" s="324">
        <f>'고용증대 상시근로자수-2018'!W17</f>
        <v>0</v>
      </c>
      <c r="H17" s="313">
        <f>'고용증대 상시근로자수-2018'!X17</f>
        <v>0</v>
      </c>
      <c r="I17" s="314">
        <f>'고용증대 상시근로자수-2018'!Z17</f>
        <v>0</v>
      </c>
      <c r="J17" s="312">
        <f>'고용증대 상시근로자수-2018'!AA17</f>
        <v>0</v>
      </c>
      <c r="K17" s="313">
        <f>'고용증대 상시근로자수-2018'!AB17</f>
        <v>0</v>
      </c>
      <c r="L17" s="314">
        <f>'고용증대 상시근로자수-2018'!AD17</f>
        <v>0</v>
      </c>
      <c r="M17" s="312">
        <f>'고용증대 상시근로자수-2018'!AE17</f>
        <v>0</v>
      </c>
      <c r="N17" s="313">
        <f>'고용증대 상시근로자수-2018'!AF17</f>
        <v>0</v>
      </c>
      <c r="O17" s="314">
        <f>'고용증대 상시근로자수-2018'!AH17</f>
        <v>0</v>
      </c>
      <c r="P17" s="312">
        <f>'고용증대 상시근로자수-2018'!AI17</f>
        <v>0</v>
      </c>
      <c r="Q17" s="313">
        <f>'고용증대 상시근로자수-2018'!AJ17</f>
        <v>0</v>
      </c>
      <c r="R17" s="314">
        <f>'고용증대 상시근로자수-2018'!AL17</f>
        <v>0</v>
      </c>
      <c r="S17" s="312">
        <f>'고용증대 상시근로자수-2018'!AM17</f>
        <v>0</v>
      </c>
      <c r="T17" s="313">
        <f>'고용증대 상시근로자수-2018'!AN17</f>
        <v>0</v>
      </c>
      <c r="U17" s="314">
        <f>'고용증대 상시근로자수-2018'!AP17</f>
        <v>0</v>
      </c>
      <c r="V17" s="312">
        <f>'고용증대 상시근로자수-2018'!AQ17</f>
        <v>0</v>
      </c>
      <c r="W17" s="313">
        <f>'고용증대 상시근로자수-2018'!AR17</f>
        <v>0</v>
      </c>
      <c r="X17" s="314">
        <f>'고용증대 상시근로자수-2018'!AT17</f>
        <v>0</v>
      </c>
      <c r="Y17" s="312">
        <f>'고용증대 상시근로자수-2018'!AU17</f>
        <v>0</v>
      </c>
      <c r="Z17" s="313">
        <f>'고용증대 상시근로자수-2018'!AV17</f>
        <v>0</v>
      </c>
      <c r="AA17" s="314">
        <f>'고용증대 상시근로자수-2018'!AX17</f>
        <v>0</v>
      </c>
      <c r="AB17" s="312">
        <f>'고용증대 상시근로자수-2018'!AY17</f>
        <v>0</v>
      </c>
      <c r="AC17" s="313">
        <f>'고용증대 상시근로자수-2018'!AZ17</f>
        <v>0</v>
      </c>
      <c r="AD17" s="314">
        <f>'고용증대 상시근로자수-2018'!BB17</f>
        <v>0</v>
      </c>
      <c r="AE17" s="312">
        <f>'고용증대 상시근로자수-2018'!BC17</f>
        <v>0</v>
      </c>
      <c r="AF17" s="313">
        <f>'고용증대 상시근로자수-2018'!BD17</f>
        <v>0</v>
      </c>
      <c r="AG17" s="314">
        <f>'고용증대 상시근로자수-2018'!BF17</f>
        <v>0</v>
      </c>
      <c r="AH17" s="312">
        <f>'고용증대 상시근로자수-2018'!BG17</f>
        <v>0</v>
      </c>
      <c r="AI17" s="313">
        <f>'고용증대 상시근로자수-2018'!BH17</f>
        <v>0</v>
      </c>
      <c r="AJ17" s="314">
        <f>'고용증대 상시근로자수-2018'!BJ17</f>
        <v>0</v>
      </c>
      <c r="AK17" s="312">
        <f>'고용증대 상시근로자수-2018'!BK17</f>
        <v>0</v>
      </c>
      <c r="AL17" s="313">
        <f>'고용증대 상시근로자수-2018'!BL17</f>
        <v>0</v>
      </c>
      <c r="AM17" s="314">
        <f>'고용증대 상시근로자수-2018'!BN17</f>
        <v>0</v>
      </c>
      <c r="AN17" s="312">
        <f>'고용증대 상시근로자수-2018'!BO17</f>
        <v>0</v>
      </c>
      <c r="AO17" s="313">
        <f>'고용증대 상시근로자수-2018'!BP17</f>
        <v>0</v>
      </c>
      <c r="AP17" s="314">
        <f>'고용증대 상시근로자수-2018'!BR17</f>
        <v>0</v>
      </c>
      <c r="AQ17" s="335">
        <f t="shared" si="0"/>
        <v>0</v>
      </c>
      <c r="AR17" s="336">
        <f t="shared" si="1"/>
        <v>0</v>
      </c>
      <c r="AS17" s="342">
        <f>'고용증대 상시근로자수-2018'!CF17</f>
        <v>0</v>
      </c>
      <c r="AT17" s="343">
        <f>'고용증대 상시근로자수-2018'!CG17</f>
        <v>0</v>
      </c>
      <c r="AU17" s="340">
        <f t="shared" si="2"/>
        <v>0</v>
      </c>
      <c r="AV17" s="308">
        <f t="shared" si="3"/>
        <v>0</v>
      </c>
    </row>
    <row r="18" spans="1:48" hidden="1">
      <c r="A18" s="327">
        <f t="shared" si="4"/>
        <v>14</v>
      </c>
      <c r="B18" s="321">
        <f>'고용증대 상시근로자수-2018'!C18</f>
        <v>0</v>
      </c>
      <c r="C18" s="322" t="str">
        <f>'고용증대 상시근로자수-2018'!E18</f>
        <v/>
      </c>
      <c r="D18" s="333" t="str">
        <f>IF('고용증대 상시근로자수-2018'!I18="","",'고용증대 상시근로자수-2018'!I18)</f>
        <v/>
      </c>
      <c r="E18" s="333" t="str">
        <f>IF('고용증대 상시근로자수-2018'!J18="","",'고용증대 상시근로자수-2018'!J18)</f>
        <v/>
      </c>
      <c r="F18" s="323" t="str">
        <f>'고용증대 상시근로자수-2018'!H18</f>
        <v/>
      </c>
      <c r="G18" s="324">
        <f>'고용증대 상시근로자수-2018'!W18</f>
        <v>0</v>
      </c>
      <c r="H18" s="313">
        <f>'고용증대 상시근로자수-2018'!X18</f>
        <v>0</v>
      </c>
      <c r="I18" s="314">
        <f>'고용증대 상시근로자수-2018'!Z18</f>
        <v>0</v>
      </c>
      <c r="J18" s="312">
        <f>'고용증대 상시근로자수-2018'!AA18</f>
        <v>0</v>
      </c>
      <c r="K18" s="313">
        <f>'고용증대 상시근로자수-2018'!AB18</f>
        <v>0</v>
      </c>
      <c r="L18" s="314">
        <f>'고용증대 상시근로자수-2018'!AD18</f>
        <v>0</v>
      </c>
      <c r="M18" s="312">
        <f>'고용증대 상시근로자수-2018'!AE18</f>
        <v>0</v>
      </c>
      <c r="N18" s="313">
        <f>'고용증대 상시근로자수-2018'!AF18</f>
        <v>0</v>
      </c>
      <c r="O18" s="314">
        <f>'고용증대 상시근로자수-2018'!AH18</f>
        <v>0</v>
      </c>
      <c r="P18" s="312">
        <f>'고용증대 상시근로자수-2018'!AI18</f>
        <v>0</v>
      </c>
      <c r="Q18" s="313">
        <f>'고용증대 상시근로자수-2018'!AJ18</f>
        <v>0</v>
      </c>
      <c r="R18" s="314">
        <f>'고용증대 상시근로자수-2018'!AL18</f>
        <v>0</v>
      </c>
      <c r="S18" s="312">
        <f>'고용증대 상시근로자수-2018'!AM18</f>
        <v>0</v>
      </c>
      <c r="T18" s="313">
        <f>'고용증대 상시근로자수-2018'!AN18</f>
        <v>0</v>
      </c>
      <c r="U18" s="314">
        <f>'고용증대 상시근로자수-2018'!AP18</f>
        <v>0</v>
      </c>
      <c r="V18" s="312">
        <f>'고용증대 상시근로자수-2018'!AQ18</f>
        <v>0</v>
      </c>
      <c r="W18" s="313">
        <f>'고용증대 상시근로자수-2018'!AR18</f>
        <v>0</v>
      </c>
      <c r="X18" s="314">
        <f>'고용증대 상시근로자수-2018'!AT18</f>
        <v>0</v>
      </c>
      <c r="Y18" s="312">
        <f>'고용증대 상시근로자수-2018'!AU18</f>
        <v>0</v>
      </c>
      <c r="Z18" s="313">
        <f>'고용증대 상시근로자수-2018'!AV18</f>
        <v>0</v>
      </c>
      <c r="AA18" s="314">
        <f>'고용증대 상시근로자수-2018'!AX18</f>
        <v>0</v>
      </c>
      <c r="AB18" s="312">
        <f>'고용증대 상시근로자수-2018'!AY18</f>
        <v>0</v>
      </c>
      <c r="AC18" s="313">
        <f>'고용증대 상시근로자수-2018'!AZ18</f>
        <v>0</v>
      </c>
      <c r="AD18" s="314">
        <f>'고용증대 상시근로자수-2018'!BB18</f>
        <v>0</v>
      </c>
      <c r="AE18" s="312">
        <f>'고용증대 상시근로자수-2018'!BC18</f>
        <v>0</v>
      </c>
      <c r="AF18" s="313">
        <f>'고용증대 상시근로자수-2018'!BD18</f>
        <v>0</v>
      </c>
      <c r="AG18" s="314">
        <f>'고용증대 상시근로자수-2018'!BF18</f>
        <v>0</v>
      </c>
      <c r="AH18" s="312">
        <f>'고용증대 상시근로자수-2018'!BG18</f>
        <v>0</v>
      </c>
      <c r="AI18" s="313">
        <f>'고용증대 상시근로자수-2018'!BH18</f>
        <v>0</v>
      </c>
      <c r="AJ18" s="314">
        <f>'고용증대 상시근로자수-2018'!BJ18</f>
        <v>0</v>
      </c>
      <c r="AK18" s="312">
        <f>'고용증대 상시근로자수-2018'!BK18</f>
        <v>0</v>
      </c>
      <c r="AL18" s="313">
        <f>'고용증대 상시근로자수-2018'!BL18</f>
        <v>0</v>
      </c>
      <c r="AM18" s="314">
        <f>'고용증대 상시근로자수-2018'!BN18</f>
        <v>0</v>
      </c>
      <c r="AN18" s="312">
        <f>'고용증대 상시근로자수-2018'!BO18</f>
        <v>0</v>
      </c>
      <c r="AO18" s="313">
        <f>'고용증대 상시근로자수-2018'!BP18</f>
        <v>0</v>
      </c>
      <c r="AP18" s="314">
        <f>'고용증대 상시근로자수-2018'!BR18</f>
        <v>0</v>
      </c>
      <c r="AQ18" s="335">
        <f t="shared" si="0"/>
        <v>0</v>
      </c>
      <c r="AR18" s="336">
        <f t="shared" si="1"/>
        <v>0</v>
      </c>
      <c r="AS18" s="342">
        <f>'고용증대 상시근로자수-2018'!CF18</f>
        <v>0</v>
      </c>
      <c r="AT18" s="343">
        <f>'고용증대 상시근로자수-2018'!CG18</f>
        <v>0</v>
      </c>
      <c r="AU18" s="340">
        <f t="shared" si="2"/>
        <v>0</v>
      </c>
      <c r="AV18" s="308">
        <f t="shared" si="3"/>
        <v>0</v>
      </c>
    </row>
    <row r="19" spans="1:48" hidden="1">
      <c r="A19" s="327">
        <f t="shared" si="4"/>
        <v>15</v>
      </c>
      <c r="B19" s="321">
        <f>'고용증대 상시근로자수-2018'!C19</f>
        <v>0</v>
      </c>
      <c r="C19" s="322" t="str">
        <f>'고용증대 상시근로자수-2018'!E19</f>
        <v/>
      </c>
      <c r="D19" s="333" t="str">
        <f>IF('고용증대 상시근로자수-2018'!I19="","",'고용증대 상시근로자수-2018'!I19)</f>
        <v/>
      </c>
      <c r="E19" s="333" t="str">
        <f>IF('고용증대 상시근로자수-2018'!J19="","",'고용증대 상시근로자수-2018'!J19)</f>
        <v/>
      </c>
      <c r="F19" s="323" t="str">
        <f>'고용증대 상시근로자수-2018'!H19</f>
        <v/>
      </c>
      <c r="G19" s="324">
        <f>'고용증대 상시근로자수-2018'!W19</f>
        <v>0</v>
      </c>
      <c r="H19" s="313">
        <f>'고용증대 상시근로자수-2018'!X19</f>
        <v>0</v>
      </c>
      <c r="I19" s="314">
        <f>'고용증대 상시근로자수-2018'!Z19</f>
        <v>0</v>
      </c>
      <c r="J19" s="312">
        <f>'고용증대 상시근로자수-2018'!AA19</f>
        <v>0</v>
      </c>
      <c r="K19" s="313">
        <f>'고용증대 상시근로자수-2018'!AB19</f>
        <v>0</v>
      </c>
      <c r="L19" s="314">
        <f>'고용증대 상시근로자수-2018'!AD19</f>
        <v>0</v>
      </c>
      <c r="M19" s="312">
        <f>'고용증대 상시근로자수-2018'!AE19</f>
        <v>0</v>
      </c>
      <c r="N19" s="313">
        <f>'고용증대 상시근로자수-2018'!AF19</f>
        <v>0</v>
      </c>
      <c r="O19" s="314">
        <f>'고용증대 상시근로자수-2018'!AH19</f>
        <v>0</v>
      </c>
      <c r="P19" s="312">
        <f>'고용증대 상시근로자수-2018'!AI19</f>
        <v>0</v>
      </c>
      <c r="Q19" s="313">
        <f>'고용증대 상시근로자수-2018'!AJ19</f>
        <v>0</v>
      </c>
      <c r="R19" s="314">
        <f>'고용증대 상시근로자수-2018'!AL19</f>
        <v>0</v>
      </c>
      <c r="S19" s="312">
        <f>'고용증대 상시근로자수-2018'!AM19</f>
        <v>0</v>
      </c>
      <c r="T19" s="313">
        <f>'고용증대 상시근로자수-2018'!AN19</f>
        <v>0</v>
      </c>
      <c r="U19" s="314">
        <f>'고용증대 상시근로자수-2018'!AP19</f>
        <v>0</v>
      </c>
      <c r="V19" s="312">
        <f>'고용증대 상시근로자수-2018'!AQ19</f>
        <v>0</v>
      </c>
      <c r="W19" s="313">
        <f>'고용증대 상시근로자수-2018'!AR19</f>
        <v>0</v>
      </c>
      <c r="X19" s="314">
        <f>'고용증대 상시근로자수-2018'!AT19</f>
        <v>0</v>
      </c>
      <c r="Y19" s="312">
        <f>'고용증대 상시근로자수-2018'!AU19</f>
        <v>0</v>
      </c>
      <c r="Z19" s="313">
        <f>'고용증대 상시근로자수-2018'!AV19</f>
        <v>0</v>
      </c>
      <c r="AA19" s="314">
        <f>'고용증대 상시근로자수-2018'!AX19</f>
        <v>0</v>
      </c>
      <c r="AB19" s="312">
        <f>'고용증대 상시근로자수-2018'!AY19</f>
        <v>0</v>
      </c>
      <c r="AC19" s="313">
        <f>'고용증대 상시근로자수-2018'!AZ19</f>
        <v>0</v>
      </c>
      <c r="AD19" s="314">
        <f>'고용증대 상시근로자수-2018'!BB19</f>
        <v>0</v>
      </c>
      <c r="AE19" s="312">
        <f>'고용증대 상시근로자수-2018'!BC19</f>
        <v>0</v>
      </c>
      <c r="AF19" s="313">
        <f>'고용증대 상시근로자수-2018'!BD19</f>
        <v>0</v>
      </c>
      <c r="AG19" s="314">
        <f>'고용증대 상시근로자수-2018'!BF19</f>
        <v>0</v>
      </c>
      <c r="AH19" s="312">
        <f>'고용증대 상시근로자수-2018'!BG19</f>
        <v>0</v>
      </c>
      <c r="AI19" s="313">
        <f>'고용증대 상시근로자수-2018'!BH19</f>
        <v>0</v>
      </c>
      <c r="AJ19" s="314">
        <f>'고용증대 상시근로자수-2018'!BJ19</f>
        <v>0</v>
      </c>
      <c r="AK19" s="312">
        <f>'고용증대 상시근로자수-2018'!BK19</f>
        <v>0</v>
      </c>
      <c r="AL19" s="313">
        <f>'고용증대 상시근로자수-2018'!BL19</f>
        <v>0</v>
      </c>
      <c r="AM19" s="314">
        <f>'고용증대 상시근로자수-2018'!BN19</f>
        <v>0</v>
      </c>
      <c r="AN19" s="312">
        <f>'고용증대 상시근로자수-2018'!BO19</f>
        <v>0</v>
      </c>
      <c r="AO19" s="313">
        <f>'고용증대 상시근로자수-2018'!BP19</f>
        <v>0</v>
      </c>
      <c r="AP19" s="314">
        <f>'고용증대 상시근로자수-2018'!BR19</f>
        <v>0</v>
      </c>
      <c r="AQ19" s="335">
        <f t="shared" si="0"/>
        <v>0</v>
      </c>
      <c r="AR19" s="336">
        <f t="shared" si="1"/>
        <v>0</v>
      </c>
      <c r="AS19" s="342">
        <f>'고용증대 상시근로자수-2018'!CF19</f>
        <v>0</v>
      </c>
      <c r="AT19" s="343">
        <f>'고용증대 상시근로자수-2018'!CG19</f>
        <v>0</v>
      </c>
      <c r="AU19" s="340">
        <f t="shared" si="2"/>
        <v>0</v>
      </c>
      <c r="AV19" s="308">
        <f t="shared" si="3"/>
        <v>0</v>
      </c>
    </row>
    <row r="20" spans="1:48" hidden="1">
      <c r="A20" s="327">
        <f t="shared" si="4"/>
        <v>16</v>
      </c>
      <c r="B20" s="321">
        <f>'고용증대 상시근로자수-2018'!C20</f>
        <v>0</v>
      </c>
      <c r="C20" s="322" t="str">
        <f>'고용증대 상시근로자수-2018'!E20</f>
        <v/>
      </c>
      <c r="D20" s="333" t="str">
        <f>IF('고용증대 상시근로자수-2018'!I20="","",'고용증대 상시근로자수-2018'!I20)</f>
        <v/>
      </c>
      <c r="E20" s="333" t="str">
        <f>IF('고용증대 상시근로자수-2018'!J20="","",'고용증대 상시근로자수-2018'!J20)</f>
        <v/>
      </c>
      <c r="F20" s="323" t="str">
        <f>'고용증대 상시근로자수-2018'!H20</f>
        <v/>
      </c>
      <c r="G20" s="324">
        <f>'고용증대 상시근로자수-2018'!W20</f>
        <v>0</v>
      </c>
      <c r="H20" s="313">
        <f>'고용증대 상시근로자수-2018'!X20</f>
        <v>0</v>
      </c>
      <c r="I20" s="314">
        <f>'고용증대 상시근로자수-2018'!Z20</f>
        <v>0</v>
      </c>
      <c r="J20" s="312">
        <f>'고용증대 상시근로자수-2018'!AA20</f>
        <v>0</v>
      </c>
      <c r="K20" s="313">
        <f>'고용증대 상시근로자수-2018'!AB20</f>
        <v>0</v>
      </c>
      <c r="L20" s="314">
        <f>'고용증대 상시근로자수-2018'!AD20</f>
        <v>0</v>
      </c>
      <c r="M20" s="312">
        <f>'고용증대 상시근로자수-2018'!AE20</f>
        <v>0</v>
      </c>
      <c r="N20" s="313">
        <f>'고용증대 상시근로자수-2018'!AF20</f>
        <v>0</v>
      </c>
      <c r="O20" s="314">
        <f>'고용증대 상시근로자수-2018'!AH20</f>
        <v>0</v>
      </c>
      <c r="P20" s="312">
        <f>'고용증대 상시근로자수-2018'!AI20</f>
        <v>0</v>
      </c>
      <c r="Q20" s="313">
        <f>'고용증대 상시근로자수-2018'!AJ20</f>
        <v>0</v>
      </c>
      <c r="R20" s="314">
        <f>'고용증대 상시근로자수-2018'!AL20</f>
        <v>0</v>
      </c>
      <c r="S20" s="312">
        <f>'고용증대 상시근로자수-2018'!AM20</f>
        <v>0</v>
      </c>
      <c r="T20" s="313">
        <f>'고용증대 상시근로자수-2018'!AN20</f>
        <v>0</v>
      </c>
      <c r="U20" s="314">
        <f>'고용증대 상시근로자수-2018'!AP20</f>
        <v>0</v>
      </c>
      <c r="V20" s="312">
        <f>'고용증대 상시근로자수-2018'!AQ20</f>
        <v>0</v>
      </c>
      <c r="W20" s="313">
        <f>'고용증대 상시근로자수-2018'!AR20</f>
        <v>0</v>
      </c>
      <c r="X20" s="314">
        <f>'고용증대 상시근로자수-2018'!AT20</f>
        <v>0</v>
      </c>
      <c r="Y20" s="312">
        <f>'고용증대 상시근로자수-2018'!AU20</f>
        <v>0</v>
      </c>
      <c r="Z20" s="313">
        <f>'고용증대 상시근로자수-2018'!AV20</f>
        <v>0</v>
      </c>
      <c r="AA20" s="314">
        <f>'고용증대 상시근로자수-2018'!AX20</f>
        <v>0</v>
      </c>
      <c r="AB20" s="312">
        <f>'고용증대 상시근로자수-2018'!AY20</f>
        <v>0</v>
      </c>
      <c r="AC20" s="313">
        <f>'고용증대 상시근로자수-2018'!AZ20</f>
        <v>0</v>
      </c>
      <c r="AD20" s="314">
        <f>'고용증대 상시근로자수-2018'!BB20</f>
        <v>0</v>
      </c>
      <c r="AE20" s="312">
        <f>'고용증대 상시근로자수-2018'!BC20</f>
        <v>0</v>
      </c>
      <c r="AF20" s="313">
        <f>'고용증대 상시근로자수-2018'!BD20</f>
        <v>0</v>
      </c>
      <c r="AG20" s="314">
        <f>'고용증대 상시근로자수-2018'!BF20</f>
        <v>0</v>
      </c>
      <c r="AH20" s="312">
        <f>'고용증대 상시근로자수-2018'!BG20</f>
        <v>0</v>
      </c>
      <c r="AI20" s="313">
        <f>'고용증대 상시근로자수-2018'!BH20</f>
        <v>0</v>
      </c>
      <c r="AJ20" s="314">
        <f>'고용증대 상시근로자수-2018'!BJ20</f>
        <v>0</v>
      </c>
      <c r="AK20" s="312">
        <f>'고용증대 상시근로자수-2018'!BK20</f>
        <v>0</v>
      </c>
      <c r="AL20" s="313">
        <f>'고용증대 상시근로자수-2018'!BL20</f>
        <v>0</v>
      </c>
      <c r="AM20" s="314">
        <f>'고용증대 상시근로자수-2018'!BN20</f>
        <v>0</v>
      </c>
      <c r="AN20" s="312">
        <f>'고용증대 상시근로자수-2018'!BO20</f>
        <v>0</v>
      </c>
      <c r="AO20" s="313">
        <f>'고용증대 상시근로자수-2018'!BP20</f>
        <v>0</v>
      </c>
      <c r="AP20" s="314">
        <f>'고용증대 상시근로자수-2018'!BR20</f>
        <v>0</v>
      </c>
      <c r="AQ20" s="335">
        <f t="shared" si="0"/>
        <v>0</v>
      </c>
      <c r="AR20" s="336">
        <f t="shared" si="1"/>
        <v>0</v>
      </c>
      <c r="AS20" s="342">
        <f>'고용증대 상시근로자수-2018'!CF20</f>
        <v>0</v>
      </c>
      <c r="AT20" s="343">
        <f>'고용증대 상시근로자수-2018'!CG20</f>
        <v>0</v>
      </c>
      <c r="AU20" s="340">
        <f t="shared" si="2"/>
        <v>0</v>
      </c>
      <c r="AV20" s="308">
        <f t="shared" si="3"/>
        <v>0</v>
      </c>
    </row>
    <row r="21" spans="1:48" hidden="1">
      <c r="A21" s="327">
        <f t="shared" si="4"/>
        <v>17</v>
      </c>
      <c r="B21" s="321">
        <f>'고용증대 상시근로자수-2018'!C21</f>
        <v>0</v>
      </c>
      <c r="C21" s="322" t="str">
        <f>'고용증대 상시근로자수-2018'!E21</f>
        <v/>
      </c>
      <c r="D21" s="333" t="str">
        <f>IF('고용증대 상시근로자수-2018'!I21="","",'고용증대 상시근로자수-2018'!I21)</f>
        <v/>
      </c>
      <c r="E21" s="333" t="str">
        <f>IF('고용증대 상시근로자수-2018'!J21="","",'고용증대 상시근로자수-2018'!J21)</f>
        <v/>
      </c>
      <c r="F21" s="323" t="str">
        <f>'고용증대 상시근로자수-2018'!H21</f>
        <v/>
      </c>
      <c r="G21" s="324">
        <f>'고용증대 상시근로자수-2018'!W21</f>
        <v>0</v>
      </c>
      <c r="H21" s="313">
        <f>'고용증대 상시근로자수-2018'!X21</f>
        <v>0</v>
      </c>
      <c r="I21" s="314">
        <f>'고용증대 상시근로자수-2018'!Z21</f>
        <v>0</v>
      </c>
      <c r="J21" s="312">
        <f>'고용증대 상시근로자수-2018'!AA21</f>
        <v>0</v>
      </c>
      <c r="K21" s="313">
        <f>'고용증대 상시근로자수-2018'!AB21</f>
        <v>0</v>
      </c>
      <c r="L21" s="314">
        <f>'고용증대 상시근로자수-2018'!AD21</f>
        <v>0</v>
      </c>
      <c r="M21" s="312">
        <f>'고용증대 상시근로자수-2018'!AE21</f>
        <v>0</v>
      </c>
      <c r="N21" s="313">
        <f>'고용증대 상시근로자수-2018'!AF21</f>
        <v>0</v>
      </c>
      <c r="O21" s="314">
        <f>'고용증대 상시근로자수-2018'!AH21</f>
        <v>0</v>
      </c>
      <c r="P21" s="312">
        <f>'고용증대 상시근로자수-2018'!AI21</f>
        <v>0</v>
      </c>
      <c r="Q21" s="313">
        <f>'고용증대 상시근로자수-2018'!AJ21</f>
        <v>0</v>
      </c>
      <c r="R21" s="314">
        <f>'고용증대 상시근로자수-2018'!AL21</f>
        <v>0</v>
      </c>
      <c r="S21" s="312">
        <f>'고용증대 상시근로자수-2018'!AM21</f>
        <v>0</v>
      </c>
      <c r="T21" s="313">
        <f>'고용증대 상시근로자수-2018'!AN21</f>
        <v>0</v>
      </c>
      <c r="U21" s="314">
        <f>'고용증대 상시근로자수-2018'!AP21</f>
        <v>0</v>
      </c>
      <c r="V21" s="312">
        <f>'고용증대 상시근로자수-2018'!AQ21</f>
        <v>0</v>
      </c>
      <c r="W21" s="313">
        <f>'고용증대 상시근로자수-2018'!AR21</f>
        <v>0</v>
      </c>
      <c r="X21" s="314">
        <f>'고용증대 상시근로자수-2018'!AT21</f>
        <v>0</v>
      </c>
      <c r="Y21" s="312">
        <f>'고용증대 상시근로자수-2018'!AU21</f>
        <v>0</v>
      </c>
      <c r="Z21" s="313">
        <f>'고용증대 상시근로자수-2018'!AV21</f>
        <v>0</v>
      </c>
      <c r="AA21" s="314">
        <f>'고용증대 상시근로자수-2018'!AX21</f>
        <v>0</v>
      </c>
      <c r="AB21" s="312">
        <f>'고용증대 상시근로자수-2018'!AY21</f>
        <v>0</v>
      </c>
      <c r="AC21" s="313">
        <f>'고용증대 상시근로자수-2018'!AZ21</f>
        <v>0</v>
      </c>
      <c r="AD21" s="314">
        <f>'고용증대 상시근로자수-2018'!BB21</f>
        <v>0</v>
      </c>
      <c r="AE21" s="312">
        <f>'고용증대 상시근로자수-2018'!BC21</f>
        <v>0</v>
      </c>
      <c r="AF21" s="313">
        <f>'고용증대 상시근로자수-2018'!BD21</f>
        <v>0</v>
      </c>
      <c r="AG21" s="314">
        <f>'고용증대 상시근로자수-2018'!BF21</f>
        <v>0</v>
      </c>
      <c r="AH21" s="312">
        <f>'고용증대 상시근로자수-2018'!BG21</f>
        <v>0</v>
      </c>
      <c r="AI21" s="313">
        <f>'고용증대 상시근로자수-2018'!BH21</f>
        <v>0</v>
      </c>
      <c r="AJ21" s="314">
        <f>'고용증대 상시근로자수-2018'!BJ21</f>
        <v>0</v>
      </c>
      <c r="AK21" s="312">
        <f>'고용증대 상시근로자수-2018'!BK21</f>
        <v>0</v>
      </c>
      <c r="AL21" s="313">
        <f>'고용증대 상시근로자수-2018'!BL21</f>
        <v>0</v>
      </c>
      <c r="AM21" s="314">
        <f>'고용증대 상시근로자수-2018'!BN21</f>
        <v>0</v>
      </c>
      <c r="AN21" s="312">
        <f>'고용증대 상시근로자수-2018'!BO21</f>
        <v>0</v>
      </c>
      <c r="AO21" s="313">
        <f>'고용증대 상시근로자수-2018'!BP21</f>
        <v>0</v>
      </c>
      <c r="AP21" s="314">
        <f>'고용증대 상시근로자수-2018'!BR21</f>
        <v>0</v>
      </c>
      <c r="AQ21" s="335">
        <f t="shared" si="0"/>
        <v>0</v>
      </c>
      <c r="AR21" s="336">
        <f t="shared" si="1"/>
        <v>0</v>
      </c>
      <c r="AS21" s="342">
        <f>'고용증대 상시근로자수-2018'!CF21</f>
        <v>0</v>
      </c>
      <c r="AT21" s="343">
        <f>'고용증대 상시근로자수-2018'!CG21</f>
        <v>0</v>
      </c>
      <c r="AU21" s="340">
        <f t="shared" si="2"/>
        <v>0</v>
      </c>
      <c r="AV21" s="308">
        <f t="shared" si="3"/>
        <v>0</v>
      </c>
    </row>
    <row r="22" spans="1:48" hidden="1">
      <c r="A22" s="327">
        <f t="shared" si="4"/>
        <v>18</v>
      </c>
      <c r="B22" s="321">
        <f>'고용증대 상시근로자수-2018'!C22</f>
        <v>0</v>
      </c>
      <c r="C22" s="322" t="str">
        <f>'고용증대 상시근로자수-2018'!E22</f>
        <v/>
      </c>
      <c r="D22" s="333" t="str">
        <f>IF('고용증대 상시근로자수-2018'!I22="","",'고용증대 상시근로자수-2018'!I22)</f>
        <v/>
      </c>
      <c r="E22" s="333" t="str">
        <f>IF('고용증대 상시근로자수-2018'!J22="","",'고용증대 상시근로자수-2018'!J22)</f>
        <v/>
      </c>
      <c r="F22" s="323" t="str">
        <f>'고용증대 상시근로자수-2018'!H22</f>
        <v/>
      </c>
      <c r="G22" s="324">
        <f>'고용증대 상시근로자수-2018'!W22</f>
        <v>0</v>
      </c>
      <c r="H22" s="313">
        <f>'고용증대 상시근로자수-2018'!X22</f>
        <v>0</v>
      </c>
      <c r="I22" s="314">
        <f>'고용증대 상시근로자수-2018'!Z22</f>
        <v>0</v>
      </c>
      <c r="J22" s="312">
        <f>'고용증대 상시근로자수-2018'!AA22</f>
        <v>0</v>
      </c>
      <c r="K22" s="313">
        <f>'고용증대 상시근로자수-2018'!AB22</f>
        <v>0</v>
      </c>
      <c r="L22" s="314">
        <f>'고용증대 상시근로자수-2018'!AD22</f>
        <v>0</v>
      </c>
      <c r="M22" s="312">
        <f>'고용증대 상시근로자수-2018'!AE22</f>
        <v>0</v>
      </c>
      <c r="N22" s="313">
        <f>'고용증대 상시근로자수-2018'!AF22</f>
        <v>0</v>
      </c>
      <c r="O22" s="314">
        <f>'고용증대 상시근로자수-2018'!AH22</f>
        <v>0</v>
      </c>
      <c r="P22" s="312">
        <f>'고용증대 상시근로자수-2018'!AI22</f>
        <v>0</v>
      </c>
      <c r="Q22" s="313">
        <f>'고용증대 상시근로자수-2018'!AJ22</f>
        <v>0</v>
      </c>
      <c r="R22" s="314">
        <f>'고용증대 상시근로자수-2018'!AL22</f>
        <v>0</v>
      </c>
      <c r="S22" s="312">
        <f>'고용증대 상시근로자수-2018'!AM22</f>
        <v>0</v>
      </c>
      <c r="T22" s="313">
        <f>'고용증대 상시근로자수-2018'!AN22</f>
        <v>0</v>
      </c>
      <c r="U22" s="314">
        <f>'고용증대 상시근로자수-2018'!AP22</f>
        <v>0</v>
      </c>
      <c r="V22" s="312">
        <f>'고용증대 상시근로자수-2018'!AQ22</f>
        <v>0</v>
      </c>
      <c r="W22" s="313">
        <f>'고용증대 상시근로자수-2018'!AR22</f>
        <v>0</v>
      </c>
      <c r="X22" s="314">
        <f>'고용증대 상시근로자수-2018'!AT22</f>
        <v>0</v>
      </c>
      <c r="Y22" s="312">
        <f>'고용증대 상시근로자수-2018'!AU22</f>
        <v>0</v>
      </c>
      <c r="Z22" s="313">
        <f>'고용증대 상시근로자수-2018'!AV22</f>
        <v>0</v>
      </c>
      <c r="AA22" s="314">
        <f>'고용증대 상시근로자수-2018'!AX22</f>
        <v>0</v>
      </c>
      <c r="AB22" s="312">
        <f>'고용증대 상시근로자수-2018'!AY22</f>
        <v>0</v>
      </c>
      <c r="AC22" s="313">
        <f>'고용증대 상시근로자수-2018'!AZ22</f>
        <v>0</v>
      </c>
      <c r="AD22" s="314">
        <f>'고용증대 상시근로자수-2018'!BB22</f>
        <v>0</v>
      </c>
      <c r="AE22" s="312">
        <f>'고용증대 상시근로자수-2018'!BC22</f>
        <v>0</v>
      </c>
      <c r="AF22" s="313">
        <f>'고용증대 상시근로자수-2018'!BD22</f>
        <v>0</v>
      </c>
      <c r="AG22" s="314">
        <f>'고용증대 상시근로자수-2018'!BF22</f>
        <v>0</v>
      </c>
      <c r="AH22" s="312">
        <f>'고용증대 상시근로자수-2018'!BG22</f>
        <v>0</v>
      </c>
      <c r="AI22" s="313">
        <f>'고용증대 상시근로자수-2018'!BH22</f>
        <v>0</v>
      </c>
      <c r="AJ22" s="314">
        <f>'고용증대 상시근로자수-2018'!BJ22</f>
        <v>0</v>
      </c>
      <c r="AK22" s="312">
        <f>'고용증대 상시근로자수-2018'!BK22</f>
        <v>0</v>
      </c>
      <c r="AL22" s="313">
        <f>'고용증대 상시근로자수-2018'!BL22</f>
        <v>0</v>
      </c>
      <c r="AM22" s="314">
        <f>'고용증대 상시근로자수-2018'!BN22</f>
        <v>0</v>
      </c>
      <c r="AN22" s="312">
        <f>'고용증대 상시근로자수-2018'!BO22</f>
        <v>0</v>
      </c>
      <c r="AO22" s="313">
        <f>'고용증대 상시근로자수-2018'!BP22</f>
        <v>0</v>
      </c>
      <c r="AP22" s="314">
        <f>'고용증대 상시근로자수-2018'!BR22</f>
        <v>0</v>
      </c>
      <c r="AQ22" s="335">
        <f t="shared" si="0"/>
        <v>0</v>
      </c>
      <c r="AR22" s="336">
        <f t="shared" si="1"/>
        <v>0</v>
      </c>
      <c r="AS22" s="342">
        <f>'고용증대 상시근로자수-2018'!CF22</f>
        <v>0</v>
      </c>
      <c r="AT22" s="343">
        <f>'고용증대 상시근로자수-2018'!CG22</f>
        <v>0</v>
      </c>
      <c r="AU22" s="340">
        <f t="shared" si="2"/>
        <v>0</v>
      </c>
      <c r="AV22" s="308">
        <f t="shared" si="3"/>
        <v>0</v>
      </c>
    </row>
    <row r="23" spans="1:48" hidden="1">
      <c r="A23" s="327">
        <f t="shared" si="4"/>
        <v>19</v>
      </c>
      <c r="B23" s="321">
        <f>'고용증대 상시근로자수-2018'!C23</f>
        <v>0</v>
      </c>
      <c r="C23" s="322" t="str">
        <f>'고용증대 상시근로자수-2018'!E23</f>
        <v/>
      </c>
      <c r="D23" s="333" t="str">
        <f>IF('고용증대 상시근로자수-2018'!I23="","",'고용증대 상시근로자수-2018'!I23)</f>
        <v/>
      </c>
      <c r="E23" s="333" t="str">
        <f>IF('고용증대 상시근로자수-2018'!J23="","",'고용증대 상시근로자수-2018'!J23)</f>
        <v/>
      </c>
      <c r="F23" s="323" t="str">
        <f>'고용증대 상시근로자수-2018'!H23</f>
        <v/>
      </c>
      <c r="G23" s="324">
        <f>'고용증대 상시근로자수-2018'!W23</f>
        <v>0</v>
      </c>
      <c r="H23" s="313">
        <f>'고용증대 상시근로자수-2018'!X23</f>
        <v>0</v>
      </c>
      <c r="I23" s="314">
        <f>'고용증대 상시근로자수-2018'!Z23</f>
        <v>0</v>
      </c>
      <c r="J23" s="312">
        <f>'고용증대 상시근로자수-2018'!AA23</f>
        <v>0</v>
      </c>
      <c r="K23" s="313">
        <f>'고용증대 상시근로자수-2018'!AB23</f>
        <v>0</v>
      </c>
      <c r="L23" s="314">
        <f>'고용증대 상시근로자수-2018'!AD23</f>
        <v>0</v>
      </c>
      <c r="M23" s="312">
        <f>'고용증대 상시근로자수-2018'!AE23</f>
        <v>0</v>
      </c>
      <c r="N23" s="313">
        <f>'고용증대 상시근로자수-2018'!AF23</f>
        <v>0</v>
      </c>
      <c r="O23" s="314">
        <f>'고용증대 상시근로자수-2018'!AH23</f>
        <v>0</v>
      </c>
      <c r="P23" s="312">
        <f>'고용증대 상시근로자수-2018'!AI23</f>
        <v>0</v>
      </c>
      <c r="Q23" s="313">
        <f>'고용증대 상시근로자수-2018'!AJ23</f>
        <v>0</v>
      </c>
      <c r="R23" s="314">
        <f>'고용증대 상시근로자수-2018'!AL23</f>
        <v>0</v>
      </c>
      <c r="S23" s="312">
        <f>'고용증대 상시근로자수-2018'!AM23</f>
        <v>0</v>
      </c>
      <c r="T23" s="313">
        <f>'고용증대 상시근로자수-2018'!AN23</f>
        <v>0</v>
      </c>
      <c r="U23" s="314">
        <f>'고용증대 상시근로자수-2018'!AP23</f>
        <v>0</v>
      </c>
      <c r="V23" s="312">
        <f>'고용증대 상시근로자수-2018'!AQ23</f>
        <v>0</v>
      </c>
      <c r="W23" s="313">
        <f>'고용증대 상시근로자수-2018'!AR23</f>
        <v>0</v>
      </c>
      <c r="X23" s="314">
        <f>'고용증대 상시근로자수-2018'!AT23</f>
        <v>0</v>
      </c>
      <c r="Y23" s="312">
        <f>'고용증대 상시근로자수-2018'!AU23</f>
        <v>0</v>
      </c>
      <c r="Z23" s="313">
        <f>'고용증대 상시근로자수-2018'!AV23</f>
        <v>0</v>
      </c>
      <c r="AA23" s="314">
        <f>'고용증대 상시근로자수-2018'!AX23</f>
        <v>0</v>
      </c>
      <c r="AB23" s="312">
        <f>'고용증대 상시근로자수-2018'!AY23</f>
        <v>0</v>
      </c>
      <c r="AC23" s="313">
        <f>'고용증대 상시근로자수-2018'!AZ23</f>
        <v>0</v>
      </c>
      <c r="AD23" s="314">
        <f>'고용증대 상시근로자수-2018'!BB23</f>
        <v>0</v>
      </c>
      <c r="AE23" s="312">
        <f>'고용증대 상시근로자수-2018'!BC23</f>
        <v>0</v>
      </c>
      <c r="AF23" s="313">
        <f>'고용증대 상시근로자수-2018'!BD23</f>
        <v>0</v>
      </c>
      <c r="AG23" s="314">
        <f>'고용증대 상시근로자수-2018'!BF23</f>
        <v>0</v>
      </c>
      <c r="AH23" s="312">
        <f>'고용증대 상시근로자수-2018'!BG23</f>
        <v>0</v>
      </c>
      <c r="AI23" s="313">
        <f>'고용증대 상시근로자수-2018'!BH23</f>
        <v>0</v>
      </c>
      <c r="AJ23" s="314">
        <f>'고용증대 상시근로자수-2018'!BJ23</f>
        <v>0</v>
      </c>
      <c r="AK23" s="312">
        <f>'고용증대 상시근로자수-2018'!BK23</f>
        <v>0</v>
      </c>
      <c r="AL23" s="313">
        <f>'고용증대 상시근로자수-2018'!BL23</f>
        <v>0</v>
      </c>
      <c r="AM23" s="314">
        <f>'고용증대 상시근로자수-2018'!BN23</f>
        <v>0</v>
      </c>
      <c r="AN23" s="312">
        <f>'고용증대 상시근로자수-2018'!BO23</f>
        <v>0</v>
      </c>
      <c r="AO23" s="313">
        <f>'고용증대 상시근로자수-2018'!BP23</f>
        <v>0</v>
      </c>
      <c r="AP23" s="314">
        <f>'고용증대 상시근로자수-2018'!BR23</f>
        <v>0</v>
      </c>
      <c r="AQ23" s="335">
        <f t="shared" si="0"/>
        <v>0</v>
      </c>
      <c r="AR23" s="336">
        <f t="shared" si="1"/>
        <v>0</v>
      </c>
      <c r="AS23" s="342">
        <f>'고용증대 상시근로자수-2018'!CF23</f>
        <v>0</v>
      </c>
      <c r="AT23" s="343">
        <f>'고용증대 상시근로자수-2018'!CG23</f>
        <v>0</v>
      </c>
      <c r="AU23" s="340">
        <f t="shared" si="2"/>
        <v>0</v>
      </c>
      <c r="AV23" s="308">
        <f t="shared" si="3"/>
        <v>0</v>
      </c>
    </row>
    <row r="24" spans="1:48" hidden="1">
      <c r="A24" s="327">
        <f t="shared" si="4"/>
        <v>20</v>
      </c>
      <c r="B24" s="321">
        <f>'고용증대 상시근로자수-2018'!C24</f>
        <v>0</v>
      </c>
      <c r="C24" s="322" t="str">
        <f>'고용증대 상시근로자수-2018'!E24</f>
        <v/>
      </c>
      <c r="D24" s="333" t="str">
        <f>IF('고용증대 상시근로자수-2018'!I24="","",'고용증대 상시근로자수-2018'!I24)</f>
        <v/>
      </c>
      <c r="E24" s="333" t="str">
        <f>IF('고용증대 상시근로자수-2018'!J24="","",'고용증대 상시근로자수-2018'!J24)</f>
        <v/>
      </c>
      <c r="F24" s="323" t="str">
        <f>'고용증대 상시근로자수-2018'!H24</f>
        <v/>
      </c>
      <c r="G24" s="324">
        <f>'고용증대 상시근로자수-2018'!W24</f>
        <v>0</v>
      </c>
      <c r="H24" s="313">
        <f>'고용증대 상시근로자수-2018'!X24</f>
        <v>0</v>
      </c>
      <c r="I24" s="314">
        <f>'고용증대 상시근로자수-2018'!Z24</f>
        <v>0</v>
      </c>
      <c r="J24" s="312">
        <f>'고용증대 상시근로자수-2018'!AA24</f>
        <v>0</v>
      </c>
      <c r="K24" s="313">
        <f>'고용증대 상시근로자수-2018'!AB24</f>
        <v>0</v>
      </c>
      <c r="L24" s="314">
        <f>'고용증대 상시근로자수-2018'!AD24</f>
        <v>0</v>
      </c>
      <c r="M24" s="312">
        <f>'고용증대 상시근로자수-2018'!AE24</f>
        <v>0</v>
      </c>
      <c r="N24" s="313">
        <f>'고용증대 상시근로자수-2018'!AF24</f>
        <v>0</v>
      </c>
      <c r="O24" s="314">
        <f>'고용증대 상시근로자수-2018'!AH24</f>
        <v>0</v>
      </c>
      <c r="P24" s="312">
        <f>'고용증대 상시근로자수-2018'!AI24</f>
        <v>0</v>
      </c>
      <c r="Q24" s="313">
        <f>'고용증대 상시근로자수-2018'!AJ24</f>
        <v>0</v>
      </c>
      <c r="R24" s="314">
        <f>'고용증대 상시근로자수-2018'!AL24</f>
        <v>0</v>
      </c>
      <c r="S24" s="312">
        <f>'고용증대 상시근로자수-2018'!AM24</f>
        <v>0</v>
      </c>
      <c r="T24" s="313">
        <f>'고용증대 상시근로자수-2018'!AN24</f>
        <v>0</v>
      </c>
      <c r="U24" s="314">
        <f>'고용증대 상시근로자수-2018'!AP24</f>
        <v>0</v>
      </c>
      <c r="V24" s="312">
        <f>'고용증대 상시근로자수-2018'!AQ24</f>
        <v>0</v>
      </c>
      <c r="W24" s="313">
        <f>'고용증대 상시근로자수-2018'!AR24</f>
        <v>0</v>
      </c>
      <c r="X24" s="314">
        <f>'고용증대 상시근로자수-2018'!AT24</f>
        <v>0</v>
      </c>
      <c r="Y24" s="312">
        <f>'고용증대 상시근로자수-2018'!AU24</f>
        <v>0</v>
      </c>
      <c r="Z24" s="313">
        <f>'고용증대 상시근로자수-2018'!AV24</f>
        <v>0</v>
      </c>
      <c r="AA24" s="314">
        <f>'고용증대 상시근로자수-2018'!AX24</f>
        <v>0</v>
      </c>
      <c r="AB24" s="312">
        <f>'고용증대 상시근로자수-2018'!AY24</f>
        <v>0</v>
      </c>
      <c r="AC24" s="313">
        <f>'고용증대 상시근로자수-2018'!AZ24</f>
        <v>0</v>
      </c>
      <c r="AD24" s="314">
        <f>'고용증대 상시근로자수-2018'!BB24</f>
        <v>0</v>
      </c>
      <c r="AE24" s="312">
        <f>'고용증대 상시근로자수-2018'!BC24</f>
        <v>0</v>
      </c>
      <c r="AF24" s="313">
        <f>'고용증대 상시근로자수-2018'!BD24</f>
        <v>0</v>
      </c>
      <c r="AG24" s="314">
        <f>'고용증대 상시근로자수-2018'!BF24</f>
        <v>0</v>
      </c>
      <c r="AH24" s="312">
        <f>'고용증대 상시근로자수-2018'!BG24</f>
        <v>0</v>
      </c>
      <c r="AI24" s="313">
        <f>'고용증대 상시근로자수-2018'!BH24</f>
        <v>0</v>
      </c>
      <c r="AJ24" s="314">
        <f>'고용증대 상시근로자수-2018'!BJ24</f>
        <v>0</v>
      </c>
      <c r="AK24" s="312">
        <f>'고용증대 상시근로자수-2018'!BK24</f>
        <v>0</v>
      </c>
      <c r="AL24" s="313">
        <f>'고용증대 상시근로자수-2018'!BL24</f>
        <v>0</v>
      </c>
      <c r="AM24" s="314">
        <f>'고용증대 상시근로자수-2018'!BN24</f>
        <v>0</v>
      </c>
      <c r="AN24" s="312">
        <f>'고용증대 상시근로자수-2018'!BO24</f>
        <v>0</v>
      </c>
      <c r="AO24" s="313">
        <f>'고용증대 상시근로자수-2018'!BP24</f>
        <v>0</v>
      </c>
      <c r="AP24" s="314">
        <f>'고용증대 상시근로자수-2018'!BR24</f>
        <v>0</v>
      </c>
      <c r="AQ24" s="335">
        <f t="shared" si="0"/>
        <v>0</v>
      </c>
      <c r="AR24" s="336">
        <f t="shared" si="1"/>
        <v>0</v>
      </c>
      <c r="AS24" s="342">
        <f>'고용증대 상시근로자수-2018'!CF24</f>
        <v>0</v>
      </c>
      <c r="AT24" s="343">
        <f>'고용증대 상시근로자수-2018'!CG24</f>
        <v>0</v>
      </c>
      <c r="AU24" s="340">
        <f t="shared" si="2"/>
        <v>0</v>
      </c>
      <c r="AV24" s="308">
        <f t="shared" si="3"/>
        <v>0</v>
      </c>
    </row>
    <row r="25" spans="1:48" hidden="1">
      <c r="A25" s="327">
        <f t="shared" si="4"/>
        <v>21</v>
      </c>
      <c r="B25" s="321">
        <f>'고용증대 상시근로자수-2018'!C25</f>
        <v>0</v>
      </c>
      <c r="C25" s="322" t="str">
        <f>'고용증대 상시근로자수-2018'!E25</f>
        <v/>
      </c>
      <c r="D25" s="333" t="str">
        <f>IF('고용증대 상시근로자수-2018'!I25="","",'고용증대 상시근로자수-2018'!I25)</f>
        <v/>
      </c>
      <c r="E25" s="333" t="str">
        <f>IF('고용증대 상시근로자수-2018'!J25="","",'고용증대 상시근로자수-2018'!J25)</f>
        <v/>
      </c>
      <c r="F25" s="323" t="str">
        <f>'고용증대 상시근로자수-2018'!H25</f>
        <v/>
      </c>
      <c r="G25" s="324">
        <f>'고용증대 상시근로자수-2018'!W25</f>
        <v>0</v>
      </c>
      <c r="H25" s="313">
        <f>'고용증대 상시근로자수-2018'!X25</f>
        <v>0</v>
      </c>
      <c r="I25" s="314">
        <f>'고용증대 상시근로자수-2018'!Z25</f>
        <v>0</v>
      </c>
      <c r="J25" s="312">
        <f>'고용증대 상시근로자수-2018'!AA25</f>
        <v>0</v>
      </c>
      <c r="K25" s="313">
        <f>'고용증대 상시근로자수-2018'!AB25</f>
        <v>0</v>
      </c>
      <c r="L25" s="314">
        <f>'고용증대 상시근로자수-2018'!AD25</f>
        <v>0</v>
      </c>
      <c r="M25" s="312">
        <f>'고용증대 상시근로자수-2018'!AE25</f>
        <v>0</v>
      </c>
      <c r="N25" s="313">
        <f>'고용증대 상시근로자수-2018'!AF25</f>
        <v>0</v>
      </c>
      <c r="O25" s="314">
        <f>'고용증대 상시근로자수-2018'!AH25</f>
        <v>0</v>
      </c>
      <c r="P25" s="312">
        <f>'고용증대 상시근로자수-2018'!AI25</f>
        <v>0</v>
      </c>
      <c r="Q25" s="313">
        <f>'고용증대 상시근로자수-2018'!AJ25</f>
        <v>0</v>
      </c>
      <c r="R25" s="314">
        <f>'고용증대 상시근로자수-2018'!AL25</f>
        <v>0</v>
      </c>
      <c r="S25" s="312">
        <f>'고용증대 상시근로자수-2018'!AM25</f>
        <v>0</v>
      </c>
      <c r="T25" s="313">
        <f>'고용증대 상시근로자수-2018'!AN25</f>
        <v>0</v>
      </c>
      <c r="U25" s="314">
        <f>'고용증대 상시근로자수-2018'!AP25</f>
        <v>0</v>
      </c>
      <c r="V25" s="312">
        <f>'고용증대 상시근로자수-2018'!AQ25</f>
        <v>0</v>
      </c>
      <c r="W25" s="313">
        <f>'고용증대 상시근로자수-2018'!AR25</f>
        <v>0</v>
      </c>
      <c r="X25" s="314">
        <f>'고용증대 상시근로자수-2018'!AT25</f>
        <v>0</v>
      </c>
      <c r="Y25" s="312">
        <f>'고용증대 상시근로자수-2018'!AU25</f>
        <v>0</v>
      </c>
      <c r="Z25" s="313">
        <f>'고용증대 상시근로자수-2018'!AV25</f>
        <v>0</v>
      </c>
      <c r="AA25" s="314">
        <f>'고용증대 상시근로자수-2018'!AX25</f>
        <v>0</v>
      </c>
      <c r="AB25" s="312">
        <f>'고용증대 상시근로자수-2018'!AY25</f>
        <v>0</v>
      </c>
      <c r="AC25" s="313">
        <f>'고용증대 상시근로자수-2018'!AZ25</f>
        <v>0</v>
      </c>
      <c r="AD25" s="314">
        <f>'고용증대 상시근로자수-2018'!BB25</f>
        <v>0</v>
      </c>
      <c r="AE25" s="312">
        <f>'고용증대 상시근로자수-2018'!BC25</f>
        <v>0</v>
      </c>
      <c r="AF25" s="313">
        <f>'고용증대 상시근로자수-2018'!BD25</f>
        <v>0</v>
      </c>
      <c r="AG25" s="314">
        <f>'고용증대 상시근로자수-2018'!BF25</f>
        <v>0</v>
      </c>
      <c r="AH25" s="312">
        <f>'고용증대 상시근로자수-2018'!BG25</f>
        <v>0</v>
      </c>
      <c r="AI25" s="313">
        <f>'고용증대 상시근로자수-2018'!BH25</f>
        <v>0</v>
      </c>
      <c r="AJ25" s="314">
        <f>'고용증대 상시근로자수-2018'!BJ25</f>
        <v>0</v>
      </c>
      <c r="AK25" s="312">
        <f>'고용증대 상시근로자수-2018'!BK25</f>
        <v>0</v>
      </c>
      <c r="AL25" s="313">
        <f>'고용증대 상시근로자수-2018'!BL25</f>
        <v>0</v>
      </c>
      <c r="AM25" s="314">
        <f>'고용증대 상시근로자수-2018'!BN25</f>
        <v>0</v>
      </c>
      <c r="AN25" s="312">
        <f>'고용증대 상시근로자수-2018'!BO25</f>
        <v>0</v>
      </c>
      <c r="AO25" s="313">
        <f>'고용증대 상시근로자수-2018'!BP25</f>
        <v>0</v>
      </c>
      <c r="AP25" s="314">
        <f>'고용증대 상시근로자수-2018'!BR25</f>
        <v>0</v>
      </c>
      <c r="AQ25" s="335">
        <f t="shared" si="0"/>
        <v>0</v>
      </c>
      <c r="AR25" s="336">
        <f t="shared" si="1"/>
        <v>0</v>
      </c>
      <c r="AS25" s="342">
        <f>'고용증대 상시근로자수-2018'!CF25</f>
        <v>0</v>
      </c>
      <c r="AT25" s="343">
        <f>'고용증대 상시근로자수-2018'!CG25</f>
        <v>0</v>
      </c>
      <c r="AU25" s="340">
        <f t="shared" si="2"/>
        <v>0</v>
      </c>
      <c r="AV25" s="308">
        <f t="shared" si="3"/>
        <v>0</v>
      </c>
    </row>
    <row r="26" spans="1:48" hidden="1">
      <c r="A26" s="327">
        <f t="shared" si="4"/>
        <v>22</v>
      </c>
      <c r="B26" s="321">
        <f>'고용증대 상시근로자수-2018'!C26</f>
        <v>0</v>
      </c>
      <c r="C26" s="322" t="str">
        <f>'고용증대 상시근로자수-2018'!E26</f>
        <v/>
      </c>
      <c r="D26" s="333" t="str">
        <f>IF('고용증대 상시근로자수-2018'!I26="","",'고용증대 상시근로자수-2018'!I26)</f>
        <v/>
      </c>
      <c r="E26" s="333" t="str">
        <f>IF('고용증대 상시근로자수-2018'!J26="","",'고용증대 상시근로자수-2018'!J26)</f>
        <v/>
      </c>
      <c r="F26" s="323" t="str">
        <f>'고용증대 상시근로자수-2018'!H26</f>
        <v/>
      </c>
      <c r="G26" s="324">
        <f>'고용증대 상시근로자수-2018'!W26</f>
        <v>0</v>
      </c>
      <c r="H26" s="313">
        <f>'고용증대 상시근로자수-2018'!X26</f>
        <v>0</v>
      </c>
      <c r="I26" s="314">
        <f>'고용증대 상시근로자수-2018'!Z26</f>
        <v>0</v>
      </c>
      <c r="J26" s="312">
        <f>'고용증대 상시근로자수-2018'!AA26</f>
        <v>0</v>
      </c>
      <c r="K26" s="313">
        <f>'고용증대 상시근로자수-2018'!AB26</f>
        <v>0</v>
      </c>
      <c r="L26" s="314">
        <f>'고용증대 상시근로자수-2018'!AD26</f>
        <v>0</v>
      </c>
      <c r="M26" s="312">
        <f>'고용증대 상시근로자수-2018'!AE26</f>
        <v>0</v>
      </c>
      <c r="N26" s="313">
        <f>'고용증대 상시근로자수-2018'!AF26</f>
        <v>0</v>
      </c>
      <c r="O26" s="314">
        <f>'고용증대 상시근로자수-2018'!AH26</f>
        <v>0</v>
      </c>
      <c r="P26" s="312">
        <f>'고용증대 상시근로자수-2018'!AI26</f>
        <v>0</v>
      </c>
      <c r="Q26" s="313">
        <f>'고용증대 상시근로자수-2018'!AJ26</f>
        <v>0</v>
      </c>
      <c r="R26" s="314">
        <f>'고용증대 상시근로자수-2018'!AL26</f>
        <v>0</v>
      </c>
      <c r="S26" s="312">
        <f>'고용증대 상시근로자수-2018'!AM26</f>
        <v>0</v>
      </c>
      <c r="T26" s="313">
        <f>'고용증대 상시근로자수-2018'!AN26</f>
        <v>0</v>
      </c>
      <c r="U26" s="314">
        <f>'고용증대 상시근로자수-2018'!AP26</f>
        <v>0</v>
      </c>
      <c r="V26" s="312">
        <f>'고용증대 상시근로자수-2018'!AQ26</f>
        <v>0</v>
      </c>
      <c r="W26" s="313">
        <f>'고용증대 상시근로자수-2018'!AR26</f>
        <v>0</v>
      </c>
      <c r="X26" s="314">
        <f>'고용증대 상시근로자수-2018'!AT26</f>
        <v>0</v>
      </c>
      <c r="Y26" s="312">
        <f>'고용증대 상시근로자수-2018'!AU26</f>
        <v>0</v>
      </c>
      <c r="Z26" s="313">
        <f>'고용증대 상시근로자수-2018'!AV26</f>
        <v>0</v>
      </c>
      <c r="AA26" s="314">
        <f>'고용증대 상시근로자수-2018'!AX26</f>
        <v>0</v>
      </c>
      <c r="AB26" s="312">
        <f>'고용증대 상시근로자수-2018'!AY26</f>
        <v>0</v>
      </c>
      <c r="AC26" s="313">
        <f>'고용증대 상시근로자수-2018'!AZ26</f>
        <v>0</v>
      </c>
      <c r="AD26" s="314">
        <f>'고용증대 상시근로자수-2018'!BB26</f>
        <v>0</v>
      </c>
      <c r="AE26" s="312">
        <f>'고용증대 상시근로자수-2018'!BC26</f>
        <v>0</v>
      </c>
      <c r="AF26" s="313">
        <f>'고용증대 상시근로자수-2018'!BD26</f>
        <v>0</v>
      </c>
      <c r="AG26" s="314">
        <f>'고용증대 상시근로자수-2018'!BF26</f>
        <v>0</v>
      </c>
      <c r="AH26" s="312">
        <f>'고용증대 상시근로자수-2018'!BG26</f>
        <v>0</v>
      </c>
      <c r="AI26" s="313">
        <f>'고용증대 상시근로자수-2018'!BH26</f>
        <v>0</v>
      </c>
      <c r="AJ26" s="314">
        <f>'고용증대 상시근로자수-2018'!BJ26</f>
        <v>0</v>
      </c>
      <c r="AK26" s="312">
        <f>'고용증대 상시근로자수-2018'!BK26</f>
        <v>0</v>
      </c>
      <c r="AL26" s="313">
        <f>'고용증대 상시근로자수-2018'!BL26</f>
        <v>0</v>
      </c>
      <c r="AM26" s="314">
        <f>'고용증대 상시근로자수-2018'!BN26</f>
        <v>0</v>
      </c>
      <c r="AN26" s="312">
        <f>'고용증대 상시근로자수-2018'!BO26</f>
        <v>0</v>
      </c>
      <c r="AO26" s="313">
        <f>'고용증대 상시근로자수-2018'!BP26</f>
        <v>0</v>
      </c>
      <c r="AP26" s="314">
        <f>'고용증대 상시근로자수-2018'!BR26</f>
        <v>0</v>
      </c>
      <c r="AQ26" s="335">
        <f t="shared" si="0"/>
        <v>0</v>
      </c>
      <c r="AR26" s="336">
        <f t="shared" si="1"/>
        <v>0</v>
      </c>
      <c r="AS26" s="342">
        <f>'고용증대 상시근로자수-2018'!CF26</f>
        <v>0</v>
      </c>
      <c r="AT26" s="343">
        <f>'고용증대 상시근로자수-2018'!CG26</f>
        <v>0</v>
      </c>
      <c r="AU26" s="340">
        <f t="shared" si="2"/>
        <v>0</v>
      </c>
      <c r="AV26" s="308">
        <f t="shared" si="3"/>
        <v>0</v>
      </c>
    </row>
    <row r="27" spans="1:48" hidden="1">
      <c r="A27" s="327">
        <f t="shared" si="4"/>
        <v>23</v>
      </c>
      <c r="B27" s="321">
        <f>'고용증대 상시근로자수-2018'!C27</f>
        <v>0</v>
      </c>
      <c r="C27" s="322" t="str">
        <f>'고용증대 상시근로자수-2018'!E27</f>
        <v/>
      </c>
      <c r="D27" s="333" t="str">
        <f>IF('고용증대 상시근로자수-2018'!I27="","",'고용증대 상시근로자수-2018'!I27)</f>
        <v/>
      </c>
      <c r="E27" s="333" t="str">
        <f>IF('고용증대 상시근로자수-2018'!J27="","",'고용증대 상시근로자수-2018'!J27)</f>
        <v/>
      </c>
      <c r="F27" s="323" t="str">
        <f>'고용증대 상시근로자수-2018'!H27</f>
        <v/>
      </c>
      <c r="G27" s="324">
        <f>'고용증대 상시근로자수-2018'!W27</f>
        <v>0</v>
      </c>
      <c r="H27" s="313">
        <f>'고용증대 상시근로자수-2018'!X27</f>
        <v>0</v>
      </c>
      <c r="I27" s="314">
        <f>'고용증대 상시근로자수-2018'!Z27</f>
        <v>0</v>
      </c>
      <c r="J27" s="312">
        <f>'고용증대 상시근로자수-2018'!AA27</f>
        <v>0</v>
      </c>
      <c r="K27" s="313">
        <f>'고용증대 상시근로자수-2018'!AB27</f>
        <v>0</v>
      </c>
      <c r="L27" s="314">
        <f>'고용증대 상시근로자수-2018'!AD27</f>
        <v>0</v>
      </c>
      <c r="M27" s="312">
        <f>'고용증대 상시근로자수-2018'!AE27</f>
        <v>0</v>
      </c>
      <c r="N27" s="313">
        <f>'고용증대 상시근로자수-2018'!AF27</f>
        <v>0</v>
      </c>
      <c r="O27" s="314">
        <f>'고용증대 상시근로자수-2018'!AH27</f>
        <v>0</v>
      </c>
      <c r="P27" s="312">
        <f>'고용증대 상시근로자수-2018'!AI27</f>
        <v>0</v>
      </c>
      <c r="Q27" s="313">
        <f>'고용증대 상시근로자수-2018'!AJ27</f>
        <v>0</v>
      </c>
      <c r="R27" s="314">
        <f>'고용증대 상시근로자수-2018'!AL27</f>
        <v>0</v>
      </c>
      <c r="S27" s="312">
        <f>'고용증대 상시근로자수-2018'!AM27</f>
        <v>0</v>
      </c>
      <c r="T27" s="313">
        <f>'고용증대 상시근로자수-2018'!AN27</f>
        <v>0</v>
      </c>
      <c r="U27" s="314">
        <f>'고용증대 상시근로자수-2018'!AP27</f>
        <v>0</v>
      </c>
      <c r="V27" s="312">
        <f>'고용증대 상시근로자수-2018'!AQ27</f>
        <v>0</v>
      </c>
      <c r="W27" s="313">
        <f>'고용증대 상시근로자수-2018'!AR27</f>
        <v>0</v>
      </c>
      <c r="X27" s="314">
        <f>'고용증대 상시근로자수-2018'!AT27</f>
        <v>0</v>
      </c>
      <c r="Y27" s="312">
        <f>'고용증대 상시근로자수-2018'!AU27</f>
        <v>0</v>
      </c>
      <c r="Z27" s="313">
        <f>'고용증대 상시근로자수-2018'!AV27</f>
        <v>0</v>
      </c>
      <c r="AA27" s="314">
        <f>'고용증대 상시근로자수-2018'!AX27</f>
        <v>0</v>
      </c>
      <c r="AB27" s="312">
        <f>'고용증대 상시근로자수-2018'!AY27</f>
        <v>0</v>
      </c>
      <c r="AC27" s="313">
        <f>'고용증대 상시근로자수-2018'!AZ27</f>
        <v>0</v>
      </c>
      <c r="AD27" s="314">
        <f>'고용증대 상시근로자수-2018'!BB27</f>
        <v>0</v>
      </c>
      <c r="AE27" s="312">
        <f>'고용증대 상시근로자수-2018'!BC27</f>
        <v>0</v>
      </c>
      <c r="AF27" s="313">
        <f>'고용증대 상시근로자수-2018'!BD27</f>
        <v>0</v>
      </c>
      <c r="AG27" s="314">
        <f>'고용증대 상시근로자수-2018'!BF27</f>
        <v>0</v>
      </c>
      <c r="AH27" s="312">
        <f>'고용증대 상시근로자수-2018'!BG27</f>
        <v>0</v>
      </c>
      <c r="AI27" s="313">
        <f>'고용증대 상시근로자수-2018'!BH27</f>
        <v>0</v>
      </c>
      <c r="AJ27" s="314">
        <f>'고용증대 상시근로자수-2018'!BJ27</f>
        <v>0</v>
      </c>
      <c r="AK27" s="312">
        <f>'고용증대 상시근로자수-2018'!BK27</f>
        <v>0</v>
      </c>
      <c r="AL27" s="313">
        <f>'고용증대 상시근로자수-2018'!BL27</f>
        <v>0</v>
      </c>
      <c r="AM27" s="314">
        <f>'고용증대 상시근로자수-2018'!BN27</f>
        <v>0</v>
      </c>
      <c r="AN27" s="312">
        <f>'고용증대 상시근로자수-2018'!BO27</f>
        <v>0</v>
      </c>
      <c r="AO27" s="313">
        <f>'고용증대 상시근로자수-2018'!BP27</f>
        <v>0</v>
      </c>
      <c r="AP27" s="314">
        <f>'고용증대 상시근로자수-2018'!BR27</f>
        <v>0</v>
      </c>
      <c r="AQ27" s="335">
        <f t="shared" si="0"/>
        <v>0</v>
      </c>
      <c r="AR27" s="336">
        <f t="shared" si="1"/>
        <v>0</v>
      </c>
      <c r="AS27" s="342">
        <f>'고용증대 상시근로자수-2018'!CF27</f>
        <v>0</v>
      </c>
      <c r="AT27" s="343">
        <f>'고용증대 상시근로자수-2018'!CG27</f>
        <v>0</v>
      </c>
      <c r="AU27" s="340">
        <f t="shared" si="2"/>
        <v>0</v>
      </c>
      <c r="AV27" s="308">
        <f t="shared" si="3"/>
        <v>0</v>
      </c>
    </row>
    <row r="28" spans="1:48" hidden="1">
      <c r="A28" s="327">
        <f t="shared" si="4"/>
        <v>24</v>
      </c>
      <c r="B28" s="321">
        <f>'고용증대 상시근로자수-2018'!C28</f>
        <v>0</v>
      </c>
      <c r="C28" s="322" t="str">
        <f>'고용증대 상시근로자수-2018'!E28</f>
        <v/>
      </c>
      <c r="D28" s="333" t="str">
        <f>IF('고용증대 상시근로자수-2018'!I28="","",'고용증대 상시근로자수-2018'!I28)</f>
        <v/>
      </c>
      <c r="E28" s="333" t="str">
        <f>IF('고용증대 상시근로자수-2018'!J28="","",'고용증대 상시근로자수-2018'!J28)</f>
        <v/>
      </c>
      <c r="F28" s="323" t="str">
        <f>'고용증대 상시근로자수-2018'!H28</f>
        <v/>
      </c>
      <c r="G28" s="324">
        <f>'고용증대 상시근로자수-2018'!W28</f>
        <v>0</v>
      </c>
      <c r="H28" s="313">
        <f>'고용증대 상시근로자수-2018'!X28</f>
        <v>0</v>
      </c>
      <c r="I28" s="314">
        <f>'고용증대 상시근로자수-2018'!Z28</f>
        <v>0</v>
      </c>
      <c r="J28" s="312">
        <f>'고용증대 상시근로자수-2018'!AA28</f>
        <v>0</v>
      </c>
      <c r="K28" s="313">
        <f>'고용증대 상시근로자수-2018'!AB28</f>
        <v>0</v>
      </c>
      <c r="L28" s="314">
        <f>'고용증대 상시근로자수-2018'!AD28</f>
        <v>0</v>
      </c>
      <c r="M28" s="312">
        <f>'고용증대 상시근로자수-2018'!AE28</f>
        <v>0</v>
      </c>
      <c r="N28" s="313">
        <f>'고용증대 상시근로자수-2018'!AF28</f>
        <v>0</v>
      </c>
      <c r="O28" s="314">
        <f>'고용증대 상시근로자수-2018'!AH28</f>
        <v>0</v>
      </c>
      <c r="P28" s="312">
        <f>'고용증대 상시근로자수-2018'!AI28</f>
        <v>0</v>
      </c>
      <c r="Q28" s="313">
        <f>'고용증대 상시근로자수-2018'!AJ28</f>
        <v>0</v>
      </c>
      <c r="R28" s="314">
        <f>'고용증대 상시근로자수-2018'!AL28</f>
        <v>0</v>
      </c>
      <c r="S28" s="312">
        <f>'고용증대 상시근로자수-2018'!AM28</f>
        <v>0</v>
      </c>
      <c r="T28" s="313">
        <f>'고용증대 상시근로자수-2018'!AN28</f>
        <v>0</v>
      </c>
      <c r="U28" s="314">
        <f>'고용증대 상시근로자수-2018'!AP28</f>
        <v>0</v>
      </c>
      <c r="V28" s="312">
        <f>'고용증대 상시근로자수-2018'!AQ28</f>
        <v>0</v>
      </c>
      <c r="W28" s="313">
        <f>'고용증대 상시근로자수-2018'!AR28</f>
        <v>0</v>
      </c>
      <c r="X28" s="314">
        <f>'고용증대 상시근로자수-2018'!AT28</f>
        <v>0</v>
      </c>
      <c r="Y28" s="312">
        <f>'고용증대 상시근로자수-2018'!AU28</f>
        <v>0</v>
      </c>
      <c r="Z28" s="313">
        <f>'고용증대 상시근로자수-2018'!AV28</f>
        <v>0</v>
      </c>
      <c r="AA28" s="314">
        <f>'고용증대 상시근로자수-2018'!AX28</f>
        <v>0</v>
      </c>
      <c r="AB28" s="312">
        <f>'고용증대 상시근로자수-2018'!AY28</f>
        <v>0</v>
      </c>
      <c r="AC28" s="313">
        <f>'고용증대 상시근로자수-2018'!AZ28</f>
        <v>0</v>
      </c>
      <c r="AD28" s="314">
        <f>'고용증대 상시근로자수-2018'!BB28</f>
        <v>0</v>
      </c>
      <c r="AE28" s="312">
        <f>'고용증대 상시근로자수-2018'!BC28</f>
        <v>0</v>
      </c>
      <c r="AF28" s="313">
        <f>'고용증대 상시근로자수-2018'!BD28</f>
        <v>0</v>
      </c>
      <c r="AG28" s="314">
        <f>'고용증대 상시근로자수-2018'!BF28</f>
        <v>0</v>
      </c>
      <c r="AH28" s="312">
        <f>'고용증대 상시근로자수-2018'!BG28</f>
        <v>0</v>
      </c>
      <c r="AI28" s="313">
        <f>'고용증대 상시근로자수-2018'!BH28</f>
        <v>0</v>
      </c>
      <c r="AJ28" s="314">
        <f>'고용증대 상시근로자수-2018'!BJ28</f>
        <v>0</v>
      </c>
      <c r="AK28" s="312">
        <f>'고용증대 상시근로자수-2018'!BK28</f>
        <v>0</v>
      </c>
      <c r="AL28" s="313">
        <f>'고용증대 상시근로자수-2018'!BL28</f>
        <v>0</v>
      </c>
      <c r="AM28" s="314">
        <f>'고용증대 상시근로자수-2018'!BN28</f>
        <v>0</v>
      </c>
      <c r="AN28" s="312">
        <f>'고용증대 상시근로자수-2018'!BO28</f>
        <v>0</v>
      </c>
      <c r="AO28" s="313">
        <f>'고용증대 상시근로자수-2018'!BP28</f>
        <v>0</v>
      </c>
      <c r="AP28" s="314">
        <f>'고용증대 상시근로자수-2018'!BR28</f>
        <v>0</v>
      </c>
      <c r="AQ28" s="335">
        <f t="shared" si="0"/>
        <v>0</v>
      </c>
      <c r="AR28" s="336">
        <f t="shared" si="1"/>
        <v>0</v>
      </c>
      <c r="AS28" s="342">
        <f>'고용증대 상시근로자수-2018'!CF28</f>
        <v>0</v>
      </c>
      <c r="AT28" s="343">
        <f>'고용증대 상시근로자수-2018'!CG28</f>
        <v>0</v>
      </c>
      <c r="AU28" s="340">
        <f t="shared" si="2"/>
        <v>0</v>
      </c>
      <c r="AV28" s="308">
        <f t="shared" si="3"/>
        <v>0</v>
      </c>
    </row>
    <row r="29" spans="1:48" hidden="1">
      <c r="A29" s="327">
        <f t="shared" si="4"/>
        <v>25</v>
      </c>
      <c r="B29" s="321">
        <f>'고용증대 상시근로자수-2018'!C29</f>
        <v>0</v>
      </c>
      <c r="C29" s="322" t="str">
        <f>'고용증대 상시근로자수-2018'!E29</f>
        <v/>
      </c>
      <c r="D29" s="333" t="str">
        <f>IF('고용증대 상시근로자수-2018'!I29="","",'고용증대 상시근로자수-2018'!I29)</f>
        <v/>
      </c>
      <c r="E29" s="333" t="str">
        <f>IF('고용증대 상시근로자수-2018'!J29="","",'고용증대 상시근로자수-2018'!J29)</f>
        <v/>
      </c>
      <c r="F29" s="323" t="str">
        <f>'고용증대 상시근로자수-2018'!H29</f>
        <v/>
      </c>
      <c r="G29" s="324">
        <f>'고용증대 상시근로자수-2018'!W29</f>
        <v>0</v>
      </c>
      <c r="H29" s="313">
        <f>'고용증대 상시근로자수-2018'!X29</f>
        <v>0</v>
      </c>
      <c r="I29" s="314">
        <f>'고용증대 상시근로자수-2018'!Z29</f>
        <v>0</v>
      </c>
      <c r="J29" s="312">
        <f>'고용증대 상시근로자수-2018'!AA29</f>
        <v>0</v>
      </c>
      <c r="K29" s="313">
        <f>'고용증대 상시근로자수-2018'!AB29</f>
        <v>0</v>
      </c>
      <c r="L29" s="314">
        <f>'고용증대 상시근로자수-2018'!AD29</f>
        <v>0</v>
      </c>
      <c r="M29" s="312">
        <f>'고용증대 상시근로자수-2018'!AE29</f>
        <v>0</v>
      </c>
      <c r="N29" s="313">
        <f>'고용증대 상시근로자수-2018'!AF29</f>
        <v>0</v>
      </c>
      <c r="O29" s="314">
        <f>'고용증대 상시근로자수-2018'!AH29</f>
        <v>0</v>
      </c>
      <c r="P29" s="312">
        <f>'고용증대 상시근로자수-2018'!AI29</f>
        <v>0</v>
      </c>
      <c r="Q29" s="313">
        <f>'고용증대 상시근로자수-2018'!AJ29</f>
        <v>0</v>
      </c>
      <c r="R29" s="314">
        <f>'고용증대 상시근로자수-2018'!AL29</f>
        <v>0</v>
      </c>
      <c r="S29" s="312">
        <f>'고용증대 상시근로자수-2018'!AM29</f>
        <v>0</v>
      </c>
      <c r="T29" s="313">
        <f>'고용증대 상시근로자수-2018'!AN29</f>
        <v>0</v>
      </c>
      <c r="U29" s="314">
        <f>'고용증대 상시근로자수-2018'!AP29</f>
        <v>0</v>
      </c>
      <c r="V29" s="312">
        <f>'고용증대 상시근로자수-2018'!AQ29</f>
        <v>0</v>
      </c>
      <c r="W29" s="313">
        <f>'고용증대 상시근로자수-2018'!AR29</f>
        <v>0</v>
      </c>
      <c r="X29" s="314">
        <f>'고용증대 상시근로자수-2018'!AT29</f>
        <v>0</v>
      </c>
      <c r="Y29" s="312">
        <f>'고용증대 상시근로자수-2018'!AU29</f>
        <v>0</v>
      </c>
      <c r="Z29" s="313">
        <f>'고용증대 상시근로자수-2018'!AV29</f>
        <v>0</v>
      </c>
      <c r="AA29" s="314">
        <f>'고용증대 상시근로자수-2018'!AX29</f>
        <v>0</v>
      </c>
      <c r="AB29" s="312">
        <f>'고용증대 상시근로자수-2018'!AY29</f>
        <v>0</v>
      </c>
      <c r="AC29" s="313">
        <f>'고용증대 상시근로자수-2018'!AZ29</f>
        <v>0</v>
      </c>
      <c r="AD29" s="314">
        <f>'고용증대 상시근로자수-2018'!BB29</f>
        <v>0</v>
      </c>
      <c r="AE29" s="312">
        <f>'고용증대 상시근로자수-2018'!BC29</f>
        <v>0</v>
      </c>
      <c r="AF29" s="313">
        <f>'고용증대 상시근로자수-2018'!BD29</f>
        <v>0</v>
      </c>
      <c r="AG29" s="314">
        <f>'고용증대 상시근로자수-2018'!BF29</f>
        <v>0</v>
      </c>
      <c r="AH29" s="312">
        <f>'고용증대 상시근로자수-2018'!BG29</f>
        <v>0</v>
      </c>
      <c r="AI29" s="313">
        <f>'고용증대 상시근로자수-2018'!BH29</f>
        <v>0</v>
      </c>
      <c r="AJ29" s="314">
        <f>'고용증대 상시근로자수-2018'!BJ29</f>
        <v>0</v>
      </c>
      <c r="AK29" s="312">
        <f>'고용증대 상시근로자수-2018'!BK29</f>
        <v>0</v>
      </c>
      <c r="AL29" s="313">
        <f>'고용증대 상시근로자수-2018'!BL29</f>
        <v>0</v>
      </c>
      <c r="AM29" s="314">
        <f>'고용증대 상시근로자수-2018'!BN29</f>
        <v>0</v>
      </c>
      <c r="AN29" s="312">
        <f>'고용증대 상시근로자수-2018'!BO29</f>
        <v>0</v>
      </c>
      <c r="AO29" s="313">
        <f>'고용증대 상시근로자수-2018'!BP29</f>
        <v>0</v>
      </c>
      <c r="AP29" s="314">
        <f>'고용증대 상시근로자수-2018'!BR29</f>
        <v>0</v>
      </c>
      <c r="AQ29" s="335">
        <f t="shared" si="0"/>
        <v>0</v>
      </c>
      <c r="AR29" s="336">
        <f t="shared" si="1"/>
        <v>0</v>
      </c>
      <c r="AS29" s="342">
        <f>'고용증대 상시근로자수-2018'!CF29</f>
        <v>0</v>
      </c>
      <c r="AT29" s="343">
        <f>'고용증대 상시근로자수-2018'!CG29</f>
        <v>0</v>
      </c>
      <c r="AU29" s="340">
        <f t="shared" si="2"/>
        <v>0</v>
      </c>
      <c r="AV29" s="308">
        <f t="shared" si="3"/>
        <v>0</v>
      </c>
    </row>
    <row r="30" spans="1:48" hidden="1">
      <c r="A30" s="327">
        <f t="shared" si="4"/>
        <v>26</v>
      </c>
      <c r="B30" s="321">
        <f>'고용증대 상시근로자수-2018'!C30</f>
        <v>0</v>
      </c>
      <c r="C30" s="322" t="str">
        <f>'고용증대 상시근로자수-2018'!E30</f>
        <v/>
      </c>
      <c r="D30" s="333" t="str">
        <f>IF('고용증대 상시근로자수-2018'!I30="","",'고용증대 상시근로자수-2018'!I30)</f>
        <v/>
      </c>
      <c r="E30" s="333" t="str">
        <f>IF('고용증대 상시근로자수-2018'!J30="","",'고용증대 상시근로자수-2018'!J30)</f>
        <v/>
      </c>
      <c r="F30" s="323" t="str">
        <f>'고용증대 상시근로자수-2018'!H30</f>
        <v/>
      </c>
      <c r="G30" s="324">
        <f>'고용증대 상시근로자수-2018'!W30</f>
        <v>0</v>
      </c>
      <c r="H30" s="313">
        <f>'고용증대 상시근로자수-2018'!X30</f>
        <v>0</v>
      </c>
      <c r="I30" s="314">
        <f>'고용증대 상시근로자수-2018'!Z30</f>
        <v>0</v>
      </c>
      <c r="J30" s="312">
        <f>'고용증대 상시근로자수-2018'!AA30</f>
        <v>0</v>
      </c>
      <c r="K30" s="313">
        <f>'고용증대 상시근로자수-2018'!AB30</f>
        <v>0</v>
      </c>
      <c r="L30" s="314">
        <f>'고용증대 상시근로자수-2018'!AD30</f>
        <v>0</v>
      </c>
      <c r="M30" s="312">
        <f>'고용증대 상시근로자수-2018'!AE30</f>
        <v>0</v>
      </c>
      <c r="N30" s="313">
        <f>'고용증대 상시근로자수-2018'!AF30</f>
        <v>0</v>
      </c>
      <c r="O30" s="314">
        <f>'고용증대 상시근로자수-2018'!AH30</f>
        <v>0</v>
      </c>
      <c r="P30" s="312">
        <f>'고용증대 상시근로자수-2018'!AI30</f>
        <v>0</v>
      </c>
      <c r="Q30" s="313">
        <f>'고용증대 상시근로자수-2018'!AJ30</f>
        <v>0</v>
      </c>
      <c r="R30" s="314">
        <f>'고용증대 상시근로자수-2018'!AL30</f>
        <v>0</v>
      </c>
      <c r="S30" s="312">
        <f>'고용증대 상시근로자수-2018'!AM30</f>
        <v>0</v>
      </c>
      <c r="T30" s="313">
        <f>'고용증대 상시근로자수-2018'!AN30</f>
        <v>0</v>
      </c>
      <c r="U30" s="314">
        <f>'고용증대 상시근로자수-2018'!AP30</f>
        <v>0</v>
      </c>
      <c r="V30" s="312">
        <f>'고용증대 상시근로자수-2018'!AQ30</f>
        <v>0</v>
      </c>
      <c r="W30" s="313">
        <f>'고용증대 상시근로자수-2018'!AR30</f>
        <v>0</v>
      </c>
      <c r="X30" s="314">
        <f>'고용증대 상시근로자수-2018'!AT30</f>
        <v>0</v>
      </c>
      <c r="Y30" s="312">
        <f>'고용증대 상시근로자수-2018'!AU30</f>
        <v>0</v>
      </c>
      <c r="Z30" s="313">
        <f>'고용증대 상시근로자수-2018'!AV30</f>
        <v>0</v>
      </c>
      <c r="AA30" s="314">
        <f>'고용증대 상시근로자수-2018'!AX30</f>
        <v>0</v>
      </c>
      <c r="AB30" s="312">
        <f>'고용증대 상시근로자수-2018'!AY30</f>
        <v>0</v>
      </c>
      <c r="AC30" s="313">
        <f>'고용증대 상시근로자수-2018'!AZ30</f>
        <v>0</v>
      </c>
      <c r="AD30" s="314">
        <f>'고용증대 상시근로자수-2018'!BB30</f>
        <v>0</v>
      </c>
      <c r="AE30" s="312">
        <f>'고용증대 상시근로자수-2018'!BC30</f>
        <v>0</v>
      </c>
      <c r="AF30" s="313">
        <f>'고용증대 상시근로자수-2018'!BD30</f>
        <v>0</v>
      </c>
      <c r="AG30" s="314">
        <f>'고용증대 상시근로자수-2018'!BF30</f>
        <v>0</v>
      </c>
      <c r="AH30" s="312">
        <f>'고용증대 상시근로자수-2018'!BG30</f>
        <v>0</v>
      </c>
      <c r="AI30" s="313">
        <f>'고용증대 상시근로자수-2018'!BH30</f>
        <v>0</v>
      </c>
      <c r="AJ30" s="314">
        <f>'고용증대 상시근로자수-2018'!BJ30</f>
        <v>0</v>
      </c>
      <c r="AK30" s="312">
        <f>'고용증대 상시근로자수-2018'!BK30</f>
        <v>0</v>
      </c>
      <c r="AL30" s="313">
        <f>'고용증대 상시근로자수-2018'!BL30</f>
        <v>0</v>
      </c>
      <c r="AM30" s="314">
        <f>'고용증대 상시근로자수-2018'!BN30</f>
        <v>0</v>
      </c>
      <c r="AN30" s="312">
        <f>'고용증대 상시근로자수-2018'!BO30</f>
        <v>0</v>
      </c>
      <c r="AO30" s="313">
        <f>'고용증대 상시근로자수-2018'!BP30</f>
        <v>0</v>
      </c>
      <c r="AP30" s="314">
        <f>'고용증대 상시근로자수-2018'!BR30</f>
        <v>0</v>
      </c>
      <c r="AQ30" s="335">
        <f t="shared" si="0"/>
        <v>0</v>
      </c>
      <c r="AR30" s="336">
        <f t="shared" si="1"/>
        <v>0</v>
      </c>
      <c r="AS30" s="342">
        <f>'고용증대 상시근로자수-2018'!CF30</f>
        <v>0</v>
      </c>
      <c r="AT30" s="343">
        <f>'고용증대 상시근로자수-2018'!CG30</f>
        <v>0</v>
      </c>
      <c r="AU30" s="340">
        <f t="shared" si="2"/>
        <v>0</v>
      </c>
      <c r="AV30" s="308">
        <f t="shared" si="3"/>
        <v>0</v>
      </c>
    </row>
    <row r="31" spans="1:48" hidden="1">
      <c r="A31" s="327">
        <f t="shared" si="4"/>
        <v>27</v>
      </c>
      <c r="B31" s="321">
        <f>'고용증대 상시근로자수-2018'!C31</f>
        <v>0</v>
      </c>
      <c r="C31" s="322" t="str">
        <f>'고용증대 상시근로자수-2018'!E31</f>
        <v/>
      </c>
      <c r="D31" s="333" t="str">
        <f>IF('고용증대 상시근로자수-2018'!I31="","",'고용증대 상시근로자수-2018'!I31)</f>
        <v/>
      </c>
      <c r="E31" s="333" t="str">
        <f>IF('고용증대 상시근로자수-2018'!J31="","",'고용증대 상시근로자수-2018'!J31)</f>
        <v/>
      </c>
      <c r="F31" s="323" t="str">
        <f>'고용증대 상시근로자수-2018'!H31</f>
        <v/>
      </c>
      <c r="G31" s="324">
        <f>'고용증대 상시근로자수-2018'!W31</f>
        <v>0</v>
      </c>
      <c r="H31" s="313">
        <f>'고용증대 상시근로자수-2018'!X31</f>
        <v>0</v>
      </c>
      <c r="I31" s="314">
        <f>'고용증대 상시근로자수-2018'!Z31</f>
        <v>0</v>
      </c>
      <c r="J31" s="312">
        <f>'고용증대 상시근로자수-2018'!AA31</f>
        <v>0</v>
      </c>
      <c r="K31" s="313">
        <f>'고용증대 상시근로자수-2018'!AB31</f>
        <v>0</v>
      </c>
      <c r="L31" s="314">
        <f>'고용증대 상시근로자수-2018'!AD31</f>
        <v>0</v>
      </c>
      <c r="M31" s="312">
        <f>'고용증대 상시근로자수-2018'!AE31</f>
        <v>0</v>
      </c>
      <c r="N31" s="313">
        <f>'고용증대 상시근로자수-2018'!AF31</f>
        <v>0</v>
      </c>
      <c r="O31" s="314">
        <f>'고용증대 상시근로자수-2018'!AH31</f>
        <v>0</v>
      </c>
      <c r="P31" s="312">
        <f>'고용증대 상시근로자수-2018'!AI31</f>
        <v>0</v>
      </c>
      <c r="Q31" s="313">
        <f>'고용증대 상시근로자수-2018'!AJ31</f>
        <v>0</v>
      </c>
      <c r="R31" s="314">
        <f>'고용증대 상시근로자수-2018'!AL31</f>
        <v>0</v>
      </c>
      <c r="S31" s="312">
        <f>'고용증대 상시근로자수-2018'!AM31</f>
        <v>0</v>
      </c>
      <c r="T31" s="313">
        <f>'고용증대 상시근로자수-2018'!AN31</f>
        <v>0</v>
      </c>
      <c r="U31" s="314">
        <f>'고용증대 상시근로자수-2018'!AP31</f>
        <v>0</v>
      </c>
      <c r="V31" s="312">
        <f>'고용증대 상시근로자수-2018'!AQ31</f>
        <v>0</v>
      </c>
      <c r="W31" s="313">
        <f>'고용증대 상시근로자수-2018'!AR31</f>
        <v>0</v>
      </c>
      <c r="X31" s="314">
        <f>'고용증대 상시근로자수-2018'!AT31</f>
        <v>0</v>
      </c>
      <c r="Y31" s="312">
        <f>'고용증대 상시근로자수-2018'!AU31</f>
        <v>0</v>
      </c>
      <c r="Z31" s="313">
        <f>'고용증대 상시근로자수-2018'!AV31</f>
        <v>0</v>
      </c>
      <c r="AA31" s="314">
        <f>'고용증대 상시근로자수-2018'!AX31</f>
        <v>0</v>
      </c>
      <c r="AB31" s="312">
        <f>'고용증대 상시근로자수-2018'!AY31</f>
        <v>0</v>
      </c>
      <c r="AC31" s="313">
        <f>'고용증대 상시근로자수-2018'!AZ31</f>
        <v>0</v>
      </c>
      <c r="AD31" s="314">
        <f>'고용증대 상시근로자수-2018'!BB31</f>
        <v>0</v>
      </c>
      <c r="AE31" s="312">
        <f>'고용증대 상시근로자수-2018'!BC31</f>
        <v>0</v>
      </c>
      <c r="AF31" s="313">
        <f>'고용증대 상시근로자수-2018'!BD31</f>
        <v>0</v>
      </c>
      <c r="AG31" s="314">
        <f>'고용증대 상시근로자수-2018'!BF31</f>
        <v>0</v>
      </c>
      <c r="AH31" s="312">
        <f>'고용증대 상시근로자수-2018'!BG31</f>
        <v>0</v>
      </c>
      <c r="AI31" s="313">
        <f>'고용증대 상시근로자수-2018'!BH31</f>
        <v>0</v>
      </c>
      <c r="AJ31" s="314">
        <f>'고용증대 상시근로자수-2018'!BJ31</f>
        <v>0</v>
      </c>
      <c r="AK31" s="312">
        <f>'고용증대 상시근로자수-2018'!BK31</f>
        <v>0</v>
      </c>
      <c r="AL31" s="313">
        <f>'고용증대 상시근로자수-2018'!BL31</f>
        <v>0</v>
      </c>
      <c r="AM31" s="314">
        <f>'고용증대 상시근로자수-2018'!BN31</f>
        <v>0</v>
      </c>
      <c r="AN31" s="312">
        <f>'고용증대 상시근로자수-2018'!BO31</f>
        <v>0</v>
      </c>
      <c r="AO31" s="313">
        <f>'고용증대 상시근로자수-2018'!BP31</f>
        <v>0</v>
      </c>
      <c r="AP31" s="314">
        <f>'고용증대 상시근로자수-2018'!BR31</f>
        <v>0</v>
      </c>
      <c r="AQ31" s="335">
        <f t="shared" si="0"/>
        <v>0</v>
      </c>
      <c r="AR31" s="336">
        <f t="shared" si="1"/>
        <v>0</v>
      </c>
      <c r="AS31" s="342">
        <f>'고용증대 상시근로자수-2018'!CF31</f>
        <v>0</v>
      </c>
      <c r="AT31" s="343">
        <f>'고용증대 상시근로자수-2018'!CG31</f>
        <v>0</v>
      </c>
      <c r="AU31" s="340">
        <f t="shared" si="2"/>
        <v>0</v>
      </c>
      <c r="AV31" s="308">
        <f t="shared" si="3"/>
        <v>0</v>
      </c>
    </row>
    <row r="32" spans="1:48" hidden="1">
      <c r="A32" s="327">
        <f t="shared" si="4"/>
        <v>28</v>
      </c>
      <c r="B32" s="321">
        <f>'고용증대 상시근로자수-2018'!C32</f>
        <v>0</v>
      </c>
      <c r="C32" s="322" t="str">
        <f>'고용증대 상시근로자수-2018'!E32</f>
        <v/>
      </c>
      <c r="D32" s="333" t="str">
        <f>IF('고용증대 상시근로자수-2018'!I32="","",'고용증대 상시근로자수-2018'!I32)</f>
        <v/>
      </c>
      <c r="E32" s="333" t="str">
        <f>IF('고용증대 상시근로자수-2018'!J32="","",'고용증대 상시근로자수-2018'!J32)</f>
        <v/>
      </c>
      <c r="F32" s="323" t="str">
        <f>'고용증대 상시근로자수-2018'!H32</f>
        <v/>
      </c>
      <c r="G32" s="324">
        <f>'고용증대 상시근로자수-2018'!W32</f>
        <v>0</v>
      </c>
      <c r="H32" s="313">
        <f>'고용증대 상시근로자수-2018'!X32</f>
        <v>0</v>
      </c>
      <c r="I32" s="314">
        <f>'고용증대 상시근로자수-2018'!Z32</f>
        <v>0</v>
      </c>
      <c r="J32" s="312">
        <f>'고용증대 상시근로자수-2018'!AA32</f>
        <v>0</v>
      </c>
      <c r="K32" s="313">
        <f>'고용증대 상시근로자수-2018'!AB32</f>
        <v>0</v>
      </c>
      <c r="L32" s="314">
        <f>'고용증대 상시근로자수-2018'!AD32</f>
        <v>0</v>
      </c>
      <c r="M32" s="312">
        <f>'고용증대 상시근로자수-2018'!AE32</f>
        <v>0</v>
      </c>
      <c r="N32" s="313">
        <f>'고용증대 상시근로자수-2018'!AF32</f>
        <v>0</v>
      </c>
      <c r="O32" s="314">
        <f>'고용증대 상시근로자수-2018'!AH32</f>
        <v>0</v>
      </c>
      <c r="P32" s="312">
        <f>'고용증대 상시근로자수-2018'!AI32</f>
        <v>0</v>
      </c>
      <c r="Q32" s="313">
        <f>'고용증대 상시근로자수-2018'!AJ32</f>
        <v>0</v>
      </c>
      <c r="R32" s="314">
        <f>'고용증대 상시근로자수-2018'!AL32</f>
        <v>0</v>
      </c>
      <c r="S32" s="312">
        <f>'고용증대 상시근로자수-2018'!AM32</f>
        <v>0</v>
      </c>
      <c r="T32" s="313">
        <f>'고용증대 상시근로자수-2018'!AN32</f>
        <v>0</v>
      </c>
      <c r="U32" s="314">
        <f>'고용증대 상시근로자수-2018'!AP32</f>
        <v>0</v>
      </c>
      <c r="V32" s="312">
        <f>'고용증대 상시근로자수-2018'!AQ32</f>
        <v>0</v>
      </c>
      <c r="W32" s="313">
        <f>'고용증대 상시근로자수-2018'!AR32</f>
        <v>0</v>
      </c>
      <c r="X32" s="314">
        <f>'고용증대 상시근로자수-2018'!AT32</f>
        <v>0</v>
      </c>
      <c r="Y32" s="312">
        <f>'고용증대 상시근로자수-2018'!AU32</f>
        <v>0</v>
      </c>
      <c r="Z32" s="313">
        <f>'고용증대 상시근로자수-2018'!AV32</f>
        <v>0</v>
      </c>
      <c r="AA32" s="314">
        <f>'고용증대 상시근로자수-2018'!AX32</f>
        <v>0</v>
      </c>
      <c r="AB32" s="312">
        <f>'고용증대 상시근로자수-2018'!AY32</f>
        <v>0</v>
      </c>
      <c r="AC32" s="313">
        <f>'고용증대 상시근로자수-2018'!AZ32</f>
        <v>0</v>
      </c>
      <c r="AD32" s="314">
        <f>'고용증대 상시근로자수-2018'!BB32</f>
        <v>0</v>
      </c>
      <c r="AE32" s="312">
        <f>'고용증대 상시근로자수-2018'!BC32</f>
        <v>0</v>
      </c>
      <c r="AF32" s="313">
        <f>'고용증대 상시근로자수-2018'!BD32</f>
        <v>0</v>
      </c>
      <c r="AG32" s="314">
        <f>'고용증대 상시근로자수-2018'!BF32</f>
        <v>0</v>
      </c>
      <c r="AH32" s="312">
        <f>'고용증대 상시근로자수-2018'!BG32</f>
        <v>0</v>
      </c>
      <c r="AI32" s="313">
        <f>'고용증대 상시근로자수-2018'!BH32</f>
        <v>0</v>
      </c>
      <c r="AJ32" s="314">
        <f>'고용증대 상시근로자수-2018'!BJ32</f>
        <v>0</v>
      </c>
      <c r="AK32" s="312">
        <f>'고용증대 상시근로자수-2018'!BK32</f>
        <v>0</v>
      </c>
      <c r="AL32" s="313">
        <f>'고용증대 상시근로자수-2018'!BL32</f>
        <v>0</v>
      </c>
      <c r="AM32" s="314">
        <f>'고용증대 상시근로자수-2018'!BN32</f>
        <v>0</v>
      </c>
      <c r="AN32" s="312">
        <f>'고용증대 상시근로자수-2018'!BO32</f>
        <v>0</v>
      </c>
      <c r="AO32" s="313">
        <f>'고용증대 상시근로자수-2018'!BP32</f>
        <v>0</v>
      </c>
      <c r="AP32" s="314">
        <f>'고용증대 상시근로자수-2018'!BR32</f>
        <v>0</v>
      </c>
      <c r="AQ32" s="335">
        <f t="shared" si="0"/>
        <v>0</v>
      </c>
      <c r="AR32" s="336">
        <f t="shared" si="1"/>
        <v>0</v>
      </c>
      <c r="AS32" s="342">
        <f>'고용증대 상시근로자수-2018'!CF32</f>
        <v>0</v>
      </c>
      <c r="AT32" s="343">
        <f>'고용증대 상시근로자수-2018'!CG32</f>
        <v>0</v>
      </c>
      <c r="AU32" s="340">
        <f t="shared" si="2"/>
        <v>0</v>
      </c>
      <c r="AV32" s="308">
        <f t="shared" si="3"/>
        <v>0</v>
      </c>
    </row>
    <row r="33" spans="1:48" hidden="1">
      <c r="A33" s="327">
        <f t="shared" si="4"/>
        <v>29</v>
      </c>
      <c r="B33" s="321">
        <f>'고용증대 상시근로자수-2018'!C33</f>
        <v>0</v>
      </c>
      <c r="C33" s="322" t="str">
        <f>'고용증대 상시근로자수-2018'!E33</f>
        <v/>
      </c>
      <c r="D33" s="333" t="str">
        <f>IF('고용증대 상시근로자수-2018'!I33="","",'고용증대 상시근로자수-2018'!I33)</f>
        <v/>
      </c>
      <c r="E33" s="333" t="str">
        <f>IF('고용증대 상시근로자수-2018'!J33="","",'고용증대 상시근로자수-2018'!J33)</f>
        <v/>
      </c>
      <c r="F33" s="323" t="str">
        <f>'고용증대 상시근로자수-2018'!H33</f>
        <v/>
      </c>
      <c r="G33" s="324">
        <f>'고용증대 상시근로자수-2018'!W33</f>
        <v>0</v>
      </c>
      <c r="H33" s="313">
        <f>'고용증대 상시근로자수-2018'!X33</f>
        <v>0</v>
      </c>
      <c r="I33" s="314">
        <f>'고용증대 상시근로자수-2018'!Z33</f>
        <v>0</v>
      </c>
      <c r="J33" s="312">
        <f>'고용증대 상시근로자수-2018'!AA33</f>
        <v>0</v>
      </c>
      <c r="K33" s="313">
        <f>'고용증대 상시근로자수-2018'!AB33</f>
        <v>0</v>
      </c>
      <c r="L33" s="314">
        <f>'고용증대 상시근로자수-2018'!AD33</f>
        <v>0</v>
      </c>
      <c r="M33" s="312">
        <f>'고용증대 상시근로자수-2018'!AE33</f>
        <v>0</v>
      </c>
      <c r="N33" s="313">
        <f>'고용증대 상시근로자수-2018'!AF33</f>
        <v>0</v>
      </c>
      <c r="O33" s="314">
        <f>'고용증대 상시근로자수-2018'!AH33</f>
        <v>0</v>
      </c>
      <c r="P33" s="312">
        <f>'고용증대 상시근로자수-2018'!AI33</f>
        <v>0</v>
      </c>
      <c r="Q33" s="313">
        <f>'고용증대 상시근로자수-2018'!AJ33</f>
        <v>0</v>
      </c>
      <c r="R33" s="314">
        <f>'고용증대 상시근로자수-2018'!AL33</f>
        <v>0</v>
      </c>
      <c r="S33" s="312">
        <f>'고용증대 상시근로자수-2018'!AM33</f>
        <v>0</v>
      </c>
      <c r="T33" s="313">
        <f>'고용증대 상시근로자수-2018'!AN33</f>
        <v>0</v>
      </c>
      <c r="U33" s="314">
        <f>'고용증대 상시근로자수-2018'!AP33</f>
        <v>0</v>
      </c>
      <c r="V33" s="312">
        <f>'고용증대 상시근로자수-2018'!AQ33</f>
        <v>0</v>
      </c>
      <c r="W33" s="313">
        <f>'고용증대 상시근로자수-2018'!AR33</f>
        <v>0</v>
      </c>
      <c r="X33" s="314">
        <f>'고용증대 상시근로자수-2018'!AT33</f>
        <v>0</v>
      </c>
      <c r="Y33" s="312">
        <f>'고용증대 상시근로자수-2018'!AU33</f>
        <v>0</v>
      </c>
      <c r="Z33" s="313">
        <f>'고용증대 상시근로자수-2018'!AV33</f>
        <v>0</v>
      </c>
      <c r="AA33" s="314">
        <f>'고용증대 상시근로자수-2018'!AX33</f>
        <v>0</v>
      </c>
      <c r="AB33" s="312">
        <f>'고용증대 상시근로자수-2018'!AY33</f>
        <v>0</v>
      </c>
      <c r="AC33" s="313">
        <f>'고용증대 상시근로자수-2018'!AZ33</f>
        <v>0</v>
      </c>
      <c r="AD33" s="314">
        <f>'고용증대 상시근로자수-2018'!BB33</f>
        <v>0</v>
      </c>
      <c r="AE33" s="312">
        <f>'고용증대 상시근로자수-2018'!BC33</f>
        <v>0</v>
      </c>
      <c r="AF33" s="313">
        <f>'고용증대 상시근로자수-2018'!BD33</f>
        <v>0</v>
      </c>
      <c r="AG33" s="314">
        <f>'고용증대 상시근로자수-2018'!BF33</f>
        <v>0</v>
      </c>
      <c r="AH33" s="312">
        <f>'고용증대 상시근로자수-2018'!BG33</f>
        <v>0</v>
      </c>
      <c r="AI33" s="313">
        <f>'고용증대 상시근로자수-2018'!BH33</f>
        <v>0</v>
      </c>
      <c r="AJ33" s="314">
        <f>'고용증대 상시근로자수-2018'!BJ33</f>
        <v>0</v>
      </c>
      <c r="AK33" s="312">
        <f>'고용증대 상시근로자수-2018'!BK33</f>
        <v>0</v>
      </c>
      <c r="AL33" s="313">
        <f>'고용증대 상시근로자수-2018'!BL33</f>
        <v>0</v>
      </c>
      <c r="AM33" s="314">
        <f>'고용증대 상시근로자수-2018'!BN33</f>
        <v>0</v>
      </c>
      <c r="AN33" s="312">
        <f>'고용증대 상시근로자수-2018'!BO33</f>
        <v>0</v>
      </c>
      <c r="AO33" s="313">
        <f>'고용증대 상시근로자수-2018'!BP33</f>
        <v>0</v>
      </c>
      <c r="AP33" s="314">
        <f>'고용증대 상시근로자수-2018'!BR33</f>
        <v>0</v>
      </c>
      <c r="AQ33" s="335">
        <f t="shared" si="0"/>
        <v>0</v>
      </c>
      <c r="AR33" s="336">
        <f t="shared" si="1"/>
        <v>0</v>
      </c>
      <c r="AS33" s="342">
        <f>'고용증대 상시근로자수-2018'!CF33</f>
        <v>0</v>
      </c>
      <c r="AT33" s="343">
        <f>'고용증대 상시근로자수-2018'!CG33</f>
        <v>0</v>
      </c>
      <c r="AU33" s="340">
        <f t="shared" si="2"/>
        <v>0</v>
      </c>
      <c r="AV33" s="308">
        <f t="shared" si="3"/>
        <v>0</v>
      </c>
    </row>
    <row r="34" spans="1:48" hidden="1">
      <c r="A34" s="327">
        <f t="shared" si="4"/>
        <v>30</v>
      </c>
      <c r="B34" s="321">
        <f>'고용증대 상시근로자수-2018'!C34</f>
        <v>0</v>
      </c>
      <c r="C34" s="322" t="str">
        <f>'고용증대 상시근로자수-2018'!E34</f>
        <v/>
      </c>
      <c r="D34" s="333" t="str">
        <f>IF('고용증대 상시근로자수-2018'!I34="","",'고용증대 상시근로자수-2018'!I34)</f>
        <v/>
      </c>
      <c r="E34" s="333" t="str">
        <f>IF('고용증대 상시근로자수-2018'!J34="","",'고용증대 상시근로자수-2018'!J34)</f>
        <v/>
      </c>
      <c r="F34" s="323" t="str">
        <f>'고용증대 상시근로자수-2018'!H34</f>
        <v/>
      </c>
      <c r="G34" s="324">
        <f>'고용증대 상시근로자수-2018'!W34</f>
        <v>0</v>
      </c>
      <c r="H34" s="313">
        <f>'고용증대 상시근로자수-2018'!X34</f>
        <v>0</v>
      </c>
      <c r="I34" s="314">
        <f>'고용증대 상시근로자수-2018'!Z34</f>
        <v>0</v>
      </c>
      <c r="J34" s="312">
        <f>'고용증대 상시근로자수-2018'!AA34</f>
        <v>0</v>
      </c>
      <c r="K34" s="313">
        <f>'고용증대 상시근로자수-2018'!AB34</f>
        <v>0</v>
      </c>
      <c r="L34" s="314">
        <f>'고용증대 상시근로자수-2018'!AD34</f>
        <v>0</v>
      </c>
      <c r="M34" s="312">
        <f>'고용증대 상시근로자수-2018'!AE34</f>
        <v>0</v>
      </c>
      <c r="N34" s="313">
        <f>'고용증대 상시근로자수-2018'!AF34</f>
        <v>0</v>
      </c>
      <c r="O34" s="314">
        <f>'고용증대 상시근로자수-2018'!AH34</f>
        <v>0</v>
      </c>
      <c r="P34" s="312">
        <f>'고용증대 상시근로자수-2018'!AI34</f>
        <v>0</v>
      </c>
      <c r="Q34" s="313">
        <f>'고용증대 상시근로자수-2018'!AJ34</f>
        <v>0</v>
      </c>
      <c r="R34" s="314">
        <f>'고용증대 상시근로자수-2018'!AL34</f>
        <v>0</v>
      </c>
      <c r="S34" s="312">
        <f>'고용증대 상시근로자수-2018'!AM34</f>
        <v>0</v>
      </c>
      <c r="T34" s="313">
        <f>'고용증대 상시근로자수-2018'!AN34</f>
        <v>0</v>
      </c>
      <c r="U34" s="314">
        <f>'고용증대 상시근로자수-2018'!AP34</f>
        <v>0</v>
      </c>
      <c r="V34" s="312">
        <f>'고용증대 상시근로자수-2018'!AQ34</f>
        <v>0</v>
      </c>
      <c r="W34" s="313">
        <f>'고용증대 상시근로자수-2018'!AR34</f>
        <v>0</v>
      </c>
      <c r="X34" s="314">
        <f>'고용증대 상시근로자수-2018'!AT34</f>
        <v>0</v>
      </c>
      <c r="Y34" s="312">
        <f>'고용증대 상시근로자수-2018'!AU34</f>
        <v>0</v>
      </c>
      <c r="Z34" s="313">
        <f>'고용증대 상시근로자수-2018'!AV34</f>
        <v>0</v>
      </c>
      <c r="AA34" s="314">
        <f>'고용증대 상시근로자수-2018'!AX34</f>
        <v>0</v>
      </c>
      <c r="AB34" s="312">
        <f>'고용증대 상시근로자수-2018'!AY34</f>
        <v>0</v>
      </c>
      <c r="AC34" s="313">
        <f>'고용증대 상시근로자수-2018'!AZ34</f>
        <v>0</v>
      </c>
      <c r="AD34" s="314">
        <f>'고용증대 상시근로자수-2018'!BB34</f>
        <v>0</v>
      </c>
      <c r="AE34" s="312">
        <f>'고용증대 상시근로자수-2018'!BC34</f>
        <v>0</v>
      </c>
      <c r="AF34" s="313">
        <f>'고용증대 상시근로자수-2018'!BD34</f>
        <v>0</v>
      </c>
      <c r="AG34" s="314">
        <f>'고용증대 상시근로자수-2018'!BF34</f>
        <v>0</v>
      </c>
      <c r="AH34" s="312">
        <f>'고용증대 상시근로자수-2018'!BG34</f>
        <v>0</v>
      </c>
      <c r="AI34" s="313">
        <f>'고용증대 상시근로자수-2018'!BH34</f>
        <v>0</v>
      </c>
      <c r="AJ34" s="314">
        <f>'고용증대 상시근로자수-2018'!BJ34</f>
        <v>0</v>
      </c>
      <c r="AK34" s="312">
        <f>'고용증대 상시근로자수-2018'!BK34</f>
        <v>0</v>
      </c>
      <c r="AL34" s="313">
        <f>'고용증대 상시근로자수-2018'!BL34</f>
        <v>0</v>
      </c>
      <c r="AM34" s="314">
        <f>'고용증대 상시근로자수-2018'!BN34</f>
        <v>0</v>
      </c>
      <c r="AN34" s="312">
        <f>'고용증대 상시근로자수-2018'!BO34</f>
        <v>0</v>
      </c>
      <c r="AO34" s="313">
        <f>'고용증대 상시근로자수-2018'!BP34</f>
        <v>0</v>
      </c>
      <c r="AP34" s="314">
        <f>'고용증대 상시근로자수-2018'!BR34</f>
        <v>0</v>
      </c>
      <c r="AQ34" s="335">
        <f t="shared" si="0"/>
        <v>0</v>
      </c>
      <c r="AR34" s="336">
        <f t="shared" si="1"/>
        <v>0</v>
      </c>
      <c r="AS34" s="342">
        <f>'고용증대 상시근로자수-2018'!CF34</f>
        <v>0</v>
      </c>
      <c r="AT34" s="343">
        <f>'고용증대 상시근로자수-2018'!CG34</f>
        <v>0</v>
      </c>
      <c r="AU34" s="340">
        <f t="shared" si="2"/>
        <v>0</v>
      </c>
      <c r="AV34" s="308">
        <f t="shared" si="3"/>
        <v>0</v>
      </c>
    </row>
    <row r="35" spans="1:48" hidden="1">
      <c r="A35" s="327">
        <f t="shared" si="4"/>
        <v>31</v>
      </c>
      <c r="B35" s="321">
        <f>'고용증대 상시근로자수-2018'!C35</f>
        <v>0</v>
      </c>
      <c r="C35" s="322" t="str">
        <f>'고용증대 상시근로자수-2018'!E35</f>
        <v/>
      </c>
      <c r="D35" s="333" t="str">
        <f>IF('고용증대 상시근로자수-2018'!I35="","",'고용증대 상시근로자수-2018'!I35)</f>
        <v/>
      </c>
      <c r="E35" s="333" t="str">
        <f>IF('고용증대 상시근로자수-2018'!J35="","",'고용증대 상시근로자수-2018'!J35)</f>
        <v/>
      </c>
      <c r="F35" s="323" t="str">
        <f>'고용증대 상시근로자수-2018'!H35</f>
        <v/>
      </c>
      <c r="G35" s="324">
        <f>'고용증대 상시근로자수-2018'!W35</f>
        <v>0</v>
      </c>
      <c r="H35" s="313">
        <f>'고용증대 상시근로자수-2018'!X35</f>
        <v>0</v>
      </c>
      <c r="I35" s="314">
        <f>'고용증대 상시근로자수-2018'!Z35</f>
        <v>0</v>
      </c>
      <c r="J35" s="312">
        <f>'고용증대 상시근로자수-2018'!AA35</f>
        <v>0</v>
      </c>
      <c r="K35" s="313">
        <f>'고용증대 상시근로자수-2018'!AB35</f>
        <v>0</v>
      </c>
      <c r="L35" s="314">
        <f>'고용증대 상시근로자수-2018'!AD35</f>
        <v>0</v>
      </c>
      <c r="M35" s="312">
        <f>'고용증대 상시근로자수-2018'!AE35</f>
        <v>0</v>
      </c>
      <c r="N35" s="313">
        <f>'고용증대 상시근로자수-2018'!AF35</f>
        <v>0</v>
      </c>
      <c r="O35" s="314">
        <f>'고용증대 상시근로자수-2018'!AH35</f>
        <v>0</v>
      </c>
      <c r="P35" s="312">
        <f>'고용증대 상시근로자수-2018'!AI35</f>
        <v>0</v>
      </c>
      <c r="Q35" s="313">
        <f>'고용증대 상시근로자수-2018'!AJ35</f>
        <v>0</v>
      </c>
      <c r="R35" s="314">
        <f>'고용증대 상시근로자수-2018'!AL35</f>
        <v>0</v>
      </c>
      <c r="S35" s="312">
        <f>'고용증대 상시근로자수-2018'!AM35</f>
        <v>0</v>
      </c>
      <c r="T35" s="313">
        <f>'고용증대 상시근로자수-2018'!AN35</f>
        <v>0</v>
      </c>
      <c r="U35" s="314">
        <f>'고용증대 상시근로자수-2018'!AP35</f>
        <v>0</v>
      </c>
      <c r="V35" s="312">
        <f>'고용증대 상시근로자수-2018'!AQ35</f>
        <v>0</v>
      </c>
      <c r="W35" s="313">
        <f>'고용증대 상시근로자수-2018'!AR35</f>
        <v>0</v>
      </c>
      <c r="X35" s="314">
        <f>'고용증대 상시근로자수-2018'!AT35</f>
        <v>0</v>
      </c>
      <c r="Y35" s="312">
        <f>'고용증대 상시근로자수-2018'!AU35</f>
        <v>0</v>
      </c>
      <c r="Z35" s="313">
        <f>'고용증대 상시근로자수-2018'!AV35</f>
        <v>0</v>
      </c>
      <c r="AA35" s="314">
        <f>'고용증대 상시근로자수-2018'!AX35</f>
        <v>0</v>
      </c>
      <c r="AB35" s="312">
        <f>'고용증대 상시근로자수-2018'!AY35</f>
        <v>0</v>
      </c>
      <c r="AC35" s="313">
        <f>'고용증대 상시근로자수-2018'!AZ35</f>
        <v>0</v>
      </c>
      <c r="AD35" s="314">
        <f>'고용증대 상시근로자수-2018'!BB35</f>
        <v>0</v>
      </c>
      <c r="AE35" s="312">
        <f>'고용증대 상시근로자수-2018'!BC35</f>
        <v>0</v>
      </c>
      <c r="AF35" s="313">
        <f>'고용증대 상시근로자수-2018'!BD35</f>
        <v>0</v>
      </c>
      <c r="AG35" s="314">
        <f>'고용증대 상시근로자수-2018'!BF35</f>
        <v>0</v>
      </c>
      <c r="AH35" s="312">
        <f>'고용증대 상시근로자수-2018'!BG35</f>
        <v>0</v>
      </c>
      <c r="AI35" s="313">
        <f>'고용증대 상시근로자수-2018'!BH35</f>
        <v>0</v>
      </c>
      <c r="AJ35" s="314">
        <f>'고용증대 상시근로자수-2018'!BJ35</f>
        <v>0</v>
      </c>
      <c r="AK35" s="312">
        <f>'고용증대 상시근로자수-2018'!BK35</f>
        <v>0</v>
      </c>
      <c r="AL35" s="313">
        <f>'고용증대 상시근로자수-2018'!BL35</f>
        <v>0</v>
      </c>
      <c r="AM35" s="314">
        <f>'고용증대 상시근로자수-2018'!BN35</f>
        <v>0</v>
      </c>
      <c r="AN35" s="312">
        <f>'고용증대 상시근로자수-2018'!BO35</f>
        <v>0</v>
      </c>
      <c r="AO35" s="313">
        <f>'고용증대 상시근로자수-2018'!BP35</f>
        <v>0</v>
      </c>
      <c r="AP35" s="314">
        <f>'고용증대 상시근로자수-2018'!BR35</f>
        <v>0</v>
      </c>
      <c r="AQ35" s="335">
        <f t="shared" si="0"/>
        <v>0</v>
      </c>
      <c r="AR35" s="336">
        <f t="shared" si="1"/>
        <v>0</v>
      </c>
      <c r="AS35" s="342">
        <f>'고용증대 상시근로자수-2018'!CF35</f>
        <v>0</v>
      </c>
      <c r="AT35" s="343">
        <f>'고용증대 상시근로자수-2018'!CG35</f>
        <v>0</v>
      </c>
      <c r="AU35" s="340">
        <f t="shared" si="2"/>
        <v>0</v>
      </c>
      <c r="AV35" s="308">
        <f t="shared" si="3"/>
        <v>0</v>
      </c>
    </row>
    <row r="36" spans="1:48" hidden="1">
      <c r="A36" s="327">
        <f t="shared" si="4"/>
        <v>32</v>
      </c>
      <c r="B36" s="321">
        <f>'고용증대 상시근로자수-2018'!C36</f>
        <v>0</v>
      </c>
      <c r="C36" s="322" t="str">
        <f>'고용증대 상시근로자수-2018'!E36</f>
        <v/>
      </c>
      <c r="D36" s="333" t="str">
        <f>IF('고용증대 상시근로자수-2018'!I36="","",'고용증대 상시근로자수-2018'!I36)</f>
        <v/>
      </c>
      <c r="E36" s="333" t="str">
        <f>IF('고용증대 상시근로자수-2018'!J36="","",'고용증대 상시근로자수-2018'!J36)</f>
        <v/>
      </c>
      <c r="F36" s="323" t="str">
        <f>'고용증대 상시근로자수-2018'!H36</f>
        <v/>
      </c>
      <c r="G36" s="324">
        <f>'고용증대 상시근로자수-2018'!W36</f>
        <v>0</v>
      </c>
      <c r="H36" s="313">
        <f>'고용증대 상시근로자수-2018'!X36</f>
        <v>0</v>
      </c>
      <c r="I36" s="314">
        <f>'고용증대 상시근로자수-2018'!Z36</f>
        <v>0</v>
      </c>
      <c r="J36" s="312">
        <f>'고용증대 상시근로자수-2018'!AA36</f>
        <v>0</v>
      </c>
      <c r="K36" s="313">
        <f>'고용증대 상시근로자수-2018'!AB36</f>
        <v>0</v>
      </c>
      <c r="L36" s="314">
        <f>'고용증대 상시근로자수-2018'!AD36</f>
        <v>0</v>
      </c>
      <c r="M36" s="312">
        <f>'고용증대 상시근로자수-2018'!AE36</f>
        <v>0</v>
      </c>
      <c r="N36" s="313">
        <f>'고용증대 상시근로자수-2018'!AF36</f>
        <v>0</v>
      </c>
      <c r="O36" s="314">
        <f>'고용증대 상시근로자수-2018'!AH36</f>
        <v>0</v>
      </c>
      <c r="P36" s="312">
        <f>'고용증대 상시근로자수-2018'!AI36</f>
        <v>0</v>
      </c>
      <c r="Q36" s="313">
        <f>'고용증대 상시근로자수-2018'!AJ36</f>
        <v>0</v>
      </c>
      <c r="R36" s="314">
        <f>'고용증대 상시근로자수-2018'!AL36</f>
        <v>0</v>
      </c>
      <c r="S36" s="312">
        <f>'고용증대 상시근로자수-2018'!AM36</f>
        <v>0</v>
      </c>
      <c r="T36" s="313">
        <f>'고용증대 상시근로자수-2018'!AN36</f>
        <v>0</v>
      </c>
      <c r="U36" s="314">
        <f>'고용증대 상시근로자수-2018'!AP36</f>
        <v>0</v>
      </c>
      <c r="V36" s="312">
        <f>'고용증대 상시근로자수-2018'!AQ36</f>
        <v>0</v>
      </c>
      <c r="W36" s="313">
        <f>'고용증대 상시근로자수-2018'!AR36</f>
        <v>0</v>
      </c>
      <c r="X36" s="314">
        <f>'고용증대 상시근로자수-2018'!AT36</f>
        <v>0</v>
      </c>
      <c r="Y36" s="312">
        <f>'고용증대 상시근로자수-2018'!AU36</f>
        <v>0</v>
      </c>
      <c r="Z36" s="313">
        <f>'고용증대 상시근로자수-2018'!AV36</f>
        <v>0</v>
      </c>
      <c r="AA36" s="314">
        <f>'고용증대 상시근로자수-2018'!AX36</f>
        <v>0</v>
      </c>
      <c r="AB36" s="312">
        <f>'고용증대 상시근로자수-2018'!AY36</f>
        <v>0</v>
      </c>
      <c r="AC36" s="313">
        <f>'고용증대 상시근로자수-2018'!AZ36</f>
        <v>0</v>
      </c>
      <c r="AD36" s="314">
        <f>'고용증대 상시근로자수-2018'!BB36</f>
        <v>0</v>
      </c>
      <c r="AE36" s="312">
        <f>'고용증대 상시근로자수-2018'!BC36</f>
        <v>0</v>
      </c>
      <c r="AF36" s="313">
        <f>'고용증대 상시근로자수-2018'!BD36</f>
        <v>0</v>
      </c>
      <c r="AG36" s="314">
        <f>'고용증대 상시근로자수-2018'!BF36</f>
        <v>0</v>
      </c>
      <c r="AH36" s="312">
        <f>'고용증대 상시근로자수-2018'!BG36</f>
        <v>0</v>
      </c>
      <c r="AI36" s="313">
        <f>'고용증대 상시근로자수-2018'!BH36</f>
        <v>0</v>
      </c>
      <c r="AJ36" s="314">
        <f>'고용증대 상시근로자수-2018'!BJ36</f>
        <v>0</v>
      </c>
      <c r="AK36" s="312">
        <f>'고용증대 상시근로자수-2018'!BK36</f>
        <v>0</v>
      </c>
      <c r="AL36" s="313">
        <f>'고용증대 상시근로자수-2018'!BL36</f>
        <v>0</v>
      </c>
      <c r="AM36" s="314">
        <f>'고용증대 상시근로자수-2018'!BN36</f>
        <v>0</v>
      </c>
      <c r="AN36" s="312">
        <f>'고용증대 상시근로자수-2018'!BO36</f>
        <v>0</v>
      </c>
      <c r="AO36" s="313">
        <f>'고용증대 상시근로자수-2018'!BP36</f>
        <v>0</v>
      </c>
      <c r="AP36" s="314">
        <f>'고용증대 상시근로자수-2018'!BR36</f>
        <v>0</v>
      </c>
      <c r="AQ36" s="335">
        <f t="shared" si="0"/>
        <v>0</v>
      </c>
      <c r="AR36" s="336">
        <f t="shared" si="1"/>
        <v>0</v>
      </c>
      <c r="AS36" s="342">
        <f>'고용증대 상시근로자수-2018'!CF36</f>
        <v>0</v>
      </c>
      <c r="AT36" s="343">
        <f>'고용증대 상시근로자수-2018'!CG36</f>
        <v>0</v>
      </c>
      <c r="AU36" s="340">
        <f t="shared" si="2"/>
        <v>0</v>
      </c>
      <c r="AV36" s="308">
        <f t="shared" si="3"/>
        <v>0</v>
      </c>
    </row>
    <row r="37" spans="1:48" hidden="1">
      <c r="A37" s="327">
        <f t="shared" si="4"/>
        <v>33</v>
      </c>
      <c r="B37" s="321">
        <f>'고용증대 상시근로자수-2018'!C37</f>
        <v>0</v>
      </c>
      <c r="C37" s="322" t="str">
        <f>'고용증대 상시근로자수-2018'!E37</f>
        <v/>
      </c>
      <c r="D37" s="333" t="str">
        <f>IF('고용증대 상시근로자수-2018'!I37="","",'고용증대 상시근로자수-2018'!I37)</f>
        <v/>
      </c>
      <c r="E37" s="333" t="str">
        <f>IF('고용증대 상시근로자수-2018'!J37="","",'고용증대 상시근로자수-2018'!J37)</f>
        <v/>
      </c>
      <c r="F37" s="323" t="str">
        <f>'고용증대 상시근로자수-2018'!H37</f>
        <v/>
      </c>
      <c r="G37" s="324">
        <f>'고용증대 상시근로자수-2018'!W37</f>
        <v>0</v>
      </c>
      <c r="H37" s="313">
        <f>'고용증대 상시근로자수-2018'!X37</f>
        <v>0</v>
      </c>
      <c r="I37" s="314">
        <f>'고용증대 상시근로자수-2018'!Z37</f>
        <v>0</v>
      </c>
      <c r="J37" s="312">
        <f>'고용증대 상시근로자수-2018'!AA37</f>
        <v>0</v>
      </c>
      <c r="K37" s="313">
        <f>'고용증대 상시근로자수-2018'!AB37</f>
        <v>0</v>
      </c>
      <c r="L37" s="314">
        <f>'고용증대 상시근로자수-2018'!AD37</f>
        <v>0</v>
      </c>
      <c r="M37" s="312">
        <f>'고용증대 상시근로자수-2018'!AE37</f>
        <v>0</v>
      </c>
      <c r="N37" s="313">
        <f>'고용증대 상시근로자수-2018'!AF37</f>
        <v>0</v>
      </c>
      <c r="O37" s="314">
        <f>'고용증대 상시근로자수-2018'!AH37</f>
        <v>0</v>
      </c>
      <c r="P37" s="312">
        <f>'고용증대 상시근로자수-2018'!AI37</f>
        <v>0</v>
      </c>
      <c r="Q37" s="313">
        <f>'고용증대 상시근로자수-2018'!AJ37</f>
        <v>0</v>
      </c>
      <c r="R37" s="314">
        <f>'고용증대 상시근로자수-2018'!AL37</f>
        <v>0</v>
      </c>
      <c r="S37" s="312">
        <f>'고용증대 상시근로자수-2018'!AM37</f>
        <v>0</v>
      </c>
      <c r="T37" s="313">
        <f>'고용증대 상시근로자수-2018'!AN37</f>
        <v>0</v>
      </c>
      <c r="U37" s="314">
        <f>'고용증대 상시근로자수-2018'!AP37</f>
        <v>0</v>
      </c>
      <c r="V37" s="312">
        <f>'고용증대 상시근로자수-2018'!AQ37</f>
        <v>0</v>
      </c>
      <c r="W37" s="313">
        <f>'고용증대 상시근로자수-2018'!AR37</f>
        <v>0</v>
      </c>
      <c r="X37" s="314">
        <f>'고용증대 상시근로자수-2018'!AT37</f>
        <v>0</v>
      </c>
      <c r="Y37" s="312">
        <f>'고용증대 상시근로자수-2018'!AU37</f>
        <v>0</v>
      </c>
      <c r="Z37" s="313">
        <f>'고용증대 상시근로자수-2018'!AV37</f>
        <v>0</v>
      </c>
      <c r="AA37" s="314">
        <f>'고용증대 상시근로자수-2018'!AX37</f>
        <v>0</v>
      </c>
      <c r="AB37" s="312">
        <f>'고용증대 상시근로자수-2018'!AY37</f>
        <v>0</v>
      </c>
      <c r="AC37" s="313">
        <f>'고용증대 상시근로자수-2018'!AZ37</f>
        <v>0</v>
      </c>
      <c r="AD37" s="314">
        <f>'고용증대 상시근로자수-2018'!BB37</f>
        <v>0</v>
      </c>
      <c r="AE37" s="312">
        <f>'고용증대 상시근로자수-2018'!BC37</f>
        <v>0</v>
      </c>
      <c r="AF37" s="313">
        <f>'고용증대 상시근로자수-2018'!BD37</f>
        <v>0</v>
      </c>
      <c r="AG37" s="314">
        <f>'고용증대 상시근로자수-2018'!BF37</f>
        <v>0</v>
      </c>
      <c r="AH37" s="312">
        <f>'고용증대 상시근로자수-2018'!BG37</f>
        <v>0</v>
      </c>
      <c r="AI37" s="313">
        <f>'고용증대 상시근로자수-2018'!BH37</f>
        <v>0</v>
      </c>
      <c r="AJ37" s="314">
        <f>'고용증대 상시근로자수-2018'!BJ37</f>
        <v>0</v>
      </c>
      <c r="AK37" s="312">
        <f>'고용증대 상시근로자수-2018'!BK37</f>
        <v>0</v>
      </c>
      <c r="AL37" s="313">
        <f>'고용증대 상시근로자수-2018'!BL37</f>
        <v>0</v>
      </c>
      <c r="AM37" s="314">
        <f>'고용증대 상시근로자수-2018'!BN37</f>
        <v>0</v>
      </c>
      <c r="AN37" s="312">
        <f>'고용증대 상시근로자수-2018'!BO37</f>
        <v>0</v>
      </c>
      <c r="AO37" s="313">
        <f>'고용증대 상시근로자수-2018'!BP37</f>
        <v>0</v>
      </c>
      <c r="AP37" s="314">
        <f>'고용증대 상시근로자수-2018'!BR37</f>
        <v>0</v>
      </c>
      <c r="AQ37" s="335">
        <f t="shared" si="0"/>
        <v>0</v>
      </c>
      <c r="AR37" s="336">
        <f t="shared" si="1"/>
        <v>0</v>
      </c>
      <c r="AS37" s="342">
        <f>'고용증대 상시근로자수-2018'!CF37</f>
        <v>0</v>
      </c>
      <c r="AT37" s="343">
        <f>'고용증대 상시근로자수-2018'!CG37</f>
        <v>0</v>
      </c>
      <c r="AU37" s="340">
        <f t="shared" si="2"/>
        <v>0</v>
      </c>
      <c r="AV37" s="308">
        <f t="shared" si="3"/>
        <v>0</v>
      </c>
    </row>
    <row r="38" spans="1:48" hidden="1">
      <c r="A38" s="327">
        <f t="shared" si="4"/>
        <v>34</v>
      </c>
      <c r="B38" s="321">
        <f>'고용증대 상시근로자수-2018'!C38</f>
        <v>0</v>
      </c>
      <c r="C38" s="322" t="str">
        <f>'고용증대 상시근로자수-2018'!E38</f>
        <v/>
      </c>
      <c r="D38" s="333" t="str">
        <f>IF('고용증대 상시근로자수-2018'!I38="","",'고용증대 상시근로자수-2018'!I38)</f>
        <v/>
      </c>
      <c r="E38" s="333" t="str">
        <f>IF('고용증대 상시근로자수-2018'!J38="","",'고용증대 상시근로자수-2018'!J38)</f>
        <v/>
      </c>
      <c r="F38" s="323" t="str">
        <f>'고용증대 상시근로자수-2018'!H38</f>
        <v/>
      </c>
      <c r="G38" s="324">
        <f>'고용증대 상시근로자수-2018'!W38</f>
        <v>0</v>
      </c>
      <c r="H38" s="313">
        <f>'고용증대 상시근로자수-2018'!X38</f>
        <v>0</v>
      </c>
      <c r="I38" s="314">
        <f>'고용증대 상시근로자수-2018'!Z38</f>
        <v>0</v>
      </c>
      <c r="J38" s="312">
        <f>'고용증대 상시근로자수-2018'!AA38</f>
        <v>0</v>
      </c>
      <c r="K38" s="313">
        <f>'고용증대 상시근로자수-2018'!AB38</f>
        <v>0</v>
      </c>
      <c r="L38" s="314">
        <f>'고용증대 상시근로자수-2018'!AD38</f>
        <v>0</v>
      </c>
      <c r="M38" s="312">
        <f>'고용증대 상시근로자수-2018'!AE38</f>
        <v>0</v>
      </c>
      <c r="N38" s="313">
        <f>'고용증대 상시근로자수-2018'!AF38</f>
        <v>0</v>
      </c>
      <c r="O38" s="314">
        <f>'고용증대 상시근로자수-2018'!AH38</f>
        <v>0</v>
      </c>
      <c r="P38" s="312">
        <f>'고용증대 상시근로자수-2018'!AI38</f>
        <v>0</v>
      </c>
      <c r="Q38" s="313">
        <f>'고용증대 상시근로자수-2018'!AJ38</f>
        <v>0</v>
      </c>
      <c r="R38" s="314">
        <f>'고용증대 상시근로자수-2018'!AL38</f>
        <v>0</v>
      </c>
      <c r="S38" s="312">
        <f>'고용증대 상시근로자수-2018'!AM38</f>
        <v>0</v>
      </c>
      <c r="T38" s="313">
        <f>'고용증대 상시근로자수-2018'!AN38</f>
        <v>0</v>
      </c>
      <c r="U38" s="314">
        <f>'고용증대 상시근로자수-2018'!AP38</f>
        <v>0</v>
      </c>
      <c r="V38" s="312">
        <f>'고용증대 상시근로자수-2018'!AQ38</f>
        <v>0</v>
      </c>
      <c r="W38" s="313">
        <f>'고용증대 상시근로자수-2018'!AR38</f>
        <v>0</v>
      </c>
      <c r="X38" s="314">
        <f>'고용증대 상시근로자수-2018'!AT38</f>
        <v>0</v>
      </c>
      <c r="Y38" s="312">
        <f>'고용증대 상시근로자수-2018'!AU38</f>
        <v>0</v>
      </c>
      <c r="Z38" s="313">
        <f>'고용증대 상시근로자수-2018'!AV38</f>
        <v>0</v>
      </c>
      <c r="AA38" s="314">
        <f>'고용증대 상시근로자수-2018'!AX38</f>
        <v>0</v>
      </c>
      <c r="AB38" s="312">
        <f>'고용증대 상시근로자수-2018'!AY38</f>
        <v>0</v>
      </c>
      <c r="AC38" s="313">
        <f>'고용증대 상시근로자수-2018'!AZ38</f>
        <v>0</v>
      </c>
      <c r="AD38" s="314">
        <f>'고용증대 상시근로자수-2018'!BB38</f>
        <v>0</v>
      </c>
      <c r="AE38" s="312">
        <f>'고용증대 상시근로자수-2018'!BC38</f>
        <v>0</v>
      </c>
      <c r="AF38" s="313">
        <f>'고용증대 상시근로자수-2018'!BD38</f>
        <v>0</v>
      </c>
      <c r="AG38" s="314">
        <f>'고용증대 상시근로자수-2018'!BF38</f>
        <v>0</v>
      </c>
      <c r="AH38" s="312">
        <f>'고용증대 상시근로자수-2018'!BG38</f>
        <v>0</v>
      </c>
      <c r="AI38" s="313">
        <f>'고용증대 상시근로자수-2018'!BH38</f>
        <v>0</v>
      </c>
      <c r="AJ38" s="314">
        <f>'고용증대 상시근로자수-2018'!BJ38</f>
        <v>0</v>
      </c>
      <c r="AK38" s="312">
        <f>'고용증대 상시근로자수-2018'!BK38</f>
        <v>0</v>
      </c>
      <c r="AL38" s="313">
        <f>'고용증대 상시근로자수-2018'!BL38</f>
        <v>0</v>
      </c>
      <c r="AM38" s="314">
        <f>'고용증대 상시근로자수-2018'!BN38</f>
        <v>0</v>
      </c>
      <c r="AN38" s="312">
        <f>'고용증대 상시근로자수-2018'!BO38</f>
        <v>0</v>
      </c>
      <c r="AO38" s="313">
        <f>'고용증대 상시근로자수-2018'!BP38</f>
        <v>0</v>
      </c>
      <c r="AP38" s="314">
        <f>'고용증대 상시근로자수-2018'!BR38</f>
        <v>0</v>
      </c>
      <c r="AQ38" s="335">
        <f t="shared" si="0"/>
        <v>0</v>
      </c>
      <c r="AR38" s="336">
        <f t="shared" si="1"/>
        <v>0</v>
      </c>
      <c r="AS38" s="342">
        <f>'고용증대 상시근로자수-2018'!CF38</f>
        <v>0</v>
      </c>
      <c r="AT38" s="343">
        <f>'고용증대 상시근로자수-2018'!CG38</f>
        <v>0</v>
      </c>
      <c r="AU38" s="340">
        <f t="shared" si="2"/>
        <v>0</v>
      </c>
      <c r="AV38" s="308">
        <f t="shared" si="3"/>
        <v>0</v>
      </c>
    </row>
    <row r="39" spans="1:48" hidden="1">
      <c r="A39" s="327">
        <f t="shared" si="4"/>
        <v>35</v>
      </c>
      <c r="B39" s="321">
        <f>'고용증대 상시근로자수-2018'!C39</f>
        <v>0</v>
      </c>
      <c r="C39" s="322" t="str">
        <f>'고용증대 상시근로자수-2018'!E39</f>
        <v/>
      </c>
      <c r="D39" s="333" t="str">
        <f>IF('고용증대 상시근로자수-2018'!I39="","",'고용증대 상시근로자수-2018'!I39)</f>
        <v/>
      </c>
      <c r="E39" s="333" t="str">
        <f>IF('고용증대 상시근로자수-2018'!J39="","",'고용증대 상시근로자수-2018'!J39)</f>
        <v/>
      </c>
      <c r="F39" s="323" t="str">
        <f>'고용증대 상시근로자수-2018'!H39</f>
        <v/>
      </c>
      <c r="G39" s="324">
        <f>'고용증대 상시근로자수-2018'!W39</f>
        <v>0</v>
      </c>
      <c r="H39" s="313">
        <f>'고용증대 상시근로자수-2018'!X39</f>
        <v>0</v>
      </c>
      <c r="I39" s="314">
        <f>'고용증대 상시근로자수-2018'!Z39</f>
        <v>0</v>
      </c>
      <c r="J39" s="312">
        <f>'고용증대 상시근로자수-2018'!AA39</f>
        <v>0</v>
      </c>
      <c r="K39" s="313">
        <f>'고용증대 상시근로자수-2018'!AB39</f>
        <v>0</v>
      </c>
      <c r="L39" s="314">
        <f>'고용증대 상시근로자수-2018'!AD39</f>
        <v>0</v>
      </c>
      <c r="M39" s="312">
        <f>'고용증대 상시근로자수-2018'!AE39</f>
        <v>0</v>
      </c>
      <c r="N39" s="313">
        <f>'고용증대 상시근로자수-2018'!AF39</f>
        <v>0</v>
      </c>
      <c r="O39" s="314">
        <f>'고용증대 상시근로자수-2018'!AH39</f>
        <v>0</v>
      </c>
      <c r="P39" s="312">
        <f>'고용증대 상시근로자수-2018'!AI39</f>
        <v>0</v>
      </c>
      <c r="Q39" s="313">
        <f>'고용증대 상시근로자수-2018'!AJ39</f>
        <v>0</v>
      </c>
      <c r="R39" s="314">
        <f>'고용증대 상시근로자수-2018'!AL39</f>
        <v>0</v>
      </c>
      <c r="S39" s="312">
        <f>'고용증대 상시근로자수-2018'!AM39</f>
        <v>0</v>
      </c>
      <c r="T39" s="313">
        <f>'고용증대 상시근로자수-2018'!AN39</f>
        <v>0</v>
      </c>
      <c r="U39" s="314">
        <f>'고용증대 상시근로자수-2018'!AP39</f>
        <v>0</v>
      </c>
      <c r="V39" s="312">
        <f>'고용증대 상시근로자수-2018'!AQ39</f>
        <v>0</v>
      </c>
      <c r="W39" s="313">
        <f>'고용증대 상시근로자수-2018'!AR39</f>
        <v>0</v>
      </c>
      <c r="X39" s="314">
        <f>'고용증대 상시근로자수-2018'!AT39</f>
        <v>0</v>
      </c>
      <c r="Y39" s="312">
        <f>'고용증대 상시근로자수-2018'!AU39</f>
        <v>0</v>
      </c>
      <c r="Z39" s="313">
        <f>'고용증대 상시근로자수-2018'!AV39</f>
        <v>0</v>
      </c>
      <c r="AA39" s="314">
        <f>'고용증대 상시근로자수-2018'!AX39</f>
        <v>0</v>
      </c>
      <c r="AB39" s="312">
        <f>'고용증대 상시근로자수-2018'!AY39</f>
        <v>0</v>
      </c>
      <c r="AC39" s="313">
        <f>'고용증대 상시근로자수-2018'!AZ39</f>
        <v>0</v>
      </c>
      <c r="AD39" s="314">
        <f>'고용증대 상시근로자수-2018'!BB39</f>
        <v>0</v>
      </c>
      <c r="AE39" s="312">
        <f>'고용증대 상시근로자수-2018'!BC39</f>
        <v>0</v>
      </c>
      <c r="AF39" s="313">
        <f>'고용증대 상시근로자수-2018'!BD39</f>
        <v>0</v>
      </c>
      <c r="AG39" s="314">
        <f>'고용증대 상시근로자수-2018'!BF39</f>
        <v>0</v>
      </c>
      <c r="AH39" s="312">
        <f>'고용증대 상시근로자수-2018'!BG39</f>
        <v>0</v>
      </c>
      <c r="AI39" s="313">
        <f>'고용증대 상시근로자수-2018'!BH39</f>
        <v>0</v>
      </c>
      <c r="AJ39" s="314">
        <f>'고용증대 상시근로자수-2018'!BJ39</f>
        <v>0</v>
      </c>
      <c r="AK39" s="312">
        <f>'고용증대 상시근로자수-2018'!BK39</f>
        <v>0</v>
      </c>
      <c r="AL39" s="313">
        <f>'고용증대 상시근로자수-2018'!BL39</f>
        <v>0</v>
      </c>
      <c r="AM39" s="314">
        <f>'고용증대 상시근로자수-2018'!BN39</f>
        <v>0</v>
      </c>
      <c r="AN39" s="312">
        <f>'고용증대 상시근로자수-2018'!BO39</f>
        <v>0</v>
      </c>
      <c r="AO39" s="313">
        <f>'고용증대 상시근로자수-2018'!BP39</f>
        <v>0</v>
      </c>
      <c r="AP39" s="314">
        <f>'고용증대 상시근로자수-2018'!BR39</f>
        <v>0</v>
      </c>
      <c r="AQ39" s="335">
        <f t="shared" si="0"/>
        <v>0</v>
      </c>
      <c r="AR39" s="336">
        <f t="shared" si="1"/>
        <v>0</v>
      </c>
      <c r="AS39" s="342">
        <f>'고용증대 상시근로자수-2018'!CF39</f>
        <v>0</v>
      </c>
      <c r="AT39" s="343">
        <f>'고용증대 상시근로자수-2018'!CG39</f>
        <v>0</v>
      </c>
      <c r="AU39" s="340">
        <f t="shared" si="2"/>
        <v>0</v>
      </c>
      <c r="AV39" s="308">
        <f t="shared" si="3"/>
        <v>0</v>
      </c>
    </row>
    <row r="40" spans="1:48" hidden="1">
      <c r="A40" s="327">
        <f t="shared" si="4"/>
        <v>36</v>
      </c>
      <c r="B40" s="321">
        <f>'고용증대 상시근로자수-2018'!C40</f>
        <v>0</v>
      </c>
      <c r="C40" s="322" t="str">
        <f>'고용증대 상시근로자수-2018'!E40</f>
        <v/>
      </c>
      <c r="D40" s="333" t="str">
        <f>IF('고용증대 상시근로자수-2018'!I40="","",'고용증대 상시근로자수-2018'!I40)</f>
        <v/>
      </c>
      <c r="E40" s="333" t="str">
        <f>IF('고용증대 상시근로자수-2018'!J40="","",'고용증대 상시근로자수-2018'!J40)</f>
        <v/>
      </c>
      <c r="F40" s="323" t="str">
        <f>'고용증대 상시근로자수-2018'!H40</f>
        <v/>
      </c>
      <c r="G40" s="324">
        <f>'고용증대 상시근로자수-2018'!W40</f>
        <v>0</v>
      </c>
      <c r="H40" s="313">
        <f>'고용증대 상시근로자수-2018'!X40</f>
        <v>0</v>
      </c>
      <c r="I40" s="314">
        <f>'고용증대 상시근로자수-2018'!Z40</f>
        <v>0</v>
      </c>
      <c r="J40" s="312">
        <f>'고용증대 상시근로자수-2018'!AA40</f>
        <v>0</v>
      </c>
      <c r="K40" s="313">
        <f>'고용증대 상시근로자수-2018'!AB40</f>
        <v>0</v>
      </c>
      <c r="L40" s="314">
        <f>'고용증대 상시근로자수-2018'!AD40</f>
        <v>0</v>
      </c>
      <c r="M40" s="312">
        <f>'고용증대 상시근로자수-2018'!AE40</f>
        <v>0</v>
      </c>
      <c r="N40" s="313">
        <f>'고용증대 상시근로자수-2018'!AF40</f>
        <v>0</v>
      </c>
      <c r="O40" s="314">
        <f>'고용증대 상시근로자수-2018'!AH40</f>
        <v>0</v>
      </c>
      <c r="P40" s="312">
        <f>'고용증대 상시근로자수-2018'!AI40</f>
        <v>0</v>
      </c>
      <c r="Q40" s="313">
        <f>'고용증대 상시근로자수-2018'!AJ40</f>
        <v>0</v>
      </c>
      <c r="R40" s="314">
        <f>'고용증대 상시근로자수-2018'!AL40</f>
        <v>0</v>
      </c>
      <c r="S40" s="312">
        <f>'고용증대 상시근로자수-2018'!AM40</f>
        <v>0</v>
      </c>
      <c r="T40" s="313">
        <f>'고용증대 상시근로자수-2018'!AN40</f>
        <v>0</v>
      </c>
      <c r="U40" s="314">
        <f>'고용증대 상시근로자수-2018'!AP40</f>
        <v>0</v>
      </c>
      <c r="V40" s="312">
        <f>'고용증대 상시근로자수-2018'!AQ40</f>
        <v>0</v>
      </c>
      <c r="W40" s="313">
        <f>'고용증대 상시근로자수-2018'!AR40</f>
        <v>0</v>
      </c>
      <c r="X40" s="314">
        <f>'고용증대 상시근로자수-2018'!AT40</f>
        <v>0</v>
      </c>
      <c r="Y40" s="312">
        <f>'고용증대 상시근로자수-2018'!AU40</f>
        <v>0</v>
      </c>
      <c r="Z40" s="313">
        <f>'고용증대 상시근로자수-2018'!AV40</f>
        <v>0</v>
      </c>
      <c r="AA40" s="314">
        <f>'고용증대 상시근로자수-2018'!AX40</f>
        <v>0</v>
      </c>
      <c r="AB40" s="312">
        <f>'고용증대 상시근로자수-2018'!AY40</f>
        <v>0</v>
      </c>
      <c r="AC40" s="313">
        <f>'고용증대 상시근로자수-2018'!AZ40</f>
        <v>0</v>
      </c>
      <c r="AD40" s="314">
        <f>'고용증대 상시근로자수-2018'!BB40</f>
        <v>0</v>
      </c>
      <c r="AE40" s="312">
        <f>'고용증대 상시근로자수-2018'!BC40</f>
        <v>0</v>
      </c>
      <c r="AF40" s="313">
        <f>'고용증대 상시근로자수-2018'!BD40</f>
        <v>0</v>
      </c>
      <c r="AG40" s="314">
        <f>'고용증대 상시근로자수-2018'!BF40</f>
        <v>0</v>
      </c>
      <c r="AH40" s="312">
        <f>'고용증대 상시근로자수-2018'!BG40</f>
        <v>0</v>
      </c>
      <c r="AI40" s="313">
        <f>'고용증대 상시근로자수-2018'!BH40</f>
        <v>0</v>
      </c>
      <c r="AJ40" s="314">
        <f>'고용증대 상시근로자수-2018'!BJ40</f>
        <v>0</v>
      </c>
      <c r="AK40" s="312">
        <f>'고용증대 상시근로자수-2018'!BK40</f>
        <v>0</v>
      </c>
      <c r="AL40" s="313">
        <f>'고용증대 상시근로자수-2018'!BL40</f>
        <v>0</v>
      </c>
      <c r="AM40" s="314">
        <f>'고용증대 상시근로자수-2018'!BN40</f>
        <v>0</v>
      </c>
      <c r="AN40" s="312">
        <f>'고용증대 상시근로자수-2018'!BO40</f>
        <v>0</v>
      </c>
      <c r="AO40" s="313">
        <f>'고용증대 상시근로자수-2018'!BP40</f>
        <v>0</v>
      </c>
      <c r="AP40" s="314">
        <f>'고용증대 상시근로자수-2018'!BR40</f>
        <v>0</v>
      </c>
      <c r="AQ40" s="335">
        <f t="shared" si="0"/>
        <v>0</v>
      </c>
      <c r="AR40" s="336">
        <f t="shared" si="1"/>
        <v>0</v>
      </c>
      <c r="AS40" s="342">
        <f>'고용증대 상시근로자수-2018'!CF40</f>
        <v>0</v>
      </c>
      <c r="AT40" s="343">
        <f>'고용증대 상시근로자수-2018'!CG40</f>
        <v>0</v>
      </c>
      <c r="AU40" s="340">
        <f t="shared" si="2"/>
        <v>0</v>
      </c>
      <c r="AV40" s="308">
        <f t="shared" si="3"/>
        <v>0</v>
      </c>
    </row>
    <row r="41" spans="1:48" hidden="1">
      <c r="A41" s="327">
        <f t="shared" si="4"/>
        <v>37</v>
      </c>
      <c r="B41" s="321">
        <f>'고용증대 상시근로자수-2018'!C41</f>
        <v>0</v>
      </c>
      <c r="C41" s="322" t="str">
        <f>'고용증대 상시근로자수-2018'!E41</f>
        <v/>
      </c>
      <c r="D41" s="333" t="str">
        <f>IF('고용증대 상시근로자수-2018'!I41="","",'고용증대 상시근로자수-2018'!I41)</f>
        <v/>
      </c>
      <c r="E41" s="333" t="str">
        <f>IF('고용증대 상시근로자수-2018'!J41="","",'고용증대 상시근로자수-2018'!J41)</f>
        <v/>
      </c>
      <c r="F41" s="323" t="str">
        <f>'고용증대 상시근로자수-2018'!H41</f>
        <v/>
      </c>
      <c r="G41" s="324">
        <f>'고용증대 상시근로자수-2018'!W41</f>
        <v>0</v>
      </c>
      <c r="H41" s="313">
        <f>'고용증대 상시근로자수-2018'!X41</f>
        <v>0</v>
      </c>
      <c r="I41" s="314">
        <f>'고용증대 상시근로자수-2018'!Z41</f>
        <v>0</v>
      </c>
      <c r="J41" s="312">
        <f>'고용증대 상시근로자수-2018'!AA41</f>
        <v>0</v>
      </c>
      <c r="K41" s="313">
        <f>'고용증대 상시근로자수-2018'!AB41</f>
        <v>0</v>
      </c>
      <c r="L41" s="314">
        <f>'고용증대 상시근로자수-2018'!AD41</f>
        <v>0</v>
      </c>
      <c r="M41" s="312">
        <f>'고용증대 상시근로자수-2018'!AE41</f>
        <v>0</v>
      </c>
      <c r="N41" s="313">
        <f>'고용증대 상시근로자수-2018'!AF41</f>
        <v>0</v>
      </c>
      <c r="O41" s="314">
        <f>'고용증대 상시근로자수-2018'!AH41</f>
        <v>0</v>
      </c>
      <c r="P41" s="312">
        <f>'고용증대 상시근로자수-2018'!AI41</f>
        <v>0</v>
      </c>
      <c r="Q41" s="313">
        <f>'고용증대 상시근로자수-2018'!AJ41</f>
        <v>0</v>
      </c>
      <c r="R41" s="314">
        <f>'고용증대 상시근로자수-2018'!AL41</f>
        <v>0</v>
      </c>
      <c r="S41" s="312">
        <f>'고용증대 상시근로자수-2018'!AM41</f>
        <v>0</v>
      </c>
      <c r="T41" s="313">
        <f>'고용증대 상시근로자수-2018'!AN41</f>
        <v>0</v>
      </c>
      <c r="U41" s="314">
        <f>'고용증대 상시근로자수-2018'!AP41</f>
        <v>0</v>
      </c>
      <c r="V41" s="312">
        <f>'고용증대 상시근로자수-2018'!AQ41</f>
        <v>0</v>
      </c>
      <c r="W41" s="313">
        <f>'고용증대 상시근로자수-2018'!AR41</f>
        <v>0</v>
      </c>
      <c r="X41" s="314">
        <f>'고용증대 상시근로자수-2018'!AT41</f>
        <v>0</v>
      </c>
      <c r="Y41" s="312">
        <f>'고용증대 상시근로자수-2018'!AU41</f>
        <v>0</v>
      </c>
      <c r="Z41" s="313">
        <f>'고용증대 상시근로자수-2018'!AV41</f>
        <v>0</v>
      </c>
      <c r="AA41" s="314">
        <f>'고용증대 상시근로자수-2018'!AX41</f>
        <v>0</v>
      </c>
      <c r="AB41" s="312">
        <f>'고용증대 상시근로자수-2018'!AY41</f>
        <v>0</v>
      </c>
      <c r="AC41" s="313">
        <f>'고용증대 상시근로자수-2018'!AZ41</f>
        <v>0</v>
      </c>
      <c r="AD41" s="314">
        <f>'고용증대 상시근로자수-2018'!BB41</f>
        <v>0</v>
      </c>
      <c r="AE41" s="312">
        <f>'고용증대 상시근로자수-2018'!BC41</f>
        <v>0</v>
      </c>
      <c r="AF41" s="313">
        <f>'고용증대 상시근로자수-2018'!BD41</f>
        <v>0</v>
      </c>
      <c r="AG41" s="314">
        <f>'고용증대 상시근로자수-2018'!BF41</f>
        <v>0</v>
      </c>
      <c r="AH41" s="312">
        <f>'고용증대 상시근로자수-2018'!BG41</f>
        <v>0</v>
      </c>
      <c r="AI41" s="313">
        <f>'고용증대 상시근로자수-2018'!BH41</f>
        <v>0</v>
      </c>
      <c r="AJ41" s="314">
        <f>'고용증대 상시근로자수-2018'!BJ41</f>
        <v>0</v>
      </c>
      <c r="AK41" s="312">
        <f>'고용증대 상시근로자수-2018'!BK41</f>
        <v>0</v>
      </c>
      <c r="AL41" s="313">
        <f>'고용증대 상시근로자수-2018'!BL41</f>
        <v>0</v>
      </c>
      <c r="AM41" s="314">
        <f>'고용증대 상시근로자수-2018'!BN41</f>
        <v>0</v>
      </c>
      <c r="AN41" s="312">
        <f>'고용증대 상시근로자수-2018'!BO41</f>
        <v>0</v>
      </c>
      <c r="AO41" s="313">
        <f>'고용증대 상시근로자수-2018'!BP41</f>
        <v>0</v>
      </c>
      <c r="AP41" s="314">
        <f>'고용증대 상시근로자수-2018'!BR41</f>
        <v>0</v>
      </c>
      <c r="AQ41" s="335">
        <f t="shared" si="0"/>
        <v>0</v>
      </c>
      <c r="AR41" s="336">
        <f t="shared" si="1"/>
        <v>0</v>
      </c>
      <c r="AS41" s="342">
        <f>'고용증대 상시근로자수-2018'!CF41</f>
        <v>0</v>
      </c>
      <c r="AT41" s="343">
        <f>'고용증대 상시근로자수-2018'!CG41</f>
        <v>0</v>
      </c>
      <c r="AU41" s="340">
        <f t="shared" si="2"/>
        <v>0</v>
      </c>
      <c r="AV41" s="308">
        <f t="shared" si="3"/>
        <v>0</v>
      </c>
    </row>
    <row r="42" spans="1:48" hidden="1">
      <c r="A42" s="327">
        <f t="shared" si="4"/>
        <v>38</v>
      </c>
      <c r="B42" s="321">
        <f>'고용증대 상시근로자수-2018'!C42</f>
        <v>0</v>
      </c>
      <c r="C42" s="322" t="str">
        <f>'고용증대 상시근로자수-2018'!E42</f>
        <v/>
      </c>
      <c r="D42" s="333" t="str">
        <f>IF('고용증대 상시근로자수-2018'!I42="","",'고용증대 상시근로자수-2018'!I42)</f>
        <v/>
      </c>
      <c r="E42" s="333" t="str">
        <f>IF('고용증대 상시근로자수-2018'!J42="","",'고용증대 상시근로자수-2018'!J42)</f>
        <v/>
      </c>
      <c r="F42" s="323" t="str">
        <f>'고용증대 상시근로자수-2018'!H42</f>
        <v/>
      </c>
      <c r="G42" s="324">
        <f>'고용증대 상시근로자수-2018'!W42</f>
        <v>0</v>
      </c>
      <c r="H42" s="313">
        <f>'고용증대 상시근로자수-2018'!X42</f>
        <v>0</v>
      </c>
      <c r="I42" s="314">
        <f>'고용증대 상시근로자수-2018'!Z42</f>
        <v>0</v>
      </c>
      <c r="J42" s="312">
        <f>'고용증대 상시근로자수-2018'!AA42</f>
        <v>0</v>
      </c>
      <c r="K42" s="313">
        <f>'고용증대 상시근로자수-2018'!AB42</f>
        <v>0</v>
      </c>
      <c r="L42" s="314">
        <f>'고용증대 상시근로자수-2018'!AD42</f>
        <v>0</v>
      </c>
      <c r="M42" s="312">
        <f>'고용증대 상시근로자수-2018'!AE42</f>
        <v>0</v>
      </c>
      <c r="N42" s="313">
        <f>'고용증대 상시근로자수-2018'!AF42</f>
        <v>0</v>
      </c>
      <c r="O42" s="314">
        <f>'고용증대 상시근로자수-2018'!AH42</f>
        <v>0</v>
      </c>
      <c r="P42" s="312">
        <f>'고용증대 상시근로자수-2018'!AI42</f>
        <v>0</v>
      </c>
      <c r="Q42" s="313">
        <f>'고용증대 상시근로자수-2018'!AJ42</f>
        <v>0</v>
      </c>
      <c r="R42" s="314">
        <f>'고용증대 상시근로자수-2018'!AL42</f>
        <v>0</v>
      </c>
      <c r="S42" s="312">
        <f>'고용증대 상시근로자수-2018'!AM42</f>
        <v>0</v>
      </c>
      <c r="T42" s="313">
        <f>'고용증대 상시근로자수-2018'!AN42</f>
        <v>0</v>
      </c>
      <c r="U42" s="314">
        <f>'고용증대 상시근로자수-2018'!AP42</f>
        <v>0</v>
      </c>
      <c r="V42" s="312">
        <f>'고용증대 상시근로자수-2018'!AQ42</f>
        <v>0</v>
      </c>
      <c r="W42" s="313">
        <f>'고용증대 상시근로자수-2018'!AR42</f>
        <v>0</v>
      </c>
      <c r="X42" s="314">
        <f>'고용증대 상시근로자수-2018'!AT42</f>
        <v>0</v>
      </c>
      <c r="Y42" s="312">
        <f>'고용증대 상시근로자수-2018'!AU42</f>
        <v>0</v>
      </c>
      <c r="Z42" s="313">
        <f>'고용증대 상시근로자수-2018'!AV42</f>
        <v>0</v>
      </c>
      <c r="AA42" s="314">
        <f>'고용증대 상시근로자수-2018'!AX42</f>
        <v>0</v>
      </c>
      <c r="AB42" s="312">
        <f>'고용증대 상시근로자수-2018'!AY42</f>
        <v>0</v>
      </c>
      <c r="AC42" s="313">
        <f>'고용증대 상시근로자수-2018'!AZ42</f>
        <v>0</v>
      </c>
      <c r="AD42" s="314">
        <f>'고용증대 상시근로자수-2018'!BB42</f>
        <v>0</v>
      </c>
      <c r="AE42" s="312">
        <f>'고용증대 상시근로자수-2018'!BC42</f>
        <v>0</v>
      </c>
      <c r="AF42" s="313">
        <f>'고용증대 상시근로자수-2018'!BD42</f>
        <v>0</v>
      </c>
      <c r="AG42" s="314">
        <f>'고용증대 상시근로자수-2018'!BF42</f>
        <v>0</v>
      </c>
      <c r="AH42" s="312">
        <f>'고용증대 상시근로자수-2018'!BG42</f>
        <v>0</v>
      </c>
      <c r="AI42" s="313">
        <f>'고용증대 상시근로자수-2018'!BH42</f>
        <v>0</v>
      </c>
      <c r="AJ42" s="314">
        <f>'고용증대 상시근로자수-2018'!BJ42</f>
        <v>0</v>
      </c>
      <c r="AK42" s="312">
        <f>'고용증대 상시근로자수-2018'!BK42</f>
        <v>0</v>
      </c>
      <c r="AL42" s="313">
        <f>'고용증대 상시근로자수-2018'!BL42</f>
        <v>0</v>
      </c>
      <c r="AM42" s="314">
        <f>'고용증대 상시근로자수-2018'!BN42</f>
        <v>0</v>
      </c>
      <c r="AN42" s="312">
        <f>'고용증대 상시근로자수-2018'!BO42</f>
        <v>0</v>
      </c>
      <c r="AO42" s="313">
        <f>'고용증대 상시근로자수-2018'!BP42</f>
        <v>0</v>
      </c>
      <c r="AP42" s="314">
        <f>'고용증대 상시근로자수-2018'!BR42</f>
        <v>0</v>
      </c>
      <c r="AQ42" s="335">
        <f t="shared" si="0"/>
        <v>0</v>
      </c>
      <c r="AR42" s="336">
        <f t="shared" si="1"/>
        <v>0</v>
      </c>
      <c r="AS42" s="342">
        <f>'고용증대 상시근로자수-2018'!CF42</f>
        <v>0</v>
      </c>
      <c r="AT42" s="343">
        <f>'고용증대 상시근로자수-2018'!CG42</f>
        <v>0</v>
      </c>
      <c r="AU42" s="340">
        <f t="shared" si="2"/>
        <v>0</v>
      </c>
      <c r="AV42" s="308">
        <f t="shared" si="3"/>
        <v>0</v>
      </c>
    </row>
    <row r="43" spans="1:48" hidden="1">
      <c r="A43" s="327">
        <f t="shared" si="4"/>
        <v>39</v>
      </c>
      <c r="B43" s="321">
        <f>'고용증대 상시근로자수-2018'!C43</f>
        <v>0</v>
      </c>
      <c r="C43" s="322" t="str">
        <f>'고용증대 상시근로자수-2018'!E43</f>
        <v/>
      </c>
      <c r="D43" s="333" t="str">
        <f>IF('고용증대 상시근로자수-2018'!I43="","",'고용증대 상시근로자수-2018'!I43)</f>
        <v/>
      </c>
      <c r="E43" s="333" t="str">
        <f>IF('고용증대 상시근로자수-2018'!J43="","",'고용증대 상시근로자수-2018'!J43)</f>
        <v/>
      </c>
      <c r="F43" s="323" t="str">
        <f>'고용증대 상시근로자수-2018'!H43</f>
        <v/>
      </c>
      <c r="G43" s="324">
        <f>'고용증대 상시근로자수-2018'!W43</f>
        <v>0</v>
      </c>
      <c r="H43" s="313">
        <f>'고용증대 상시근로자수-2018'!X43</f>
        <v>0</v>
      </c>
      <c r="I43" s="314">
        <f>'고용증대 상시근로자수-2018'!Z43</f>
        <v>0</v>
      </c>
      <c r="J43" s="312">
        <f>'고용증대 상시근로자수-2018'!AA43</f>
        <v>0</v>
      </c>
      <c r="K43" s="313">
        <f>'고용증대 상시근로자수-2018'!AB43</f>
        <v>0</v>
      </c>
      <c r="L43" s="314">
        <f>'고용증대 상시근로자수-2018'!AD43</f>
        <v>0</v>
      </c>
      <c r="M43" s="312">
        <f>'고용증대 상시근로자수-2018'!AE43</f>
        <v>0</v>
      </c>
      <c r="N43" s="313">
        <f>'고용증대 상시근로자수-2018'!AF43</f>
        <v>0</v>
      </c>
      <c r="O43" s="314">
        <f>'고용증대 상시근로자수-2018'!AH43</f>
        <v>0</v>
      </c>
      <c r="P43" s="312">
        <f>'고용증대 상시근로자수-2018'!AI43</f>
        <v>0</v>
      </c>
      <c r="Q43" s="313">
        <f>'고용증대 상시근로자수-2018'!AJ43</f>
        <v>0</v>
      </c>
      <c r="R43" s="314">
        <f>'고용증대 상시근로자수-2018'!AL43</f>
        <v>0</v>
      </c>
      <c r="S43" s="312">
        <f>'고용증대 상시근로자수-2018'!AM43</f>
        <v>0</v>
      </c>
      <c r="T43" s="313">
        <f>'고용증대 상시근로자수-2018'!AN43</f>
        <v>0</v>
      </c>
      <c r="U43" s="314">
        <f>'고용증대 상시근로자수-2018'!AP43</f>
        <v>0</v>
      </c>
      <c r="V43" s="312">
        <f>'고용증대 상시근로자수-2018'!AQ43</f>
        <v>0</v>
      </c>
      <c r="W43" s="313">
        <f>'고용증대 상시근로자수-2018'!AR43</f>
        <v>0</v>
      </c>
      <c r="X43" s="314">
        <f>'고용증대 상시근로자수-2018'!AT43</f>
        <v>0</v>
      </c>
      <c r="Y43" s="312">
        <f>'고용증대 상시근로자수-2018'!AU43</f>
        <v>0</v>
      </c>
      <c r="Z43" s="313">
        <f>'고용증대 상시근로자수-2018'!AV43</f>
        <v>0</v>
      </c>
      <c r="AA43" s="314">
        <f>'고용증대 상시근로자수-2018'!AX43</f>
        <v>0</v>
      </c>
      <c r="AB43" s="312">
        <f>'고용증대 상시근로자수-2018'!AY43</f>
        <v>0</v>
      </c>
      <c r="AC43" s="313">
        <f>'고용증대 상시근로자수-2018'!AZ43</f>
        <v>0</v>
      </c>
      <c r="AD43" s="314">
        <f>'고용증대 상시근로자수-2018'!BB43</f>
        <v>0</v>
      </c>
      <c r="AE43" s="312">
        <f>'고용증대 상시근로자수-2018'!BC43</f>
        <v>0</v>
      </c>
      <c r="AF43" s="313">
        <f>'고용증대 상시근로자수-2018'!BD43</f>
        <v>0</v>
      </c>
      <c r="AG43" s="314">
        <f>'고용증대 상시근로자수-2018'!BF43</f>
        <v>0</v>
      </c>
      <c r="AH43" s="312">
        <f>'고용증대 상시근로자수-2018'!BG43</f>
        <v>0</v>
      </c>
      <c r="AI43" s="313">
        <f>'고용증대 상시근로자수-2018'!BH43</f>
        <v>0</v>
      </c>
      <c r="AJ43" s="314">
        <f>'고용증대 상시근로자수-2018'!BJ43</f>
        <v>0</v>
      </c>
      <c r="AK43" s="312">
        <f>'고용증대 상시근로자수-2018'!BK43</f>
        <v>0</v>
      </c>
      <c r="AL43" s="313">
        <f>'고용증대 상시근로자수-2018'!BL43</f>
        <v>0</v>
      </c>
      <c r="AM43" s="314">
        <f>'고용증대 상시근로자수-2018'!BN43</f>
        <v>0</v>
      </c>
      <c r="AN43" s="312">
        <f>'고용증대 상시근로자수-2018'!BO43</f>
        <v>0</v>
      </c>
      <c r="AO43" s="313">
        <f>'고용증대 상시근로자수-2018'!BP43</f>
        <v>0</v>
      </c>
      <c r="AP43" s="314">
        <f>'고용증대 상시근로자수-2018'!BR43</f>
        <v>0</v>
      </c>
      <c r="AQ43" s="335">
        <f t="shared" si="0"/>
        <v>0</v>
      </c>
      <c r="AR43" s="336">
        <f t="shared" si="1"/>
        <v>0</v>
      </c>
      <c r="AS43" s="342">
        <f>'고용증대 상시근로자수-2018'!CF43</f>
        <v>0</v>
      </c>
      <c r="AT43" s="343">
        <f>'고용증대 상시근로자수-2018'!CG43</f>
        <v>0</v>
      </c>
      <c r="AU43" s="340">
        <f t="shared" si="2"/>
        <v>0</v>
      </c>
      <c r="AV43" s="308">
        <f t="shared" si="3"/>
        <v>0</v>
      </c>
    </row>
    <row r="44" spans="1:48" hidden="1">
      <c r="A44" s="327">
        <f t="shared" si="4"/>
        <v>40</v>
      </c>
      <c r="B44" s="321">
        <f>'고용증대 상시근로자수-2018'!C44</f>
        <v>0</v>
      </c>
      <c r="C44" s="322" t="str">
        <f>'고용증대 상시근로자수-2018'!E44</f>
        <v/>
      </c>
      <c r="D44" s="333" t="str">
        <f>IF('고용증대 상시근로자수-2018'!I44="","",'고용증대 상시근로자수-2018'!I44)</f>
        <v/>
      </c>
      <c r="E44" s="333" t="str">
        <f>IF('고용증대 상시근로자수-2018'!J44="","",'고용증대 상시근로자수-2018'!J44)</f>
        <v/>
      </c>
      <c r="F44" s="323" t="str">
        <f>'고용증대 상시근로자수-2018'!H44</f>
        <v/>
      </c>
      <c r="G44" s="324">
        <f>'고용증대 상시근로자수-2018'!W44</f>
        <v>0</v>
      </c>
      <c r="H44" s="313">
        <f>'고용증대 상시근로자수-2018'!X44</f>
        <v>0</v>
      </c>
      <c r="I44" s="314">
        <f>'고용증대 상시근로자수-2018'!Z44</f>
        <v>0</v>
      </c>
      <c r="J44" s="312">
        <f>'고용증대 상시근로자수-2018'!AA44</f>
        <v>0</v>
      </c>
      <c r="K44" s="313">
        <f>'고용증대 상시근로자수-2018'!AB44</f>
        <v>0</v>
      </c>
      <c r="L44" s="314">
        <f>'고용증대 상시근로자수-2018'!AD44</f>
        <v>0</v>
      </c>
      <c r="M44" s="312">
        <f>'고용증대 상시근로자수-2018'!AE44</f>
        <v>0</v>
      </c>
      <c r="N44" s="313">
        <f>'고용증대 상시근로자수-2018'!AF44</f>
        <v>0</v>
      </c>
      <c r="O44" s="314">
        <f>'고용증대 상시근로자수-2018'!AH44</f>
        <v>0</v>
      </c>
      <c r="P44" s="312">
        <f>'고용증대 상시근로자수-2018'!AI44</f>
        <v>0</v>
      </c>
      <c r="Q44" s="313">
        <f>'고용증대 상시근로자수-2018'!AJ44</f>
        <v>0</v>
      </c>
      <c r="R44" s="314">
        <f>'고용증대 상시근로자수-2018'!AL44</f>
        <v>0</v>
      </c>
      <c r="S44" s="312">
        <f>'고용증대 상시근로자수-2018'!AM44</f>
        <v>0</v>
      </c>
      <c r="T44" s="313">
        <f>'고용증대 상시근로자수-2018'!AN44</f>
        <v>0</v>
      </c>
      <c r="U44" s="314">
        <f>'고용증대 상시근로자수-2018'!AP44</f>
        <v>0</v>
      </c>
      <c r="V44" s="312">
        <f>'고용증대 상시근로자수-2018'!AQ44</f>
        <v>0</v>
      </c>
      <c r="W44" s="313">
        <f>'고용증대 상시근로자수-2018'!AR44</f>
        <v>0</v>
      </c>
      <c r="X44" s="314">
        <f>'고용증대 상시근로자수-2018'!AT44</f>
        <v>0</v>
      </c>
      <c r="Y44" s="312">
        <f>'고용증대 상시근로자수-2018'!AU44</f>
        <v>0</v>
      </c>
      <c r="Z44" s="313">
        <f>'고용증대 상시근로자수-2018'!AV44</f>
        <v>0</v>
      </c>
      <c r="AA44" s="314">
        <f>'고용증대 상시근로자수-2018'!AX44</f>
        <v>0</v>
      </c>
      <c r="AB44" s="312">
        <f>'고용증대 상시근로자수-2018'!AY44</f>
        <v>0</v>
      </c>
      <c r="AC44" s="313">
        <f>'고용증대 상시근로자수-2018'!AZ44</f>
        <v>0</v>
      </c>
      <c r="AD44" s="314">
        <f>'고용증대 상시근로자수-2018'!BB44</f>
        <v>0</v>
      </c>
      <c r="AE44" s="312">
        <f>'고용증대 상시근로자수-2018'!BC44</f>
        <v>0</v>
      </c>
      <c r="AF44" s="313">
        <f>'고용증대 상시근로자수-2018'!BD44</f>
        <v>0</v>
      </c>
      <c r="AG44" s="314">
        <f>'고용증대 상시근로자수-2018'!BF44</f>
        <v>0</v>
      </c>
      <c r="AH44" s="312">
        <f>'고용증대 상시근로자수-2018'!BG44</f>
        <v>0</v>
      </c>
      <c r="AI44" s="313">
        <f>'고용증대 상시근로자수-2018'!BH44</f>
        <v>0</v>
      </c>
      <c r="AJ44" s="314">
        <f>'고용증대 상시근로자수-2018'!BJ44</f>
        <v>0</v>
      </c>
      <c r="AK44" s="312">
        <f>'고용증대 상시근로자수-2018'!BK44</f>
        <v>0</v>
      </c>
      <c r="AL44" s="313">
        <f>'고용증대 상시근로자수-2018'!BL44</f>
        <v>0</v>
      </c>
      <c r="AM44" s="314">
        <f>'고용증대 상시근로자수-2018'!BN44</f>
        <v>0</v>
      </c>
      <c r="AN44" s="312">
        <f>'고용증대 상시근로자수-2018'!BO44</f>
        <v>0</v>
      </c>
      <c r="AO44" s="313">
        <f>'고용증대 상시근로자수-2018'!BP44</f>
        <v>0</v>
      </c>
      <c r="AP44" s="314">
        <f>'고용증대 상시근로자수-2018'!BR44</f>
        <v>0</v>
      </c>
      <c r="AQ44" s="335">
        <f t="shared" si="0"/>
        <v>0</v>
      </c>
      <c r="AR44" s="336">
        <f t="shared" si="1"/>
        <v>0</v>
      </c>
      <c r="AS44" s="342">
        <f>'고용증대 상시근로자수-2018'!CF44</f>
        <v>0</v>
      </c>
      <c r="AT44" s="343">
        <f>'고용증대 상시근로자수-2018'!CG44</f>
        <v>0</v>
      </c>
      <c r="AU44" s="340">
        <f t="shared" si="2"/>
        <v>0</v>
      </c>
      <c r="AV44" s="308">
        <f t="shared" si="3"/>
        <v>0</v>
      </c>
    </row>
    <row r="45" spans="1:48" hidden="1">
      <c r="A45" s="327">
        <f t="shared" si="4"/>
        <v>41</v>
      </c>
      <c r="B45" s="321">
        <f>'고용증대 상시근로자수-2018'!C45</f>
        <v>0</v>
      </c>
      <c r="C45" s="322" t="str">
        <f>'고용증대 상시근로자수-2018'!E45</f>
        <v/>
      </c>
      <c r="D45" s="333" t="str">
        <f>IF('고용증대 상시근로자수-2018'!I45="","",'고용증대 상시근로자수-2018'!I45)</f>
        <v/>
      </c>
      <c r="E45" s="333" t="str">
        <f>IF('고용증대 상시근로자수-2018'!J45="","",'고용증대 상시근로자수-2018'!J45)</f>
        <v/>
      </c>
      <c r="F45" s="323" t="str">
        <f>'고용증대 상시근로자수-2018'!H45</f>
        <v/>
      </c>
      <c r="G45" s="324">
        <f>'고용증대 상시근로자수-2018'!W45</f>
        <v>0</v>
      </c>
      <c r="H45" s="313">
        <f>'고용증대 상시근로자수-2018'!X45</f>
        <v>0</v>
      </c>
      <c r="I45" s="314">
        <f>'고용증대 상시근로자수-2018'!Z45</f>
        <v>0</v>
      </c>
      <c r="J45" s="312">
        <f>'고용증대 상시근로자수-2018'!AA45</f>
        <v>0</v>
      </c>
      <c r="K45" s="313">
        <f>'고용증대 상시근로자수-2018'!AB45</f>
        <v>0</v>
      </c>
      <c r="L45" s="314">
        <f>'고용증대 상시근로자수-2018'!AD45</f>
        <v>0</v>
      </c>
      <c r="M45" s="312">
        <f>'고용증대 상시근로자수-2018'!AE45</f>
        <v>0</v>
      </c>
      <c r="N45" s="313">
        <f>'고용증대 상시근로자수-2018'!AF45</f>
        <v>0</v>
      </c>
      <c r="O45" s="314">
        <f>'고용증대 상시근로자수-2018'!AH45</f>
        <v>0</v>
      </c>
      <c r="P45" s="312">
        <f>'고용증대 상시근로자수-2018'!AI45</f>
        <v>0</v>
      </c>
      <c r="Q45" s="313">
        <f>'고용증대 상시근로자수-2018'!AJ45</f>
        <v>0</v>
      </c>
      <c r="R45" s="314">
        <f>'고용증대 상시근로자수-2018'!AL45</f>
        <v>0</v>
      </c>
      <c r="S45" s="312">
        <f>'고용증대 상시근로자수-2018'!AM45</f>
        <v>0</v>
      </c>
      <c r="T45" s="313">
        <f>'고용증대 상시근로자수-2018'!AN45</f>
        <v>0</v>
      </c>
      <c r="U45" s="314">
        <f>'고용증대 상시근로자수-2018'!AP45</f>
        <v>0</v>
      </c>
      <c r="V45" s="312">
        <f>'고용증대 상시근로자수-2018'!AQ45</f>
        <v>0</v>
      </c>
      <c r="W45" s="313">
        <f>'고용증대 상시근로자수-2018'!AR45</f>
        <v>0</v>
      </c>
      <c r="X45" s="314">
        <f>'고용증대 상시근로자수-2018'!AT45</f>
        <v>0</v>
      </c>
      <c r="Y45" s="312">
        <f>'고용증대 상시근로자수-2018'!AU45</f>
        <v>0</v>
      </c>
      <c r="Z45" s="313">
        <f>'고용증대 상시근로자수-2018'!AV45</f>
        <v>0</v>
      </c>
      <c r="AA45" s="314">
        <f>'고용증대 상시근로자수-2018'!AX45</f>
        <v>0</v>
      </c>
      <c r="AB45" s="312">
        <f>'고용증대 상시근로자수-2018'!AY45</f>
        <v>0</v>
      </c>
      <c r="AC45" s="313">
        <f>'고용증대 상시근로자수-2018'!AZ45</f>
        <v>0</v>
      </c>
      <c r="AD45" s="314">
        <f>'고용증대 상시근로자수-2018'!BB45</f>
        <v>0</v>
      </c>
      <c r="AE45" s="312">
        <f>'고용증대 상시근로자수-2018'!BC45</f>
        <v>0</v>
      </c>
      <c r="AF45" s="313">
        <f>'고용증대 상시근로자수-2018'!BD45</f>
        <v>0</v>
      </c>
      <c r="AG45" s="314">
        <f>'고용증대 상시근로자수-2018'!BF45</f>
        <v>0</v>
      </c>
      <c r="AH45" s="312">
        <f>'고용증대 상시근로자수-2018'!BG45</f>
        <v>0</v>
      </c>
      <c r="AI45" s="313">
        <f>'고용증대 상시근로자수-2018'!BH45</f>
        <v>0</v>
      </c>
      <c r="AJ45" s="314">
        <f>'고용증대 상시근로자수-2018'!BJ45</f>
        <v>0</v>
      </c>
      <c r="AK45" s="312">
        <f>'고용증대 상시근로자수-2018'!BK45</f>
        <v>0</v>
      </c>
      <c r="AL45" s="313">
        <f>'고용증대 상시근로자수-2018'!BL45</f>
        <v>0</v>
      </c>
      <c r="AM45" s="314">
        <f>'고용증대 상시근로자수-2018'!BN45</f>
        <v>0</v>
      </c>
      <c r="AN45" s="312">
        <f>'고용증대 상시근로자수-2018'!BO45</f>
        <v>0</v>
      </c>
      <c r="AO45" s="313">
        <f>'고용증대 상시근로자수-2018'!BP45</f>
        <v>0</v>
      </c>
      <c r="AP45" s="314">
        <f>'고용증대 상시근로자수-2018'!BR45</f>
        <v>0</v>
      </c>
      <c r="AQ45" s="335">
        <f t="shared" si="0"/>
        <v>0</v>
      </c>
      <c r="AR45" s="336">
        <f t="shared" si="1"/>
        <v>0</v>
      </c>
      <c r="AS45" s="342">
        <f>'고용증대 상시근로자수-2018'!CF45</f>
        <v>0</v>
      </c>
      <c r="AT45" s="343">
        <f>'고용증대 상시근로자수-2018'!CG45</f>
        <v>0</v>
      </c>
      <c r="AU45" s="340">
        <f t="shared" si="2"/>
        <v>0</v>
      </c>
      <c r="AV45" s="308">
        <f t="shared" si="3"/>
        <v>0</v>
      </c>
    </row>
    <row r="46" spans="1:48" hidden="1">
      <c r="A46" s="327">
        <f t="shared" si="4"/>
        <v>42</v>
      </c>
      <c r="B46" s="321">
        <f>'고용증대 상시근로자수-2018'!C46</f>
        <v>0</v>
      </c>
      <c r="C46" s="322" t="str">
        <f>'고용증대 상시근로자수-2018'!E46</f>
        <v/>
      </c>
      <c r="D46" s="333" t="str">
        <f>IF('고용증대 상시근로자수-2018'!I46="","",'고용증대 상시근로자수-2018'!I46)</f>
        <v/>
      </c>
      <c r="E46" s="333" t="str">
        <f>IF('고용증대 상시근로자수-2018'!J46="","",'고용증대 상시근로자수-2018'!J46)</f>
        <v/>
      </c>
      <c r="F46" s="323" t="str">
        <f>'고용증대 상시근로자수-2018'!H46</f>
        <v/>
      </c>
      <c r="G46" s="324">
        <f>'고용증대 상시근로자수-2018'!W46</f>
        <v>0</v>
      </c>
      <c r="H46" s="313">
        <f>'고용증대 상시근로자수-2018'!X46</f>
        <v>0</v>
      </c>
      <c r="I46" s="314">
        <f>'고용증대 상시근로자수-2018'!Z46</f>
        <v>0</v>
      </c>
      <c r="J46" s="312">
        <f>'고용증대 상시근로자수-2018'!AA46</f>
        <v>0</v>
      </c>
      <c r="K46" s="313">
        <f>'고용증대 상시근로자수-2018'!AB46</f>
        <v>0</v>
      </c>
      <c r="L46" s="314">
        <f>'고용증대 상시근로자수-2018'!AD46</f>
        <v>0</v>
      </c>
      <c r="M46" s="312">
        <f>'고용증대 상시근로자수-2018'!AE46</f>
        <v>0</v>
      </c>
      <c r="N46" s="313">
        <f>'고용증대 상시근로자수-2018'!AF46</f>
        <v>0</v>
      </c>
      <c r="O46" s="314">
        <f>'고용증대 상시근로자수-2018'!AH46</f>
        <v>0</v>
      </c>
      <c r="P46" s="312">
        <f>'고용증대 상시근로자수-2018'!AI46</f>
        <v>0</v>
      </c>
      <c r="Q46" s="313">
        <f>'고용증대 상시근로자수-2018'!AJ46</f>
        <v>0</v>
      </c>
      <c r="R46" s="314">
        <f>'고용증대 상시근로자수-2018'!AL46</f>
        <v>0</v>
      </c>
      <c r="S46" s="312">
        <f>'고용증대 상시근로자수-2018'!AM46</f>
        <v>0</v>
      </c>
      <c r="T46" s="313">
        <f>'고용증대 상시근로자수-2018'!AN46</f>
        <v>0</v>
      </c>
      <c r="U46" s="314">
        <f>'고용증대 상시근로자수-2018'!AP46</f>
        <v>0</v>
      </c>
      <c r="V46" s="312">
        <f>'고용증대 상시근로자수-2018'!AQ46</f>
        <v>0</v>
      </c>
      <c r="W46" s="313">
        <f>'고용증대 상시근로자수-2018'!AR46</f>
        <v>0</v>
      </c>
      <c r="X46" s="314">
        <f>'고용증대 상시근로자수-2018'!AT46</f>
        <v>0</v>
      </c>
      <c r="Y46" s="312">
        <f>'고용증대 상시근로자수-2018'!AU46</f>
        <v>0</v>
      </c>
      <c r="Z46" s="313">
        <f>'고용증대 상시근로자수-2018'!AV46</f>
        <v>0</v>
      </c>
      <c r="AA46" s="314">
        <f>'고용증대 상시근로자수-2018'!AX46</f>
        <v>0</v>
      </c>
      <c r="AB46" s="312">
        <f>'고용증대 상시근로자수-2018'!AY46</f>
        <v>0</v>
      </c>
      <c r="AC46" s="313">
        <f>'고용증대 상시근로자수-2018'!AZ46</f>
        <v>0</v>
      </c>
      <c r="AD46" s="314">
        <f>'고용증대 상시근로자수-2018'!BB46</f>
        <v>0</v>
      </c>
      <c r="AE46" s="312">
        <f>'고용증대 상시근로자수-2018'!BC46</f>
        <v>0</v>
      </c>
      <c r="AF46" s="313">
        <f>'고용증대 상시근로자수-2018'!BD46</f>
        <v>0</v>
      </c>
      <c r="AG46" s="314">
        <f>'고용증대 상시근로자수-2018'!BF46</f>
        <v>0</v>
      </c>
      <c r="AH46" s="312">
        <f>'고용증대 상시근로자수-2018'!BG46</f>
        <v>0</v>
      </c>
      <c r="AI46" s="313">
        <f>'고용증대 상시근로자수-2018'!BH46</f>
        <v>0</v>
      </c>
      <c r="AJ46" s="314">
        <f>'고용증대 상시근로자수-2018'!BJ46</f>
        <v>0</v>
      </c>
      <c r="AK46" s="312">
        <f>'고용증대 상시근로자수-2018'!BK46</f>
        <v>0</v>
      </c>
      <c r="AL46" s="313">
        <f>'고용증대 상시근로자수-2018'!BL46</f>
        <v>0</v>
      </c>
      <c r="AM46" s="314">
        <f>'고용증대 상시근로자수-2018'!BN46</f>
        <v>0</v>
      </c>
      <c r="AN46" s="312">
        <f>'고용증대 상시근로자수-2018'!BO46</f>
        <v>0</v>
      </c>
      <c r="AO46" s="313">
        <f>'고용증대 상시근로자수-2018'!BP46</f>
        <v>0</v>
      </c>
      <c r="AP46" s="314">
        <f>'고용증대 상시근로자수-2018'!BR46</f>
        <v>0</v>
      </c>
      <c r="AQ46" s="335">
        <f t="shared" si="0"/>
        <v>0</v>
      </c>
      <c r="AR46" s="336">
        <f t="shared" si="1"/>
        <v>0</v>
      </c>
      <c r="AS46" s="342">
        <f>'고용증대 상시근로자수-2018'!CF46</f>
        <v>0</v>
      </c>
      <c r="AT46" s="343">
        <f>'고용증대 상시근로자수-2018'!CG46</f>
        <v>0</v>
      </c>
      <c r="AU46" s="340">
        <f t="shared" si="2"/>
        <v>0</v>
      </c>
      <c r="AV46" s="308">
        <f t="shared" si="3"/>
        <v>0</v>
      </c>
    </row>
    <row r="47" spans="1:48" hidden="1">
      <c r="A47" s="327">
        <f t="shared" si="4"/>
        <v>43</v>
      </c>
      <c r="B47" s="321">
        <f>'고용증대 상시근로자수-2018'!C47</f>
        <v>0</v>
      </c>
      <c r="C47" s="322" t="str">
        <f>'고용증대 상시근로자수-2018'!E47</f>
        <v/>
      </c>
      <c r="D47" s="333" t="str">
        <f>IF('고용증대 상시근로자수-2018'!I47="","",'고용증대 상시근로자수-2018'!I47)</f>
        <v/>
      </c>
      <c r="E47" s="333" t="str">
        <f>IF('고용증대 상시근로자수-2018'!J47="","",'고용증대 상시근로자수-2018'!J47)</f>
        <v/>
      </c>
      <c r="F47" s="323" t="str">
        <f>'고용증대 상시근로자수-2018'!H47</f>
        <v/>
      </c>
      <c r="G47" s="324">
        <f>'고용증대 상시근로자수-2018'!W47</f>
        <v>0</v>
      </c>
      <c r="H47" s="313">
        <f>'고용증대 상시근로자수-2018'!X47</f>
        <v>0</v>
      </c>
      <c r="I47" s="314">
        <f>'고용증대 상시근로자수-2018'!Z47</f>
        <v>0</v>
      </c>
      <c r="J47" s="312">
        <f>'고용증대 상시근로자수-2018'!AA47</f>
        <v>0</v>
      </c>
      <c r="K47" s="313">
        <f>'고용증대 상시근로자수-2018'!AB47</f>
        <v>0</v>
      </c>
      <c r="L47" s="314">
        <f>'고용증대 상시근로자수-2018'!AD47</f>
        <v>0</v>
      </c>
      <c r="M47" s="312">
        <f>'고용증대 상시근로자수-2018'!AE47</f>
        <v>0</v>
      </c>
      <c r="N47" s="313">
        <f>'고용증대 상시근로자수-2018'!AF47</f>
        <v>0</v>
      </c>
      <c r="O47" s="314">
        <f>'고용증대 상시근로자수-2018'!AH47</f>
        <v>0</v>
      </c>
      <c r="P47" s="312">
        <f>'고용증대 상시근로자수-2018'!AI47</f>
        <v>0</v>
      </c>
      <c r="Q47" s="313">
        <f>'고용증대 상시근로자수-2018'!AJ47</f>
        <v>0</v>
      </c>
      <c r="R47" s="314">
        <f>'고용증대 상시근로자수-2018'!AL47</f>
        <v>0</v>
      </c>
      <c r="S47" s="312">
        <f>'고용증대 상시근로자수-2018'!AM47</f>
        <v>0</v>
      </c>
      <c r="T47" s="313">
        <f>'고용증대 상시근로자수-2018'!AN47</f>
        <v>0</v>
      </c>
      <c r="U47" s="314">
        <f>'고용증대 상시근로자수-2018'!AP47</f>
        <v>0</v>
      </c>
      <c r="V47" s="312">
        <f>'고용증대 상시근로자수-2018'!AQ47</f>
        <v>0</v>
      </c>
      <c r="W47" s="313">
        <f>'고용증대 상시근로자수-2018'!AR47</f>
        <v>0</v>
      </c>
      <c r="X47" s="314">
        <f>'고용증대 상시근로자수-2018'!AT47</f>
        <v>0</v>
      </c>
      <c r="Y47" s="312">
        <f>'고용증대 상시근로자수-2018'!AU47</f>
        <v>0</v>
      </c>
      <c r="Z47" s="313">
        <f>'고용증대 상시근로자수-2018'!AV47</f>
        <v>0</v>
      </c>
      <c r="AA47" s="314">
        <f>'고용증대 상시근로자수-2018'!AX47</f>
        <v>0</v>
      </c>
      <c r="AB47" s="312">
        <f>'고용증대 상시근로자수-2018'!AY47</f>
        <v>0</v>
      </c>
      <c r="AC47" s="313">
        <f>'고용증대 상시근로자수-2018'!AZ47</f>
        <v>0</v>
      </c>
      <c r="AD47" s="314">
        <f>'고용증대 상시근로자수-2018'!BB47</f>
        <v>0</v>
      </c>
      <c r="AE47" s="312">
        <f>'고용증대 상시근로자수-2018'!BC47</f>
        <v>0</v>
      </c>
      <c r="AF47" s="313">
        <f>'고용증대 상시근로자수-2018'!BD47</f>
        <v>0</v>
      </c>
      <c r="AG47" s="314">
        <f>'고용증대 상시근로자수-2018'!BF47</f>
        <v>0</v>
      </c>
      <c r="AH47" s="312">
        <f>'고용증대 상시근로자수-2018'!BG47</f>
        <v>0</v>
      </c>
      <c r="AI47" s="313">
        <f>'고용증대 상시근로자수-2018'!BH47</f>
        <v>0</v>
      </c>
      <c r="AJ47" s="314">
        <f>'고용증대 상시근로자수-2018'!BJ47</f>
        <v>0</v>
      </c>
      <c r="AK47" s="312">
        <f>'고용증대 상시근로자수-2018'!BK47</f>
        <v>0</v>
      </c>
      <c r="AL47" s="313">
        <f>'고용증대 상시근로자수-2018'!BL47</f>
        <v>0</v>
      </c>
      <c r="AM47" s="314">
        <f>'고용증대 상시근로자수-2018'!BN47</f>
        <v>0</v>
      </c>
      <c r="AN47" s="312">
        <f>'고용증대 상시근로자수-2018'!BO47</f>
        <v>0</v>
      </c>
      <c r="AO47" s="313">
        <f>'고용증대 상시근로자수-2018'!BP47</f>
        <v>0</v>
      </c>
      <c r="AP47" s="314">
        <f>'고용증대 상시근로자수-2018'!BR47</f>
        <v>0</v>
      </c>
      <c r="AQ47" s="335">
        <f t="shared" si="0"/>
        <v>0</v>
      </c>
      <c r="AR47" s="336">
        <f t="shared" si="1"/>
        <v>0</v>
      </c>
      <c r="AS47" s="342">
        <f>'고용증대 상시근로자수-2018'!CF47</f>
        <v>0</v>
      </c>
      <c r="AT47" s="343">
        <f>'고용증대 상시근로자수-2018'!CG47</f>
        <v>0</v>
      </c>
      <c r="AU47" s="340">
        <f t="shared" si="2"/>
        <v>0</v>
      </c>
      <c r="AV47" s="308">
        <f t="shared" si="3"/>
        <v>0</v>
      </c>
    </row>
    <row r="48" spans="1:48" hidden="1">
      <c r="A48" s="327">
        <f t="shared" si="4"/>
        <v>44</v>
      </c>
      <c r="B48" s="321">
        <f>'고용증대 상시근로자수-2018'!C48</f>
        <v>0</v>
      </c>
      <c r="C48" s="322" t="str">
        <f>'고용증대 상시근로자수-2018'!E48</f>
        <v/>
      </c>
      <c r="D48" s="333" t="str">
        <f>IF('고용증대 상시근로자수-2018'!I48="","",'고용증대 상시근로자수-2018'!I48)</f>
        <v/>
      </c>
      <c r="E48" s="333" t="str">
        <f>IF('고용증대 상시근로자수-2018'!J48="","",'고용증대 상시근로자수-2018'!J48)</f>
        <v/>
      </c>
      <c r="F48" s="323" t="str">
        <f>'고용증대 상시근로자수-2018'!H48</f>
        <v/>
      </c>
      <c r="G48" s="324">
        <f>'고용증대 상시근로자수-2018'!W48</f>
        <v>0</v>
      </c>
      <c r="H48" s="313">
        <f>'고용증대 상시근로자수-2018'!X48</f>
        <v>0</v>
      </c>
      <c r="I48" s="314">
        <f>'고용증대 상시근로자수-2018'!Z48</f>
        <v>0</v>
      </c>
      <c r="J48" s="312">
        <f>'고용증대 상시근로자수-2018'!AA48</f>
        <v>0</v>
      </c>
      <c r="K48" s="313">
        <f>'고용증대 상시근로자수-2018'!AB48</f>
        <v>0</v>
      </c>
      <c r="L48" s="314">
        <f>'고용증대 상시근로자수-2018'!AD48</f>
        <v>0</v>
      </c>
      <c r="M48" s="312">
        <f>'고용증대 상시근로자수-2018'!AE48</f>
        <v>0</v>
      </c>
      <c r="N48" s="313">
        <f>'고용증대 상시근로자수-2018'!AF48</f>
        <v>0</v>
      </c>
      <c r="O48" s="314">
        <f>'고용증대 상시근로자수-2018'!AH48</f>
        <v>0</v>
      </c>
      <c r="P48" s="312">
        <f>'고용증대 상시근로자수-2018'!AI48</f>
        <v>0</v>
      </c>
      <c r="Q48" s="313">
        <f>'고용증대 상시근로자수-2018'!AJ48</f>
        <v>0</v>
      </c>
      <c r="R48" s="314">
        <f>'고용증대 상시근로자수-2018'!AL48</f>
        <v>0</v>
      </c>
      <c r="S48" s="312">
        <f>'고용증대 상시근로자수-2018'!AM48</f>
        <v>0</v>
      </c>
      <c r="T48" s="313">
        <f>'고용증대 상시근로자수-2018'!AN48</f>
        <v>0</v>
      </c>
      <c r="U48" s="314">
        <f>'고용증대 상시근로자수-2018'!AP48</f>
        <v>0</v>
      </c>
      <c r="V48" s="312">
        <f>'고용증대 상시근로자수-2018'!AQ48</f>
        <v>0</v>
      </c>
      <c r="W48" s="313">
        <f>'고용증대 상시근로자수-2018'!AR48</f>
        <v>0</v>
      </c>
      <c r="X48" s="314">
        <f>'고용증대 상시근로자수-2018'!AT48</f>
        <v>0</v>
      </c>
      <c r="Y48" s="312">
        <f>'고용증대 상시근로자수-2018'!AU48</f>
        <v>0</v>
      </c>
      <c r="Z48" s="313">
        <f>'고용증대 상시근로자수-2018'!AV48</f>
        <v>0</v>
      </c>
      <c r="AA48" s="314">
        <f>'고용증대 상시근로자수-2018'!AX48</f>
        <v>0</v>
      </c>
      <c r="AB48" s="312">
        <f>'고용증대 상시근로자수-2018'!AY48</f>
        <v>0</v>
      </c>
      <c r="AC48" s="313">
        <f>'고용증대 상시근로자수-2018'!AZ48</f>
        <v>0</v>
      </c>
      <c r="AD48" s="314">
        <f>'고용증대 상시근로자수-2018'!BB48</f>
        <v>0</v>
      </c>
      <c r="AE48" s="312">
        <f>'고용증대 상시근로자수-2018'!BC48</f>
        <v>0</v>
      </c>
      <c r="AF48" s="313">
        <f>'고용증대 상시근로자수-2018'!BD48</f>
        <v>0</v>
      </c>
      <c r="AG48" s="314">
        <f>'고용증대 상시근로자수-2018'!BF48</f>
        <v>0</v>
      </c>
      <c r="AH48" s="312">
        <f>'고용증대 상시근로자수-2018'!BG48</f>
        <v>0</v>
      </c>
      <c r="AI48" s="313">
        <f>'고용증대 상시근로자수-2018'!BH48</f>
        <v>0</v>
      </c>
      <c r="AJ48" s="314">
        <f>'고용증대 상시근로자수-2018'!BJ48</f>
        <v>0</v>
      </c>
      <c r="AK48" s="312">
        <f>'고용증대 상시근로자수-2018'!BK48</f>
        <v>0</v>
      </c>
      <c r="AL48" s="313">
        <f>'고용증대 상시근로자수-2018'!BL48</f>
        <v>0</v>
      </c>
      <c r="AM48" s="314">
        <f>'고용증대 상시근로자수-2018'!BN48</f>
        <v>0</v>
      </c>
      <c r="AN48" s="312">
        <f>'고용증대 상시근로자수-2018'!BO48</f>
        <v>0</v>
      </c>
      <c r="AO48" s="313">
        <f>'고용증대 상시근로자수-2018'!BP48</f>
        <v>0</v>
      </c>
      <c r="AP48" s="314">
        <f>'고용증대 상시근로자수-2018'!BR48</f>
        <v>0</v>
      </c>
      <c r="AQ48" s="335">
        <f t="shared" si="0"/>
        <v>0</v>
      </c>
      <c r="AR48" s="336">
        <f t="shared" si="1"/>
        <v>0</v>
      </c>
      <c r="AS48" s="342">
        <f>'고용증대 상시근로자수-2018'!CF48</f>
        <v>0</v>
      </c>
      <c r="AT48" s="343">
        <f>'고용증대 상시근로자수-2018'!CG48</f>
        <v>0</v>
      </c>
      <c r="AU48" s="340">
        <f t="shared" si="2"/>
        <v>0</v>
      </c>
      <c r="AV48" s="308">
        <f t="shared" si="3"/>
        <v>0</v>
      </c>
    </row>
    <row r="49" spans="1:48" hidden="1">
      <c r="A49" s="327">
        <f t="shared" si="4"/>
        <v>45</v>
      </c>
      <c r="B49" s="321">
        <f>'고용증대 상시근로자수-2018'!C49</f>
        <v>0</v>
      </c>
      <c r="C49" s="322" t="str">
        <f>'고용증대 상시근로자수-2018'!E49</f>
        <v/>
      </c>
      <c r="D49" s="333" t="str">
        <f>IF('고용증대 상시근로자수-2018'!I49="","",'고용증대 상시근로자수-2018'!I49)</f>
        <v/>
      </c>
      <c r="E49" s="333" t="str">
        <f>IF('고용증대 상시근로자수-2018'!J49="","",'고용증대 상시근로자수-2018'!J49)</f>
        <v/>
      </c>
      <c r="F49" s="323" t="str">
        <f>'고용증대 상시근로자수-2018'!H49</f>
        <v/>
      </c>
      <c r="G49" s="324">
        <f>'고용증대 상시근로자수-2018'!W49</f>
        <v>0</v>
      </c>
      <c r="H49" s="313">
        <f>'고용증대 상시근로자수-2018'!X49</f>
        <v>0</v>
      </c>
      <c r="I49" s="314">
        <f>'고용증대 상시근로자수-2018'!Z49</f>
        <v>0</v>
      </c>
      <c r="J49" s="312">
        <f>'고용증대 상시근로자수-2018'!AA49</f>
        <v>0</v>
      </c>
      <c r="K49" s="313">
        <f>'고용증대 상시근로자수-2018'!AB49</f>
        <v>0</v>
      </c>
      <c r="L49" s="314">
        <f>'고용증대 상시근로자수-2018'!AD49</f>
        <v>0</v>
      </c>
      <c r="M49" s="312">
        <f>'고용증대 상시근로자수-2018'!AE49</f>
        <v>0</v>
      </c>
      <c r="N49" s="313">
        <f>'고용증대 상시근로자수-2018'!AF49</f>
        <v>0</v>
      </c>
      <c r="O49" s="314">
        <f>'고용증대 상시근로자수-2018'!AH49</f>
        <v>0</v>
      </c>
      <c r="P49" s="312">
        <f>'고용증대 상시근로자수-2018'!AI49</f>
        <v>0</v>
      </c>
      <c r="Q49" s="313">
        <f>'고용증대 상시근로자수-2018'!AJ49</f>
        <v>0</v>
      </c>
      <c r="R49" s="314">
        <f>'고용증대 상시근로자수-2018'!AL49</f>
        <v>0</v>
      </c>
      <c r="S49" s="312">
        <f>'고용증대 상시근로자수-2018'!AM49</f>
        <v>0</v>
      </c>
      <c r="T49" s="313">
        <f>'고용증대 상시근로자수-2018'!AN49</f>
        <v>0</v>
      </c>
      <c r="U49" s="314">
        <f>'고용증대 상시근로자수-2018'!AP49</f>
        <v>0</v>
      </c>
      <c r="V49" s="312">
        <f>'고용증대 상시근로자수-2018'!AQ49</f>
        <v>0</v>
      </c>
      <c r="W49" s="313">
        <f>'고용증대 상시근로자수-2018'!AR49</f>
        <v>0</v>
      </c>
      <c r="X49" s="314">
        <f>'고용증대 상시근로자수-2018'!AT49</f>
        <v>0</v>
      </c>
      <c r="Y49" s="312">
        <f>'고용증대 상시근로자수-2018'!AU49</f>
        <v>0</v>
      </c>
      <c r="Z49" s="313">
        <f>'고용증대 상시근로자수-2018'!AV49</f>
        <v>0</v>
      </c>
      <c r="AA49" s="314">
        <f>'고용증대 상시근로자수-2018'!AX49</f>
        <v>0</v>
      </c>
      <c r="AB49" s="312">
        <f>'고용증대 상시근로자수-2018'!AY49</f>
        <v>0</v>
      </c>
      <c r="AC49" s="313">
        <f>'고용증대 상시근로자수-2018'!AZ49</f>
        <v>0</v>
      </c>
      <c r="AD49" s="314">
        <f>'고용증대 상시근로자수-2018'!BB49</f>
        <v>0</v>
      </c>
      <c r="AE49" s="312">
        <f>'고용증대 상시근로자수-2018'!BC49</f>
        <v>0</v>
      </c>
      <c r="AF49" s="313">
        <f>'고용증대 상시근로자수-2018'!BD49</f>
        <v>0</v>
      </c>
      <c r="AG49" s="314">
        <f>'고용증대 상시근로자수-2018'!BF49</f>
        <v>0</v>
      </c>
      <c r="AH49" s="312">
        <f>'고용증대 상시근로자수-2018'!BG49</f>
        <v>0</v>
      </c>
      <c r="AI49" s="313">
        <f>'고용증대 상시근로자수-2018'!BH49</f>
        <v>0</v>
      </c>
      <c r="AJ49" s="314">
        <f>'고용증대 상시근로자수-2018'!BJ49</f>
        <v>0</v>
      </c>
      <c r="AK49" s="312">
        <f>'고용증대 상시근로자수-2018'!BK49</f>
        <v>0</v>
      </c>
      <c r="AL49" s="313">
        <f>'고용증대 상시근로자수-2018'!BL49</f>
        <v>0</v>
      </c>
      <c r="AM49" s="314">
        <f>'고용증대 상시근로자수-2018'!BN49</f>
        <v>0</v>
      </c>
      <c r="AN49" s="312">
        <f>'고용증대 상시근로자수-2018'!BO49</f>
        <v>0</v>
      </c>
      <c r="AO49" s="313">
        <f>'고용증대 상시근로자수-2018'!BP49</f>
        <v>0</v>
      </c>
      <c r="AP49" s="314">
        <f>'고용증대 상시근로자수-2018'!BR49</f>
        <v>0</v>
      </c>
      <c r="AQ49" s="335">
        <f t="shared" si="0"/>
        <v>0</v>
      </c>
      <c r="AR49" s="336">
        <f t="shared" si="1"/>
        <v>0</v>
      </c>
      <c r="AS49" s="342">
        <f>'고용증대 상시근로자수-2018'!CF49</f>
        <v>0</v>
      </c>
      <c r="AT49" s="343">
        <f>'고용증대 상시근로자수-2018'!CG49</f>
        <v>0</v>
      </c>
      <c r="AU49" s="340">
        <f t="shared" si="2"/>
        <v>0</v>
      </c>
      <c r="AV49" s="308">
        <f t="shared" si="3"/>
        <v>0</v>
      </c>
    </row>
    <row r="50" spans="1:48" hidden="1">
      <c r="A50" s="327">
        <f t="shared" si="4"/>
        <v>46</v>
      </c>
      <c r="B50" s="321">
        <f>'고용증대 상시근로자수-2018'!C50</f>
        <v>0</v>
      </c>
      <c r="C50" s="322" t="str">
        <f>'고용증대 상시근로자수-2018'!E50</f>
        <v/>
      </c>
      <c r="D50" s="333" t="str">
        <f>IF('고용증대 상시근로자수-2018'!I50="","",'고용증대 상시근로자수-2018'!I50)</f>
        <v/>
      </c>
      <c r="E50" s="333" t="str">
        <f>IF('고용증대 상시근로자수-2018'!J50="","",'고용증대 상시근로자수-2018'!J50)</f>
        <v/>
      </c>
      <c r="F50" s="323" t="str">
        <f>'고용증대 상시근로자수-2018'!H50</f>
        <v/>
      </c>
      <c r="G50" s="324">
        <f>'고용증대 상시근로자수-2018'!W50</f>
        <v>0</v>
      </c>
      <c r="H50" s="313">
        <f>'고용증대 상시근로자수-2018'!X50</f>
        <v>0</v>
      </c>
      <c r="I50" s="314">
        <f>'고용증대 상시근로자수-2018'!Z50</f>
        <v>0</v>
      </c>
      <c r="J50" s="312">
        <f>'고용증대 상시근로자수-2018'!AA50</f>
        <v>0</v>
      </c>
      <c r="K50" s="313">
        <f>'고용증대 상시근로자수-2018'!AB50</f>
        <v>0</v>
      </c>
      <c r="L50" s="314">
        <f>'고용증대 상시근로자수-2018'!AD50</f>
        <v>0</v>
      </c>
      <c r="M50" s="312">
        <f>'고용증대 상시근로자수-2018'!AE50</f>
        <v>0</v>
      </c>
      <c r="N50" s="313">
        <f>'고용증대 상시근로자수-2018'!AF50</f>
        <v>0</v>
      </c>
      <c r="O50" s="314">
        <f>'고용증대 상시근로자수-2018'!AH50</f>
        <v>0</v>
      </c>
      <c r="P50" s="312">
        <f>'고용증대 상시근로자수-2018'!AI50</f>
        <v>0</v>
      </c>
      <c r="Q50" s="313">
        <f>'고용증대 상시근로자수-2018'!AJ50</f>
        <v>0</v>
      </c>
      <c r="R50" s="314">
        <f>'고용증대 상시근로자수-2018'!AL50</f>
        <v>0</v>
      </c>
      <c r="S50" s="312">
        <f>'고용증대 상시근로자수-2018'!AM50</f>
        <v>0</v>
      </c>
      <c r="T50" s="313">
        <f>'고용증대 상시근로자수-2018'!AN50</f>
        <v>0</v>
      </c>
      <c r="U50" s="314">
        <f>'고용증대 상시근로자수-2018'!AP50</f>
        <v>0</v>
      </c>
      <c r="V50" s="312">
        <f>'고용증대 상시근로자수-2018'!AQ50</f>
        <v>0</v>
      </c>
      <c r="W50" s="313">
        <f>'고용증대 상시근로자수-2018'!AR50</f>
        <v>0</v>
      </c>
      <c r="X50" s="314">
        <f>'고용증대 상시근로자수-2018'!AT50</f>
        <v>0</v>
      </c>
      <c r="Y50" s="312">
        <f>'고용증대 상시근로자수-2018'!AU50</f>
        <v>0</v>
      </c>
      <c r="Z50" s="313">
        <f>'고용증대 상시근로자수-2018'!AV50</f>
        <v>0</v>
      </c>
      <c r="AA50" s="314">
        <f>'고용증대 상시근로자수-2018'!AX50</f>
        <v>0</v>
      </c>
      <c r="AB50" s="312">
        <f>'고용증대 상시근로자수-2018'!AY50</f>
        <v>0</v>
      </c>
      <c r="AC50" s="313">
        <f>'고용증대 상시근로자수-2018'!AZ50</f>
        <v>0</v>
      </c>
      <c r="AD50" s="314">
        <f>'고용증대 상시근로자수-2018'!BB50</f>
        <v>0</v>
      </c>
      <c r="AE50" s="312">
        <f>'고용증대 상시근로자수-2018'!BC50</f>
        <v>0</v>
      </c>
      <c r="AF50" s="313">
        <f>'고용증대 상시근로자수-2018'!BD50</f>
        <v>0</v>
      </c>
      <c r="AG50" s="314">
        <f>'고용증대 상시근로자수-2018'!BF50</f>
        <v>0</v>
      </c>
      <c r="AH50" s="312">
        <f>'고용증대 상시근로자수-2018'!BG50</f>
        <v>0</v>
      </c>
      <c r="AI50" s="313">
        <f>'고용증대 상시근로자수-2018'!BH50</f>
        <v>0</v>
      </c>
      <c r="AJ50" s="314">
        <f>'고용증대 상시근로자수-2018'!BJ50</f>
        <v>0</v>
      </c>
      <c r="AK50" s="312">
        <f>'고용증대 상시근로자수-2018'!BK50</f>
        <v>0</v>
      </c>
      <c r="AL50" s="313">
        <f>'고용증대 상시근로자수-2018'!BL50</f>
        <v>0</v>
      </c>
      <c r="AM50" s="314">
        <f>'고용증대 상시근로자수-2018'!BN50</f>
        <v>0</v>
      </c>
      <c r="AN50" s="312">
        <f>'고용증대 상시근로자수-2018'!BO50</f>
        <v>0</v>
      </c>
      <c r="AO50" s="313">
        <f>'고용증대 상시근로자수-2018'!BP50</f>
        <v>0</v>
      </c>
      <c r="AP50" s="314">
        <f>'고용증대 상시근로자수-2018'!BR50</f>
        <v>0</v>
      </c>
      <c r="AQ50" s="335">
        <f t="shared" si="0"/>
        <v>0</v>
      </c>
      <c r="AR50" s="336">
        <f t="shared" si="1"/>
        <v>0</v>
      </c>
      <c r="AS50" s="342">
        <f>'고용증대 상시근로자수-2018'!CF50</f>
        <v>0</v>
      </c>
      <c r="AT50" s="343">
        <f>'고용증대 상시근로자수-2018'!CG50</f>
        <v>0</v>
      </c>
      <c r="AU50" s="340">
        <f t="shared" si="2"/>
        <v>0</v>
      </c>
      <c r="AV50" s="308">
        <f t="shared" si="3"/>
        <v>0</v>
      </c>
    </row>
    <row r="51" spans="1:48" hidden="1">
      <c r="A51" s="327">
        <f t="shared" si="4"/>
        <v>47</v>
      </c>
      <c r="B51" s="321">
        <f>'고용증대 상시근로자수-2018'!C51</f>
        <v>0</v>
      </c>
      <c r="C51" s="322" t="str">
        <f>'고용증대 상시근로자수-2018'!E51</f>
        <v/>
      </c>
      <c r="D51" s="333" t="str">
        <f>IF('고용증대 상시근로자수-2018'!I51="","",'고용증대 상시근로자수-2018'!I51)</f>
        <v/>
      </c>
      <c r="E51" s="333" t="str">
        <f>IF('고용증대 상시근로자수-2018'!J51="","",'고용증대 상시근로자수-2018'!J51)</f>
        <v/>
      </c>
      <c r="F51" s="323" t="str">
        <f>'고용증대 상시근로자수-2018'!H51</f>
        <v/>
      </c>
      <c r="G51" s="324">
        <f>'고용증대 상시근로자수-2018'!W51</f>
        <v>0</v>
      </c>
      <c r="H51" s="313">
        <f>'고용증대 상시근로자수-2018'!X51</f>
        <v>0</v>
      </c>
      <c r="I51" s="314">
        <f>'고용증대 상시근로자수-2018'!Z51</f>
        <v>0</v>
      </c>
      <c r="J51" s="312">
        <f>'고용증대 상시근로자수-2018'!AA51</f>
        <v>0</v>
      </c>
      <c r="K51" s="313">
        <f>'고용증대 상시근로자수-2018'!AB51</f>
        <v>0</v>
      </c>
      <c r="L51" s="314">
        <f>'고용증대 상시근로자수-2018'!AD51</f>
        <v>0</v>
      </c>
      <c r="M51" s="312">
        <f>'고용증대 상시근로자수-2018'!AE51</f>
        <v>0</v>
      </c>
      <c r="N51" s="313">
        <f>'고용증대 상시근로자수-2018'!AF51</f>
        <v>0</v>
      </c>
      <c r="O51" s="314">
        <f>'고용증대 상시근로자수-2018'!AH51</f>
        <v>0</v>
      </c>
      <c r="P51" s="312">
        <f>'고용증대 상시근로자수-2018'!AI51</f>
        <v>0</v>
      </c>
      <c r="Q51" s="313">
        <f>'고용증대 상시근로자수-2018'!AJ51</f>
        <v>0</v>
      </c>
      <c r="R51" s="314">
        <f>'고용증대 상시근로자수-2018'!AL51</f>
        <v>0</v>
      </c>
      <c r="S51" s="312">
        <f>'고용증대 상시근로자수-2018'!AM51</f>
        <v>0</v>
      </c>
      <c r="T51" s="313">
        <f>'고용증대 상시근로자수-2018'!AN51</f>
        <v>0</v>
      </c>
      <c r="U51" s="314">
        <f>'고용증대 상시근로자수-2018'!AP51</f>
        <v>0</v>
      </c>
      <c r="V51" s="312">
        <f>'고용증대 상시근로자수-2018'!AQ51</f>
        <v>0</v>
      </c>
      <c r="W51" s="313">
        <f>'고용증대 상시근로자수-2018'!AR51</f>
        <v>0</v>
      </c>
      <c r="X51" s="314">
        <f>'고용증대 상시근로자수-2018'!AT51</f>
        <v>0</v>
      </c>
      <c r="Y51" s="312">
        <f>'고용증대 상시근로자수-2018'!AU51</f>
        <v>0</v>
      </c>
      <c r="Z51" s="313">
        <f>'고용증대 상시근로자수-2018'!AV51</f>
        <v>0</v>
      </c>
      <c r="AA51" s="314">
        <f>'고용증대 상시근로자수-2018'!AX51</f>
        <v>0</v>
      </c>
      <c r="AB51" s="312">
        <f>'고용증대 상시근로자수-2018'!AY51</f>
        <v>0</v>
      </c>
      <c r="AC51" s="313">
        <f>'고용증대 상시근로자수-2018'!AZ51</f>
        <v>0</v>
      </c>
      <c r="AD51" s="314">
        <f>'고용증대 상시근로자수-2018'!BB51</f>
        <v>0</v>
      </c>
      <c r="AE51" s="312">
        <f>'고용증대 상시근로자수-2018'!BC51</f>
        <v>0</v>
      </c>
      <c r="AF51" s="313">
        <f>'고용증대 상시근로자수-2018'!BD51</f>
        <v>0</v>
      </c>
      <c r="AG51" s="314">
        <f>'고용증대 상시근로자수-2018'!BF51</f>
        <v>0</v>
      </c>
      <c r="AH51" s="312">
        <f>'고용증대 상시근로자수-2018'!BG51</f>
        <v>0</v>
      </c>
      <c r="AI51" s="313">
        <f>'고용증대 상시근로자수-2018'!BH51</f>
        <v>0</v>
      </c>
      <c r="AJ51" s="314">
        <f>'고용증대 상시근로자수-2018'!BJ51</f>
        <v>0</v>
      </c>
      <c r="AK51" s="312">
        <f>'고용증대 상시근로자수-2018'!BK51</f>
        <v>0</v>
      </c>
      <c r="AL51" s="313">
        <f>'고용증대 상시근로자수-2018'!BL51</f>
        <v>0</v>
      </c>
      <c r="AM51" s="314">
        <f>'고용증대 상시근로자수-2018'!BN51</f>
        <v>0</v>
      </c>
      <c r="AN51" s="312">
        <f>'고용증대 상시근로자수-2018'!BO51</f>
        <v>0</v>
      </c>
      <c r="AO51" s="313">
        <f>'고용증대 상시근로자수-2018'!BP51</f>
        <v>0</v>
      </c>
      <c r="AP51" s="314">
        <f>'고용증대 상시근로자수-2018'!BR51</f>
        <v>0</v>
      </c>
      <c r="AQ51" s="335">
        <f t="shared" si="0"/>
        <v>0</v>
      </c>
      <c r="AR51" s="336">
        <f t="shared" si="1"/>
        <v>0</v>
      </c>
      <c r="AS51" s="342">
        <f>'고용증대 상시근로자수-2018'!CF51</f>
        <v>0</v>
      </c>
      <c r="AT51" s="343">
        <f>'고용증대 상시근로자수-2018'!CG51</f>
        <v>0</v>
      </c>
      <c r="AU51" s="340">
        <f t="shared" si="2"/>
        <v>0</v>
      </c>
      <c r="AV51" s="308">
        <f t="shared" si="3"/>
        <v>0</v>
      </c>
    </row>
    <row r="52" spans="1:48" hidden="1">
      <c r="A52" s="327">
        <f t="shared" si="4"/>
        <v>48</v>
      </c>
      <c r="B52" s="321">
        <f>'고용증대 상시근로자수-2018'!C52</f>
        <v>0</v>
      </c>
      <c r="C52" s="322" t="str">
        <f>'고용증대 상시근로자수-2018'!E52</f>
        <v/>
      </c>
      <c r="D52" s="333" t="str">
        <f>IF('고용증대 상시근로자수-2018'!I52="","",'고용증대 상시근로자수-2018'!I52)</f>
        <v/>
      </c>
      <c r="E52" s="333" t="str">
        <f>IF('고용증대 상시근로자수-2018'!J52="","",'고용증대 상시근로자수-2018'!J52)</f>
        <v/>
      </c>
      <c r="F52" s="323" t="str">
        <f>'고용증대 상시근로자수-2018'!H52</f>
        <v/>
      </c>
      <c r="G52" s="324">
        <f>'고용증대 상시근로자수-2018'!W52</f>
        <v>0</v>
      </c>
      <c r="H52" s="313">
        <f>'고용증대 상시근로자수-2018'!X52</f>
        <v>0</v>
      </c>
      <c r="I52" s="314">
        <f>'고용증대 상시근로자수-2018'!Z52</f>
        <v>0</v>
      </c>
      <c r="J52" s="312">
        <f>'고용증대 상시근로자수-2018'!AA52</f>
        <v>0</v>
      </c>
      <c r="K52" s="313">
        <f>'고용증대 상시근로자수-2018'!AB52</f>
        <v>0</v>
      </c>
      <c r="L52" s="314">
        <f>'고용증대 상시근로자수-2018'!AD52</f>
        <v>0</v>
      </c>
      <c r="M52" s="312">
        <f>'고용증대 상시근로자수-2018'!AE52</f>
        <v>0</v>
      </c>
      <c r="N52" s="313">
        <f>'고용증대 상시근로자수-2018'!AF52</f>
        <v>0</v>
      </c>
      <c r="O52" s="314">
        <f>'고용증대 상시근로자수-2018'!AH52</f>
        <v>0</v>
      </c>
      <c r="P52" s="312">
        <f>'고용증대 상시근로자수-2018'!AI52</f>
        <v>0</v>
      </c>
      <c r="Q52" s="313">
        <f>'고용증대 상시근로자수-2018'!AJ52</f>
        <v>0</v>
      </c>
      <c r="R52" s="314">
        <f>'고용증대 상시근로자수-2018'!AL52</f>
        <v>0</v>
      </c>
      <c r="S52" s="312">
        <f>'고용증대 상시근로자수-2018'!AM52</f>
        <v>0</v>
      </c>
      <c r="T52" s="313">
        <f>'고용증대 상시근로자수-2018'!AN52</f>
        <v>0</v>
      </c>
      <c r="U52" s="314">
        <f>'고용증대 상시근로자수-2018'!AP52</f>
        <v>0</v>
      </c>
      <c r="V52" s="312">
        <f>'고용증대 상시근로자수-2018'!AQ52</f>
        <v>0</v>
      </c>
      <c r="W52" s="313">
        <f>'고용증대 상시근로자수-2018'!AR52</f>
        <v>0</v>
      </c>
      <c r="X52" s="314">
        <f>'고용증대 상시근로자수-2018'!AT52</f>
        <v>0</v>
      </c>
      <c r="Y52" s="312">
        <f>'고용증대 상시근로자수-2018'!AU52</f>
        <v>0</v>
      </c>
      <c r="Z52" s="313">
        <f>'고용증대 상시근로자수-2018'!AV52</f>
        <v>0</v>
      </c>
      <c r="AA52" s="314">
        <f>'고용증대 상시근로자수-2018'!AX52</f>
        <v>0</v>
      </c>
      <c r="AB52" s="312">
        <f>'고용증대 상시근로자수-2018'!AY52</f>
        <v>0</v>
      </c>
      <c r="AC52" s="313">
        <f>'고용증대 상시근로자수-2018'!AZ52</f>
        <v>0</v>
      </c>
      <c r="AD52" s="314">
        <f>'고용증대 상시근로자수-2018'!BB52</f>
        <v>0</v>
      </c>
      <c r="AE52" s="312">
        <f>'고용증대 상시근로자수-2018'!BC52</f>
        <v>0</v>
      </c>
      <c r="AF52" s="313">
        <f>'고용증대 상시근로자수-2018'!BD52</f>
        <v>0</v>
      </c>
      <c r="AG52" s="314">
        <f>'고용증대 상시근로자수-2018'!BF52</f>
        <v>0</v>
      </c>
      <c r="AH52" s="312">
        <f>'고용증대 상시근로자수-2018'!BG52</f>
        <v>0</v>
      </c>
      <c r="AI52" s="313">
        <f>'고용증대 상시근로자수-2018'!BH52</f>
        <v>0</v>
      </c>
      <c r="AJ52" s="314">
        <f>'고용증대 상시근로자수-2018'!BJ52</f>
        <v>0</v>
      </c>
      <c r="AK52" s="312">
        <f>'고용증대 상시근로자수-2018'!BK52</f>
        <v>0</v>
      </c>
      <c r="AL52" s="313">
        <f>'고용증대 상시근로자수-2018'!BL52</f>
        <v>0</v>
      </c>
      <c r="AM52" s="314">
        <f>'고용증대 상시근로자수-2018'!BN52</f>
        <v>0</v>
      </c>
      <c r="AN52" s="312">
        <f>'고용증대 상시근로자수-2018'!BO52</f>
        <v>0</v>
      </c>
      <c r="AO52" s="313">
        <f>'고용증대 상시근로자수-2018'!BP52</f>
        <v>0</v>
      </c>
      <c r="AP52" s="314">
        <f>'고용증대 상시근로자수-2018'!BR52</f>
        <v>0</v>
      </c>
      <c r="AQ52" s="335">
        <f t="shared" si="0"/>
        <v>0</v>
      </c>
      <c r="AR52" s="336">
        <f t="shared" si="1"/>
        <v>0</v>
      </c>
      <c r="AS52" s="342">
        <f>'고용증대 상시근로자수-2018'!CF52</f>
        <v>0</v>
      </c>
      <c r="AT52" s="343">
        <f>'고용증대 상시근로자수-2018'!CG52</f>
        <v>0</v>
      </c>
      <c r="AU52" s="340">
        <f t="shared" si="2"/>
        <v>0</v>
      </c>
      <c r="AV52" s="308">
        <f t="shared" si="3"/>
        <v>0</v>
      </c>
    </row>
    <row r="53" spans="1:48" hidden="1">
      <c r="A53" s="327">
        <f t="shared" si="4"/>
        <v>49</v>
      </c>
      <c r="B53" s="321">
        <f>'고용증대 상시근로자수-2018'!C53</f>
        <v>0</v>
      </c>
      <c r="C53" s="322" t="str">
        <f>'고용증대 상시근로자수-2018'!E53</f>
        <v/>
      </c>
      <c r="D53" s="333" t="str">
        <f>IF('고용증대 상시근로자수-2018'!I53="","",'고용증대 상시근로자수-2018'!I53)</f>
        <v/>
      </c>
      <c r="E53" s="333" t="str">
        <f>IF('고용증대 상시근로자수-2018'!J53="","",'고용증대 상시근로자수-2018'!J53)</f>
        <v/>
      </c>
      <c r="F53" s="323" t="str">
        <f>'고용증대 상시근로자수-2018'!H53</f>
        <v/>
      </c>
      <c r="G53" s="324">
        <f>'고용증대 상시근로자수-2018'!W53</f>
        <v>0</v>
      </c>
      <c r="H53" s="313">
        <f>'고용증대 상시근로자수-2018'!X53</f>
        <v>0</v>
      </c>
      <c r="I53" s="314">
        <f>'고용증대 상시근로자수-2018'!Z53</f>
        <v>0</v>
      </c>
      <c r="J53" s="312">
        <f>'고용증대 상시근로자수-2018'!AA53</f>
        <v>0</v>
      </c>
      <c r="K53" s="313">
        <f>'고용증대 상시근로자수-2018'!AB53</f>
        <v>0</v>
      </c>
      <c r="L53" s="314">
        <f>'고용증대 상시근로자수-2018'!AD53</f>
        <v>0</v>
      </c>
      <c r="M53" s="312">
        <f>'고용증대 상시근로자수-2018'!AE53</f>
        <v>0</v>
      </c>
      <c r="N53" s="313">
        <f>'고용증대 상시근로자수-2018'!AF53</f>
        <v>0</v>
      </c>
      <c r="O53" s="314">
        <f>'고용증대 상시근로자수-2018'!AH53</f>
        <v>0</v>
      </c>
      <c r="P53" s="312">
        <f>'고용증대 상시근로자수-2018'!AI53</f>
        <v>0</v>
      </c>
      <c r="Q53" s="313">
        <f>'고용증대 상시근로자수-2018'!AJ53</f>
        <v>0</v>
      </c>
      <c r="R53" s="314">
        <f>'고용증대 상시근로자수-2018'!AL53</f>
        <v>0</v>
      </c>
      <c r="S53" s="312">
        <f>'고용증대 상시근로자수-2018'!AM53</f>
        <v>0</v>
      </c>
      <c r="T53" s="313">
        <f>'고용증대 상시근로자수-2018'!AN53</f>
        <v>0</v>
      </c>
      <c r="U53" s="314">
        <f>'고용증대 상시근로자수-2018'!AP53</f>
        <v>0</v>
      </c>
      <c r="V53" s="312">
        <f>'고용증대 상시근로자수-2018'!AQ53</f>
        <v>0</v>
      </c>
      <c r="W53" s="313">
        <f>'고용증대 상시근로자수-2018'!AR53</f>
        <v>0</v>
      </c>
      <c r="X53" s="314">
        <f>'고용증대 상시근로자수-2018'!AT53</f>
        <v>0</v>
      </c>
      <c r="Y53" s="312">
        <f>'고용증대 상시근로자수-2018'!AU53</f>
        <v>0</v>
      </c>
      <c r="Z53" s="313">
        <f>'고용증대 상시근로자수-2018'!AV53</f>
        <v>0</v>
      </c>
      <c r="AA53" s="314">
        <f>'고용증대 상시근로자수-2018'!AX53</f>
        <v>0</v>
      </c>
      <c r="AB53" s="312">
        <f>'고용증대 상시근로자수-2018'!AY53</f>
        <v>0</v>
      </c>
      <c r="AC53" s="313">
        <f>'고용증대 상시근로자수-2018'!AZ53</f>
        <v>0</v>
      </c>
      <c r="AD53" s="314">
        <f>'고용증대 상시근로자수-2018'!BB53</f>
        <v>0</v>
      </c>
      <c r="AE53" s="312">
        <f>'고용증대 상시근로자수-2018'!BC53</f>
        <v>0</v>
      </c>
      <c r="AF53" s="313">
        <f>'고용증대 상시근로자수-2018'!BD53</f>
        <v>0</v>
      </c>
      <c r="AG53" s="314">
        <f>'고용증대 상시근로자수-2018'!BF53</f>
        <v>0</v>
      </c>
      <c r="AH53" s="312">
        <f>'고용증대 상시근로자수-2018'!BG53</f>
        <v>0</v>
      </c>
      <c r="AI53" s="313">
        <f>'고용증대 상시근로자수-2018'!BH53</f>
        <v>0</v>
      </c>
      <c r="AJ53" s="314">
        <f>'고용증대 상시근로자수-2018'!BJ53</f>
        <v>0</v>
      </c>
      <c r="AK53" s="312">
        <f>'고용증대 상시근로자수-2018'!BK53</f>
        <v>0</v>
      </c>
      <c r="AL53" s="313">
        <f>'고용증대 상시근로자수-2018'!BL53</f>
        <v>0</v>
      </c>
      <c r="AM53" s="314">
        <f>'고용증대 상시근로자수-2018'!BN53</f>
        <v>0</v>
      </c>
      <c r="AN53" s="312">
        <f>'고용증대 상시근로자수-2018'!BO53</f>
        <v>0</v>
      </c>
      <c r="AO53" s="313">
        <f>'고용증대 상시근로자수-2018'!BP53</f>
        <v>0</v>
      </c>
      <c r="AP53" s="314">
        <f>'고용증대 상시근로자수-2018'!BR53</f>
        <v>0</v>
      </c>
      <c r="AQ53" s="335">
        <f t="shared" si="0"/>
        <v>0</v>
      </c>
      <c r="AR53" s="336">
        <f t="shared" si="1"/>
        <v>0</v>
      </c>
      <c r="AS53" s="342">
        <f>'고용증대 상시근로자수-2018'!CF53</f>
        <v>0</v>
      </c>
      <c r="AT53" s="343">
        <f>'고용증대 상시근로자수-2018'!CG53</f>
        <v>0</v>
      </c>
      <c r="AU53" s="340">
        <f t="shared" si="2"/>
        <v>0</v>
      </c>
      <c r="AV53" s="308">
        <f t="shared" si="3"/>
        <v>0</v>
      </c>
    </row>
    <row r="54" spans="1:48" hidden="1">
      <c r="A54" s="327">
        <f t="shared" si="4"/>
        <v>50</v>
      </c>
      <c r="B54" s="321">
        <f>'고용증대 상시근로자수-2018'!C54</f>
        <v>0</v>
      </c>
      <c r="C54" s="322" t="str">
        <f>'고용증대 상시근로자수-2018'!E54</f>
        <v/>
      </c>
      <c r="D54" s="333" t="str">
        <f>IF('고용증대 상시근로자수-2018'!I54="","",'고용증대 상시근로자수-2018'!I54)</f>
        <v/>
      </c>
      <c r="E54" s="333" t="str">
        <f>IF('고용증대 상시근로자수-2018'!J54="","",'고용증대 상시근로자수-2018'!J54)</f>
        <v/>
      </c>
      <c r="F54" s="323" t="str">
        <f>'고용증대 상시근로자수-2018'!H54</f>
        <v/>
      </c>
      <c r="G54" s="324">
        <f>'고용증대 상시근로자수-2018'!W54</f>
        <v>0</v>
      </c>
      <c r="H54" s="313">
        <f>'고용증대 상시근로자수-2018'!X54</f>
        <v>0</v>
      </c>
      <c r="I54" s="314">
        <f>'고용증대 상시근로자수-2018'!Z54</f>
        <v>0</v>
      </c>
      <c r="J54" s="312">
        <f>'고용증대 상시근로자수-2018'!AA54</f>
        <v>0</v>
      </c>
      <c r="K54" s="313">
        <f>'고용증대 상시근로자수-2018'!AB54</f>
        <v>0</v>
      </c>
      <c r="L54" s="314">
        <f>'고용증대 상시근로자수-2018'!AD54</f>
        <v>0</v>
      </c>
      <c r="M54" s="312">
        <f>'고용증대 상시근로자수-2018'!AE54</f>
        <v>0</v>
      </c>
      <c r="N54" s="313">
        <f>'고용증대 상시근로자수-2018'!AF54</f>
        <v>0</v>
      </c>
      <c r="O54" s="314">
        <f>'고용증대 상시근로자수-2018'!AH54</f>
        <v>0</v>
      </c>
      <c r="P54" s="312">
        <f>'고용증대 상시근로자수-2018'!AI54</f>
        <v>0</v>
      </c>
      <c r="Q54" s="313">
        <f>'고용증대 상시근로자수-2018'!AJ54</f>
        <v>0</v>
      </c>
      <c r="R54" s="314">
        <f>'고용증대 상시근로자수-2018'!AL54</f>
        <v>0</v>
      </c>
      <c r="S54" s="312">
        <f>'고용증대 상시근로자수-2018'!AM54</f>
        <v>0</v>
      </c>
      <c r="T54" s="313">
        <f>'고용증대 상시근로자수-2018'!AN54</f>
        <v>0</v>
      </c>
      <c r="U54" s="314">
        <f>'고용증대 상시근로자수-2018'!AP54</f>
        <v>0</v>
      </c>
      <c r="V54" s="312">
        <f>'고용증대 상시근로자수-2018'!AQ54</f>
        <v>0</v>
      </c>
      <c r="W54" s="313">
        <f>'고용증대 상시근로자수-2018'!AR54</f>
        <v>0</v>
      </c>
      <c r="X54" s="314">
        <f>'고용증대 상시근로자수-2018'!AT54</f>
        <v>0</v>
      </c>
      <c r="Y54" s="312">
        <f>'고용증대 상시근로자수-2018'!AU54</f>
        <v>0</v>
      </c>
      <c r="Z54" s="313">
        <f>'고용증대 상시근로자수-2018'!AV54</f>
        <v>0</v>
      </c>
      <c r="AA54" s="314">
        <f>'고용증대 상시근로자수-2018'!AX54</f>
        <v>0</v>
      </c>
      <c r="AB54" s="312">
        <f>'고용증대 상시근로자수-2018'!AY54</f>
        <v>0</v>
      </c>
      <c r="AC54" s="313">
        <f>'고용증대 상시근로자수-2018'!AZ54</f>
        <v>0</v>
      </c>
      <c r="AD54" s="314">
        <f>'고용증대 상시근로자수-2018'!BB54</f>
        <v>0</v>
      </c>
      <c r="AE54" s="312">
        <f>'고용증대 상시근로자수-2018'!BC54</f>
        <v>0</v>
      </c>
      <c r="AF54" s="313">
        <f>'고용증대 상시근로자수-2018'!BD54</f>
        <v>0</v>
      </c>
      <c r="AG54" s="314">
        <f>'고용증대 상시근로자수-2018'!BF54</f>
        <v>0</v>
      </c>
      <c r="AH54" s="312">
        <f>'고용증대 상시근로자수-2018'!BG54</f>
        <v>0</v>
      </c>
      <c r="AI54" s="313">
        <f>'고용증대 상시근로자수-2018'!BH54</f>
        <v>0</v>
      </c>
      <c r="AJ54" s="314">
        <f>'고용증대 상시근로자수-2018'!BJ54</f>
        <v>0</v>
      </c>
      <c r="AK54" s="312">
        <f>'고용증대 상시근로자수-2018'!BK54</f>
        <v>0</v>
      </c>
      <c r="AL54" s="313">
        <f>'고용증대 상시근로자수-2018'!BL54</f>
        <v>0</v>
      </c>
      <c r="AM54" s="314">
        <f>'고용증대 상시근로자수-2018'!BN54</f>
        <v>0</v>
      </c>
      <c r="AN54" s="312">
        <f>'고용증대 상시근로자수-2018'!BO54</f>
        <v>0</v>
      </c>
      <c r="AO54" s="313">
        <f>'고용증대 상시근로자수-2018'!BP54</f>
        <v>0</v>
      </c>
      <c r="AP54" s="314">
        <f>'고용증대 상시근로자수-2018'!BR54</f>
        <v>0</v>
      </c>
      <c r="AQ54" s="335">
        <f t="shared" si="0"/>
        <v>0</v>
      </c>
      <c r="AR54" s="336">
        <f t="shared" si="1"/>
        <v>0</v>
      </c>
      <c r="AS54" s="342">
        <f>'고용증대 상시근로자수-2018'!CF54</f>
        <v>0</v>
      </c>
      <c r="AT54" s="343">
        <f>'고용증대 상시근로자수-2018'!CG54</f>
        <v>0</v>
      </c>
      <c r="AU54" s="340">
        <f t="shared" si="2"/>
        <v>0</v>
      </c>
      <c r="AV54" s="308">
        <f t="shared" si="3"/>
        <v>0</v>
      </c>
    </row>
    <row r="55" spans="1:48" hidden="1">
      <c r="A55" s="327">
        <f t="shared" si="4"/>
        <v>51</v>
      </c>
      <c r="B55" s="321">
        <f>'고용증대 상시근로자수-2018'!C55</f>
        <v>0</v>
      </c>
      <c r="C55" s="322" t="str">
        <f>'고용증대 상시근로자수-2018'!E55</f>
        <v/>
      </c>
      <c r="D55" s="333" t="str">
        <f>IF('고용증대 상시근로자수-2018'!I55="","",'고용증대 상시근로자수-2018'!I55)</f>
        <v/>
      </c>
      <c r="E55" s="333" t="str">
        <f>IF('고용증대 상시근로자수-2018'!J55="","",'고용증대 상시근로자수-2018'!J55)</f>
        <v/>
      </c>
      <c r="F55" s="323" t="str">
        <f>'고용증대 상시근로자수-2018'!H55</f>
        <v/>
      </c>
      <c r="G55" s="324">
        <f>'고용증대 상시근로자수-2018'!W55</f>
        <v>0</v>
      </c>
      <c r="H55" s="313">
        <f>'고용증대 상시근로자수-2018'!X55</f>
        <v>0</v>
      </c>
      <c r="I55" s="314">
        <f>'고용증대 상시근로자수-2018'!Z55</f>
        <v>0</v>
      </c>
      <c r="J55" s="312">
        <f>'고용증대 상시근로자수-2018'!AA55</f>
        <v>0</v>
      </c>
      <c r="K55" s="313">
        <f>'고용증대 상시근로자수-2018'!AB55</f>
        <v>0</v>
      </c>
      <c r="L55" s="314">
        <f>'고용증대 상시근로자수-2018'!AD55</f>
        <v>0</v>
      </c>
      <c r="M55" s="312">
        <f>'고용증대 상시근로자수-2018'!AE55</f>
        <v>0</v>
      </c>
      <c r="N55" s="313">
        <f>'고용증대 상시근로자수-2018'!AF55</f>
        <v>0</v>
      </c>
      <c r="O55" s="314">
        <f>'고용증대 상시근로자수-2018'!AH55</f>
        <v>0</v>
      </c>
      <c r="P55" s="312">
        <f>'고용증대 상시근로자수-2018'!AI55</f>
        <v>0</v>
      </c>
      <c r="Q55" s="313">
        <f>'고용증대 상시근로자수-2018'!AJ55</f>
        <v>0</v>
      </c>
      <c r="R55" s="314">
        <f>'고용증대 상시근로자수-2018'!AL55</f>
        <v>0</v>
      </c>
      <c r="S55" s="312">
        <f>'고용증대 상시근로자수-2018'!AM55</f>
        <v>0</v>
      </c>
      <c r="T55" s="313">
        <f>'고용증대 상시근로자수-2018'!AN55</f>
        <v>0</v>
      </c>
      <c r="U55" s="314">
        <f>'고용증대 상시근로자수-2018'!AP55</f>
        <v>0</v>
      </c>
      <c r="V55" s="312">
        <f>'고용증대 상시근로자수-2018'!AQ55</f>
        <v>0</v>
      </c>
      <c r="W55" s="313">
        <f>'고용증대 상시근로자수-2018'!AR55</f>
        <v>0</v>
      </c>
      <c r="X55" s="314">
        <f>'고용증대 상시근로자수-2018'!AT55</f>
        <v>0</v>
      </c>
      <c r="Y55" s="312">
        <f>'고용증대 상시근로자수-2018'!AU55</f>
        <v>0</v>
      </c>
      <c r="Z55" s="313">
        <f>'고용증대 상시근로자수-2018'!AV55</f>
        <v>0</v>
      </c>
      <c r="AA55" s="314">
        <f>'고용증대 상시근로자수-2018'!AX55</f>
        <v>0</v>
      </c>
      <c r="AB55" s="312">
        <f>'고용증대 상시근로자수-2018'!AY55</f>
        <v>0</v>
      </c>
      <c r="AC55" s="313">
        <f>'고용증대 상시근로자수-2018'!AZ55</f>
        <v>0</v>
      </c>
      <c r="AD55" s="314">
        <f>'고용증대 상시근로자수-2018'!BB55</f>
        <v>0</v>
      </c>
      <c r="AE55" s="312">
        <f>'고용증대 상시근로자수-2018'!BC55</f>
        <v>0</v>
      </c>
      <c r="AF55" s="313">
        <f>'고용증대 상시근로자수-2018'!BD55</f>
        <v>0</v>
      </c>
      <c r="AG55" s="314">
        <f>'고용증대 상시근로자수-2018'!BF55</f>
        <v>0</v>
      </c>
      <c r="AH55" s="312">
        <f>'고용증대 상시근로자수-2018'!BG55</f>
        <v>0</v>
      </c>
      <c r="AI55" s="313">
        <f>'고용증대 상시근로자수-2018'!BH55</f>
        <v>0</v>
      </c>
      <c r="AJ55" s="314">
        <f>'고용증대 상시근로자수-2018'!BJ55</f>
        <v>0</v>
      </c>
      <c r="AK55" s="312">
        <f>'고용증대 상시근로자수-2018'!BK55</f>
        <v>0</v>
      </c>
      <c r="AL55" s="313">
        <f>'고용증대 상시근로자수-2018'!BL55</f>
        <v>0</v>
      </c>
      <c r="AM55" s="314">
        <f>'고용증대 상시근로자수-2018'!BN55</f>
        <v>0</v>
      </c>
      <c r="AN55" s="312">
        <f>'고용증대 상시근로자수-2018'!BO55</f>
        <v>0</v>
      </c>
      <c r="AO55" s="313">
        <f>'고용증대 상시근로자수-2018'!BP55</f>
        <v>0</v>
      </c>
      <c r="AP55" s="314">
        <f>'고용증대 상시근로자수-2018'!BR55</f>
        <v>0</v>
      </c>
      <c r="AQ55" s="335">
        <f t="shared" si="0"/>
        <v>0</v>
      </c>
      <c r="AR55" s="336">
        <f t="shared" si="1"/>
        <v>0</v>
      </c>
      <c r="AS55" s="342">
        <f>'고용증대 상시근로자수-2018'!CF55</f>
        <v>0</v>
      </c>
      <c r="AT55" s="343">
        <f>'고용증대 상시근로자수-2018'!CG55</f>
        <v>0</v>
      </c>
      <c r="AU55" s="340">
        <f t="shared" si="2"/>
        <v>0</v>
      </c>
      <c r="AV55" s="308">
        <f t="shared" si="3"/>
        <v>0</v>
      </c>
    </row>
    <row r="56" spans="1:48" hidden="1">
      <c r="A56" s="327">
        <f t="shared" si="4"/>
        <v>52</v>
      </c>
      <c r="B56" s="321">
        <f>'고용증대 상시근로자수-2018'!C56</f>
        <v>0</v>
      </c>
      <c r="C56" s="322" t="str">
        <f>'고용증대 상시근로자수-2018'!E56</f>
        <v/>
      </c>
      <c r="D56" s="333" t="str">
        <f>IF('고용증대 상시근로자수-2018'!I56="","",'고용증대 상시근로자수-2018'!I56)</f>
        <v/>
      </c>
      <c r="E56" s="333" t="str">
        <f>IF('고용증대 상시근로자수-2018'!J56="","",'고용증대 상시근로자수-2018'!J56)</f>
        <v/>
      </c>
      <c r="F56" s="323" t="str">
        <f>'고용증대 상시근로자수-2018'!H56</f>
        <v/>
      </c>
      <c r="G56" s="324">
        <f>'고용증대 상시근로자수-2018'!W56</f>
        <v>0</v>
      </c>
      <c r="H56" s="313">
        <f>'고용증대 상시근로자수-2018'!X56</f>
        <v>0</v>
      </c>
      <c r="I56" s="314">
        <f>'고용증대 상시근로자수-2018'!Z56</f>
        <v>0</v>
      </c>
      <c r="J56" s="312">
        <f>'고용증대 상시근로자수-2018'!AA56</f>
        <v>0</v>
      </c>
      <c r="K56" s="313">
        <f>'고용증대 상시근로자수-2018'!AB56</f>
        <v>0</v>
      </c>
      <c r="L56" s="314">
        <f>'고용증대 상시근로자수-2018'!AD56</f>
        <v>0</v>
      </c>
      <c r="M56" s="312">
        <f>'고용증대 상시근로자수-2018'!AE56</f>
        <v>0</v>
      </c>
      <c r="N56" s="313">
        <f>'고용증대 상시근로자수-2018'!AF56</f>
        <v>0</v>
      </c>
      <c r="O56" s="314">
        <f>'고용증대 상시근로자수-2018'!AH56</f>
        <v>0</v>
      </c>
      <c r="P56" s="312">
        <f>'고용증대 상시근로자수-2018'!AI56</f>
        <v>0</v>
      </c>
      <c r="Q56" s="313">
        <f>'고용증대 상시근로자수-2018'!AJ56</f>
        <v>0</v>
      </c>
      <c r="R56" s="314">
        <f>'고용증대 상시근로자수-2018'!AL56</f>
        <v>0</v>
      </c>
      <c r="S56" s="312">
        <f>'고용증대 상시근로자수-2018'!AM56</f>
        <v>0</v>
      </c>
      <c r="T56" s="313">
        <f>'고용증대 상시근로자수-2018'!AN56</f>
        <v>0</v>
      </c>
      <c r="U56" s="314">
        <f>'고용증대 상시근로자수-2018'!AP56</f>
        <v>0</v>
      </c>
      <c r="V56" s="312">
        <f>'고용증대 상시근로자수-2018'!AQ56</f>
        <v>0</v>
      </c>
      <c r="W56" s="313">
        <f>'고용증대 상시근로자수-2018'!AR56</f>
        <v>0</v>
      </c>
      <c r="X56" s="314">
        <f>'고용증대 상시근로자수-2018'!AT56</f>
        <v>0</v>
      </c>
      <c r="Y56" s="312">
        <f>'고용증대 상시근로자수-2018'!AU56</f>
        <v>0</v>
      </c>
      <c r="Z56" s="313">
        <f>'고용증대 상시근로자수-2018'!AV56</f>
        <v>0</v>
      </c>
      <c r="AA56" s="314">
        <f>'고용증대 상시근로자수-2018'!AX56</f>
        <v>0</v>
      </c>
      <c r="AB56" s="312">
        <f>'고용증대 상시근로자수-2018'!AY56</f>
        <v>0</v>
      </c>
      <c r="AC56" s="313">
        <f>'고용증대 상시근로자수-2018'!AZ56</f>
        <v>0</v>
      </c>
      <c r="AD56" s="314">
        <f>'고용증대 상시근로자수-2018'!BB56</f>
        <v>0</v>
      </c>
      <c r="AE56" s="312">
        <f>'고용증대 상시근로자수-2018'!BC56</f>
        <v>0</v>
      </c>
      <c r="AF56" s="313">
        <f>'고용증대 상시근로자수-2018'!BD56</f>
        <v>0</v>
      </c>
      <c r="AG56" s="314">
        <f>'고용증대 상시근로자수-2018'!BF56</f>
        <v>0</v>
      </c>
      <c r="AH56" s="312">
        <f>'고용증대 상시근로자수-2018'!BG56</f>
        <v>0</v>
      </c>
      <c r="AI56" s="313">
        <f>'고용증대 상시근로자수-2018'!BH56</f>
        <v>0</v>
      </c>
      <c r="AJ56" s="314">
        <f>'고용증대 상시근로자수-2018'!BJ56</f>
        <v>0</v>
      </c>
      <c r="AK56" s="312">
        <f>'고용증대 상시근로자수-2018'!BK56</f>
        <v>0</v>
      </c>
      <c r="AL56" s="313">
        <f>'고용증대 상시근로자수-2018'!BL56</f>
        <v>0</v>
      </c>
      <c r="AM56" s="314">
        <f>'고용증대 상시근로자수-2018'!BN56</f>
        <v>0</v>
      </c>
      <c r="AN56" s="312">
        <f>'고용증대 상시근로자수-2018'!BO56</f>
        <v>0</v>
      </c>
      <c r="AO56" s="313">
        <f>'고용증대 상시근로자수-2018'!BP56</f>
        <v>0</v>
      </c>
      <c r="AP56" s="314">
        <f>'고용증대 상시근로자수-2018'!BR56</f>
        <v>0</v>
      </c>
      <c r="AQ56" s="335">
        <f t="shared" si="0"/>
        <v>0</v>
      </c>
      <c r="AR56" s="336">
        <f t="shared" si="1"/>
        <v>0</v>
      </c>
      <c r="AS56" s="342">
        <f>'고용증대 상시근로자수-2018'!CF56</f>
        <v>0</v>
      </c>
      <c r="AT56" s="343">
        <f>'고용증대 상시근로자수-2018'!CG56</f>
        <v>0</v>
      </c>
      <c r="AU56" s="340">
        <f t="shared" si="2"/>
        <v>0</v>
      </c>
      <c r="AV56" s="308">
        <f t="shared" si="3"/>
        <v>0</v>
      </c>
    </row>
    <row r="57" spans="1:48" hidden="1">
      <c r="A57" s="327">
        <f t="shared" si="4"/>
        <v>53</v>
      </c>
      <c r="B57" s="321">
        <f>'고용증대 상시근로자수-2018'!C57</f>
        <v>0</v>
      </c>
      <c r="C57" s="322" t="str">
        <f>'고용증대 상시근로자수-2018'!E57</f>
        <v/>
      </c>
      <c r="D57" s="333" t="str">
        <f>IF('고용증대 상시근로자수-2018'!I57="","",'고용증대 상시근로자수-2018'!I57)</f>
        <v/>
      </c>
      <c r="E57" s="333" t="str">
        <f>IF('고용증대 상시근로자수-2018'!J57="","",'고용증대 상시근로자수-2018'!J57)</f>
        <v/>
      </c>
      <c r="F57" s="323" t="str">
        <f>'고용증대 상시근로자수-2018'!H57</f>
        <v/>
      </c>
      <c r="G57" s="324">
        <f>'고용증대 상시근로자수-2018'!W57</f>
        <v>0</v>
      </c>
      <c r="H57" s="313">
        <f>'고용증대 상시근로자수-2018'!X57</f>
        <v>0</v>
      </c>
      <c r="I57" s="314">
        <f>'고용증대 상시근로자수-2018'!Z57</f>
        <v>0</v>
      </c>
      <c r="J57" s="312">
        <f>'고용증대 상시근로자수-2018'!AA57</f>
        <v>0</v>
      </c>
      <c r="K57" s="313">
        <f>'고용증대 상시근로자수-2018'!AB57</f>
        <v>0</v>
      </c>
      <c r="L57" s="314">
        <f>'고용증대 상시근로자수-2018'!AD57</f>
        <v>0</v>
      </c>
      <c r="M57" s="312">
        <f>'고용증대 상시근로자수-2018'!AE57</f>
        <v>0</v>
      </c>
      <c r="N57" s="313">
        <f>'고용증대 상시근로자수-2018'!AF57</f>
        <v>0</v>
      </c>
      <c r="O57" s="314">
        <f>'고용증대 상시근로자수-2018'!AH57</f>
        <v>0</v>
      </c>
      <c r="P57" s="312">
        <f>'고용증대 상시근로자수-2018'!AI57</f>
        <v>0</v>
      </c>
      <c r="Q57" s="313">
        <f>'고용증대 상시근로자수-2018'!AJ57</f>
        <v>0</v>
      </c>
      <c r="R57" s="314">
        <f>'고용증대 상시근로자수-2018'!AL57</f>
        <v>0</v>
      </c>
      <c r="S57" s="312">
        <f>'고용증대 상시근로자수-2018'!AM57</f>
        <v>0</v>
      </c>
      <c r="T57" s="313">
        <f>'고용증대 상시근로자수-2018'!AN57</f>
        <v>0</v>
      </c>
      <c r="U57" s="314">
        <f>'고용증대 상시근로자수-2018'!AP57</f>
        <v>0</v>
      </c>
      <c r="V57" s="312">
        <f>'고용증대 상시근로자수-2018'!AQ57</f>
        <v>0</v>
      </c>
      <c r="W57" s="313">
        <f>'고용증대 상시근로자수-2018'!AR57</f>
        <v>0</v>
      </c>
      <c r="X57" s="314">
        <f>'고용증대 상시근로자수-2018'!AT57</f>
        <v>0</v>
      </c>
      <c r="Y57" s="312">
        <f>'고용증대 상시근로자수-2018'!AU57</f>
        <v>0</v>
      </c>
      <c r="Z57" s="313">
        <f>'고용증대 상시근로자수-2018'!AV57</f>
        <v>0</v>
      </c>
      <c r="AA57" s="314">
        <f>'고용증대 상시근로자수-2018'!AX57</f>
        <v>0</v>
      </c>
      <c r="AB57" s="312">
        <f>'고용증대 상시근로자수-2018'!AY57</f>
        <v>0</v>
      </c>
      <c r="AC57" s="313">
        <f>'고용증대 상시근로자수-2018'!AZ57</f>
        <v>0</v>
      </c>
      <c r="AD57" s="314">
        <f>'고용증대 상시근로자수-2018'!BB57</f>
        <v>0</v>
      </c>
      <c r="AE57" s="312">
        <f>'고용증대 상시근로자수-2018'!BC57</f>
        <v>0</v>
      </c>
      <c r="AF57" s="313">
        <f>'고용증대 상시근로자수-2018'!BD57</f>
        <v>0</v>
      </c>
      <c r="AG57" s="314">
        <f>'고용증대 상시근로자수-2018'!BF57</f>
        <v>0</v>
      </c>
      <c r="AH57" s="312">
        <f>'고용증대 상시근로자수-2018'!BG57</f>
        <v>0</v>
      </c>
      <c r="AI57" s="313">
        <f>'고용증대 상시근로자수-2018'!BH57</f>
        <v>0</v>
      </c>
      <c r="AJ57" s="314">
        <f>'고용증대 상시근로자수-2018'!BJ57</f>
        <v>0</v>
      </c>
      <c r="AK57" s="312">
        <f>'고용증대 상시근로자수-2018'!BK57</f>
        <v>0</v>
      </c>
      <c r="AL57" s="313">
        <f>'고용증대 상시근로자수-2018'!BL57</f>
        <v>0</v>
      </c>
      <c r="AM57" s="314">
        <f>'고용증대 상시근로자수-2018'!BN57</f>
        <v>0</v>
      </c>
      <c r="AN57" s="312">
        <f>'고용증대 상시근로자수-2018'!BO57</f>
        <v>0</v>
      </c>
      <c r="AO57" s="313">
        <f>'고용증대 상시근로자수-2018'!BP57</f>
        <v>0</v>
      </c>
      <c r="AP57" s="314">
        <f>'고용증대 상시근로자수-2018'!BR57</f>
        <v>0</v>
      </c>
      <c r="AQ57" s="335">
        <f t="shared" si="0"/>
        <v>0</v>
      </c>
      <c r="AR57" s="336">
        <f t="shared" si="1"/>
        <v>0</v>
      </c>
      <c r="AS57" s="342">
        <f>'고용증대 상시근로자수-2018'!CF57</f>
        <v>0</v>
      </c>
      <c r="AT57" s="343">
        <f>'고용증대 상시근로자수-2018'!CG57</f>
        <v>0</v>
      </c>
      <c r="AU57" s="340">
        <f t="shared" si="2"/>
        <v>0</v>
      </c>
      <c r="AV57" s="308">
        <f t="shared" si="3"/>
        <v>0</v>
      </c>
    </row>
    <row r="58" spans="1:48" hidden="1">
      <c r="A58" s="327">
        <f t="shared" si="4"/>
        <v>54</v>
      </c>
      <c r="B58" s="321">
        <f>'고용증대 상시근로자수-2018'!C58</f>
        <v>0</v>
      </c>
      <c r="C58" s="322" t="str">
        <f>'고용증대 상시근로자수-2018'!E58</f>
        <v/>
      </c>
      <c r="D58" s="333" t="str">
        <f>IF('고용증대 상시근로자수-2018'!I58="","",'고용증대 상시근로자수-2018'!I58)</f>
        <v/>
      </c>
      <c r="E58" s="333" t="str">
        <f>IF('고용증대 상시근로자수-2018'!J58="","",'고용증대 상시근로자수-2018'!J58)</f>
        <v/>
      </c>
      <c r="F58" s="323" t="str">
        <f>'고용증대 상시근로자수-2018'!H58</f>
        <v/>
      </c>
      <c r="G58" s="324">
        <f>'고용증대 상시근로자수-2018'!W58</f>
        <v>0</v>
      </c>
      <c r="H58" s="313">
        <f>'고용증대 상시근로자수-2018'!X58</f>
        <v>0</v>
      </c>
      <c r="I58" s="314">
        <f>'고용증대 상시근로자수-2018'!Z58</f>
        <v>0</v>
      </c>
      <c r="J58" s="312">
        <f>'고용증대 상시근로자수-2018'!AA58</f>
        <v>0</v>
      </c>
      <c r="K58" s="313">
        <f>'고용증대 상시근로자수-2018'!AB58</f>
        <v>0</v>
      </c>
      <c r="L58" s="314">
        <f>'고용증대 상시근로자수-2018'!AD58</f>
        <v>0</v>
      </c>
      <c r="M58" s="312">
        <f>'고용증대 상시근로자수-2018'!AE58</f>
        <v>0</v>
      </c>
      <c r="N58" s="313">
        <f>'고용증대 상시근로자수-2018'!AF58</f>
        <v>0</v>
      </c>
      <c r="O58" s="314">
        <f>'고용증대 상시근로자수-2018'!AH58</f>
        <v>0</v>
      </c>
      <c r="P58" s="312">
        <f>'고용증대 상시근로자수-2018'!AI58</f>
        <v>0</v>
      </c>
      <c r="Q58" s="313">
        <f>'고용증대 상시근로자수-2018'!AJ58</f>
        <v>0</v>
      </c>
      <c r="R58" s="314">
        <f>'고용증대 상시근로자수-2018'!AL58</f>
        <v>0</v>
      </c>
      <c r="S58" s="312">
        <f>'고용증대 상시근로자수-2018'!AM58</f>
        <v>0</v>
      </c>
      <c r="T58" s="313">
        <f>'고용증대 상시근로자수-2018'!AN58</f>
        <v>0</v>
      </c>
      <c r="U58" s="314">
        <f>'고용증대 상시근로자수-2018'!AP58</f>
        <v>0</v>
      </c>
      <c r="V58" s="312">
        <f>'고용증대 상시근로자수-2018'!AQ58</f>
        <v>0</v>
      </c>
      <c r="W58" s="313">
        <f>'고용증대 상시근로자수-2018'!AR58</f>
        <v>0</v>
      </c>
      <c r="X58" s="314">
        <f>'고용증대 상시근로자수-2018'!AT58</f>
        <v>0</v>
      </c>
      <c r="Y58" s="312">
        <f>'고용증대 상시근로자수-2018'!AU58</f>
        <v>0</v>
      </c>
      <c r="Z58" s="313">
        <f>'고용증대 상시근로자수-2018'!AV58</f>
        <v>0</v>
      </c>
      <c r="AA58" s="314">
        <f>'고용증대 상시근로자수-2018'!AX58</f>
        <v>0</v>
      </c>
      <c r="AB58" s="312">
        <f>'고용증대 상시근로자수-2018'!AY58</f>
        <v>0</v>
      </c>
      <c r="AC58" s="313">
        <f>'고용증대 상시근로자수-2018'!AZ58</f>
        <v>0</v>
      </c>
      <c r="AD58" s="314">
        <f>'고용증대 상시근로자수-2018'!BB58</f>
        <v>0</v>
      </c>
      <c r="AE58" s="312">
        <f>'고용증대 상시근로자수-2018'!BC58</f>
        <v>0</v>
      </c>
      <c r="AF58" s="313">
        <f>'고용증대 상시근로자수-2018'!BD58</f>
        <v>0</v>
      </c>
      <c r="AG58" s="314">
        <f>'고용증대 상시근로자수-2018'!BF58</f>
        <v>0</v>
      </c>
      <c r="AH58" s="312">
        <f>'고용증대 상시근로자수-2018'!BG58</f>
        <v>0</v>
      </c>
      <c r="AI58" s="313">
        <f>'고용증대 상시근로자수-2018'!BH58</f>
        <v>0</v>
      </c>
      <c r="AJ58" s="314">
        <f>'고용증대 상시근로자수-2018'!BJ58</f>
        <v>0</v>
      </c>
      <c r="AK58" s="312">
        <f>'고용증대 상시근로자수-2018'!BK58</f>
        <v>0</v>
      </c>
      <c r="AL58" s="313">
        <f>'고용증대 상시근로자수-2018'!BL58</f>
        <v>0</v>
      </c>
      <c r="AM58" s="314">
        <f>'고용증대 상시근로자수-2018'!BN58</f>
        <v>0</v>
      </c>
      <c r="AN58" s="312">
        <f>'고용증대 상시근로자수-2018'!BO58</f>
        <v>0</v>
      </c>
      <c r="AO58" s="313">
        <f>'고용증대 상시근로자수-2018'!BP58</f>
        <v>0</v>
      </c>
      <c r="AP58" s="314">
        <f>'고용증대 상시근로자수-2018'!BR58</f>
        <v>0</v>
      </c>
      <c r="AQ58" s="335">
        <f t="shared" si="0"/>
        <v>0</v>
      </c>
      <c r="AR58" s="336">
        <f t="shared" si="1"/>
        <v>0</v>
      </c>
      <c r="AS58" s="342">
        <f>'고용증대 상시근로자수-2018'!CF58</f>
        <v>0</v>
      </c>
      <c r="AT58" s="343">
        <f>'고용증대 상시근로자수-2018'!CG58</f>
        <v>0</v>
      </c>
      <c r="AU58" s="340">
        <f t="shared" si="2"/>
        <v>0</v>
      </c>
      <c r="AV58" s="308">
        <f t="shared" si="3"/>
        <v>0</v>
      </c>
    </row>
    <row r="59" spans="1:48" hidden="1">
      <c r="A59" s="327">
        <f t="shared" si="4"/>
        <v>55</v>
      </c>
      <c r="B59" s="321">
        <f>'고용증대 상시근로자수-2018'!C59</f>
        <v>0</v>
      </c>
      <c r="C59" s="322" t="str">
        <f>'고용증대 상시근로자수-2018'!E59</f>
        <v/>
      </c>
      <c r="D59" s="333" t="str">
        <f>IF('고용증대 상시근로자수-2018'!I59="","",'고용증대 상시근로자수-2018'!I59)</f>
        <v/>
      </c>
      <c r="E59" s="333" t="str">
        <f>IF('고용증대 상시근로자수-2018'!J59="","",'고용증대 상시근로자수-2018'!J59)</f>
        <v/>
      </c>
      <c r="F59" s="323" t="str">
        <f>'고용증대 상시근로자수-2018'!H59</f>
        <v/>
      </c>
      <c r="G59" s="324">
        <f>'고용증대 상시근로자수-2018'!W59</f>
        <v>0</v>
      </c>
      <c r="H59" s="313">
        <f>'고용증대 상시근로자수-2018'!X59</f>
        <v>0</v>
      </c>
      <c r="I59" s="314">
        <f>'고용증대 상시근로자수-2018'!Z59</f>
        <v>0</v>
      </c>
      <c r="J59" s="312">
        <f>'고용증대 상시근로자수-2018'!AA59</f>
        <v>0</v>
      </c>
      <c r="K59" s="313">
        <f>'고용증대 상시근로자수-2018'!AB59</f>
        <v>0</v>
      </c>
      <c r="L59" s="314">
        <f>'고용증대 상시근로자수-2018'!AD59</f>
        <v>0</v>
      </c>
      <c r="M59" s="312">
        <f>'고용증대 상시근로자수-2018'!AE59</f>
        <v>0</v>
      </c>
      <c r="N59" s="313">
        <f>'고용증대 상시근로자수-2018'!AF59</f>
        <v>0</v>
      </c>
      <c r="O59" s="314">
        <f>'고용증대 상시근로자수-2018'!AH59</f>
        <v>0</v>
      </c>
      <c r="P59" s="312">
        <f>'고용증대 상시근로자수-2018'!AI59</f>
        <v>0</v>
      </c>
      <c r="Q59" s="313">
        <f>'고용증대 상시근로자수-2018'!AJ59</f>
        <v>0</v>
      </c>
      <c r="R59" s="314">
        <f>'고용증대 상시근로자수-2018'!AL59</f>
        <v>0</v>
      </c>
      <c r="S59" s="312">
        <f>'고용증대 상시근로자수-2018'!AM59</f>
        <v>0</v>
      </c>
      <c r="T59" s="313">
        <f>'고용증대 상시근로자수-2018'!AN59</f>
        <v>0</v>
      </c>
      <c r="U59" s="314">
        <f>'고용증대 상시근로자수-2018'!AP59</f>
        <v>0</v>
      </c>
      <c r="V59" s="312">
        <f>'고용증대 상시근로자수-2018'!AQ59</f>
        <v>0</v>
      </c>
      <c r="W59" s="313">
        <f>'고용증대 상시근로자수-2018'!AR59</f>
        <v>0</v>
      </c>
      <c r="X59" s="314">
        <f>'고용증대 상시근로자수-2018'!AT59</f>
        <v>0</v>
      </c>
      <c r="Y59" s="312">
        <f>'고용증대 상시근로자수-2018'!AU59</f>
        <v>0</v>
      </c>
      <c r="Z59" s="313">
        <f>'고용증대 상시근로자수-2018'!AV59</f>
        <v>0</v>
      </c>
      <c r="AA59" s="314">
        <f>'고용증대 상시근로자수-2018'!AX59</f>
        <v>0</v>
      </c>
      <c r="AB59" s="312">
        <f>'고용증대 상시근로자수-2018'!AY59</f>
        <v>0</v>
      </c>
      <c r="AC59" s="313">
        <f>'고용증대 상시근로자수-2018'!AZ59</f>
        <v>0</v>
      </c>
      <c r="AD59" s="314">
        <f>'고용증대 상시근로자수-2018'!BB59</f>
        <v>0</v>
      </c>
      <c r="AE59" s="312">
        <f>'고용증대 상시근로자수-2018'!BC59</f>
        <v>0</v>
      </c>
      <c r="AF59" s="313">
        <f>'고용증대 상시근로자수-2018'!BD59</f>
        <v>0</v>
      </c>
      <c r="AG59" s="314">
        <f>'고용증대 상시근로자수-2018'!BF59</f>
        <v>0</v>
      </c>
      <c r="AH59" s="312">
        <f>'고용증대 상시근로자수-2018'!BG59</f>
        <v>0</v>
      </c>
      <c r="AI59" s="313">
        <f>'고용증대 상시근로자수-2018'!BH59</f>
        <v>0</v>
      </c>
      <c r="AJ59" s="314">
        <f>'고용증대 상시근로자수-2018'!BJ59</f>
        <v>0</v>
      </c>
      <c r="AK59" s="312">
        <f>'고용증대 상시근로자수-2018'!BK59</f>
        <v>0</v>
      </c>
      <c r="AL59" s="313">
        <f>'고용증대 상시근로자수-2018'!BL59</f>
        <v>0</v>
      </c>
      <c r="AM59" s="314">
        <f>'고용증대 상시근로자수-2018'!BN59</f>
        <v>0</v>
      </c>
      <c r="AN59" s="312">
        <f>'고용증대 상시근로자수-2018'!BO59</f>
        <v>0</v>
      </c>
      <c r="AO59" s="313">
        <f>'고용증대 상시근로자수-2018'!BP59</f>
        <v>0</v>
      </c>
      <c r="AP59" s="314">
        <f>'고용증대 상시근로자수-2018'!BR59</f>
        <v>0</v>
      </c>
      <c r="AQ59" s="335">
        <f t="shared" si="0"/>
        <v>0</v>
      </c>
      <c r="AR59" s="336">
        <f t="shared" si="1"/>
        <v>0</v>
      </c>
      <c r="AS59" s="342">
        <f>'고용증대 상시근로자수-2018'!CF59</f>
        <v>0</v>
      </c>
      <c r="AT59" s="343">
        <f>'고용증대 상시근로자수-2018'!CG59</f>
        <v>0</v>
      </c>
      <c r="AU59" s="340">
        <f t="shared" si="2"/>
        <v>0</v>
      </c>
      <c r="AV59" s="308">
        <f t="shared" si="3"/>
        <v>0</v>
      </c>
    </row>
    <row r="60" spans="1:48" hidden="1">
      <c r="A60" s="327">
        <f t="shared" si="4"/>
        <v>56</v>
      </c>
      <c r="B60" s="321">
        <f>'고용증대 상시근로자수-2018'!C60</f>
        <v>0</v>
      </c>
      <c r="C60" s="322" t="str">
        <f>'고용증대 상시근로자수-2018'!E60</f>
        <v/>
      </c>
      <c r="D60" s="333" t="str">
        <f>IF('고용증대 상시근로자수-2018'!I60="","",'고용증대 상시근로자수-2018'!I60)</f>
        <v/>
      </c>
      <c r="E60" s="333" t="str">
        <f>IF('고용증대 상시근로자수-2018'!J60="","",'고용증대 상시근로자수-2018'!J60)</f>
        <v/>
      </c>
      <c r="F60" s="323" t="str">
        <f>'고용증대 상시근로자수-2018'!H60</f>
        <v/>
      </c>
      <c r="G60" s="324">
        <f>'고용증대 상시근로자수-2018'!W60</f>
        <v>0</v>
      </c>
      <c r="H60" s="313">
        <f>'고용증대 상시근로자수-2018'!X60</f>
        <v>0</v>
      </c>
      <c r="I60" s="314">
        <f>'고용증대 상시근로자수-2018'!Z60</f>
        <v>0</v>
      </c>
      <c r="J60" s="312">
        <f>'고용증대 상시근로자수-2018'!AA60</f>
        <v>0</v>
      </c>
      <c r="K60" s="313">
        <f>'고용증대 상시근로자수-2018'!AB60</f>
        <v>0</v>
      </c>
      <c r="L60" s="314">
        <f>'고용증대 상시근로자수-2018'!AD60</f>
        <v>0</v>
      </c>
      <c r="M60" s="312">
        <f>'고용증대 상시근로자수-2018'!AE60</f>
        <v>0</v>
      </c>
      <c r="N60" s="313">
        <f>'고용증대 상시근로자수-2018'!AF60</f>
        <v>0</v>
      </c>
      <c r="O60" s="314">
        <f>'고용증대 상시근로자수-2018'!AH60</f>
        <v>0</v>
      </c>
      <c r="P60" s="312">
        <f>'고용증대 상시근로자수-2018'!AI60</f>
        <v>0</v>
      </c>
      <c r="Q60" s="313">
        <f>'고용증대 상시근로자수-2018'!AJ60</f>
        <v>0</v>
      </c>
      <c r="R60" s="314">
        <f>'고용증대 상시근로자수-2018'!AL60</f>
        <v>0</v>
      </c>
      <c r="S60" s="312">
        <f>'고용증대 상시근로자수-2018'!AM60</f>
        <v>0</v>
      </c>
      <c r="T60" s="313">
        <f>'고용증대 상시근로자수-2018'!AN60</f>
        <v>0</v>
      </c>
      <c r="U60" s="314">
        <f>'고용증대 상시근로자수-2018'!AP60</f>
        <v>0</v>
      </c>
      <c r="V60" s="312">
        <f>'고용증대 상시근로자수-2018'!AQ60</f>
        <v>0</v>
      </c>
      <c r="W60" s="313">
        <f>'고용증대 상시근로자수-2018'!AR60</f>
        <v>0</v>
      </c>
      <c r="X60" s="314">
        <f>'고용증대 상시근로자수-2018'!AT60</f>
        <v>0</v>
      </c>
      <c r="Y60" s="312">
        <f>'고용증대 상시근로자수-2018'!AU60</f>
        <v>0</v>
      </c>
      <c r="Z60" s="313">
        <f>'고용증대 상시근로자수-2018'!AV60</f>
        <v>0</v>
      </c>
      <c r="AA60" s="314">
        <f>'고용증대 상시근로자수-2018'!AX60</f>
        <v>0</v>
      </c>
      <c r="AB60" s="312">
        <f>'고용증대 상시근로자수-2018'!AY60</f>
        <v>0</v>
      </c>
      <c r="AC60" s="313">
        <f>'고용증대 상시근로자수-2018'!AZ60</f>
        <v>0</v>
      </c>
      <c r="AD60" s="314">
        <f>'고용증대 상시근로자수-2018'!BB60</f>
        <v>0</v>
      </c>
      <c r="AE60" s="312">
        <f>'고용증대 상시근로자수-2018'!BC60</f>
        <v>0</v>
      </c>
      <c r="AF60" s="313">
        <f>'고용증대 상시근로자수-2018'!BD60</f>
        <v>0</v>
      </c>
      <c r="AG60" s="314">
        <f>'고용증대 상시근로자수-2018'!BF60</f>
        <v>0</v>
      </c>
      <c r="AH60" s="312">
        <f>'고용증대 상시근로자수-2018'!BG60</f>
        <v>0</v>
      </c>
      <c r="AI60" s="313">
        <f>'고용증대 상시근로자수-2018'!BH60</f>
        <v>0</v>
      </c>
      <c r="AJ60" s="314">
        <f>'고용증대 상시근로자수-2018'!BJ60</f>
        <v>0</v>
      </c>
      <c r="AK60" s="312">
        <f>'고용증대 상시근로자수-2018'!BK60</f>
        <v>0</v>
      </c>
      <c r="AL60" s="313">
        <f>'고용증대 상시근로자수-2018'!BL60</f>
        <v>0</v>
      </c>
      <c r="AM60" s="314">
        <f>'고용증대 상시근로자수-2018'!BN60</f>
        <v>0</v>
      </c>
      <c r="AN60" s="312">
        <f>'고용증대 상시근로자수-2018'!BO60</f>
        <v>0</v>
      </c>
      <c r="AO60" s="313">
        <f>'고용증대 상시근로자수-2018'!BP60</f>
        <v>0</v>
      </c>
      <c r="AP60" s="314">
        <f>'고용증대 상시근로자수-2018'!BR60</f>
        <v>0</v>
      </c>
      <c r="AQ60" s="335">
        <f t="shared" si="0"/>
        <v>0</v>
      </c>
      <c r="AR60" s="336">
        <f t="shared" si="1"/>
        <v>0</v>
      </c>
      <c r="AS60" s="342">
        <f>'고용증대 상시근로자수-2018'!CF60</f>
        <v>0</v>
      </c>
      <c r="AT60" s="343">
        <f>'고용증대 상시근로자수-2018'!CG60</f>
        <v>0</v>
      </c>
      <c r="AU60" s="340">
        <f t="shared" si="2"/>
        <v>0</v>
      </c>
      <c r="AV60" s="308">
        <f t="shared" si="3"/>
        <v>0</v>
      </c>
    </row>
    <row r="61" spans="1:48" hidden="1">
      <c r="A61" s="327">
        <f t="shared" si="4"/>
        <v>57</v>
      </c>
      <c r="B61" s="321">
        <f>'고용증대 상시근로자수-2018'!C61</f>
        <v>0</v>
      </c>
      <c r="C61" s="322" t="str">
        <f>'고용증대 상시근로자수-2018'!E61</f>
        <v/>
      </c>
      <c r="D61" s="333" t="str">
        <f>IF('고용증대 상시근로자수-2018'!I61="","",'고용증대 상시근로자수-2018'!I61)</f>
        <v/>
      </c>
      <c r="E61" s="333" t="str">
        <f>IF('고용증대 상시근로자수-2018'!J61="","",'고용증대 상시근로자수-2018'!J61)</f>
        <v/>
      </c>
      <c r="F61" s="323" t="str">
        <f>'고용증대 상시근로자수-2018'!H61</f>
        <v/>
      </c>
      <c r="G61" s="324">
        <f>'고용증대 상시근로자수-2018'!W61</f>
        <v>0</v>
      </c>
      <c r="H61" s="313">
        <f>'고용증대 상시근로자수-2018'!X61</f>
        <v>0</v>
      </c>
      <c r="I61" s="314">
        <f>'고용증대 상시근로자수-2018'!Z61</f>
        <v>0</v>
      </c>
      <c r="J61" s="312">
        <f>'고용증대 상시근로자수-2018'!AA61</f>
        <v>0</v>
      </c>
      <c r="K61" s="313">
        <f>'고용증대 상시근로자수-2018'!AB61</f>
        <v>0</v>
      </c>
      <c r="L61" s="314">
        <f>'고용증대 상시근로자수-2018'!AD61</f>
        <v>0</v>
      </c>
      <c r="M61" s="312">
        <f>'고용증대 상시근로자수-2018'!AE61</f>
        <v>0</v>
      </c>
      <c r="N61" s="313">
        <f>'고용증대 상시근로자수-2018'!AF61</f>
        <v>0</v>
      </c>
      <c r="O61" s="314">
        <f>'고용증대 상시근로자수-2018'!AH61</f>
        <v>0</v>
      </c>
      <c r="P61" s="312">
        <f>'고용증대 상시근로자수-2018'!AI61</f>
        <v>0</v>
      </c>
      <c r="Q61" s="313">
        <f>'고용증대 상시근로자수-2018'!AJ61</f>
        <v>0</v>
      </c>
      <c r="R61" s="314">
        <f>'고용증대 상시근로자수-2018'!AL61</f>
        <v>0</v>
      </c>
      <c r="S61" s="312">
        <f>'고용증대 상시근로자수-2018'!AM61</f>
        <v>0</v>
      </c>
      <c r="T61" s="313">
        <f>'고용증대 상시근로자수-2018'!AN61</f>
        <v>0</v>
      </c>
      <c r="U61" s="314">
        <f>'고용증대 상시근로자수-2018'!AP61</f>
        <v>0</v>
      </c>
      <c r="V61" s="312">
        <f>'고용증대 상시근로자수-2018'!AQ61</f>
        <v>0</v>
      </c>
      <c r="W61" s="313">
        <f>'고용증대 상시근로자수-2018'!AR61</f>
        <v>0</v>
      </c>
      <c r="X61" s="314">
        <f>'고용증대 상시근로자수-2018'!AT61</f>
        <v>0</v>
      </c>
      <c r="Y61" s="312">
        <f>'고용증대 상시근로자수-2018'!AU61</f>
        <v>0</v>
      </c>
      <c r="Z61" s="313">
        <f>'고용증대 상시근로자수-2018'!AV61</f>
        <v>0</v>
      </c>
      <c r="AA61" s="314">
        <f>'고용증대 상시근로자수-2018'!AX61</f>
        <v>0</v>
      </c>
      <c r="AB61" s="312">
        <f>'고용증대 상시근로자수-2018'!AY61</f>
        <v>0</v>
      </c>
      <c r="AC61" s="313">
        <f>'고용증대 상시근로자수-2018'!AZ61</f>
        <v>0</v>
      </c>
      <c r="AD61" s="314">
        <f>'고용증대 상시근로자수-2018'!BB61</f>
        <v>0</v>
      </c>
      <c r="AE61" s="312">
        <f>'고용증대 상시근로자수-2018'!BC61</f>
        <v>0</v>
      </c>
      <c r="AF61" s="313">
        <f>'고용증대 상시근로자수-2018'!BD61</f>
        <v>0</v>
      </c>
      <c r="AG61" s="314">
        <f>'고용증대 상시근로자수-2018'!BF61</f>
        <v>0</v>
      </c>
      <c r="AH61" s="312">
        <f>'고용증대 상시근로자수-2018'!BG61</f>
        <v>0</v>
      </c>
      <c r="AI61" s="313">
        <f>'고용증대 상시근로자수-2018'!BH61</f>
        <v>0</v>
      </c>
      <c r="AJ61" s="314">
        <f>'고용증대 상시근로자수-2018'!BJ61</f>
        <v>0</v>
      </c>
      <c r="AK61" s="312">
        <f>'고용증대 상시근로자수-2018'!BK61</f>
        <v>0</v>
      </c>
      <c r="AL61" s="313">
        <f>'고용증대 상시근로자수-2018'!BL61</f>
        <v>0</v>
      </c>
      <c r="AM61" s="314">
        <f>'고용증대 상시근로자수-2018'!BN61</f>
        <v>0</v>
      </c>
      <c r="AN61" s="312">
        <f>'고용증대 상시근로자수-2018'!BO61</f>
        <v>0</v>
      </c>
      <c r="AO61" s="313">
        <f>'고용증대 상시근로자수-2018'!BP61</f>
        <v>0</v>
      </c>
      <c r="AP61" s="314">
        <f>'고용증대 상시근로자수-2018'!BR61</f>
        <v>0</v>
      </c>
      <c r="AQ61" s="335">
        <f t="shared" si="0"/>
        <v>0</v>
      </c>
      <c r="AR61" s="336">
        <f t="shared" si="1"/>
        <v>0</v>
      </c>
      <c r="AS61" s="342">
        <f>'고용증대 상시근로자수-2018'!CF61</f>
        <v>0</v>
      </c>
      <c r="AT61" s="343">
        <f>'고용증대 상시근로자수-2018'!CG61</f>
        <v>0</v>
      </c>
      <c r="AU61" s="340">
        <f t="shared" si="2"/>
        <v>0</v>
      </c>
      <c r="AV61" s="308">
        <f t="shared" si="3"/>
        <v>0</v>
      </c>
    </row>
    <row r="62" spans="1:48" hidden="1">
      <c r="A62" s="327">
        <f t="shared" si="4"/>
        <v>58</v>
      </c>
      <c r="B62" s="321">
        <f>'고용증대 상시근로자수-2018'!C62</f>
        <v>0</v>
      </c>
      <c r="C62" s="322" t="str">
        <f>'고용증대 상시근로자수-2018'!E62</f>
        <v/>
      </c>
      <c r="D62" s="333" t="str">
        <f>IF('고용증대 상시근로자수-2018'!I62="","",'고용증대 상시근로자수-2018'!I62)</f>
        <v/>
      </c>
      <c r="E62" s="333" t="str">
        <f>IF('고용증대 상시근로자수-2018'!J62="","",'고용증대 상시근로자수-2018'!J62)</f>
        <v/>
      </c>
      <c r="F62" s="323" t="str">
        <f>'고용증대 상시근로자수-2018'!H62</f>
        <v/>
      </c>
      <c r="G62" s="324">
        <f>'고용증대 상시근로자수-2018'!W62</f>
        <v>0</v>
      </c>
      <c r="H62" s="313">
        <f>'고용증대 상시근로자수-2018'!X62</f>
        <v>0</v>
      </c>
      <c r="I62" s="314">
        <f>'고용증대 상시근로자수-2018'!Z62</f>
        <v>0</v>
      </c>
      <c r="J62" s="312">
        <f>'고용증대 상시근로자수-2018'!AA62</f>
        <v>0</v>
      </c>
      <c r="K62" s="313">
        <f>'고용증대 상시근로자수-2018'!AB62</f>
        <v>0</v>
      </c>
      <c r="L62" s="314">
        <f>'고용증대 상시근로자수-2018'!AD62</f>
        <v>0</v>
      </c>
      <c r="M62" s="312">
        <f>'고용증대 상시근로자수-2018'!AE62</f>
        <v>0</v>
      </c>
      <c r="N62" s="313">
        <f>'고용증대 상시근로자수-2018'!AF62</f>
        <v>0</v>
      </c>
      <c r="O62" s="314">
        <f>'고용증대 상시근로자수-2018'!AH62</f>
        <v>0</v>
      </c>
      <c r="P62" s="312">
        <f>'고용증대 상시근로자수-2018'!AI62</f>
        <v>0</v>
      </c>
      <c r="Q62" s="313">
        <f>'고용증대 상시근로자수-2018'!AJ62</f>
        <v>0</v>
      </c>
      <c r="R62" s="314">
        <f>'고용증대 상시근로자수-2018'!AL62</f>
        <v>0</v>
      </c>
      <c r="S62" s="312">
        <f>'고용증대 상시근로자수-2018'!AM62</f>
        <v>0</v>
      </c>
      <c r="T62" s="313">
        <f>'고용증대 상시근로자수-2018'!AN62</f>
        <v>0</v>
      </c>
      <c r="U62" s="314">
        <f>'고용증대 상시근로자수-2018'!AP62</f>
        <v>0</v>
      </c>
      <c r="V62" s="312">
        <f>'고용증대 상시근로자수-2018'!AQ62</f>
        <v>0</v>
      </c>
      <c r="W62" s="313">
        <f>'고용증대 상시근로자수-2018'!AR62</f>
        <v>0</v>
      </c>
      <c r="X62" s="314">
        <f>'고용증대 상시근로자수-2018'!AT62</f>
        <v>0</v>
      </c>
      <c r="Y62" s="312">
        <f>'고용증대 상시근로자수-2018'!AU62</f>
        <v>0</v>
      </c>
      <c r="Z62" s="313">
        <f>'고용증대 상시근로자수-2018'!AV62</f>
        <v>0</v>
      </c>
      <c r="AA62" s="314">
        <f>'고용증대 상시근로자수-2018'!AX62</f>
        <v>0</v>
      </c>
      <c r="AB62" s="312">
        <f>'고용증대 상시근로자수-2018'!AY62</f>
        <v>0</v>
      </c>
      <c r="AC62" s="313">
        <f>'고용증대 상시근로자수-2018'!AZ62</f>
        <v>0</v>
      </c>
      <c r="AD62" s="314">
        <f>'고용증대 상시근로자수-2018'!BB62</f>
        <v>0</v>
      </c>
      <c r="AE62" s="312">
        <f>'고용증대 상시근로자수-2018'!BC62</f>
        <v>0</v>
      </c>
      <c r="AF62" s="313">
        <f>'고용증대 상시근로자수-2018'!BD62</f>
        <v>0</v>
      </c>
      <c r="AG62" s="314">
        <f>'고용증대 상시근로자수-2018'!BF62</f>
        <v>0</v>
      </c>
      <c r="AH62" s="312">
        <f>'고용증대 상시근로자수-2018'!BG62</f>
        <v>0</v>
      </c>
      <c r="AI62" s="313">
        <f>'고용증대 상시근로자수-2018'!BH62</f>
        <v>0</v>
      </c>
      <c r="AJ62" s="314">
        <f>'고용증대 상시근로자수-2018'!BJ62</f>
        <v>0</v>
      </c>
      <c r="AK62" s="312">
        <f>'고용증대 상시근로자수-2018'!BK62</f>
        <v>0</v>
      </c>
      <c r="AL62" s="313">
        <f>'고용증대 상시근로자수-2018'!BL62</f>
        <v>0</v>
      </c>
      <c r="AM62" s="314">
        <f>'고용증대 상시근로자수-2018'!BN62</f>
        <v>0</v>
      </c>
      <c r="AN62" s="312">
        <f>'고용증대 상시근로자수-2018'!BO62</f>
        <v>0</v>
      </c>
      <c r="AO62" s="313">
        <f>'고용증대 상시근로자수-2018'!BP62</f>
        <v>0</v>
      </c>
      <c r="AP62" s="314">
        <f>'고용증대 상시근로자수-2018'!BR62</f>
        <v>0</v>
      </c>
      <c r="AQ62" s="335">
        <f t="shared" si="0"/>
        <v>0</v>
      </c>
      <c r="AR62" s="336">
        <f t="shared" si="1"/>
        <v>0</v>
      </c>
      <c r="AS62" s="342">
        <f>'고용증대 상시근로자수-2018'!CF62</f>
        <v>0</v>
      </c>
      <c r="AT62" s="343">
        <f>'고용증대 상시근로자수-2018'!CG62</f>
        <v>0</v>
      </c>
      <c r="AU62" s="340">
        <f t="shared" si="2"/>
        <v>0</v>
      </c>
      <c r="AV62" s="308">
        <f t="shared" si="3"/>
        <v>0</v>
      </c>
    </row>
    <row r="63" spans="1:48" hidden="1">
      <c r="A63" s="327">
        <f t="shared" si="4"/>
        <v>59</v>
      </c>
      <c r="B63" s="321">
        <f>'고용증대 상시근로자수-2018'!C63</f>
        <v>0</v>
      </c>
      <c r="C63" s="322" t="str">
        <f>'고용증대 상시근로자수-2018'!E63</f>
        <v/>
      </c>
      <c r="D63" s="333" t="str">
        <f>IF('고용증대 상시근로자수-2018'!I63="","",'고용증대 상시근로자수-2018'!I63)</f>
        <v/>
      </c>
      <c r="E63" s="333" t="str">
        <f>IF('고용증대 상시근로자수-2018'!J63="","",'고용증대 상시근로자수-2018'!J63)</f>
        <v/>
      </c>
      <c r="F63" s="323" t="str">
        <f>'고용증대 상시근로자수-2018'!H63</f>
        <v/>
      </c>
      <c r="G63" s="324">
        <f>'고용증대 상시근로자수-2018'!W63</f>
        <v>0</v>
      </c>
      <c r="H63" s="313">
        <f>'고용증대 상시근로자수-2018'!X63</f>
        <v>0</v>
      </c>
      <c r="I63" s="314">
        <f>'고용증대 상시근로자수-2018'!Z63</f>
        <v>0</v>
      </c>
      <c r="J63" s="312">
        <f>'고용증대 상시근로자수-2018'!AA63</f>
        <v>0</v>
      </c>
      <c r="K63" s="313">
        <f>'고용증대 상시근로자수-2018'!AB63</f>
        <v>0</v>
      </c>
      <c r="L63" s="314">
        <f>'고용증대 상시근로자수-2018'!AD63</f>
        <v>0</v>
      </c>
      <c r="M63" s="312">
        <f>'고용증대 상시근로자수-2018'!AE63</f>
        <v>0</v>
      </c>
      <c r="N63" s="313">
        <f>'고용증대 상시근로자수-2018'!AF63</f>
        <v>0</v>
      </c>
      <c r="O63" s="314">
        <f>'고용증대 상시근로자수-2018'!AH63</f>
        <v>0</v>
      </c>
      <c r="P63" s="312">
        <f>'고용증대 상시근로자수-2018'!AI63</f>
        <v>0</v>
      </c>
      <c r="Q63" s="313">
        <f>'고용증대 상시근로자수-2018'!AJ63</f>
        <v>0</v>
      </c>
      <c r="R63" s="314">
        <f>'고용증대 상시근로자수-2018'!AL63</f>
        <v>0</v>
      </c>
      <c r="S63" s="312">
        <f>'고용증대 상시근로자수-2018'!AM63</f>
        <v>0</v>
      </c>
      <c r="T63" s="313">
        <f>'고용증대 상시근로자수-2018'!AN63</f>
        <v>0</v>
      </c>
      <c r="U63" s="314">
        <f>'고용증대 상시근로자수-2018'!AP63</f>
        <v>0</v>
      </c>
      <c r="V63" s="312">
        <f>'고용증대 상시근로자수-2018'!AQ63</f>
        <v>0</v>
      </c>
      <c r="W63" s="313">
        <f>'고용증대 상시근로자수-2018'!AR63</f>
        <v>0</v>
      </c>
      <c r="X63" s="314">
        <f>'고용증대 상시근로자수-2018'!AT63</f>
        <v>0</v>
      </c>
      <c r="Y63" s="312">
        <f>'고용증대 상시근로자수-2018'!AU63</f>
        <v>0</v>
      </c>
      <c r="Z63" s="313">
        <f>'고용증대 상시근로자수-2018'!AV63</f>
        <v>0</v>
      </c>
      <c r="AA63" s="314">
        <f>'고용증대 상시근로자수-2018'!AX63</f>
        <v>0</v>
      </c>
      <c r="AB63" s="312">
        <f>'고용증대 상시근로자수-2018'!AY63</f>
        <v>0</v>
      </c>
      <c r="AC63" s="313">
        <f>'고용증대 상시근로자수-2018'!AZ63</f>
        <v>0</v>
      </c>
      <c r="AD63" s="314">
        <f>'고용증대 상시근로자수-2018'!BB63</f>
        <v>0</v>
      </c>
      <c r="AE63" s="312">
        <f>'고용증대 상시근로자수-2018'!BC63</f>
        <v>0</v>
      </c>
      <c r="AF63" s="313">
        <f>'고용증대 상시근로자수-2018'!BD63</f>
        <v>0</v>
      </c>
      <c r="AG63" s="314">
        <f>'고용증대 상시근로자수-2018'!BF63</f>
        <v>0</v>
      </c>
      <c r="AH63" s="312">
        <f>'고용증대 상시근로자수-2018'!BG63</f>
        <v>0</v>
      </c>
      <c r="AI63" s="313">
        <f>'고용증대 상시근로자수-2018'!BH63</f>
        <v>0</v>
      </c>
      <c r="AJ63" s="314">
        <f>'고용증대 상시근로자수-2018'!BJ63</f>
        <v>0</v>
      </c>
      <c r="AK63" s="312">
        <f>'고용증대 상시근로자수-2018'!BK63</f>
        <v>0</v>
      </c>
      <c r="AL63" s="313">
        <f>'고용증대 상시근로자수-2018'!BL63</f>
        <v>0</v>
      </c>
      <c r="AM63" s="314">
        <f>'고용증대 상시근로자수-2018'!BN63</f>
        <v>0</v>
      </c>
      <c r="AN63" s="312">
        <f>'고용증대 상시근로자수-2018'!BO63</f>
        <v>0</v>
      </c>
      <c r="AO63" s="313">
        <f>'고용증대 상시근로자수-2018'!BP63</f>
        <v>0</v>
      </c>
      <c r="AP63" s="314">
        <f>'고용증대 상시근로자수-2018'!BR63</f>
        <v>0</v>
      </c>
      <c r="AQ63" s="335">
        <f t="shared" si="0"/>
        <v>0</v>
      </c>
      <c r="AR63" s="336">
        <f t="shared" si="1"/>
        <v>0</v>
      </c>
      <c r="AS63" s="342">
        <f>'고용증대 상시근로자수-2018'!CF63</f>
        <v>0</v>
      </c>
      <c r="AT63" s="343">
        <f>'고용증대 상시근로자수-2018'!CG63</f>
        <v>0</v>
      </c>
      <c r="AU63" s="340">
        <f t="shared" si="2"/>
        <v>0</v>
      </c>
      <c r="AV63" s="308">
        <f t="shared" si="3"/>
        <v>0</v>
      </c>
    </row>
    <row r="64" spans="1:48" hidden="1">
      <c r="A64" s="327">
        <f t="shared" si="4"/>
        <v>60</v>
      </c>
      <c r="B64" s="321">
        <f>'고용증대 상시근로자수-2018'!C64</f>
        <v>0</v>
      </c>
      <c r="C64" s="322" t="str">
        <f>'고용증대 상시근로자수-2018'!E64</f>
        <v/>
      </c>
      <c r="D64" s="333" t="str">
        <f>IF('고용증대 상시근로자수-2018'!I64="","",'고용증대 상시근로자수-2018'!I64)</f>
        <v/>
      </c>
      <c r="E64" s="333" t="str">
        <f>IF('고용증대 상시근로자수-2018'!J64="","",'고용증대 상시근로자수-2018'!J64)</f>
        <v/>
      </c>
      <c r="F64" s="323" t="str">
        <f>'고용증대 상시근로자수-2018'!H64</f>
        <v/>
      </c>
      <c r="G64" s="324">
        <f>'고용증대 상시근로자수-2018'!W64</f>
        <v>0</v>
      </c>
      <c r="H64" s="313">
        <f>'고용증대 상시근로자수-2018'!X64</f>
        <v>0</v>
      </c>
      <c r="I64" s="314">
        <f>'고용증대 상시근로자수-2018'!Z64</f>
        <v>0</v>
      </c>
      <c r="J64" s="312">
        <f>'고용증대 상시근로자수-2018'!AA64</f>
        <v>0</v>
      </c>
      <c r="K64" s="313">
        <f>'고용증대 상시근로자수-2018'!AB64</f>
        <v>0</v>
      </c>
      <c r="L64" s="314">
        <f>'고용증대 상시근로자수-2018'!AD64</f>
        <v>0</v>
      </c>
      <c r="M64" s="312">
        <f>'고용증대 상시근로자수-2018'!AE64</f>
        <v>0</v>
      </c>
      <c r="N64" s="313">
        <f>'고용증대 상시근로자수-2018'!AF64</f>
        <v>0</v>
      </c>
      <c r="O64" s="314">
        <f>'고용증대 상시근로자수-2018'!AH64</f>
        <v>0</v>
      </c>
      <c r="P64" s="312">
        <f>'고용증대 상시근로자수-2018'!AI64</f>
        <v>0</v>
      </c>
      <c r="Q64" s="313">
        <f>'고용증대 상시근로자수-2018'!AJ64</f>
        <v>0</v>
      </c>
      <c r="R64" s="314">
        <f>'고용증대 상시근로자수-2018'!AL64</f>
        <v>0</v>
      </c>
      <c r="S64" s="312">
        <f>'고용증대 상시근로자수-2018'!AM64</f>
        <v>0</v>
      </c>
      <c r="T64" s="313">
        <f>'고용증대 상시근로자수-2018'!AN64</f>
        <v>0</v>
      </c>
      <c r="U64" s="314">
        <f>'고용증대 상시근로자수-2018'!AP64</f>
        <v>0</v>
      </c>
      <c r="V64" s="312">
        <f>'고용증대 상시근로자수-2018'!AQ64</f>
        <v>0</v>
      </c>
      <c r="W64" s="313">
        <f>'고용증대 상시근로자수-2018'!AR64</f>
        <v>0</v>
      </c>
      <c r="X64" s="314">
        <f>'고용증대 상시근로자수-2018'!AT64</f>
        <v>0</v>
      </c>
      <c r="Y64" s="312">
        <f>'고용증대 상시근로자수-2018'!AU64</f>
        <v>0</v>
      </c>
      <c r="Z64" s="313">
        <f>'고용증대 상시근로자수-2018'!AV64</f>
        <v>0</v>
      </c>
      <c r="AA64" s="314">
        <f>'고용증대 상시근로자수-2018'!AX64</f>
        <v>0</v>
      </c>
      <c r="AB64" s="312">
        <f>'고용증대 상시근로자수-2018'!AY64</f>
        <v>0</v>
      </c>
      <c r="AC64" s="313">
        <f>'고용증대 상시근로자수-2018'!AZ64</f>
        <v>0</v>
      </c>
      <c r="AD64" s="314">
        <f>'고용증대 상시근로자수-2018'!BB64</f>
        <v>0</v>
      </c>
      <c r="AE64" s="312">
        <f>'고용증대 상시근로자수-2018'!BC64</f>
        <v>0</v>
      </c>
      <c r="AF64" s="313">
        <f>'고용증대 상시근로자수-2018'!BD64</f>
        <v>0</v>
      </c>
      <c r="AG64" s="314">
        <f>'고용증대 상시근로자수-2018'!BF64</f>
        <v>0</v>
      </c>
      <c r="AH64" s="312">
        <f>'고용증대 상시근로자수-2018'!BG64</f>
        <v>0</v>
      </c>
      <c r="AI64" s="313">
        <f>'고용증대 상시근로자수-2018'!BH64</f>
        <v>0</v>
      </c>
      <c r="AJ64" s="314">
        <f>'고용증대 상시근로자수-2018'!BJ64</f>
        <v>0</v>
      </c>
      <c r="AK64" s="312">
        <f>'고용증대 상시근로자수-2018'!BK64</f>
        <v>0</v>
      </c>
      <c r="AL64" s="313">
        <f>'고용증대 상시근로자수-2018'!BL64</f>
        <v>0</v>
      </c>
      <c r="AM64" s="314">
        <f>'고용증대 상시근로자수-2018'!BN64</f>
        <v>0</v>
      </c>
      <c r="AN64" s="312">
        <f>'고용증대 상시근로자수-2018'!BO64</f>
        <v>0</v>
      </c>
      <c r="AO64" s="313">
        <f>'고용증대 상시근로자수-2018'!BP64</f>
        <v>0</v>
      </c>
      <c r="AP64" s="314">
        <f>'고용증대 상시근로자수-2018'!BR64</f>
        <v>0</v>
      </c>
      <c r="AQ64" s="335">
        <f t="shared" si="0"/>
        <v>0</v>
      </c>
      <c r="AR64" s="336">
        <f t="shared" si="1"/>
        <v>0</v>
      </c>
      <c r="AS64" s="342">
        <f>'고용증대 상시근로자수-2018'!CF64</f>
        <v>0</v>
      </c>
      <c r="AT64" s="343">
        <f>'고용증대 상시근로자수-2018'!CG64</f>
        <v>0</v>
      </c>
      <c r="AU64" s="340">
        <f t="shared" si="2"/>
        <v>0</v>
      </c>
      <c r="AV64" s="308">
        <f t="shared" si="3"/>
        <v>0</v>
      </c>
    </row>
    <row r="65" spans="1:48" hidden="1">
      <c r="A65" s="327">
        <f t="shared" si="4"/>
        <v>61</v>
      </c>
      <c r="B65" s="321">
        <f>'고용증대 상시근로자수-2018'!C65</f>
        <v>0</v>
      </c>
      <c r="C65" s="322" t="str">
        <f>'고용증대 상시근로자수-2018'!E65</f>
        <v/>
      </c>
      <c r="D65" s="333" t="str">
        <f>IF('고용증대 상시근로자수-2018'!I65="","",'고용증대 상시근로자수-2018'!I65)</f>
        <v/>
      </c>
      <c r="E65" s="333" t="str">
        <f>IF('고용증대 상시근로자수-2018'!J65="","",'고용증대 상시근로자수-2018'!J65)</f>
        <v/>
      </c>
      <c r="F65" s="323" t="str">
        <f>'고용증대 상시근로자수-2018'!H65</f>
        <v/>
      </c>
      <c r="G65" s="324">
        <f>'고용증대 상시근로자수-2018'!W65</f>
        <v>0</v>
      </c>
      <c r="H65" s="313">
        <f>'고용증대 상시근로자수-2018'!X65</f>
        <v>0</v>
      </c>
      <c r="I65" s="314">
        <f>'고용증대 상시근로자수-2018'!Z65</f>
        <v>0</v>
      </c>
      <c r="J65" s="312">
        <f>'고용증대 상시근로자수-2018'!AA65</f>
        <v>0</v>
      </c>
      <c r="K65" s="313">
        <f>'고용증대 상시근로자수-2018'!AB65</f>
        <v>0</v>
      </c>
      <c r="L65" s="314">
        <f>'고용증대 상시근로자수-2018'!AD65</f>
        <v>0</v>
      </c>
      <c r="M65" s="312">
        <f>'고용증대 상시근로자수-2018'!AE65</f>
        <v>0</v>
      </c>
      <c r="N65" s="313">
        <f>'고용증대 상시근로자수-2018'!AF65</f>
        <v>0</v>
      </c>
      <c r="O65" s="314">
        <f>'고용증대 상시근로자수-2018'!AH65</f>
        <v>0</v>
      </c>
      <c r="P65" s="312">
        <f>'고용증대 상시근로자수-2018'!AI65</f>
        <v>0</v>
      </c>
      <c r="Q65" s="313">
        <f>'고용증대 상시근로자수-2018'!AJ65</f>
        <v>0</v>
      </c>
      <c r="R65" s="314">
        <f>'고용증대 상시근로자수-2018'!AL65</f>
        <v>0</v>
      </c>
      <c r="S65" s="312">
        <f>'고용증대 상시근로자수-2018'!AM65</f>
        <v>0</v>
      </c>
      <c r="T65" s="313">
        <f>'고용증대 상시근로자수-2018'!AN65</f>
        <v>0</v>
      </c>
      <c r="U65" s="314">
        <f>'고용증대 상시근로자수-2018'!AP65</f>
        <v>0</v>
      </c>
      <c r="V65" s="312">
        <f>'고용증대 상시근로자수-2018'!AQ65</f>
        <v>0</v>
      </c>
      <c r="W65" s="313">
        <f>'고용증대 상시근로자수-2018'!AR65</f>
        <v>0</v>
      </c>
      <c r="X65" s="314">
        <f>'고용증대 상시근로자수-2018'!AT65</f>
        <v>0</v>
      </c>
      <c r="Y65" s="312">
        <f>'고용증대 상시근로자수-2018'!AU65</f>
        <v>0</v>
      </c>
      <c r="Z65" s="313">
        <f>'고용증대 상시근로자수-2018'!AV65</f>
        <v>0</v>
      </c>
      <c r="AA65" s="314">
        <f>'고용증대 상시근로자수-2018'!AX65</f>
        <v>0</v>
      </c>
      <c r="AB65" s="312">
        <f>'고용증대 상시근로자수-2018'!AY65</f>
        <v>0</v>
      </c>
      <c r="AC65" s="313">
        <f>'고용증대 상시근로자수-2018'!AZ65</f>
        <v>0</v>
      </c>
      <c r="AD65" s="314">
        <f>'고용증대 상시근로자수-2018'!BB65</f>
        <v>0</v>
      </c>
      <c r="AE65" s="312">
        <f>'고용증대 상시근로자수-2018'!BC65</f>
        <v>0</v>
      </c>
      <c r="AF65" s="313">
        <f>'고용증대 상시근로자수-2018'!BD65</f>
        <v>0</v>
      </c>
      <c r="AG65" s="314">
        <f>'고용증대 상시근로자수-2018'!BF65</f>
        <v>0</v>
      </c>
      <c r="AH65" s="312">
        <f>'고용증대 상시근로자수-2018'!BG65</f>
        <v>0</v>
      </c>
      <c r="AI65" s="313">
        <f>'고용증대 상시근로자수-2018'!BH65</f>
        <v>0</v>
      </c>
      <c r="AJ65" s="314">
        <f>'고용증대 상시근로자수-2018'!BJ65</f>
        <v>0</v>
      </c>
      <c r="AK65" s="312">
        <f>'고용증대 상시근로자수-2018'!BK65</f>
        <v>0</v>
      </c>
      <c r="AL65" s="313">
        <f>'고용증대 상시근로자수-2018'!BL65</f>
        <v>0</v>
      </c>
      <c r="AM65" s="314">
        <f>'고용증대 상시근로자수-2018'!BN65</f>
        <v>0</v>
      </c>
      <c r="AN65" s="312">
        <f>'고용증대 상시근로자수-2018'!BO65</f>
        <v>0</v>
      </c>
      <c r="AO65" s="313">
        <f>'고용증대 상시근로자수-2018'!BP65</f>
        <v>0</v>
      </c>
      <c r="AP65" s="314">
        <f>'고용증대 상시근로자수-2018'!BR65</f>
        <v>0</v>
      </c>
      <c r="AQ65" s="335">
        <f t="shared" si="0"/>
        <v>0</v>
      </c>
      <c r="AR65" s="336">
        <f t="shared" si="1"/>
        <v>0</v>
      </c>
      <c r="AS65" s="342">
        <f>'고용증대 상시근로자수-2018'!CF65</f>
        <v>0</v>
      </c>
      <c r="AT65" s="343">
        <f>'고용증대 상시근로자수-2018'!CG65</f>
        <v>0</v>
      </c>
      <c r="AU65" s="340">
        <f t="shared" si="2"/>
        <v>0</v>
      </c>
      <c r="AV65" s="308">
        <f t="shared" si="3"/>
        <v>0</v>
      </c>
    </row>
    <row r="66" spans="1:48" hidden="1">
      <c r="A66" s="327">
        <f t="shared" si="4"/>
        <v>62</v>
      </c>
      <c r="B66" s="321">
        <f>'고용증대 상시근로자수-2018'!C66</f>
        <v>0</v>
      </c>
      <c r="C66" s="322" t="str">
        <f>'고용증대 상시근로자수-2018'!E66</f>
        <v/>
      </c>
      <c r="D66" s="333" t="str">
        <f>IF('고용증대 상시근로자수-2018'!I66="","",'고용증대 상시근로자수-2018'!I66)</f>
        <v/>
      </c>
      <c r="E66" s="333" t="str">
        <f>IF('고용증대 상시근로자수-2018'!J66="","",'고용증대 상시근로자수-2018'!J66)</f>
        <v/>
      </c>
      <c r="F66" s="323" t="str">
        <f>'고용증대 상시근로자수-2018'!H66</f>
        <v/>
      </c>
      <c r="G66" s="324">
        <f>'고용증대 상시근로자수-2018'!W66</f>
        <v>0</v>
      </c>
      <c r="H66" s="313">
        <f>'고용증대 상시근로자수-2018'!X66</f>
        <v>0</v>
      </c>
      <c r="I66" s="314">
        <f>'고용증대 상시근로자수-2018'!Z66</f>
        <v>0</v>
      </c>
      <c r="J66" s="312">
        <f>'고용증대 상시근로자수-2018'!AA66</f>
        <v>0</v>
      </c>
      <c r="K66" s="313">
        <f>'고용증대 상시근로자수-2018'!AB66</f>
        <v>0</v>
      </c>
      <c r="L66" s="314">
        <f>'고용증대 상시근로자수-2018'!AD66</f>
        <v>0</v>
      </c>
      <c r="M66" s="312">
        <f>'고용증대 상시근로자수-2018'!AE66</f>
        <v>0</v>
      </c>
      <c r="N66" s="313">
        <f>'고용증대 상시근로자수-2018'!AF66</f>
        <v>0</v>
      </c>
      <c r="O66" s="314">
        <f>'고용증대 상시근로자수-2018'!AH66</f>
        <v>0</v>
      </c>
      <c r="P66" s="312">
        <f>'고용증대 상시근로자수-2018'!AI66</f>
        <v>0</v>
      </c>
      <c r="Q66" s="313">
        <f>'고용증대 상시근로자수-2018'!AJ66</f>
        <v>0</v>
      </c>
      <c r="R66" s="314">
        <f>'고용증대 상시근로자수-2018'!AL66</f>
        <v>0</v>
      </c>
      <c r="S66" s="312">
        <f>'고용증대 상시근로자수-2018'!AM66</f>
        <v>0</v>
      </c>
      <c r="T66" s="313">
        <f>'고용증대 상시근로자수-2018'!AN66</f>
        <v>0</v>
      </c>
      <c r="U66" s="314">
        <f>'고용증대 상시근로자수-2018'!AP66</f>
        <v>0</v>
      </c>
      <c r="V66" s="312">
        <f>'고용증대 상시근로자수-2018'!AQ66</f>
        <v>0</v>
      </c>
      <c r="W66" s="313">
        <f>'고용증대 상시근로자수-2018'!AR66</f>
        <v>0</v>
      </c>
      <c r="X66" s="314">
        <f>'고용증대 상시근로자수-2018'!AT66</f>
        <v>0</v>
      </c>
      <c r="Y66" s="312">
        <f>'고용증대 상시근로자수-2018'!AU66</f>
        <v>0</v>
      </c>
      <c r="Z66" s="313">
        <f>'고용증대 상시근로자수-2018'!AV66</f>
        <v>0</v>
      </c>
      <c r="AA66" s="314">
        <f>'고용증대 상시근로자수-2018'!AX66</f>
        <v>0</v>
      </c>
      <c r="AB66" s="312">
        <f>'고용증대 상시근로자수-2018'!AY66</f>
        <v>0</v>
      </c>
      <c r="AC66" s="313">
        <f>'고용증대 상시근로자수-2018'!AZ66</f>
        <v>0</v>
      </c>
      <c r="AD66" s="314">
        <f>'고용증대 상시근로자수-2018'!BB66</f>
        <v>0</v>
      </c>
      <c r="AE66" s="312">
        <f>'고용증대 상시근로자수-2018'!BC66</f>
        <v>0</v>
      </c>
      <c r="AF66" s="313">
        <f>'고용증대 상시근로자수-2018'!BD66</f>
        <v>0</v>
      </c>
      <c r="AG66" s="314">
        <f>'고용증대 상시근로자수-2018'!BF66</f>
        <v>0</v>
      </c>
      <c r="AH66" s="312">
        <f>'고용증대 상시근로자수-2018'!BG66</f>
        <v>0</v>
      </c>
      <c r="AI66" s="313">
        <f>'고용증대 상시근로자수-2018'!BH66</f>
        <v>0</v>
      </c>
      <c r="AJ66" s="314">
        <f>'고용증대 상시근로자수-2018'!BJ66</f>
        <v>0</v>
      </c>
      <c r="AK66" s="312">
        <f>'고용증대 상시근로자수-2018'!BK66</f>
        <v>0</v>
      </c>
      <c r="AL66" s="313">
        <f>'고용증대 상시근로자수-2018'!BL66</f>
        <v>0</v>
      </c>
      <c r="AM66" s="314">
        <f>'고용증대 상시근로자수-2018'!BN66</f>
        <v>0</v>
      </c>
      <c r="AN66" s="312">
        <f>'고용증대 상시근로자수-2018'!BO66</f>
        <v>0</v>
      </c>
      <c r="AO66" s="313">
        <f>'고용증대 상시근로자수-2018'!BP66</f>
        <v>0</v>
      </c>
      <c r="AP66" s="314">
        <f>'고용증대 상시근로자수-2018'!BR66</f>
        <v>0</v>
      </c>
      <c r="AQ66" s="335">
        <f t="shared" si="0"/>
        <v>0</v>
      </c>
      <c r="AR66" s="336">
        <f t="shared" si="1"/>
        <v>0</v>
      </c>
      <c r="AS66" s="342">
        <f>'고용증대 상시근로자수-2018'!CF66</f>
        <v>0</v>
      </c>
      <c r="AT66" s="343">
        <f>'고용증대 상시근로자수-2018'!CG66</f>
        <v>0</v>
      </c>
      <c r="AU66" s="340">
        <f t="shared" si="2"/>
        <v>0</v>
      </c>
      <c r="AV66" s="308">
        <f t="shared" si="3"/>
        <v>0</v>
      </c>
    </row>
    <row r="67" spans="1:48" hidden="1">
      <c r="A67" s="327">
        <f t="shared" si="4"/>
        <v>63</v>
      </c>
      <c r="B67" s="321">
        <f>'고용증대 상시근로자수-2018'!C67</f>
        <v>0</v>
      </c>
      <c r="C67" s="322" t="str">
        <f>'고용증대 상시근로자수-2018'!E67</f>
        <v/>
      </c>
      <c r="D67" s="333" t="str">
        <f>IF('고용증대 상시근로자수-2018'!I67="","",'고용증대 상시근로자수-2018'!I67)</f>
        <v/>
      </c>
      <c r="E67" s="333" t="str">
        <f>IF('고용증대 상시근로자수-2018'!J67="","",'고용증대 상시근로자수-2018'!J67)</f>
        <v/>
      </c>
      <c r="F67" s="323" t="str">
        <f>'고용증대 상시근로자수-2018'!H67</f>
        <v/>
      </c>
      <c r="G67" s="324">
        <f>'고용증대 상시근로자수-2018'!W67</f>
        <v>0</v>
      </c>
      <c r="H67" s="313">
        <f>'고용증대 상시근로자수-2018'!X67</f>
        <v>0</v>
      </c>
      <c r="I67" s="314">
        <f>'고용증대 상시근로자수-2018'!Z67</f>
        <v>0</v>
      </c>
      <c r="J67" s="312">
        <f>'고용증대 상시근로자수-2018'!AA67</f>
        <v>0</v>
      </c>
      <c r="K67" s="313">
        <f>'고용증대 상시근로자수-2018'!AB67</f>
        <v>0</v>
      </c>
      <c r="L67" s="314">
        <f>'고용증대 상시근로자수-2018'!AD67</f>
        <v>0</v>
      </c>
      <c r="M67" s="312">
        <f>'고용증대 상시근로자수-2018'!AE67</f>
        <v>0</v>
      </c>
      <c r="N67" s="313">
        <f>'고용증대 상시근로자수-2018'!AF67</f>
        <v>0</v>
      </c>
      <c r="O67" s="314">
        <f>'고용증대 상시근로자수-2018'!AH67</f>
        <v>0</v>
      </c>
      <c r="P67" s="312">
        <f>'고용증대 상시근로자수-2018'!AI67</f>
        <v>0</v>
      </c>
      <c r="Q67" s="313">
        <f>'고용증대 상시근로자수-2018'!AJ67</f>
        <v>0</v>
      </c>
      <c r="R67" s="314">
        <f>'고용증대 상시근로자수-2018'!AL67</f>
        <v>0</v>
      </c>
      <c r="S67" s="312">
        <f>'고용증대 상시근로자수-2018'!AM67</f>
        <v>0</v>
      </c>
      <c r="T67" s="313">
        <f>'고용증대 상시근로자수-2018'!AN67</f>
        <v>0</v>
      </c>
      <c r="U67" s="314">
        <f>'고용증대 상시근로자수-2018'!AP67</f>
        <v>0</v>
      </c>
      <c r="V67" s="312">
        <f>'고용증대 상시근로자수-2018'!AQ67</f>
        <v>0</v>
      </c>
      <c r="W67" s="313">
        <f>'고용증대 상시근로자수-2018'!AR67</f>
        <v>0</v>
      </c>
      <c r="X67" s="314">
        <f>'고용증대 상시근로자수-2018'!AT67</f>
        <v>0</v>
      </c>
      <c r="Y67" s="312">
        <f>'고용증대 상시근로자수-2018'!AU67</f>
        <v>0</v>
      </c>
      <c r="Z67" s="313">
        <f>'고용증대 상시근로자수-2018'!AV67</f>
        <v>0</v>
      </c>
      <c r="AA67" s="314">
        <f>'고용증대 상시근로자수-2018'!AX67</f>
        <v>0</v>
      </c>
      <c r="AB67" s="312">
        <f>'고용증대 상시근로자수-2018'!AY67</f>
        <v>0</v>
      </c>
      <c r="AC67" s="313">
        <f>'고용증대 상시근로자수-2018'!AZ67</f>
        <v>0</v>
      </c>
      <c r="AD67" s="314">
        <f>'고용증대 상시근로자수-2018'!BB67</f>
        <v>0</v>
      </c>
      <c r="AE67" s="312">
        <f>'고용증대 상시근로자수-2018'!BC67</f>
        <v>0</v>
      </c>
      <c r="AF67" s="313">
        <f>'고용증대 상시근로자수-2018'!BD67</f>
        <v>0</v>
      </c>
      <c r="AG67" s="314">
        <f>'고용증대 상시근로자수-2018'!BF67</f>
        <v>0</v>
      </c>
      <c r="AH67" s="312">
        <f>'고용증대 상시근로자수-2018'!BG67</f>
        <v>0</v>
      </c>
      <c r="AI67" s="313">
        <f>'고용증대 상시근로자수-2018'!BH67</f>
        <v>0</v>
      </c>
      <c r="AJ67" s="314">
        <f>'고용증대 상시근로자수-2018'!BJ67</f>
        <v>0</v>
      </c>
      <c r="AK67" s="312">
        <f>'고용증대 상시근로자수-2018'!BK67</f>
        <v>0</v>
      </c>
      <c r="AL67" s="313">
        <f>'고용증대 상시근로자수-2018'!BL67</f>
        <v>0</v>
      </c>
      <c r="AM67" s="314">
        <f>'고용증대 상시근로자수-2018'!BN67</f>
        <v>0</v>
      </c>
      <c r="AN67" s="312">
        <f>'고용증대 상시근로자수-2018'!BO67</f>
        <v>0</v>
      </c>
      <c r="AO67" s="313">
        <f>'고용증대 상시근로자수-2018'!BP67</f>
        <v>0</v>
      </c>
      <c r="AP67" s="314">
        <f>'고용증대 상시근로자수-2018'!BR67</f>
        <v>0</v>
      </c>
      <c r="AQ67" s="335">
        <f t="shared" si="0"/>
        <v>0</v>
      </c>
      <c r="AR67" s="336">
        <f t="shared" si="1"/>
        <v>0</v>
      </c>
      <c r="AS67" s="342">
        <f>'고용증대 상시근로자수-2018'!CF67</f>
        <v>0</v>
      </c>
      <c r="AT67" s="343">
        <f>'고용증대 상시근로자수-2018'!CG67</f>
        <v>0</v>
      </c>
      <c r="AU67" s="340">
        <f t="shared" si="2"/>
        <v>0</v>
      </c>
      <c r="AV67" s="308">
        <f t="shared" si="3"/>
        <v>0</v>
      </c>
    </row>
    <row r="68" spans="1:48" hidden="1">
      <c r="A68" s="327">
        <f t="shared" si="4"/>
        <v>64</v>
      </c>
      <c r="B68" s="321">
        <f>'고용증대 상시근로자수-2018'!C68</f>
        <v>0</v>
      </c>
      <c r="C68" s="322" t="str">
        <f>'고용증대 상시근로자수-2018'!E68</f>
        <v/>
      </c>
      <c r="D68" s="333" t="str">
        <f>IF('고용증대 상시근로자수-2018'!I68="","",'고용증대 상시근로자수-2018'!I68)</f>
        <v/>
      </c>
      <c r="E68" s="333" t="str">
        <f>IF('고용증대 상시근로자수-2018'!J68="","",'고용증대 상시근로자수-2018'!J68)</f>
        <v/>
      </c>
      <c r="F68" s="323" t="str">
        <f>'고용증대 상시근로자수-2018'!H68</f>
        <v/>
      </c>
      <c r="G68" s="324">
        <f>'고용증대 상시근로자수-2018'!W68</f>
        <v>0</v>
      </c>
      <c r="H68" s="313">
        <f>'고용증대 상시근로자수-2018'!X68</f>
        <v>0</v>
      </c>
      <c r="I68" s="314">
        <f>'고용증대 상시근로자수-2018'!Z68</f>
        <v>0</v>
      </c>
      <c r="J68" s="312">
        <f>'고용증대 상시근로자수-2018'!AA68</f>
        <v>0</v>
      </c>
      <c r="K68" s="313">
        <f>'고용증대 상시근로자수-2018'!AB68</f>
        <v>0</v>
      </c>
      <c r="L68" s="314">
        <f>'고용증대 상시근로자수-2018'!AD68</f>
        <v>0</v>
      </c>
      <c r="M68" s="312">
        <f>'고용증대 상시근로자수-2018'!AE68</f>
        <v>0</v>
      </c>
      <c r="N68" s="313">
        <f>'고용증대 상시근로자수-2018'!AF68</f>
        <v>0</v>
      </c>
      <c r="O68" s="314">
        <f>'고용증대 상시근로자수-2018'!AH68</f>
        <v>0</v>
      </c>
      <c r="P68" s="312">
        <f>'고용증대 상시근로자수-2018'!AI68</f>
        <v>0</v>
      </c>
      <c r="Q68" s="313">
        <f>'고용증대 상시근로자수-2018'!AJ68</f>
        <v>0</v>
      </c>
      <c r="R68" s="314">
        <f>'고용증대 상시근로자수-2018'!AL68</f>
        <v>0</v>
      </c>
      <c r="S68" s="312">
        <f>'고용증대 상시근로자수-2018'!AM68</f>
        <v>0</v>
      </c>
      <c r="T68" s="313">
        <f>'고용증대 상시근로자수-2018'!AN68</f>
        <v>0</v>
      </c>
      <c r="U68" s="314">
        <f>'고용증대 상시근로자수-2018'!AP68</f>
        <v>0</v>
      </c>
      <c r="V68" s="312">
        <f>'고용증대 상시근로자수-2018'!AQ68</f>
        <v>0</v>
      </c>
      <c r="W68" s="313">
        <f>'고용증대 상시근로자수-2018'!AR68</f>
        <v>0</v>
      </c>
      <c r="X68" s="314">
        <f>'고용증대 상시근로자수-2018'!AT68</f>
        <v>0</v>
      </c>
      <c r="Y68" s="312">
        <f>'고용증대 상시근로자수-2018'!AU68</f>
        <v>0</v>
      </c>
      <c r="Z68" s="313">
        <f>'고용증대 상시근로자수-2018'!AV68</f>
        <v>0</v>
      </c>
      <c r="AA68" s="314">
        <f>'고용증대 상시근로자수-2018'!AX68</f>
        <v>0</v>
      </c>
      <c r="AB68" s="312">
        <f>'고용증대 상시근로자수-2018'!AY68</f>
        <v>0</v>
      </c>
      <c r="AC68" s="313">
        <f>'고용증대 상시근로자수-2018'!AZ68</f>
        <v>0</v>
      </c>
      <c r="AD68" s="314">
        <f>'고용증대 상시근로자수-2018'!BB68</f>
        <v>0</v>
      </c>
      <c r="AE68" s="312">
        <f>'고용증대 상시근로자수-2018'!BC68</f>
        <v>0</v>
      </c>
      <c r="AF68" s="313">
        <f>'고용증대 상시근로자수-2018'!BD68</f>
        <v>0</v>
      </c>
      <c r="AG68" s="314">
        <f>'고용증대 상시근로자수-2018'!BF68</f>
        <v>0</v>
      </c>
      <c r="AH68" s="312">
        <f>'고용증대 상시근로자수-2018'!BG68</f>
        <v>0</v>
      </c>
      <c r="AI68" s="313">
        <f>'고용증대 상시근로자수-2018'!BH68</f>
        <v>0</v>
      </c>
      <c r="AJ68" s="314">
        <f>'고용증대 상시근로자수-2018'!BJ68</f>
        <v>0</v>
      </c>
      <c r="AK68" s="312">
        <f>'고용증대 상시근로자수-2018'!BK68</f>
        <v>0</v>
      </c>
      <c r="AL68" s="313">
        <f>'고용증대 상시근로자수-2018'!BL68</f>
        <v>0</v>
      </c>
      <c r="AM68" s="314">
        <f>'고용증대 상시근로자수-2018'!BN68</f>
        <v>0</v>
      </c>
      <c r="AN68" s="312">
        <f>'고용증대 상시근로자수-2018'!BO68</f>
        <v>0</v>
      </c>
      <c r="AO68" s="313">
        <f>'고용증대 상시근로자수-2018'!BP68</f>
        <v>0</v>
      </c>
      <c r="AP68" s="314">
        <f>'고용증대 상시근로자수-2018'!BR68</f>
        <v>0</v>
      </c>
      <c r="AQ68" s="335">
        <f t="shared" si="0"/>
        <v>0</v>
      </c>
      <c r="AR68" s="336">
        <f t="shared" si="1"/>
        <v>0</v>
      </c>
      <c r="AS68" s="342">
        <f>'고용증대 상시근로자수-2018'!CF68</f>
        <v>0</v>
      </c>
      <c r="AT68" s="343">
        <f>'고용증대 상시근로자수-2018'!CG68</f>
        <v>0</v>
      </c>
      <c r="AU68" s="340">
        <f t="shared" si="2"/>
        <v>0</v>
      </c>
      <c r="AV68" s="308">
        <f t="shared" si="3"/>
        <v>0</v>
      </c>
    </row>
    <row r="69" spans="1:48" hidden="1">
      <c r="A69" s="327">
        <f t="shared" si="4"/>
        <v>65</v>
      </c>
      <c r="B69" s="321">
        <f>'고용증대 상시근로자수-2018'!C69</f>
        <v>0</v>
      </c>
      <c r="C69" s="322" t="str">
        <f>'고용증대 상시근로자수-2018'!E69</f>
        <v/>
      </c>
      <c r="D69" s="333" t="str">
        <f>IF('고용증대 상시근로자수-2018'!I69="","",'고용증대 상시근로자수-2018'!I69)</f>
        <v/>
      </c>
      <c r="E69" s="333" t="str">
        <f>IF('고용증대 상시근로자수-2018'!J69="","",'고용증대 상시근로자수-2018'!J69)</f>
        <v/>
      </c>
      <c r="F69" s="323" t="str">
        <f>'고용증대 상시근로자수-2018'!H69</f>
        <v/>
      </c>
      <c r="G69" s="324">
        <f>'고용증대 상시근로자수-2018'!W69</f>
        <v>0</v>
      </c>
      <c r="H69" s="313">
        <f>'고용증대 상시근로자수-2018'!X69</f>
        <v>0</v>
      </c>
      <c r="I69" s="314">
        <f>'고용증대 상시근로자수-2018'!Z69</f>
        <v>0</v>
      </c>
      <c r="J69" s="312">
        <f>'고용증대 상시근로자수-2018'!AA69</f>
        <v>0</v>
      </c>
      <c r="K69" s="313">
        <f>'고용증대 상시근로자수-2018'!AB69</f>
        <v>0</v>
      </c>
      <c r="L69" s="314">
        <f>'고용증대 상시근로자수-2018'!AD69</f>
        <v>0</v>
      </c>
      <c r="M69" s="312">
        <f>'고용증대 상시근로자수-2018'!AE69</f>
        <v>0</v>
      </c>
      <c r="N69" s="313">
        <f>'고용증대 상시근로자수-2018'!AF69</f>
        <v>0</v>
      </c>
      <c r="O69" s="314">
        <f>'고용증대 상시근로자수-2018'!AH69</f>
        <v>0</v>
      </c>
      <c r="P69" s="312">
        <f>'고용증대 상시근로자수-2018'!AI69</f>
        <v>0</v>
      </c>
      <c r="Q69" s="313">
        <f>'고용증대 상시근로자수-2018'!AJ69</f>
        <v>0</v>
      </c>
      <c r="R69" s="314">
        <f>'고용증대 상시근로자수-2018'!AL69</f>
        <v>0</v>
      </c>
      <c r="S69" s="312">
        <f>'고용증대 상시근로자수-2018'!AM69</f>
        <v>0</v>
      </c>
      <c r="T69" s="313">
        <f>'고용증대 상시근로자수-2018'!AN69</f>
        <v>0</v>
      </c>
      <c r="U69" s="314">
        <f>'고용증대 상시근로자수-2018'!AP69</f>
        <v>0</v>
      </c>
      <c r="V69" s="312">
        <f>'고용증대 상시근로자수-2018'!AQ69</f>
        <v>0</v>
      </c>
      <c r="W69" s="313">
        <f>'고용증대 상시근로자수-2018'!AR69</f>
        <v>0</v>
      </c>
      <c r="X69" s="314">
        <f>'고용증대 상시근로자수-2018'!AT69</f>
        <v>0</v>
      </c>
      <c r="Y69" s="312">
        <f>'고용증대 상시근로자수-2018'!AU69</f>
        <v>0</v>
      </c>
      <c r="Z69" s="313">
        <f>'고용증대 상시근로자수-2018'!AV69</f>
        <v>0</v>
      </c>
      <c r="AA69" s="314">
        <f>'고용증대 상시근로자수-2018'!AX69</f>
        <v>0</v>
      </c>
      <c r="AB69" s="312">
        <f>'고용증대 상시근로자수-2018'!AY69</f>
        <v>0</v>
      </c>
      <c r="AC69" s="313">
        <f>'고용증대 상시근로자수-2018'!AZ69</f>
        <v>0</v>
      </c>
      <c r="AD69" s="314">
        <f>'고용증대 상시근로자수-2018'!BB69</f>
        <v>0</v>
      </c>
      <c r="AE69" s="312">
        <f>'고용증대 상시근로자수-2018'!BC69</f>
        <v>0</v>
      </c>
      <c r="AF69" s="313">
        <f>'고용증대 상시근로자수-2018'!BD69</f>
        <v>0</v>
      </c>
      <c r="AG69" s="314">
        <f>'고용증대 상시근로자수-2018'!BF69</f>
        <v>0</v>
      </c>
      <c r="AH69" s="312">
        <f>'고용증대 상시근로자수-2018'!BG69</f>
        <v>0</v>
      </c>
      <c r="AI69" s="313">
        <f>'고용증대 상시근로자수-2018'!BH69</f>
        <v>0</v>
      </c>
      <c r="AJ69" s="314">
        <f>'고용증대 상시근로자수-2018'!BJ69</f>
        <v>0</v>
      </c>
      <c r="AK69" s="312">
        <f>'고용증대 상시근로자수-2018'!BK69</f>
        <v>0</v>
      </c>
      <c r="AL69" s="313">
        <f>'고용증대 상시근로자수-2018'!BL69</f>
        <v>0</v>
      </c>
      <c r="AM69" s="314">
        <f>'고용증대 상시근로자수-2018'!BN69</f>
        <v>0</v>
      </c>
      <c r="AN69" s="312">
        <f>'고용증대 상시근로자수-2018'!BO69</f>
        <v>0</v>
      </c>
      <c r="AO69" s="313">
        <f>'고용증대 상시근로자수-2018'!BP69</f>
        <v>0</v>
      </c>
      <c r="AP69" s="314">
        <f>'고용증대 상시근로자수-2018'!BR69</f>
        <v>0</v>
      </c>
      <c r="AQ69" s="335">
        <f t="shared" si="0"/>
        <v>0</v>
      </c>
      <c r="AR69" s="336">
        <f t="shared" si="1"/>
        <v>0</v>
      </c>
      <c r="AS69" s="342">
        <f>'고용증대 상시근로자수-2018'!CF69</f>
        <v>0</v>
      </c>
      <c r="AT69" s="343">
        <f>'고용증대 상시근로자수-2018'!CG69</f>
        <v>0</v>
      </c>
      <c r="AU69" s="340">
        <f t="shared" si="2"/>
        <v>0</v>
      </c>
      <c r="AV69" s="308">
        <f t="shared" si="3"/>
        <v>0</v>
      </c>
    </row>
    <row r="70" spans="1:48" hidden="1">
      <c r="A70" s="327">
        <f t="shared" si="4"/>
        <v>66</v>
      </c>
      <c r="B70" s="321">
        <f>'고용증대 상시근로자수-2018'!C70</f>
        <v>0</v>
      </c>
      <c r="C70" s="322" t="str">
        <f>'고용증대 상시근로자수-2018'!E70</f>
        <v/>
      </c>
      <c r="D70" s="333" t="str">
        <f>IF('고용증대 상시근로자수-2018'!I70="","",'고용증대 상시근로자수-2018'!I70)</f>
        <v/>
      </c>
      <c r="E70" s="333" t="str">
        <f>IF('고용증대 상시근로자수-2018'!J70="","",'고용증대 상시근로자수-2018'!J70)</f>
        <v/>
      </c>
      <c r="F70" s="323" t="str">
        <f>'고용증대 상시근로자수-2018'!H70</f>
        <v/>
      </c>
      <c r="G70" s="324">
        <f>'고용증대 상시근로자수-2018'!W70</f>
        <v>0</v>
      </c>
      <c r="H70" s="313">
        <f>'고용증대 상시근로자수-2018'!X70</f>
        <v>0</v>
      </c>
      <c r="I70" s="314">
        <f>'고용증대 상시근로자수-2018'!Z70</f>
        <v>0</v>
      </c>
      <c r="J70" s="312">
        <f>'고용증대 상시근로자수-2018'!AA70</f>
        <v>0</v>
      </c>
      <c r="K70" s="313">
        <f>'고용증대 상시근로자수-2018'!AB70</f>
        <v>0</v>
      </c>
      <c r="L70" s="314">
        <f>'고용증대 상시근로자수-2018'!AD70</f>
        <v>0</v>
      </c>
      <c r="M70" s="312">
        <f>'고용증대 상시근로자수-2018'!AE70</f>
        <v>0</v>
      </c>
      <c r="N70" s="313">
        <f>'고용증대 상시근로자수-2018'!AF70</f>
        <v>0</v>
      </c>
      <c r="O70" s="314">
        <f>'고용증대 상시근로자수-2018'!AH70</f>
        <v>0</v>
      </c>
      <c r="P70" s="312">
        <f>'고용증대 상시근로자수-2018'!AI70</f>
        <v>0</v>
      </c>
      <c r="Q70" s="313">
        <f>'고용증대 상시근로자수-2018'!AJ70</f>
        <v>0</v>
      </c>
      <c r="R70" s="314">
        <f>'고용증대 상시근로자수-2018'!AL70</f>
        <v>0</v>
      </c>
      <c r="S70" s="312">
        <f>'고용증대 상시근로자수-2018'!AM70</f>
        <v>0</v>
      </c>
      <c r="T70" s="313">
        <f>'고용증대 상시근로자수-2018'!AN70</f>
        <v>0</v>
      </c>
      <c r="U70" s="314">
        <f>'고용증대 상시근로자수-2018'!AP70</f>
        <v>0</v>
      </c>
      <c r="V70" s="312">
        <f>'고용증대 상시근로자수-2018'!AQ70</f>
        <v>0</v>
      </c>
      <c r="W70" s="313">
        <f>'고용증대 상시근로자수-2018'!AR70</f>
        <v>0</v>
      </c>
      <c r="X70" s="314">
        <f>'고용증대 상시근로자수-2018'!AT70</f>
        <v>0</v>
      </c>
      <c r="Y70" s="312">
        <f>'고용증대 상시근로자수-2018'!AU70</f>
        <v>0</v>
      </c>
      <c r="Z70" s="313">
        <f>'고용증대 상시근로자수-2018'!AV70</f>
        <v>0</v>
      </c>
      <c r="AA70" s="314">
        <f>'고용증대 상시근로자수-2018'!AX70</f>
        <v>0</v>
      </c>
      <c r="AB70" s="312">
        <f>'고용증대 상시근로자수-2018'!AY70</f>
        <v>0</v>
      </c>
      <c r="AC70" s="313">
        <f>'고용증대 상시근로자수-2018'!AZ70</f>
        <v>0</v>
      </c>
      <c r="AD70" s="314">
        <f>'고용증대 상시근로자수-2018'!BB70</f>
        <v>0</v>
      </c>
      <c r="AE70" s="312">
        <f>'고용증대 상시근로자수-2018'!BC70</f>
        <v>0</v>
      </c>
      <c r="AF70" s="313">
        <f>'고용증대 상시근로자수-2018'!BD70</f>
        <v>0</v>
      </c>
      <c r="AG70" s="314">
        <f>'고용증대 상시근로자수-2018'!BF70</f>
        <v>0</v>
      </c>
      <c r="AH70" s="312">
        <f>'고용증대 상시근로자수-2018'!BG70</f>
        <v>0</v>
      </c>
      <c r="AI70" s="313">
        <f>'고용증대 상시근로자수-2018'!BH70</f>
        <v>0</v>
      </c>
      <c r="AJ70" s="314">
        <f>'고용증대 상시근로자수-2018'!BJ70</f>
        <v>0</v>
      </c>
      <c r="AK70" s="312">
        <f>'고용증대 상시근로자수-2018'!BK70</f>
        <v>0</v>
      </c>
      <c r="AL70" s="313">
        <f>'고용증대 상시근로자수-2018'!BL70</f>
        <v>0</v>
      </c>
      <c r="AM70" s="314">
        <f>'고용증대 상시근로자수-2018'!BN70</f>
        <v>0</v>
      </c>
      <c r="AN70" s="312">
        <f>'고용증대 상시근로자수-2018'!BO70</f>
        <v>0</v>
      </c>
      <c r="AO70" s="313">
        <f>'고용증대 상시근로자수-2018'!BP70</f>
        <v>0</v>
      </c>
      <c r="AP70" s="314">
        <f>'고용증대 상시근로자수-2018'!BR70</f>
        <v>0</v>
      </c>
      <c r="AQ70" s="335">
        <f t="shared" ref="AQ70:AQ104" si="5">SUM(G70,J70,M70,P70,S70,V70,Y70,AB70,AE70,AH70,AK70,AN70)</f>
        <v>0</v>
      </c>
      <c r="AR70" s="336">
        <f t="shared" ref="AR70:AR104" si="6">SUM(I70,L70,O70,R70,U70,X70,AA70,AD70,AG70,AJ70,AM70,AP70)</f>
        <v>0</v>
      </c>
      <c r="AS70" s="342">
        <f>'고용증대 상시근로자수-2018'!CF70</f>
        <v>0</v>
      </c>
      <c r="AT70" s="343">
        <f>'고용증대 상시근로자수-2018'!CG70</f>
        <v>0</v>
      </c>
      <c r="AU70" s="340">
        <f t="shared" ref="AU70:AU104" si="7">SUM(AS70:AT70)</f>
        <v>0</v>
      </c>
      <c r="AV70" s="308">
        <f t="shared" ref="AV70:AV104" si="8">B70</f>
        <v>0</v>
      </c>
    </row>
    <row r="71" spans="1:48" hidden="1">
      <c r="A71" s="327">
        <f t="shared" ref="A71:A104" si="9">A70+1</f>
        <v>67</v>
      </c>
      <c r="B71" s="321">
        <f>'고용증대 상시근로자수-2018'!C71</f>
        <v>0</v>
      </c>
      <c r="C71" s="322" t="str">
        <f>'고용증대 상시근로자수-2018'!E71</f>
        <v/>
      </c>
      <c r="D71" s="333" t="str">
        <f>IF('고용증대 상시근로자수-2018'!I71="","",'고용증대 상시근로자수-2018'!I71)</f>
        <v/>
      </c>
      <c r="E71" s="333" t="str">
        <f>IF('고용증대 상시근로자수-2018'!J71="","",'고용증대 상시근로자수-2018'!J71)</f>
        <v/>
      </c>
      <c r="F71" s="323" t="str">
        <f>'고용증대 상시근로자수-2018'!H71</f>
        <v/>
      </c>
      <c r="G71" s="324">
        <f>'고용증대 상시근로자수-2018'!W71</f>
        <v>0</v>
      </c>
      <c r="H71" s="313">
        <f>'고용증대 상시근로자수-2018'!X71</f>
        <v>0</v>
      </c>
      <c r="I71" s="314">
        <f>'고용증대 상시근로자수-2018'!Z71</f>
        <v>0</v>
      </c>
      <c r="J71" s="312">
        <f>'고용증대 상시근로자수-2018'!AA71</f>
        <v>0</v>
      </c>
      <c r="K71" s="313">
        <f>'고용증대 상시근로자수-2018'!AB71</f>
        <v>0</v>
      </c>
      <c r="L71" s="314">
        <f>'고용증대 상시근로자수-2018'!AD71</f>
        <v>0</v>
      </c>
      <c r="M71" s="312">
        <f>'고용증대 상시근로자수-2018'!AE71</f>
        <v>0</v>
      </c>
      <c r="N71" s="313">
        <f>'고용증대 상시근로자수-2018'!AF71</f>
        <v>0</v>
      </c>
      <c r="O71" s="314">
        <f>'고용증대 상시근로자수-2018'!AH71</f>
        <v>0</v>
      </c>
      <c r="P71" s="312">
        <f>'고용증대 상시근로자수-2018'!AI71</f>
        <v>0</v>
      </c>
      <c r="Q71" s="313">
        <f>'고용증대 상시근로자수-2018'!AJ71</f>
        <v>0</v>
      </c>
      <c r="R71" s="314">
        <f>'고용증대 상시근로자수-2018'!AL71</f>
        <v>0</v>
      </c>
      <c r="S71" s="312">
        <f>'고용증대 상시근로자수-2018'!AM71</f>
        <v>0</v>
      </c>
      <c r="T71" s="313">
        <f>'고용증대 상시근로자수-2018'!AN71</f>
        <v>0</v>
      </c>
      <c r="U71" s="314">
        <f>'고용증대 상시근로자수-2018'!AP71</f>
        <v>0</v>
      </c>
      <c r="V71" s="312">
        <f>'고용증대 상시근로자수-2018'!AQ71</f>
        <v>0</v>
      </c>
      <c r="W71" s="313">
        <f>'고용증대 상시근로자수-2018'!AR71</f>
        <v>0</v>
      </c>
      <c r="X71" s="314">
        <f>'고용증대 상시근로자수-2018'!AT71</f>
        <v>0</v>
      </c>
      <c r="Y71" s="312">
        <f>'고용증대 상시근로자수-2018'!AU71</f>
        <v>0</v>
      </c>
      <c r="Z71" s="313">
        <f>'고용증대 상시근로자수-2018'!AV71</f>
        <v>0</v>
      </c>
      <c r="AA71" s="314">
        <f>'고용증대 상시근로자수-2018'!AX71</f>
        <v>0</v>
      </c>
      <c r="AB71" s="312">
        <f>'고용증대 상시근로자수-2018'!AY71</f>
        <v>0</v>
      </c>
      <c r="AC71" s="313">
        <f>'고용증대 상시근로자수-2018'!AZ71</f>
        <v>0</v>
      </c>
      <c r="AD71" s="314">
        <f>'고용증대 상시근로자수-2018'!BB71</f>
        <v>0</v>
      </c>
      <c r="AE71" s="312">
        <f>'고용증대 상시근로자수-2018'!BC71</f>
        <v>0</v>
      </c>
      <c r="AF71" s="313">
        <f>'고용증대 상시근로자수-2018'!BD71</f>
        <v>0</v>
      </c>
      <c r="AG71" s="314">
        <f>'고용증대 상시근로자수-2018'!BF71</f>
        <v>0</v>
      </c>
      <c r="AH71" s="312">
        <f>'고용증대 상시근로자수-2018'!BG71</f>
        <v>0</v>
      </c>
      <c r="AI71" s="313">
        <f>'고용증대 상시근로자수-2018'!BH71</f>
        <v>0</v>
      </c>
      <c r="AJ71" s="314">
        <f>'고용증대 상시근로자수-2018'!BJ71</f>
        <v>0</v>
      </c>
      <c r="AK71" s="312">
        <f>'고용증대 상시근로자수-2018'!BK71</f>
        <v>0</v>
      </c>
      <c r="AL71" s="313">
        <f>'고용증대 상시근로자수-2018'!BL71</f>
        <v>0</v>
      </c>
      <c r="AM71" s="314">
        <f>'고용증대 상시근로자수-2018'!BN71</f>
        <v>0</v>
      </c>
      <c r="AN71" s="312">
        <f>'고용증대 상시근로자수-2018'!BO71</f>
        <v>0</v>
      </c>
      <c r="AO71" s="313">
        <f>'고용증대 상시근로자수-2018'!BP71</f>
        <v>0</v>
      </c>
      <c r="AP71" s="314">
        <f>'고용증대 상시근로자수-2018'!BR71</f>
        <v>0</v>
      </c>
      <c r="AQ71" s="335">
        <f t="shared" si="5"/>
        <v>0</v>
      </c>
      <c r="AR71" s="336">
        <f t="shared" si="6"/>
        <v>0</v>
      </c>
      <c r="AS71" s="342">
        <f>'고용증대 상시근로자수-2018'!CF71</f>
        <v>0</v>
      </c>
      <c r="AT71" s="343">
        <f>'고용증대 상시근로자수-2018'!CG71</f>
        <v>0</v>
      </c>
      <c r="AU71" s="340">
        <f t="shared" si="7"/>
        <v>0</v>
      </c>
      <c r="AV71" s="308">
        <f t="shared" si="8"/>
        <v>0</v>
      </c>
    </row>
    <row r="72" spans="1:48" hidden="1">
      <c r="A72" s="327">
        <f t="shared" si="9"/>
        <v>68</v>
      </c>
      <c r="B72" s="321">
        <f>'고용증대 상시근로자수-2018'!C72</f>
        <v>0</v>
      </c>
      <c r="C72" s="322" t="str">
        <f>'고용증대 상시근로자수-2018'!E72</f>
        <v/>
      </c>
      <c r="D72" s="333" t="str">
        <f>IF('고용증대 상시근로자수-2018'!I72="","",'고용증대 상시근로자수-2018'!I72)</f>
        <v/>
      </c>
      <c r="E72" s="333" t="str">
        <f>IF('고용증대 상시근로자수-2018'!J72="","",'고용증대 상시근로자수-2018'!J72)</f>
        <v/>
      </c>
      <c r="F72" s="323" t="str">
        <f>'고용증대 상시근로자수-2018'!H72</f>
        <v/>
      </c>
      <c r="G72" s="324">
        <f>'고용증대 상시근로자수-2018'!W72</f>
        <v>0</v>
      </c>
      <c r="H72" s="313">
        <f>'고용증대 상시근로자수-2018'!X72</f>
        <v>0</v>
      </c>
      <c r="I72" s="314">
        <f>'고용증대 상시근로자수-2018'!Z72</f>
        <v>0</v>
      </c>
      <c r="J72" s="312">
        <f>'고용증대 상시근로자수-2018'!AA72</f>
        <v>0</v>
      </c>
      <c r="K72" s="313">
        <f>'고용증대 상시근로자수-2018'!AB72</f>
        <v>0</v>
      </c>
      <c r="L72" s="314">
        <f>'고용증대 상시근로자수-2018'!AD72</f>
        <v>0</v>
      </c>
      <c r="M72" s="312">
        <f>'고용증대 상시근로자수-2018'!AE72</f>
        <v>0</v>
      </c>
      <c r="N72" s="313">
        <f>'고용증대 상시근로자수-2018'!AF72</f>
        <v>0</v>
      </c>
      <c r="O72" s="314">
        <f>'고용증대 상시근로자수-2018'!AH72</f>
        <v>0</v>
      </c>
      <c r="P72" s="312">
        <f>'고용증대 상시근로자수-2018'!AI72</f>
        <v>0</v>
      </c>
      <c r="Q72" s="313">
        <f>'고용증대 상시근로자수-2018'!AJ72</f>
        <v>0</v>
      </c>
      <c r="R72" s="314">
        <f>'고용증대 상시근로자수-2018'!AL72</f>
        <v>0</v>
      </c>
      <c r="S72" s="312">
        <f>'고용증대 상시근로자수-2018'!AM72</f>
        <v>0</v>
      </c>
      <c r="T72" s="313">
        <f>'고용증대 상시근로자수-2018'!AN72</f>
        <v>0</v>
      </c>
      <c r="U72" s="314">
        <f>'고용증대 상시근로자수-2018'!AP72</f>
        <v>0</v>
      </c>
      <c r="V72" s="312">
        <f>'고용증대 상시근로자수-2018'!AQ72</f>
        <v>0</v>
      </c>
      <c r="W72" s="313">
        <f>'고용증대 상시근로자수-2018'!AR72</f>
        <v>0</v>
      </c>
      <c r="X72" s="314">
        <f>'고용증대 상시근로자수-2018'!AT72</f>
        <v>0</v>
      </c>
      <c r="Y72" s="312">
        <f>'고용증대 상시근로자수-2018'!AU72</f>
        <v>0</v>
      </c>
      <c r="Z72" s="313">
        <f>'고용증대 상시근로자수-2018'!AV72</f>
        <v>0</v>
      </c>
      <c r="AA72" s="314">
        <f>'고용증대 상시근로자수-2018'!AX72</f>
        <v>0</v>
      </c>
      <c r="AB72" s="312">
        <f>'고용증대 상시근로자수-2018'!AY72</f>
        <v>0</v>
      </c>
      <c r="AC72" s="313">
        <f>'고용증대 상시근로자수-2018'!AZ72</f>
        <v>0</v>
      </c>
      <c r="AD72" s="314">
        <f>'고용증대 상시근로자수-2018'!BB72</f>
        <v>0</v>
      </c>
      <c r="AE72" s="312">
        <f>'고용증대 상시근로자수-2018'!BC72</f>
        <v>0</v>
      </c>
      <c r="AF72" s="313">
        <f>'고용증대 상시근로자수-2018'!BD72</f>
        <v>0</v>
      </c>
      <c r="AG72" s="314">
        <f>'고용증대 상시근로자수-2018'!BF72</f>
        <v>0</v>
      </c>
      <c r="AH72" s="312">
        <f>'고용증대 상시근로자수-2018'!BG72</f>
        <v>0</v>
      </c>
      <c r="AI72" s="313">
        <f>'고용증대 상시근로자수-2018'!BH72</f>
        <v>0</v>
      </c>
      <c r="AJ72" s="314">
        <f>'고용증대 상시근로자수-2018'!BJ72</f>
        <v>0</v>
      </c>
      <c r="AK72" s="312">
        <f>'고용증대 상시근로자수-2018'!BK72</f>
        <v>0</v>
      </c>
      <c r="AL72" s="313">
        <f>'고용증대 상시근로자수-2018'!BL72</f>
        <v>0</v>
      </c>
      <c r="AM72" s="314">
        <f>'고용증대 상시근로자수-2018'!BN72</f>
        <v>0</v>
      </c>
      <c r="AN72" s="312">
        <f>'고용증대 상시근로자수-2018'!BO72</f>
        <v>0</v>
      </c>
      <c r="AO72" s="313">
        <f>'고용증대 상시근로자수-2018'!BP72</f>
        <v>0</v>
      </c>
      <c r="AP72" s="314">
        <f>'고용증대 상시근로자수-2018'!BR72</f>
        <v>0</v>
      </c>
      <c r="AQ72" s="335">
        <f t="shared" si="5"/>
        <v>0</v>
      </c>
      <c r="AR72" s="336">
        <f t="shared" si="6"/>
        <v>0</v>
      </c>
      <c r="AS72" s="342">
        <f>'고용증대 상시근로자수-2018'!CF72</f>
        <v>0</v>
      </c>
      <c r="AT72" s="343">
        <f>'고용증대 상시근로자수-2018'!CG72</f>
        <v>0</v>
      </c>
      <c r="AU72" s="340">
        <f t="shared" si="7"/>
        <v>0</v>
      </c>
      <c r="AV72" s="308">
        <f t="shared" si="8"/>
        <v>0</v>
      </c>
    </row>
    <row r="73" spans="1:48" hidden="1">
      <c r="A73" s="327">
        <f t="shared" si="9"/>
        <v>69</v>
      </c>
      <c r="B73" s="321">
        <f>'고용증대 상시근로자수-2018'!C73</f>
        <v>0</v>
      </c>
      <c r="C73" s="322" t="str">
        <f>'고용증대 상시근로자수-2018'!E73</f>
        <v/>
      </c>
      <c r="D73" s="333" t="str">
        <f>IF('고용증대 상시근로자수-2018'!I73="","",'고용증대 상시근로자수-2018'!I73)</f>
        <v/>
      </c>
      <c r="E73" s="333" t="str">
        <f>IF('고용증대 상시근로자수-2018'!J73="","",'고용증대 상시근로자수-2018'!J73)</f>
        <v/>
      </c>
      <c r="F73" s="323" t="str">
        <f>'고용증대 상시근로자수-2018'!H73</f>
        <v/>
      </c>
      <c r="G73" s="324">
        <f>'고용증대 상시근로자수-2018'!W73</f>
        <v>0</v>
      </c>
      <c r="H73" s="313">
        <f>'고용증대 상시근로자수-2018'!X73</f>
        <v>0</v>
      </c>
      <c r="I73" s="314">
        <f>'고용증대 상시근로자수-2018'!Z73</f>
        <v>0</v>
      </c>
      <c r="J73" s="312">
        <f>'고용증대 상시근로자수-2018'!AA73</f>
        <v>0</v>
      </c>
      <c r="K73" s="313">
        <f>'고용증대 상시근로자수-2018'!AB73</f>
        <v>0</v>
      </c>
      <c r="L73" s="314">
        <f>'고용증대 상시근로자수-2018'!AD73</f>
        <v>0</v>
      </c>
      <c r="M73" s="312">
        <f>'고용증대 상시근로자수-2018'!AE73</f>
        <v>0</v>
      </c>
      <c r="N73" s="313">
        <f>'고용증대 상시근로자수-2018'!AF73</f>
        <v>0</v>
      </c>
      <c r="O73" s="314">
        <f>'고용증대 상시근로자수-2018'!AH73</f>
        <v>0</v>
      </c>
      <c r="P73" s="312">
        <f>'고용증대 상시근로자수-2018'!AI73</f>
        <v>0</v>
      </c>
      <c r="Q73" s="313">
        <f>'고용증대 상시근로자수-2018'!AJ73</f>
        <v>0</v>
      </c>
      <c r="R73" s="314">
        <f>'고용증대 상시근로자수-2018'!AL73</f>
        <v>0</v>
      </c>
      <c r="S73" s="312">
        <f>'고용증대 상시근로자수-2018'!AM73</f>
        <v>0</v>
      </c>
      <c r="T73" s="313">
        <f>'고용증대 상시근로자수-2018'!AN73</f>
        <v>0</v>
      </c>
      <c r="U73" s="314">
        <f>'고용증대 상시근로자수-2018'!AP73</f>
        <v>0</v>
      </c>
      <c r="V73" s="312">
        <f>'고용증대 상시근로자수-2018'!AQ73</f>
        <v>0</v>
      </c>
      <c r="W73" s="313">
        <f>'고용증대 상시근로자수-2018'!AR73</f>
        <v>0</v>
      </c>
      <c r="X73" s="314">
        <f>'고용증대 상시근로자수-2018'!AT73</f>
        <v>0</v>
      </c>
      <c r="Y73" s="312">
        <f>'고용증대 상시근로자수-2018'!AU73</f>
        <v>0</v>
      </c>
      <c r="Z73" s="313">
        <f>'고용증대 상시근로자수-2018'!AV73</f>
        <v>0</v>
      </c>
      <c r="AA73" s="314">
        <f>'고용증대 상시근로자수-2018'!AX73</f>
        <v>0</v>
      </c>
      <c r="AB73" s="312">
        <f>'고용증대 상시근로자수-2018'!AY73</f>
        <v>0</v>
      </c>
      <c r="AC73" s="313">
        <f>'고용증대 상시근로자수-2018'!AZ73</f>
        <v>0</v>
      </c>
      <c r="AD73" s="314">
        <f>'고용증대 상시근로자수-2018'!BB73</f>
        <v>0</v>
      </c>
      <c r="AE73" s="312">
        <f>'고용증대 상시근로자수-2018'!BC73</f>
        <v>0</v>
      </c>
      <c r="AF73" s="313">
        <f>'고용증대 상시근로자수-2018'!BD73</f>
        <v>0</v>
      </c>
      <c r="AG73" s="314">
        <f>'고용증대 상시근로자수-2018'!BF73</f>
        <v>0</v>
      </c>
      <c r="AH73" s="312">
        <f>'고용증대 상시근로자수-2018'!BG73</f>
        <v>0</v>
      </c>
      <c r="AI73" s="313">
        <f>'고용증대 상시근로자수-2018'!BH73</f>
        <v>0</v>
      </c>
      <c r="AJ73" s="314">
        <f>'고용증대 상시근로자수-2018'!BJ73</f>
        <v>0</v>
      </c>
      <c r="AK73" s="312">
        <f>'고용증대 상시근로자수-2018'!BK73</f>
        <v>0</v>
      </c>
      <c r="AL73" s="313">
        <f>'고용증대 상시근로자수-2018'!BL73</f>
        <v>0</v>
      </c>
      <c r="AM73" s="314">
        <f>'고용증대 상시근로자수-2018'!BN73</f>
        <v>0</v>
      </c>
      <c r="AN73" s="312">
        <f>'고용증대 상시근로자수-2018'!BO73</f>
        <v>0</v>
      </c>
      <c r="AO73" s="313">
        <f>'고용증대 상시근로자수-2018'!BP73</f>
        <v>0</v>
      </c>
      <c r="AP73" s="314">
        <f>'고용증대 상시근로자수-2018'!BR73</f>
        <v>0</v>
      </c>
      <c r="AQ73" s="335">
        <f t="shared" si="5"/>
        <v>0</v>
      </c>
      <c r="AR73" s="336">
        <f t="shared" si="6"/>
        <v>0</v>
      </c>
      <c r="AS73" s="342">
        <f>'고용증대 상시근로자수-2018'!CF73</f>
        <v>0</v>
      </c>
      <c r="AT73" s="343">
        <f>'고용증대 상시근로자수-2018'!CG73</f>
        <v>0</v>
      </c>
      <c r="AU73" s="340">
        <f t="shared" si="7"/>
        <v>0</v>
      </c>
      <c r="AV73" s="308">
        <f t="shared" si="8"/>
        <v>0</v>
      </c>
    </row>
    <row r="74" spans="1:48" hidden="1">
      <c r="A74" s="327">
        <f t="shared" si="9"/>
        <v>70</v>
      </c>
      <c r="B74" s="321">
        <f>'고용증대 상시근로자수-2018'!C74</f>
        <v>0</v>
      </c>
      <c r="C74" s="322" t="str">
        <f>'고용증대 상시근로자수-2018'!E74</f>
        <v/>
      </c>
      <c r="D74" s="333" t="str">
        <f>IF('고용증대 상시근로자수-2018'!I74="","",'고용증대 상시근로자수-2018'!I74)</f>
        <v/>
      </c>
      <c r="E74" s="333" t="str">
        <f>IF('고용증대 상시근로자수-2018'!J74="","",'고용증대 상시근로자수-2018'!J74)</f>
        <v/>
      </c>
      <c r="F74" s="323" t="str">
        <f>'고용증대 상시근로자수-2018'!H74</f>
        <v/>
      </c>
      <c r="G74" s="324">
        <f>'고용증대 상시근로자수-2018'!W74</f>
        <v>0</v>
      </c>
      <c r="H74" s="313">
        <f>'고용증대 상시근로자수-2018'!X74</f>
        <v>0</v>
      </c>
      <c r="I74" s="314">
        <f>'고용증대 상시근로자수-2018'!Z74</f>
        <v>0</v>
      </c>
      <c r="J74" s="312">
        <f>'고용증대 상시근로자수-2018'!AA74</f>
        <v>0</v>
      </c>
      <c r="K74" s="313">
        <f>'고용증대 상시근로자수-2018'!AB74</f>
        <v>0</v>
      </c>
      <c r="L74" s="314">
        <f>'고용증대 상시근로자수-2018'!AD74</f>
        <v>0</v>
      </c>
      <c r="M74" s="312">
        <f>'고용증대 상시근로자수-2018'!AE74</f>
        <v>0</v>
      </c>
      <c r="N74" s="313">
        <f>'고용증대 상시근로자수-2018'!AF74</f>
        <v>0</v>
      </c>
      <c r="O74" s="314">
        <f>'고용증대 상시근로자수-2018'!AH74</f>
        <v>0</v>
      </c>
      <c r="P74" s="312">
        <f>'고용증대 상시근로자수-2018'!AI74</f>
        <v>0</v>
      </c>
      <c r="Q74" s="313">
        <f>'고용증대 상시근로자수-2018'!AJ74</f>
        <v>0</v>
      </c>
      <c r="R74" s="314">
        <f>'고용증대 상시근로자수-2018'!AL74</f>
        <v>0</v>
      </c>
      <c r="S74" s="312">
        <f>'고용증대 상시근로자수-2018'!AM74</f>
        <v>0</v>
      </c>
      <c r="T74" s="313">
        <f>'고용증대 상시근로자수-2018'!AN74</f>
        <v>0</v>
      </c>
      <c r="U74" s="314">
        <f>'고용증대 상시근로자수-2018'!AP74</f>
        <v>0</v>
      </c>
      <c r="V74" s="312">
        <f>'고용증대 상시근로자수-2018'!AQ74</f>
        <v>0</v>
      </c>
      <c r="W74" s="313">
        <f>'고용증대 상시근로자수-2018'!AR74</f>
        <v>0</v>
      </c>
      <c r="X74" s="314">
        <f>'고용증대 상시근로자수-2018'!AT74</f>
        <v>0</v>
      </c>
      <c r="Y74" s="312">
        <f>'고용증대 상시근로자수-2018'!AU74</f>
        <v>0</v>
      </c>
      <c r="Z74" s="313">
        <f>'고용증대 상시근로자수-2018'!AV74</f>
        <v>0</v>
      </c>
      <c r="AA74" s="314">
        <f>'고용증대 상시근로자수-2018'!AX74</f>
        <v>0</v>
      </c>
      <c r="AB74" s="312">
        <f>'고용증대 상시근로자수-2018'!AY74</f>
        <v>0</v>
      </c>
      <c r="AC74" s="313">
        <f>'고용증대 상시근로자수-2018'!AZ74</f>
        <v>0</v>
      </c>
      <c r="AD74" s="314">
        <f>'고용증대 상시근로자수-2018'!BB74</f>
        <v>0</v>
      </c>
      <c r="AE74" s="312">
        <f>'고용증대 상시근로자수-2018'!BC74</f>
        <v>0</v>
      </c>
      <c r="AF74" s="313">
        <f>'고용증대 상시근로자수-2018'!BD74</f>
        <v>0</v>
      </c>
      <c r="AG74" s="314">
        <f>'고용증대 상시근로자수-2018'!BF74</f>
        <v>0</v>
      </c>
      <c r="AH74" s="312">
        <f>'고용증대 상시근로자수-2018'!BG74</f>
        <v>0</v>
      </c>
      <c r="AI74" s="313">
        <f>'고용증대 상시근로자수-2018'!BH74</f>
        <v>0</v>
      </c>
      <c r="AJ74" s="314">
        <f>'고용증대 상시근로자수-2018'!BJ74</f>
        <v>0</v>
      </c>
      <c r="AK74" s="312">
        <f>'고용증대 상시근로자수-2018'!BK74</f>
        <v>0</v>
      </c>
      <c r="AL74" s="313">
        <f>'고용증대 상시근로자수-2018'!BL74</f>
        <v>0</v>
      </c>
      <c r="AM74" s="314">
        <f>'고용증대 상시근로자수-2018'!BN74</f>
        <v>0</v>
      </c>
      <c r="AN74" s="312">
        <f>'고용증대 상시근로자수-2018'!BO74</f>
        <v>0</v>
      </c>
      <c r="AO74" s="313">
        <f>'고용증대 상시근로자수-2018'!BP74</f>
        <v>0</v>
      </c>
      <c r="AP74" s="314">
        <f>'고용증대 상시근로자수-2018'!BR74</f>
        <v>0</v>
      </c>
      <c r="AQ74" s="335">
        <f t="shared" si="5"/>
        <v>0</v>
      </c>
      <c r="AR74" s="336">
        <f t="shared" si="6"/>
        <v>0</v>
      </c>
      <c r="AS74" s="342">
        <f>'고용증대 상시근로자수-2018'!CF74</f>
        <v>0</v>
      </c>
      <c r="AT74" s="343">
        <f>'고용증대 상시근로자수-2018'!CG74</f>
        <v>0</v>
      </c>
      <c r="AU74" s="340">
        <f t="shared" si="7"/>
        <v>0</v>
      </c>
      <c r="AV74" s="308">
        <f t="shared" si="8"/>
        <v>0</v>
      </c>
    </row>
    <row r="75" spans="1:48" hidden="1">
      <c r="A75" s="327">
        <f t="shared" si="9"/>
        <v>71</v>
      </c>
      <c r="B75" s="321">
        <f>'고용증대 상시근로자수-2018'!C75</f>
        <v>0</v>
      </c>
      <c r="C75" s="322" t="str">
        <f>'고용증대 상시근로자수-2018'!E75</f>
        <v/>
      </c>
      <c r="D75" s="333" t="str">
        <f>IF('고용증대 상시근로자수-2018'!I75="","",'고용증대 상시근로자수-2018'!I75)</f>
        <v/>
      </c>
      <c r="E75" s="333" t="str">
        <f>IF('고용증대 상시근로자수-2018'!J75="","",'고용증대 상시근로자수-2018'!J75)</f>
        <v/>
      </c>
      <c r="F75" s="323" t="str">
        <f>'고용증대 상시근로자수-2018'!H75</f>
        <v/>
      </c>
      <c r="G75" s="324">
        <f>'고용증대 상시근로자수-2018'!W75</f>
        <v>0</v>
      </c>
      <c r="H75" s="313">
        <f>'고용증대 상시근로자수-2018'!X75</f>
        <v>0</v>
      </c>
      <c r="I75" s="314">
        <f>'고용증대 상시근로자수-2018'!Z75</f>
        <v>0</v>
      </c>
      <c r="J75" s="312">
        <f>'고용증대 상시근로자수-2018'!AA75</f>
        <v>0</v>
      </c>
      <c r="K75" s="313">
        <f>'고용증대 상시근로자수-2018'!AB75</f>
        <v>0</v>
      </c>
      <c r="L75" s="314">
        <f>'고용증대 상시근로자수-2018'!AD75</f>
        <v>0</v>
      </c>
      <c r="M75" s="312">
        <f>'고용증대 상시근로자수-2018'!AE75</f>
        <v>0</v>
      </c>
      <c r="N75" s="313">
        <f>'고용증대 상시근로자수-2018'!AF75</f>
        <v>0</v>
      </c>
      <c r="O75" s="314">
        <f>'고용증대 상시근로자수-2018'!AH75</f>
        <v>0</v>
      </c>
      <c r="P75" s="312">
        <f>'고용증대 상시근로자수-2018'!AI75</f>
        <v>0</v>
      </c>
      <c r="Q75" s="313">
        <f>'고용증대 상시근로자수-2018'!AJ75</f>
        <v>0</v>
      </c>
      <c r="R75" s="314">
        <f>'고용증대 상시근로자수-2018'!AL75</f>
        <v>0</v>
      </c>
      <c r="S75" s="312">
        <f>'고용증대 상시근로자수-2018'!AM75</f>
        <v>0</v>
      </c>
      <c r="T75" s="313">
        <f>'고용증대 상시근로자수-2018'!AN75</f>
        <v>0</v>
      </c>
      <c r="U75" s="314">
        <f>'고용증대 상시근로자수-2018'!AP75</f>
        <v>0</v>
      </c>
      <c r="V75" s="312">
        <f>'고용증대 상시근로자수-2018'!AQ75</f>
        <v>0</v>
      </c>
      <c r="W75" s="313">
        <f>'고용증대 상시근로자수-2018'!AR75</f>
        <v>0</v>
      </c>
      <c r="X75" s="314">
        <f>'고용증대 상시근로자수-2018'!AT75</f>
        <v>0</v>
      </c>
      <c r="Y75" s="312">
        <f>'고용증대 상시근로자수-2018'!AU75</f>
        <v>0</v>
      </c>
      <c r="Z75" s="313">
        <f>'고용증대 상시근로자수-2018'!AV75</f>
        <v>0</v>
      </c>
      <c r="AA75" s="314">
        <f>'고용증대 상시근로자수-2018'!AX75</f>
        <v>0</v>
      </c>
      <c r="AB75" s="312">
        <f>'고용증대 상시근로자수-2018'!AY75</f>
        <v>0</v>
      </c>
      <c r="AC75" s="313">
        <f>'고용증대 상시근로자수-2018'!AZ75</f>
        <v>0</v>
      </c>
      <c r="AD75" s="314">
        <f>'고용증대 상시근로자수-2018'!BB75</f>
        <v>0</v>
      </c>
      <c r="AE75" s="312">
        <f>'고용증대 상시근로자수-2018'!BC75</f>
        <v>0</v>
      </c>
      <c r="AF75" s="313">
        <f>'고용증대 상시근로자수-2018'!BD75</f>
        <v>0</v>
      </c>
      <c r="AG75" s="314">
        <f>'고용증대 상시근로자수-2018'!BF75</f>
        <v>0</v>
      </c>
      <c r="AH75" s="312">
        <f>'고용증대 상시근로자수-2018'!BG75</f>
        <v>0</v>
      </c>
      <c r="AI75" s="313">
        <f>'고용증대 상시근로자수-2018'!BH75</f>
        <v>0</v>
      </c>
      <c r="AJ75" s="314">
        <f>'고용증대 상시근로자수-2018'!BJ75</f>
        <v>0</v>
      </c>
      <c r="AK75" s="312">
        <f>'고용증대 상시근로자수-2018'!BK75</f>
        <v>0</v>
      </c>
      <c r="AL75" s="313">
        <f>'고용증대 상시근로자수-2018'!BL75</f>
        <v>0</v>
      </c>
      <c r="AM75" s="314">
        <f>'고용증대 상시근로자수-2018'!BN75</f>
        <v>0</v>
      </c>
      <c r="AN75" s="312">
        <f>'고용증대 상시근로자수-2018'!BO75</f>
        <v>0</v>
      </c>
      <c r="AO75" s="313">
        <f>'고용증대 상시근로자수-2018'!BP75</f>
        <v>0</v>
      </c>
      <c r="AP75" s="314">
        <f>'고용증대 상시근로자수-2018'!BR75</f>
        <v>0</v>
      </c>
      <c r="AQ75" s="335">
        <f t="shared" si="5"/>
        <v>0</v>
      </c>
      <c r="AR75" s="336">
        <f t="shared" si="6"/>
        <v>0</v>
      </c>
      <c r="AS75" s="342">
        <f>'고용증대 상시근로자수-2018'!CF75</f>
        <v>0</v>
      </c>
      <c r="AT75" s="343">
        <f>'고용증대 상시근로자수-2018'!CG75</f>
        <v>0</v>
      </c>
      <c r="AU75" s="340">
        <f t="shared" si="7"/>
        <v>0</v>
      </c>
      <c r="AV75" s="308">
        <f t="shared" si="8"/>
        <v>0</v>
      </c>
    </row>
    <row r="76" spans="1:48" hidden="1">
      <c r="A76" s="327">
        <f t="shared" si="9"/>
        <v>72</v>
      </c>
      <c r="B76" s="321">
        <f>'고용증대 상시근로자수-2018'!C76</f>
        <v>0</v>
      </c>
      <c r="C76" s="322" t="str">
        <f>'고용증대 상시근로자수-2018'!E76</f>
        <v/>
      </c>
      <c r="D76" s="333" t="str">
        <f>IF('고용증대 상시근로자수-2018'!I76="","",'고용증대 상시근로자수-2018'!I76)</f>
        <v/>
      </c>
      <c r="E76" s="333" t="str">
        <f>IF('고용증대 상시근로자수-2018'!J76="","",'고용증대 상시근로자수-2018'!J76)</f>
        <v/>
      </c>
      <c r="F76" s="323" t="str">
        <f>'고용증대 상시근로자수-2018'!H76</f>
        <v/>
      </c>
      <c r="G76" s="324">
        <f>'고용증대 상시근로자수-2018'!W76</f>
        <v>0</v>
      </c>
      <c r="H76" s="313">
        <f>'고용증대 상시근로자수-2018'!X76</f>
        <v>0</v>
      </c>
      <c r="I76" s="314">
        <f>'고용증대 상시근로자수-2018'!Z76</f>
        <v>0</v>
      </c>
      <c r="J76" s="312">
        <f>'고용증대 상시근로자수-2018'!AA76</f>
        <v>0</v>
      </c>
      <c r="K76" s="313">
        <f>'고용증대 상시근로자수-2018'!AB76</f>
        <v>0</v>
      </c>
      <c r="L76" s="314">
        <f>'고용증대 상시근로자수-2018'!AD76</f>
        <v>0</v>
      </c>
      <c r="M76" s="312">
        <f>'고용증대 상시근로자수-2018'!AE76</f>
        <v>0</v>
      </c>
      <c r="N76" s="313">
        <f>'고용증대 상시근로자수-2018'!AF76</f>
        <v>0</v>
      </c>
      <c r="O76" s="314">
        <f>'고용증대 상시근로자수-2018'!AH76</f>
        <v>0</v>
      </c>
      <c r="P76" s="312">
        <f>'고용증대 상시근로자수-2018'!AI76</f>
        <v>0</v>
      </c>
      <c r="Q76" s="313">
        <f>'고용증대 상시근로자수-2018'!AJ76</f>
        <v>0</v>
      </c>
      <c r="R76" s="314">
        <f>'고용증대 상시근로자수-2018'!AL76</f>
        <v>0</v>
      </c>
      <c r="S76" s="312">
        <f>'고용증대 상시근로자수-2018'!AM76</f>
        <v>0</v>
      </c>
      <c r="T76" s="313">
        <f>'고용증대 상시근로자수-2018'!AN76</f>
        <v>0</v>
      </c>
      <c r="U76" s="314">
        <f>'고용증대 상시근로자수-2018'!AP76</f>
        <v>0</v>
      </c>
      <c r="V76" s="312">
        <f>'고용증대 상시근로자수-2018'!AQ76</f>
        <v>0</v>
      </c>
      <c r="W76" s="313">
        <f>'고용증대 상시근로자수-2018'!AR76</f>
        <v>0</v>
      </c>
      <c r="X76" s="314">
        <f>'고용증대 상시근로자수-2018'!AT76</f>
        <v>0</v>
      </c>
      <c r="Y76" s="312">
        <f>'고용증대 상시근로자수-2018'!AU76</f>
        <v>0</v>
      </c>
      <c r="Z76" s="313">
        <f>'고용증대 상시근로자수-2018'!AV76</f>
        <v>0</v>
      </c>
      <c r="AA76" s="314">
        <f>'고용증대 상시근로자수-2018'!AX76</f>
        <v>0</v>
      </c>
      <c r="AB76" s="312">
        <f>'고용증대 상시근로자수-2018'!AY76</f>
        <v>0</v>
      </c>
      <c r="AC76" s="313">
        <f>'고용증대 상시근로자수-2018'!AZ76</f>
        <v>0</v>
      </c>
      <c r="AD76" s="314">
        <f>'고용증대 상시근로자수-2018'!BB76</f>
        <v>0</v>
      </c>
      <c r="AE76" s="312">
        <f>'고용증대 상시근로자수-2018'!BC76</f>
        <v>0</v>
      </c>
      <c r="AF76" s="313">
        <f>'고용증대 상시근로자수-2018'!BD76</f>
        <v>0</v>
      </c>
      <c r="AG76" s="314">
        <f>'고용증대 상시근로자수-2018'!BF76</f>
        <v>0</v>
      </c>
      <c r="AH76" s="312">
        <f>'고용증대 상시근로자수-2018'!BG76</f>
        <v>0</v>
      </c>
      <c r="AI76" s="313">
        <f>'고용증대 상시근로자수-2018'!BH76</f>
        <v>0</v>
      </c>
      <c r="AJ76" s="314">
        <f>'고용증대 상시근로자수-2018'!BJ76</f>
        <v>0</v>
      </c>
      <c r="AK76" s="312">
        <f>'고용증대 상시근로자수-2018'!BK76</f>
        <v>0</v>
      </c>
      <c r="AL76" s="313">
        <f>'고용증대 상시근로자수-2018'!BL76</f>
        <v>0</v>
      </c>
      <c r="AM76" s="314">
        <f>'고용증대 상시근로자수-2018'!BN76</f>
        <v>0</v>
      </c>
      <c r="AN76" s="312">
        <f>'고용증대 상시근로자수-2018'!BO76</f>
        <v>0</v>
      </c>
      <c r="AO76" s="313">
        <f>'고용증대 상시근로자수-2018'!BP76</f>
        <v>0</v>
      </c>
      <c r="AP76" s="314">
        <f>'고용증대 상시근로자수-2018'!BR76</f>
        <v>0</v>
      </c>
      <c r="AQ76" s="335">
        <f t="shared" si="5"/>
        <v>0</v>
      </c>
      <c r="AR76" s="336">
        <f t="shared" si="6"/>
        <v>0</v>
      </c>
      <c r="AS76" s="342">
        <f>'고용증대 상시근로자수-2018'!CF76</f>
        <v>0</v>
      </c>
      <c r="AT76" s="343">
        <f>'고용증대 상시근로자수-2018'!CG76</f>
        <v>0</v>
      </c>
      <c r="AU76" s="340">
        <f t="shared" si="7"/>
        <v>0</v>
      </c>
      <c r="AV76" s="308">
        <f t="shared" si="8"/>
        <v>0</v>
      </c>
    </row>
    <row r="77" spans="1:48" hidden="1">
      <c r="A77" s="327">
        <f t="shared" si="9"/>
        <v>73</v>
      </c>
      <c r="B77" s="321">
        <f>'고용증대 상시근로자수-2018'!C77</f>
        <v>0</v>
      </c>
      <c r="C77" s="322" t="str">
        <f>'고용증대 상시근로자수-2018'!E77</f>
        <v/>
      </c>
      <c r="D77" s="333" t="str">
        <f>IF('고용증대 상시근로자수-2018'!I77="","",'고용증대 상시근로자수-2018'!I77)</f>
        <v/>
      </c>
      <c r="E77" s="333" t="str">
        <f>IF('고용증대 상시근로자수-2018'!J77="","",'고용증대 상시근로자수-2018'!J77)</f>
        <v/>
      </c>
      <c r="F77" s="323" t="str">
        <f>'고용증대 상시근로자수-2018'!H77</f>
        <v/>
      </c>
      <c r="G77" s="324">
        <f>'고용증대 상시근로자수-2018'!W77</f>
        <v>0</v>
      </c>
      <c r="H77" s="313">
        <f>'고용증대 상시근로자수-2018'!X77</f>
        <v>0</v>
      </c>
      <c r="I77" s="314">
        <f>'고용증대 상시근로자수-2018'!Z77</f>
        <v>0</v>
      </c>
      <c r="J77" s="312">
        <f>'고용증대 상시근로자수-2018'!AA77</f>
        <v>0</v>
      </c>
      <c r="K77" s="313">
        <f>'고용증대 상시근로자수-2018'!AB77</f>
        <v>0</v>
      </c>
      <c r="L77" s="314">
        <f>'고용증대 상시근로자수-2018'!AD77</f>
        <v>0</v>
      </c>
      <c r="M77" s="312">
        <f>'고용증대 상시근로자수-2018'!AE77</f>
        <v>0</v>
      </c>
      <c r="N77" s="313">
        <f>'고용증대 상시근로자수-2018'!AF77</f>
        <v>0</v>
      </c>
      <c r="O77" s="314">
        <f>'고용증대 상시근로자수-2018'!AH77</f>
        <v>0</v>
      </c>
      <c r="P77" s="312">
        <f>'고용증대 상시근로자수-2018'!AI77</f>
        <v>0</v>
      </c>
      <c r="Q77" s="313">
        <f>'고용증대 상시근로자수-2018'!AJ77</f>
        <v>0</v>
      </c>
      <c r="R77" s="314">
        <f>'고용증대 상시근로자수-2018'!AL77</f>
        <v>0</v>
      </c>
      <c r="S77" s="312">
        <f>'고용증대 상시근로자수-2018'!AM77</f>
        <v>0</v>
      </c>
      <c r="T77" s="313">
        <f>'고용증대 상시근로자수-2018'!AN77</f>
        <v>0</v>
      </c>
      <c r="U77" s="314">
        <f>'고용증대 상시근로자수-2018'!AP77</f>
        <v>0</v>
      </c>
      <c r="V77" s="312">
        <f>'고용증대 상시근로자수-2018'!AQ77</f>
        <v>0</v>
      </c>
      <c r="W77" s="313">
        <f>'고용증대 상시근로자수-2018'!AR77</f>
        <v>0</v>
      </c>
      <c r="X77" s="314">
        <f>'고용증대 상시근로자수-2018'!AT77</f>
        <v>0</v>
      </c>
      <c r="Y77" s="312">
        <f>'고용증대 상시근로자수-2018'!AU77</f>
        <v>0</v>
      </c>
      <c r="Z77" s="313">
        <f>'고용증대 상시근로자수-2018'!AV77</f>
        <v>0</v>
      </c>
      <c r="AA77" s="314">
        <f>'고용증대 상시근로자수-2018'!AX77</f>
        <v>0</v>
      </c>
      <c r="AB77" s="312">
        <f>'고용증대 상시근로자수-2018'!AY77</f>
        <v>0</v>
      </c>
      <c r="AC77" s="313">
        <f>'고용증대 상시근로자수-2018'!AZ77</f>
        <v>0</v>
      </c>
      <c r="AD77" s="314">
        <f>'고용증대 상시근로자수-2018'!BB77</f>
        <v>0</v>
      </c>
      <c r="AE77" s="312">
        <f>'고용증대 상시근로자수-2018'!BC77</f>
        <v>0</v>
      </c>
      <c r="AF77" s="313">
        <f>'고용증대 상시근로자수-2018'!BD77</f>
        <v>0</v>
      </c>
      <c r="AG77" s="314">
        <f>'고용증대 상시근로자수-2018'!BF77</f>
        <v>0</v>
      </c>
      <c r="AH77" s="312">
        <f>'고용증대 상시근로자수-2018'!BG77</f>
        <v>0</v>
      </c>
      <c r="AI77" s="313">
        <f>'고용증대 상시근로자수-2018'!BH77</f>
        <v>0</v>
      </c>
      <c r="AJ77" s="314">
        <f>'고용증대 상시근로자수-2018'!BJ77</f>
        <v>0</v>
      </c>
      <c r="AK77" s="312">
        <f>'고용증대 상시근로자수-2018'!BK77</f>
        <v>0</v>
      </c>
      <c r="AL77" s="313">
        <f>'고용증대 상시근로자수-2018'!BL77</f>
        <v>0</v>
      </c>
      <c r="AM77" s="314">
        <f>'고용증대 상시근로자수-2018'!BN77</f>
        <v>0</v>
      </c>
      <c r="AN77" s="312">
        <f>'고용증대 상시근로자수-2018'!BO77</f>
        <v>0</v>
      </c>
      <c r="AO77" s="313">
        <f>'고용증대 상시근로자수-2018'!BP77</f>
        <v>0</v>
      </c>
      <c r="AP77" s="314">
        <f>'고용증대 상시근로자수-2018'!BR77</f>
        <v>0</v>
      </c>
      <c r="AQ77" s="335">
        <f t="shared" si="5"/>
        <v>0</v>
      </c>
      <c r="AR77" s="336">
        <f t="shared" si="6"/>
        <v>0</v>
      </c>
      <c r="AS77" s="342">
        <f>'고용증대 상시근로자수-2018'!CF77</f>
        <v>0</v>
      </c>
      <c r="AT77" s="343">
        <f>'고용증대 상시근로자수-2018'!CG77</f>
        <v>0</v>
      </c>
      <c r="AU77" s="340">
        <f t="shared" si="7"/>
        <v>0</v>
      </c>
      <c r="AV77" s="308">
        <f t="shared" si="8"/>
        <v>0</v>
      </c>
    </row>
    <row r="78" spans="1:48" hidden="1">
      <c r="A78" s="327">
        <f t="shared" si="9"/>
        <v>74</v>
      </c>
      <c r="B78" s="321">
        <f>'고용증대 상시근로자수-2018'!C78</f>
        <v>0</v>
      </c>
      <c r="C78" s="322" t="str">
        <f>'고용증대 상시근로자수-2018'!E78</f>
        <v/>
      </c>
      <c r="D78" s="333" t="str">
        <f>IF('고용증대 상시근로자수-2018'!I78="","",'고용증대 상시근로자수-2018'!I78)</f>
        <v/>
      </c>
      <c r="E78" s="333" t="str">
        <f>IF('고용증대 상시근로자수-2018'!J78="","",'고용증대 상시근로자수-2018'!J78)</f>
        <v/>
      </c>
      <c r="F78" s="323" t="str">
        <f>'고용증대 상시근로자수-2018'!H78</f>
        <v/>
      </c>
      <c r="G78" s="324">
        <f>'고용증대 상시근로자수-2018'!W78</f>
        <v>0</v>
      </c>
      <c r="H78" s="313">
        <f>'고용증대 상시근로자수-2018'!X78</f>
        <v>0</v>
      </c>
      <c r="I78" s="314">
        <f>'고용증대 상시근로자수-2018'!Z78</f>
        <v>0</v>
      </c>
      <c r="J78" s="312">
        <f>'고용증대 상시근로자수-2018'!AA78</f>
        <v>0</v>
      </c>
      <c r="K78" s="313">
        <f>'고용증대 상시근로자수-2018'!AB78</f>
        <v>0</v>
      </c>
      <c r="L78" s="314">
        <f>'고용증대 상시근로자수-2018'!AD78</f>
        <v>0</v>
      </c>
      <c r="M78" s="312">
        <f>'고용증대 상시근로자수-2018'!AE78</f>
        <v>0</v>
      </c>
      <c r="N78" s="313">
        <f>'고용증대 상시근로자수-2018'!AF78</f>
        <v>0</v>
      </c>
      <c r="O78" s="314">
        <f>'고용증대 상시근로자수-2018'!AH78</f>
        <v>0</v>
      </c>
      <c r="P78" s="312">
        <f>'고용증대 상시근로자수-2018'!AI78</f>
        <v>0</v>
      </c>
      <c r="Q78" s="313">
        <f>'고용증대 상시근로자수-2018'!AJ78</f>
        <v>0</v>
      </c>
      <c r="R78" s="314">
        <f>'고용증대 상시근로자수-2018'!AL78</f>
        <v>0</v>
      </c>
      <c r="S78" s="312">
        <f>'고용증대 상시근로자수-2018'!AM78</f>
        <v>0</v>
      </c>
      <c r="T78" s="313">
        <f>'고용증대 상시근로자수-2018'!AN78</f>
        <v>0</v>
      </c>
      <c r="U78" s="314">
        <f>'고용증대 상시근로자수-2018'!AP78</f>
        <v>0</v>
      </c>
      <c r="V78" s="312">
        <f>'고용증대 상시근로자수-2018'!AQ78</f>
        <v>0</v>
      </c>
      <c r="W78" s="313">
        <f>'고용증대 상시근로자수-2018'!AR78</f>
        <v>0</v>
      </c>
      <c r="X78" s="314">
        <f>'고용증대 상시근로자수-2018'!AT78</f>
        <v>0</v>
      </c>
      <c r="Y78" s="312">
        <f>'고용증대 상시근로자수-2018'!AU78</f>
        <v>0</v>
      </c>
      <c r="Z78" s="313">
        <f>'고용증대 상시근로자수-2018'!AV78</f>
        <v>0</v>
      </c>
      <c r="AA78" s="314">
        <f>'고용증대 상시근로자수-2018'!AX78</f>
        <v>0</v>
      </c>
      <c r="AB78" s="312">
        <f>'고용증대 상시근로자수-2018'!AY78</f>
        <v>0</v>
      </c>
      <c r="AC78" s="313">
        <f>'고용증대 상시근로자수-2018'!AZ78</f>
        <v>0</v>
      </c>
      <c r="AD78" s="314">
        <f>'고용증대 상시근로자수-2018'!BB78</f>
        <v>0</v>
      </c>
      <c r="AE78" s="312">
        <f>'고용증대 상시근로자수-2018'!BC78</f>
        <v>0</v>
      </c>
      <c r="AF78" s="313">
        <f>'고용증대 상시근로자수-2018'!BD78</f>
        <v>0</v>
      </c>
      <c r="AG78" s="314">
        <f>'고용증대 상시근로자수-2018'!BF78</f>
        <v>0</v>
      </c>
      <c r="AH78" s="312">
        <f>'고용증대 상시근로자수-2018'!BG78</f>
        <v>0</v>
      </c>
      <c r="AI78" s="313">
        <f>'고용증대 상시근로자수-2018'!BH78</f>
        <v>0</v>
      </c>
      <c r="AJ78" s="314">
        <f>'고용증대 상시근로자수-2018'!BJ78</f>
        <v>0</v>
      </c>
      <c r="AK78" s="312">
        <f>'고용증대 상시근로자수-2018'!BK78</f>
        <v>0</v>
      </c>
      <c r="AL78" s="313">
        <f>'고용증대 상시근로자수-2018'!BL78</f>
        <v>0</v>
      </c>
      <c r="AM78" s="314">
        <f>'고용증대 상시근로자수-2018'!BN78</f>
        <v>0</v>
      </c>
      <c r="AN78" s="312">
        <f>'고용증대 상시근로자수-2018'!BO78</f>
        <v>0</v>
      </c>
      <c r="AO78" s="313">
        <f>'고용증대 상시근로자수-2018'!BP78</f>
        <v>0</v>
      </c>
      <c r="AP78" s="314">
        <f>'고용증대 상시근로자수-2018'!BR78</f>
        <v>0</v>
      </c>
      <c r="AQ78" s="335">
        <f t="shared" si="5"/>
        <v>0</v>
      </c>
      <c r="AR78" s="336">
        <f t="shared" si="6"/>
        <v>0</v>
      </c>
      <c r="AS78" s="342">
        <f>'고용증대 상시근로자수-2018'!CF78</f>
        <v>0</v>
      </c>
      <c r="AT78" s="343">
        <f>'고용증대 상시근로자수-2018'!CG78</f>
        <v>0</v>
      </c>
      <c r="AU78" s="340">
        <f t="shared" si="7"/>
        <v>0</v>
      </c>
      <c r="AV78" s="308">
        <f t="shared" si="8"/>
        <v>0</v>
      </c>
    </row>
    <row r="79" spans="1:48" hidden="1">
      <c r="A79" s="327">
        <f t="shared" si="9"/>
        <v>75</v>
      </c>
      <c r="B79" s="321">
        <f>'고용증대 상시근로자수-2018'!C79</f>
        <v>0</v>
      </c>
      <c r="C79" s="322" t="str">
        <f>'고용증대 상시근로자수-2018'!E79</f>
        <v/>
      </c>
      <c r="D79" s="333" t="str">
        <f>IF('고용증대 상시근로자수-2018'!I79="","",'고용증대 상시근로자수-2018'!I79)</f>
        <v/>
      </c>
      <c r="E79" s="333" t="str">
        <f>IF('고용증대 상시근로자수-2018'!J79="","",'고용증대 상시근로자수-2018'!J79)</f>
        <v/>
      </c>
      <c r="F79" s="323" t="str">
        <f>'고용증대 상시근로자수-2018'!H79</f>
        <v/>
      </c>
      <c r="G79" s="324">
        <f>'고용증대 상시근로자수-2018'!W79</f>
        <v>0</v>
      </c>
      <c r="H79" s="313">
        <f>'고용증대 상시근로자수-2018'!X79</f>
        <v>0</v>
      </c>
      <c r="I79" s="314">
        <f>'고용증대 상시근로자수-2018'!Z79</f>
        <v>0</v>
      </c>
      <c r="J79" s="312">
        <f>'고용증대 상시근로자수-2018'!AA79</f>
        <v>0</v>
      </c>
      <c r="K79" s="313">
        <f>'고용증대 상시근로자수-2018'!AB79</f>
        <v>0</v>
      </c>
      <c r="L79" s="314">
        <f>'고용증대 상시근로자수-2018'!AD79</f>
        <v>0</v>
      </c>
      <c r="M79" s="312">
        <f>'고용증대 상시근로자수-2018'!AE79</f>
        <v>0</v>
      </c>
      <c r="N79" s="313">
        <f>'고용증대 상시근로자수-2018'!AF79</f>
        <v>0</v>
      </c>
      <c r="O79" s="314">
        <f>'고용증대 상시근로자수-2018'!AH79</f>
        <v>0</v>
      </c>
      <c r="P79" s="312">
        <f>'고용증대 상시근로자수-2018'!AI79</f>
        <v>0</v>
      </c>
      <c r="Q79" s="313">
        <f>'고용증대 상시근로자수-2018'!AJ79</f>
        <v>0</v>
      </c>
      <c r="R79" s="314">
        <f>'고용증대 상시근로자수-2018'!AL79</f>
        <v>0</v>
      </c>
      <c r="S79" s="312">
        <f>'고용증대 상시근로자수-2018'!AM79</f>
        <v>0</v>
      </c>
      <c r="T79" s="313">
        <f>'고용증대 상시근로자수-2018'!AN79</f>
        <v>0</v>
      </c>
      <c r="U79" s="314">
        <f>'고용증대 상시근로자수-2018'!AP79</f>
        <v>0</v>
      </c>
      <c r="V79" s="312">
        <f>'고용증대 상시근로자수-2018'!AQ79</f>
        <v>0</v>
      </c>
      <c r="W79" s="313">
        <f>'고용증대 상시근로자수-2018'!AR79</f>
        <v>0</v>
      </c>
      <c r="X79" s="314">
        <f>'고용증대 상시근로자수-2018'!AT79</f>
        <v>0</v>
      </c>
      <c r="Y79" s="312">
        <f>'고용증대 상시근로자수-2018'!AU79</f>
        <v>0</v>
      </c>
      <c r="Z79" s="313">
        <f>'고용증대 상시근로자수-2018'!AV79</f>
        <v>0</v>
      </c>
      <c r="AA79" s="314">
        <f>'고용증대 상시근로자수-2018'!AX79</f>
        <v>0</v>
      </c>
      <c r="AB79" s="312">
        <f>'고용증대 상시근로자수-2018'!AY79</f>
        <v>0</v>
      </c>
      <c r="AC79" s="313">
        <f>'고용증대 상시근로자수-2018'!AZ79</f>
        <v>0</v>
      </c>
      <c r="AD79" s="314">
        <f>'고용증대 상시근로자수-2018'!BB79</f>
        <v>0</v>
      </c>
      <c r="AE79" s="312">
        <f>'고용증대 상시근로자수-2018'!BC79</f>
        <v>0</v>
      </c>
      <c r="AF79" s="313">
        <f>'고용증대 상시근로자수-2018'!BD79</f>
        <v>0</v>
      </c>
      <c r="AG79" s="314">
        <f>'고용증대 상시근로자수-2018'!BF79</f>
        <v>0</v>
      </c>
      <c r="AH79" s="312">
        <f>'고용증대 상시근로자수-2018'!BG79</f>
        <v>0</v>
      </c>
      <c r="AI79" s="313">
        <f>'고용증대 상시근로자수-2018'!BH79</f>
        <v>0</v>
      </c>
      <c r="AJ79" s="314">
        <f>'고용증대 상시근로자수-2018'!BJ79</f>
        <v>0</v>
      </c>
      <c r="AK79" s="312">
        <f>'고용증대 상시근로자수-2018'!BK79</f>
        <v>0</v>
      </c>
      <c r="AL79" s="313">
        <f>'고용증대 상시근로자수-2018'!BL79</f>
        <v>0</v>
      </c>
      <c r="AM79" s="314">
        <f>'고용증대 상시근로자수-2018'!BN79</f>
        <v>0</v>
      </c>
      <c r="AN79" s="312">
        <f>'고용증대 상시근로자수-2018'!BO79</f>
        <v>0</v>
      </c>
      <c r="AO79" s="313">
        <f>'고용증대 상시근로자수-2018'!BP79</f>
        <v>0</v>
      </c>
      <c r="AP79" s="314">
        <f>'고용증대 상시근로자수-2018'!BR79</f>
        <v>0</v>
      </c>
      <c r="AQ79" s="335">
        <f t="shared" si="5"/>
        <v>0</v>
      </c>
      <c r="AR79" s="336">
        <f t="shared" si="6"/>
        <v>0</v>
      </c>
      <c r="AS79" s="342">
        <f>'고용증대 상시근로자수-2018'!CF79</f>
        <v>0</v>
      </c>
      <c r="AT79" s="343">
        <f>'고용증대 상시근로자수-2018'!CG79</f>
        <v>0</v>
      </c>
      <c r="AU79" s="340">
        <f t="shared" si="7"/>
        <v>0</v>
      </c>
      <c r="AV79" s="308">
        <f t="shared" si="8"/>
        <v>0</v>
      </c>
    </row>
    <row r="80" spans="1:48" hidden="1">
      <c r="A80" s="327">
        <f t="shared" si="9"/>
        <v>76</v>
      </c>
      <c r="B80" s="321">
        <f>'고용증대 상시근로자수-2018'!C80</f>
        <v>0</v>
      </c>
      <c r="C80" s="322" t="str">
        <f>'고용증대 상시근로자수-2018'!E80</f>
        <v/>
      </c>
      <c r="D80" s="333" t="str">
        <f>IF('고용증대 상시근로자수-2018'!I80="","",'고용증대 상시근로자수-2018'!I80)</f>
        <v/>
      </c>
      <c r="E80" s="333" t="str">
        <f>IF('고용증대 상시근로자수-2018'!J80="","",'고용증대 상시근로자수-2018'!J80)</f>
        <v/>
      </c>
      <c r="F80" s="323" t="str">
        <f>'고용증대 상시근로자수-2018'!H80</f>
        <v/>
      </c>
      <c r="G80" s="324">
        <f>'고용증대 상시근로자수-2018'!W80</f>
        <v>0</v>
      </c>
      <c r="H80" s="313">
        <f>'고용증대 상시근로자수-2018'!X80</f>
        <v>0</v>
      </c>
      <c r="I80" s="314">
        <f>'고용증대 상시근로자수-2018'!Z80</f>
        <v>0</v>
      </c>
      <c r="J80" s="312">
        <f>'고용증대 상시근로자수-2018'!AA80</f>
        <v>0</v>
      </c>
      <c r="K80" s="313">
        <f>'고용증대 상시근로자수-2018'!AB80</f>
        <v>0</v>
      </c>
      <c r="L80" s="314">
        <f>'고용증대 상시근로자수-2018'!AD80</f>
        <v>0</v>
      </c>
      <c r="M80" s="312">
        <f>'고용증대 상시근로자수-2018'!AE80</f>
        <v>0</v>
      </c>
      <c r="N80" s="313">
        <f>'고용증대 상시근로자수-2018'!AF80</f>
        <v>0</v>
      </c>
      <c r="O80" s="314">
        <f>'고용증대 상시근로자수-2018'!AH80</f>
        <v>0</v>
      </c>
      <c r="P80" s="312">
        <f>'고용증대 상시근로자수-2018'!AI80</f>
        <v>0</v>
      </c>
      <c r="Q80" s="313">
        <f>'고용증대 상시근로자수-2018'!AJ80</f>
        <v>0</v>
      </c>
      <c r="R80" s="314">
        <f>'고용증대 상시근로자수-2018'!AL80</f>
        <v>0</v>
      </c>
      <c r="S80" s="312">
        <f>'고용증대 상시근로자수-2018'!AM80</f>
        <v>0</v>
      </c>
      <c r="T80" s="313">
        <f>'고용증대 상시근로자수-2018'!AN80</f>
        <v>0</v>
      </c>
      <c r="U80" s="314">
        <f>'고용증대 상시근로자수-2018'!AP80</f>
        <v>0</v>
      </c>
      <c r="V80" s="312">
        <f>'고용증대 상시근로자수-2018'!AQ80</f>
        <v>0</v>
      </c>
      <c r="W80" s="313">
        <f>'고용증대 상시근로자수-2018'!AR80</f>
        <v>0</v>
      </c>
      <c r="X80" s="314">
        <f>'고용증대 상시근로자수-2018'!AT80</f>
        <v>0</v>
      </c>
      <c r="Y80" s="312">
        <f>'고용증대 상시근로자수-2018'!AU80</f>
        <v>0</v>
      </c>
      <c r="Z80" s="313">
        <f>'고용증대 상시근로자수-2018'!AV80</f>
        <v>0</v>
      </c>
      <c r="AA80" s="314">
        <f>'고용증대 상시근로자수-2018'!AX80</f>
        <v>0</v>
      </c>
      <c r="AB80" s="312">
        <f>'고용증대 상시근로자수-2018'!AY80</f>
        <v>0</v>
      </c>
      <c r="AC80" s="313">
        <f>'고용증대 상시근로자수-2018'!AZ80</f>
        <v>0</v>
      </c>
      <c r="AD80" s="314">
        <f>'고용증대 상시근로자수-2018'!BB80</f>
        <v>0</v>
      </c>
      <c r="AE80" s="312">
        <f>'고용증대 상시근로자수-2018'!BC80</f>
        <v>0</v>
      </c>
      <c r="AF80" s="313">
        <f>'고용증대 상시근로자수-2018'!BD80</f>
        <v>0</v>
      </c>
      <c r="AG80" s="314">
        <f>'고용증대 상시근로자수-2018'!BF80</f>
        <v>0</v>
      </c>
      <c r="AH80" s="312">
        <f>'고용증대 상시근로자수-2018'!BG80</f>
        <v>0</v>
      </c>
      <c r="AI80" s="313">
        <f>'고용증대 상시근로자수-2018'!BH80</f>
        <v>0</v>
      </c>
      <c r="AJ80" s="314">
        <f>'고용증대 상시근로자수-2018'!BJ80</f>
        <v>0</v>
      </c>
      <c r="AK80" s="312">
        <f>'고용증대 상시근로자수-2018'!BK80</f>
        <v>0</v>
      </c>
      <c r="AL80" s="313">
        <f>'고용증대 상시근로자수-2018'!BL80</f>
        <v>0</v>
      </c>
      <c r="AM80" s="314">
        <f>'고용증대 상시근로자수-2018'!BN80</f>
        <v>0</v>
      </c>
      <c r="AN80" s="312">
        <f>'고용증대 상시근로자수-2018'!BO80</f>
        <v>0</v>
      </c>
      <c r="AO80" s="313">
        <f>'고용증대 상시근로자수-2018'!BP80</f>
        <v>0</v>
      </c>
      <c r="AP80" s="314">
        <f>'고용증대 상시근로자수-2018'!BR80</f>
        <v>0</v>
      </c>
      <c r="AQ80" s="335">
        <f t="shared" si="5"/>
        <v>0</v>
      </c>
      <c r="AR80" s="336">
        <f t="shared" si="6"/>
        <v>0</v>
      </c>
      <c r="AS80" s="342">
        <f>'고용증대 상시근로자수-2018'!CF80</f>
        <v>0</v>
      </c>
      <c r="AT80" s="343">
        <f>'고용증대 상시근로자수-2018'!CG80</f>
        <v>0</v>
      </c>
      <c r="AU80" s="340">
        <f t="shared" si="7"/>
        <v>0</v>
      </c>
      <c r="AV80" s="308">
        <f t="shared" si="8"/>
        <v>0</v>
      </c>
    </row>
    <row r="81" spans="1:48" hidden="1">
      <c r="A81" s="327">
        <f t="shared" si="9"/>
        <v>77</v>
      </c>
      <c r="B81" s="321">
        <f>'고용증대 상시근로자수-2018'!C81</f>
        <v>0</v>
      </c>
      <c r="C81" s="322" t="str">
        <f>'고용증대 상시근로자수-2018'!E81</f>
        <v/>
      </c>
      <c r="D81" s="333" t="str">
        <f>IF('고용증대 상시근로자수-2018'!I81="","",'고용증대 상시근로자수-2018'!I81)</f>
        <v/>
      </c>
      <c r="E81" s="333" t="str">
        <f>IF('고용증대 상시근로자수-2018'!J81="","",'고용증대 상시근로자수-2018'!J81)</f>
        <v/>
      </c>
      <c r="F81" s="323" t="str">
        <f>'고용증대 상시근로자수-2018'!H81</f>
        <v/>
      </c>
      <c r="G81" s="324">
        <f>'고용증대 상시근로자수-2018'!W81</f>
        <v>0</v>
      </c>
      <c r="H81" s="313">
        <f>'고용증대 상시근로자수-2018'!X81</f>
        <v>0</v>
      </c>
      <c r="I81" s="314">
        <f>'고용증대 상시근로자수-2018'!Z81</f>
        <v>0</v>
      </c>
      <c r="J81" s="312">
        <f>'고용증대 상시근로자수-2018'!AA81</f>
        <v>0</v>
      </c>
      <c r="K81" s="313">
        <f>'고용증대 상시근로자수-2018'!AB81</f>
        <v>0</v>
      </c>
      <c r="L81" s="314">
        <f>'고용증대 상시근로자수-2018'!AD81</f>
        <v>0</v>
      </c>
      <c r="M81" s="312">
        <f>'고용증대 상시근로자수-2018'!AE81</f>
        <v>0</v>
      </c>
      <c r="N81" s="313">
        <f>'고용증대 상시근로자수-2018'!AF81</f>
        <v>0</v>
      </c>
      <c r="O81" s="314">
        <f>'고용증대 상시근로자수-2018'!AH81</f>
        <v>0</v>
      </c>
      <c r="P81" s="312">
        <f>'고용증대 상시근로자수-2018'!AI81</f>
        <v>0</v>
      </c>
      <c r="Q81" s="313">
        <f>'고용증대 상시근로자수-2018'!AJ81</f>
        <v>0</v>
      </c>
      <c r="R81" s="314">
        <f>'고용증대 상시근로자수-2018'!AL81</f>
        <v>0</v>
      </c>
      <c r="S81" s="312">
        <f>'고용증대 상시근로자수-2018'!AM81</f>
        <v>0</v>
      </c>
      <c r="T81" s="313">
        <f>'고용증대 상시근로자수-2018'!AN81</f>
        <v>0</v>
      </c>
      <c r="U81" s="314">
        <f>'고용증대 상시근로자수-2018'!AP81</f>
        <v>0</v>
      </c>
      <c r="V81" s="312">
        <f>'고용증대 상시근로자수-2018'!AQ81</f>
        <v>0</v>
      </c>
      <c r="W81" s="313">
        <f>'고용증대 상시근로자수-2018'!AR81</f>
        <v>0</v>
      </c>
      <c r="X81" s="314">
        <f>'고용증대 상시근로자수-2018'!AT81</f>
        <v>0</v>
      </c>
      <c r="Y81" s="312">
        <f>'고용증대 상시근로자수-2018'!AU81</f>
        <v>0</v>
      </c>
      <c r="Z81" s="313">
        <f>'고용증대 상시근로자수-2018'!AV81</f>
        <v>0</v>
      </c>
      <c r="AA81" s="314">
        <f>'고용증대 상시근로자수-2018'!AX81</f>
        <v>0</v>
      </c>
      <c r="AB81" s="312">
        <f>'고용증대 상시근로자수-2018'!AY81</f>
        <v>0</v>
      </c>
      <c r="AC81" s="313">
        <f>'고용증대 상시근로자수-2018'!AZ81</f>
        <v>0</v>
      </c>
      <c r="AD81" s="314">
        <f>'고용증대 상시근로자수-2018'!BB81</f>
        <v>0</v>
      </c>
      <c r="AE81" s="312">
        <f>'고용증대 상시근로자수-2018'!BC81</f>
        <v>0</v>
      </c>
      <c r="AF81" s="313">
        <f>'고용증대 상시근로자수-2018'!BD81</f>
        <v>0</v>
      </c>
      <c r="AG81" s="314">
        <f>'고용증대 상시근로자수-2018'!BF81</f>
        <v>0</v>
      </c>
      <c r="AH81" s="312">
        <f>'고용증대 상시근로자수-2018'!BG81</f>
        <v>0</v>
      </c>
      <c r="AI81" s="313">
        <f>'고용증대 상시근로자수-2018'!BH81</f>
        <v>0</v>
      </c>
      <c r="AJ81" s="314">
        <f>'고용증대 상시근로자수-2018'!BJ81</f>
        <v>0</v>
      </c>
      <c r="AK81" s="312">
        <f>'고용증대 상시근로자수-2018'!BK81</f>
        <v>0</v>
      </c>
      <c r="AL81" s="313">
        <f>'고용증대 상시근로자수-2018'!BL81</f>
        <v>0</v>
      </c>
      <c r="AM81" s="314">
        <f>'고용증대 상시근로자수-2018'!BN81</f>
        <v>0</v>
      </c>
      <c r="AN81" s="312">
        <f>'고용증대 상시근로자수-2018'!BO81</f>
        <v>0</v>
      </c>
      <c r="AO81" s="313">
        <f>'고용증대 상시근로자수-2018'!BP81</f>
        <v>0</v>
      </c>
      <c r="AP81" s="314">
        <f>'고용증대 상시근로자수-2018'!BR81</f>
        <v>0</v>
      </c>
      <c r="AQ81" s="335">
        <f t="shared" si="5"/>
        <v>0</v>
      </c>
      <c r="AR81" s="336">
        <f t="shared" si="6"/>
        <v>0</v>
      </c>
      <c r="AS81" s="342">
        <f>'고용증대 상시근로자수-2018'!CF81</f>
        <v>0</v>
      </c>
      <c r="AT81" s="343">
        <f>'고용증대 상시근로자수-2018'!CG81</f>
        <v>0</v>
      </c>
      <c r="AU81" s="340">
        <f t="shared" si="7"/>
        <v>0</v>
      </c>
      <c r="AV81" s="308">
        <f t="shared" si="8"/>
        <v>0</v>
      </c>
    </row>
    <row r="82" spans="1:48" hidden="1">
      <c r="A82" s="327">
        <f t="shared" si="9"/>
        <v>78</v>
      </c>
      <c r="B82" s="321">
        <f>'고용증대 상시근로자수-2018'!C82</f>
        <v>0</v>
      </c>
      <c r="C82" s="322" t="str">
        <f>'고용증대 상시근로자수-2018'!E82</f>
        <v/>
      </c>
      <c r="D82" s="333" t="str">
        <f>IF('고용증대 상시근로자수-2018'!I82="","",'고용증대 상시근로자수-2018'!I82)</f>
        <v/>
      </c>
      <c r="E82" s="333" t="str">
        <f>IF('고용증대 상시근로자수-2018'!J82="","",'고용증대 상시근로자수-2018'!J82)</f>
        <v/>
      </c>
      <c r="F82" s="323" t="str">
        <f>'고용증대 상시근로자수-2018'!H82</f>
        <v/>
      </c>
      <c r="G82" s="324">
        <f>'고용증대 상시근로자수-2018'!W82</f>
        <v>0</v>
      </c>
      <c r="H82" s="313">
        <f>'고용증대 상시근로자수-2018'!X82</f>
        <v>0</v>
      </c>
      <c r="I82" s="314">
        <f>'고용증대 상시근로자수-2018'!Z82</f>
        <v>0</v>
      </c>
      <c r="J82" s="312">
        <f>'고용증대 상시근로자수-2018'!AA82</f>
        <v>0</v>
      </c>
      <c r="K82" s="313">
        <f>'고용증대 상시근로자수-2018'!AB82</f>
        <v>0</v>
      </c>
      <c r="L82" s="314">
        <f>'고용증대 상시근로자수-2018'!AD82</f>
        <v>0</v>
      </c>
      <c r="M82" s="312">
        <f>'고용증대 상시근로자수-2018'!AE82</f>
        <v>0</v>
      </c>
      <c r="N82" s="313">
        <f>'고용증대 상시근로자수-2018'!AF82</f>
        <v>0</v>
      </c>
      <c r="O82" s="314">
        <f>'고용증대 상시근로자수-2018'!AH82</f>
        <v>0</v>
      </c>
      <c r="P82" s="312">
        <f>'고용증대 상시근로자수-2018'!AI82</f>
        <v>0</v>
      </c>
      <c r="Q82" s="313">
        <f>'고용증대 상시근로자수-2018'!AJ82</f>
        <v>0</v>
      </c>
      <c r="R82" s="314">
        <f>'고용증대 상시근로자수-2018'!AL82</f>
        <v>0</v>
      </c>
      <c r="S82" s="312">
        <f>'고용증대 상시근로자수-2018'!AM82</f>
        <v>0</v>
      </c>
      <c r="T82" s="313">
        <f>'고용증대 상시근로자수-2018'!AN82</f>
        <v>0</v>
      </c>
      <c r="U82" s="314">
        <f>'고용증대 상시근로자수-2018'!AP82</f>
        <v>0</v>
      </c>
      <c r="V82" s="312">
        <f>'고용증대 상시근로자수-2018'!AQ82</f>
        <v>0</v>
      </c>
      <c r="W82" s="313">
        <f>'고용증대 상시근로자수-2018'!AR82</f>
        <v>0</v>
      </c>
      <c r="X82" s="314">
        <f>'고용증대 상시근로자수-2018'!AT82</f>
        <v>0</v>
      </c>
      <c r="Y82" s="312">
        <f>'고용증대 상시근로자수-2018'!AU82</f>
        <v>0</v>
      </c>
      <c r="Z82" s="313">
        <f>'고용증대 상시근로자수-2018'!AV82</f>
        <v>0</v>
      </c>
      <c r="AA82" s="314">
        <f>'고용증대 상시근로자수-2018'!AX82</f>
        <v>0</v>
      </c>
      <c r="AB82" s="312">
        <f>'고용증대 상시근로자수-2018'!AY82</f>
        <v>0</v>
      </c>
      <c r="AC82" s="313">
        <f>'고용증대 상시근로자수-2018'!AZ82</f>
        <v>0</v>
      </c>
      <c r="AD82" s="314">
        <f>'고용증대 상시근로자수-2018'!BB82</f>
        <v>0</v>
      </c>
      <c r="AE82" s="312">
        <f>'고용증대 상시근로자수-2018'!BC82</f>
        <v>0</v>
      </c>
      <c r="AF82" s="313">
        <f>'고용증대 상시근로자수-2018'!BD82</f>
        <v>0</v>
      </c>
      <c r="AG82" s="314">
        <f>'고용증대 상시근로자수-2018'!BF82</f>
        <v>0</v>
      </c>
      <c r="AH82" s="312">
        <f>'고용증대 상시근로자수-2018'!BG82</f>
        <v>0</v>
      </c>
      <c r="AI82" s="313">
        <f>'고용증대 상시근로자수-2018'!BH82</f>
        <v>0</v>
      </c>
      <c r="AJ82" s="314">
        <f>'고용증대 상시근로자수-2018'!BJ82</f>
        <v>0</v>
      </c>
      <c r="AK82" s="312">
        <f>'고용증대 상시근로자수-2018'!BK82</f>
        <v>0</v>
      </c>
      <c r="AL82" s="313">
        <f>'고용증대 상시근로자수-2018'!BL82</f>
        <v>0</v>
      </c>
      <c r="AM82" s="314">
        <f>'고용증대 상시근로자수-2018'!BN82</f>
        <v>0</v>
      </c>
      <c r="AN82" s="312">
        <f>'고용증대 상시근로자수-2018'!BO82</f>
        <v>0</v>
      </c>
      <c r="AO82" s="313">
        <f>'고용증대 상시근로자수-2018'!BP82</f>
        <v>0</v>
      </c>
      <c r="AP82" s="314">
        <f>'고용증대 상시근로자수-2018'!BR82</f>
        <v>0</v>
      </c>
      <c r="AQ82" s="335">
        <f t="shared" si="5"/>
        <v>0</v>
      </c>
      <c r="AR82" s="336">
        <f t="shared" si="6"/>
        <v>0</v>
      </c>
      <c r="AS82" s="342">
        <f>'고용증대 상시근로자수-2018'!CF82</f>
        <v>0</v>
      </c>
      <c r="AT82" s="343">
        <f>'고용증대 상시근로자수-2018'!CG82</f>
        <v>0</v>
      </c>
      <c r="AU82" s="340">
        <f t="shared" si="7"/>
        <v>0</v>
      </c>
      <c r="AV82" s="308">
        <f t="shared" si="8"/>
        <v>0</v>
      </c>
    </row>
    <row r="83" spans="1:48" hidden="1">
      <c r="A83" s="327">
        <f t="shared" si="9"/>
        <v>79</v>
      </c>
      <c r="B83" s="321">
        <f>'고용증대 상시근로자수-2018'!C83</f>
        <v>0</v>
      </c>
      <c r="C83" s="322" t="str">
        <f>'고용증대 상시근로자수-2018'!E83</f>
        <v/>
      </c>
      <c r="D83" s="333" t="str">
        <f>IF('고용증대 상시근로자수-2018'!I83="","",'고용증대 상시근로자수-2018'!I83)</f>
        <v/>
      </c>
      <c r="E83" s="333" t="str">
        <f>IF('고용증대 상시근로자수-2018'!J83="","",'고용증대 상시근로자수-2018'!J83)</f>
        <v/>
      </c>
      <c r="F83" s="323" t="str">
        <f>'고용증대 상시근로자수-2018'!H83</f>
        <v/>
      </c>
      <c r="G83" s="324">
        <f>'고용증대 상시근로자수-2018'!W83</f>
        <v>0</v>
      </c>
      <c r="H83" s="313">
        <f>'고용증대 상시근로자수-2018'!X83</f>
        <v>0</v>
      </c>
      <c r="I83" s="314">
        <f>'고용증대 상시근로자수-2018'!Z83</f>
        <v>0</v>
      </c>
      <c r="J83" s="312">
        <f>'고용증대 상시근로자수-2018'!AA83</f>
        <v>0</v>
      </c>
      <c r="K83" s="313">
        <f>'고용증대 상시근로자수-2018'!AB83</f>
        <v>0</v>
      </c>
      <c r="L83" s="314">
        <f>'고용증대 상시근로자수-2018'!AD83</f>
        <v>0</v>
      </c>
      <c r="M83" s="312">
        <f>'고용증대 상시근로자수-2018'!AE83</f>
        <v>0</v>
      </c>
      <c r="N83" s="313">
        <f>'고용증대 상시근로자수-2018'!AF83</f>
        <v>0</v>
      </c>
      <c r="O83" s="314">
        <f>'고용증대 상시근로자수-2018'!AH83</f>
        <v>0</v>
      </c>
      <c r="P83" s="312">
        <f>'고용증대 상시근로자수-2018'!AI83</f>
        <v>0</v>
      </c>
      <c r="Q83" s="313">
        <f>'고용증대 상시근로자수-2018'!AJ83</f>
        <v>0</v>
      </c>
      <c r="R83" s="314">
        <f>'고용증대 상시근로자수-2018'!AL83</f>
        <v>0</v>
      </c>
      <c r="S83" s="312">
        <f>'고용증대 상시근로자수-2018'!AM83</f>
        <v>0</v>
      </c>
      <c r="T83" s="313">
        <f>'고용증대 상시근로자수-2018'!AN83</f>
        <v>0</v>
      </c>
      <c r="U83" s="314">
        <f>'고용증대 상시근로자수-2018'!AP83</f>
        <v>0</v>
      </c>
      <c r="V83" s="312">
        <f>'고용증대 상시근로자수-2018'!AQ83</f>
        <v>0</v>
      </c>
      <c r="W83" s="313">
        <f>'고용증대 상시근로자수-2018'!AR83</f>
        <v>0</v>
      </c>
      <c r="X83" s="314">
        <f>'고용증대 상시근로자수-2018'!AT83</f>
        <v>0</v>
      </c>
      <c r="Y83" s="312">
        <f>'고용증대 상시근로자수-2018'!AU83</f>
        <v>0</v>
      </c>
      <c r="Z83" s="313">
        <f>'고용증대 상시근로자수-2018'!AV83</f>
        <v>0</v>
      </c>
      <c r="AA83" s="314">
        <f>'고용증대 상시근로자수-2018'!AX83</f>
        <v>0</v>
      </c>
      <c r="AB83" s="312">
        <f>'고용증대 상시근로자수-2018'!AY83</f>
        <v>0</v>
      </c>
      <c r="AC83" s="313">
        <f>'고용증대 상시근로자수-2018'!AZ83</f>
        <v>0</v>
      </c>
      <c r="AD83" s="314">
        <f>'고용증대 상시근로자수-2018'!BB83</f>
        <v>0</v>
      </c>
      <c r="AE83" s="312">
        <f>'고용증대 상시근로자수-2018'!BC83</f>
        <v>0</v>
      </c>
      <c r="AF83" s="313">
        <f>'고용증대 상시근로자수-2018'!BD83</f>
        <v>0</v>
      </c>
      <c r="AG83" s="314">
        <f>'고용증대 상시근로자수-2018'!BF83</f>
        <v>0</v>
      </c>
      <c r="AH83" s="312">
        <f>'고용증대 상시근로자수-2018'!BG83</f>
        <v>0</v>
      </c>
      <c r="AI83" s="313">
        <f>'고용증대 상시근로자수-2018'!BH83</f>
        <v>0</v>
      </c>
      <c r="AJ83" s="314">
        <f>'고용증대 상시근로자수-2018'!BJ83</f>
        <v>0</v>
      </c>
      <c r="AK83" s="312">
        <f>'고용증대 상시근로자수-2018'!BK83</f>
        <v>0</v>
      </c>
      <c r="AL83" s="313">
        <f>'고용증대 상시근로자수-2018'!BL83</f>
        <v>0</v>
      </c>
      <c r="AM83" s="314">
        <f>'고용증대 상시근로자수-2018'!BN83</f>
        <v>0</v>
      </c>
      <c r="AN83" s="312">
        <f>'고용증대 상시근로자수-2018'!BO83</f>
        <v>0</v>
      </c>
      <c r="AO83" s="313">
        <f>'고용증대 상시근로자수-2018'!BP83</f>
        <v>0</v>
      </c>
      <c r="AP83" s="314">
        <f>'고용증대 상시근로자수-2018'!BR83</f>
        <v>0</v>
      </c>
      <c r="AQ83" s="335">
        <f t="shared" si="5"/>
        <v>0</v>
      </c>
      <c r="AR83" s="336">
        <f t="shared" si="6"/>
        <v>0</v>
      </c>
      <c r="AS83" s="342">
        <f>'고용증대 상시근로자수-2018'!CF83</f>
        <v>0</v>
      </c>
      <c r="AT83" s="343">
        <f>'고용증대 상시근로자수-2018'!CG83</f>
        <v>0</v>
      </c>
      <c r="AU83" s="340">
        <f t="shared" si="7"/>
        <v>0</v>
      </c>
      <c r="AV83" s="308">
        <f t="shared" si="8"/>
        <v>0</v>
      </c>
    </row>
    <row r="84" spans="1:48" hidden="1">
      <c r="A84" s="327">
        <f t="shared" si="9"/>
        <v>80</v>
      </c>
      <c r="B84" s="321">
        <f>'고용증대 상시근로자수-2018'!C84</f>
        <v>0</v>
      </c>
      <c r="C84" s="322" t="str">
        <f>'고용증대 상시근로자수-2018'!E84</f>
        <v/>
      </c>
      <c r="D84" s="333" t="str">
        <f>IF('고용증대 상시근로자수-2018'!I84="","",'고용증대 상시근로자수-2018'!I84)</f>
        <v/>
      </c>
      <c r="E84" s="333" t="str">
        <f>IF('고용증대 상시근로자수-2018'!J84="","",'고용증대 상시근로자수-2018'!J84)</f>
        <v/>
      </c>
      <c r="F84" s="323" t="str">
        <f>'고용증대 상시근로자수-2018'!H84</f>
        <v/>
      </c>
      <c r="G84" s="324">
        <f>'고용증대 상시근로자수-2018'!W84</f>
        <v>0</v>
      </c>
      <c r="H84" s="313">
        <f>'고용증대 상시근로자수-2018'!X84</f>
        <v>0</v>
      </c>
      <c r="I84" s="314">
        <f>'고용증대 상시근로자수-2018'!Z84</f>
        <v>0</v>
      </c>
      <c r="J84" s="312">
        <f>'고용증대 상시근로자수-2018'!AA84</f>
        <v>0</v>
      </c>
      <c r="K84" s="313">
        <f>'고용증대 상시근로자수-2018'!AB84</f>
        <v>0</v>
      </c>
      <c r="L84" s="314">
        <f>'고용증대 상시근로자수-2018'!AD84</f>
        <v>0</v>
      </c>
      <c r="M84" s="312">
        <f>'고용증대 상시근로자수-2018'!AE84</f>
        <v>0</v>
      </c>
      <c r="N84" s="313">
        <f>'고용증대 상시근로자수-2018'!AF84</f>
        <v>0</v>
      </c>
      <c r="O84" s="314">
        <f>'고용증대 상시근로자수-2018'!AH84</f>
        <v>0</v>
      </c>
      <c r="P84" s="312">
        <f>'고용증대 상시근로자수-2018'!AI84</f>
        <v>0</v>
      </c>
      <c r="Q84" s="313">
        <f>'고용증대 상시근로자수-2018'!AJ84</f>
        <v>0</v>
      </c>
      <c r="R84" s="314">
        <f>'고용증대 상시근로자수-2018'!AL84</f>
        <v>0</v>
      </c>
      <c r="S84" s="312">
        <f>'고용증대 상시근로자수-2018'!AM84</f>
        <v>0</v>
      </c>
      <c r="T84" s="313">
        <f>'고용증대 상시근로자수-2018'!AN84</f>
        <v>0</v>
      </c>
      <c r="U84" s="314">
        <f>'고용증대 상시근로자수-2018'!AP84</f>
        <v>0</v>
      </c>
      <c r="V84" s="312">
        <f>'고용증대 상시근로자수-2018'!AQ84</f>
        <v>0</v>
      </c>
      <c r="W84" s="313">
        <f>'고용증대 상시근로자수-2018'!AR84</f>
        <v>0</v>
      </c>
      <c r="X84" s="314">
        <f>'고용증대 상시근로자수-2018'!AT84</f>
        <v>0</v>
      </c>
      <c r="Y84" s="312">
        <f>'고용증대 상시근로자수-2018'!AU84</f>
        <v>0</v>
      </c>
      <c r="Z84" s="313">
        <f>'고용증대 상시근로자수-2018'!AV84</f>
        <v>0</v>
      </c>
      <c r="AA84" s="314">
        <f>'고용증대 상시근로자수-2018'!AX84</f>
        <v>0</v>
      </c>
      <c r="AB84" s="312">
        <f>'고용증대 상시근로자수-2018'!AY84</f>
        <v>0</v>
      </c>
      <c r="AC84" s="313">
        <f>'고용증대 상시근로자수-2018'!AZ84</f>
        <v>0</v>
      </c>
      <c r="AD84" s="314">
        <f>'고용증대 상시근로자수-2018'!BB84</f>
        <v>0</v>
      </c>
      <c r="AE84" s="312">
        <f>'고용증대 상시근로자수-2018'!BC84</f>
        <v>0</v>
      </c>
      <c r="AF84" s="313">
        <f>'고용증대 상시근로자수-2018'!BD84</f>
        <v>0</v>
      </c>
      <c r="AG84" s="314">
        <f>'고용증대 상시근로자수-2018'!BF84</f>
        <v>0</v>
      </c>
      <c r="AH84" s="312">
        <f>'고용증대 상시근로자수-2018'!BG84</f>
        <v>0</v>
      </c>
      <c r="AI84" s="313">
        <f>'고용증대 상시근로자수-2018'!BH84</f>
        <v>0</v>
      </c>
      <c r="AJ84" s="314">
        <f>'고용증대 상시근로자수-2018'!BJ84</f>
        <v>0</v>
      </c>
      <c r="AK84" s="312">
        <f>'고용증대 상시근로자수-2018'!BK84</f>
        <v>0</v>
      </c>
      <c r="AL84" s="313">
        <f>'고용증대 상시근로자수-2018'!BL84</f>
        <v>0</v>
      </c>
      <c r="AM84" s="314">
        <f>'고용증대 상시근로자수-2018'!BN84</f>
        <v>0</v>
      </c>
      <c r="AN84" s="312">
        <f>'고용증대 상시근로자수-2018'!BO84</f>
        <v>0</v>
      </c>
      <c r="AO84" s="313">
        <f>'고용증대 상시근로자수-2018'!BP84</f>
        <v>0</v>
      </c>
      <c r="AP84" s="314">
        <f>'고용증대 상시근로자수-2018'!BR84</f>
        <v>0</v>
      </c>
      <c r="AQ84" s="335">
        <f t="shared" si="5"/>
        <v>0</v>
      </c>
      <c r="AR84" s="336">
        <f t="shared" si="6"/>
        <v>0</v>
      </c>
      <c r="AS84" s="342">
        <f>'고용증대 상시근로자수-2018'!CF84</f>
        <v>0</v>
      </c>
      <c r="AT84" s="343">
        <f>'고용증대 상시근로자수-2018'!CG84</f>
        <v>0</v>
      </c>
      <c r="AU84" s="340">
        <f t="shared" si="7"/>
        <v>0</v>
      </c>
      <c r="AV84" s="308">
        <f t="shared" si="8"/>
        <v>0</v>
      </c>
    </row>
    <row r="85" spans="1:48" hidden="1">
      <c r="A85" s="327">
        <f t="shared" si="9"/>
        <v>81</v>
      </c>
      <c r="B85" s="321">
        <f>'고용증대 상시근로자수-2018'!C85</f>
        <v>0</v>
      </c>
      <c r="C85" s="322" t="str">
        <f>'고용증대 상시근로자수-2018'!E85</f>
        <v/>
      </c>
      <c r="D85" s="333" t="str">
        <f>IF('고용증대 상시근로자수-2018'!I85="","",'고용증대 상시근로자수-2018'!I85)</f>
        <v/>
      </c>
      <c r="E85" s="333" t="str">
        <f>IF('고용증대 상시근로자수-2018'!J85="","",'고용증대 상시근로자수-2018'!J85)</f>
        <v/>
      </c>
      <c r="F85" s="323" t="str">
        <f>'고용증대 상시근로자수-2018'!H85</f>
        <v/>
      </c>
      <c r="G85" s="324">
        <f>'고용증대 상시근로자수-2018'!W85</f>
        <v>0</v>
      </c>
      <c r="H85" s="313">
        <f>'고용증대 상시근로자수-2018'!X85</f>
        <v>0</v>
      </c>
      <c r="I85" s="314">
        <f>'고용증대 상시근로자수-2018'!Z85</f>
        <v>0</v>
      </c>
      <c r="J85" s="312">
        <f>'고용증대 상시근로자수-2018'!AA85</f>
        <v>0</v>
      </c>
      <c r="K85" s="313">
        <f>'고용증대 상시근로자수-2018'!AB85</f>
        <v>0</v>
      </c>
      <c r="L85" s="314">
        <f>'고용증대 상시근로자수-2018'!AD85</f>
        <v>0</v>
      </c>
      <c r="M85" s="312">
        <f>'고용증대 상시근로자수-2018'!AE85</f>
        <v>0</v>
      </c>
      <c r="N85" s="313">
        <f>'고용증대 상시근로자수-2018'!AF85</f>
        <v>0</v>
      </c>
      <c r="O85" s="314">
        <f>'고용증대 상시근로자수-2018'!AH85</f>
        <v>0</v>
      </c>
      <c r="P85" s="312">
        <f>'고용증대 상시근로자수-2018'!AI85</f>
        <v>0</v>
      </c>
      <c r="Q85" s="313">
        <f>'고용증대 상시근로자수-2018'!AJ85</f>
        <v>0</v>
      </c>
      <c r="R85" s="314">
        <f>'고용증대 상시근로자수-2018'!AL85</f>
        <v>0</v>
      </c>
      <c r="S85" s="312">
        <f>'고용증대 상시근로자수-2018'!AM85</f>
        <v>0</v>
      </c>
      <c r="T85" s="313">
        <f>'고용증대 상시근로자수-2018'!AN85</f>
        <v>0</v>
      </c>
      <c r="U85" s="314">
        <f>'고용증대 상시근로자수-2018'!AP85</f>
        <v>0</v>
      </c>
      <c r="V85" s="312">
        <f>'고용증대 상시근로자수-2018'!AQ85</f>
        <v>0</v>
      </c>
      <c r="W85" s="313">
        <f>'고용증대 상시근로자수-2018'!AR85</f>
        <v>0</v>
      </c>
      <c r="X85" s="314">
        <f>'고용증대 상시근로자수-2018'!AT85</f>
        <v>0</v>
      </c>
      <c r="Y85" s="312">
        <f>'고용증대 상시근로자수-2018'!AU85</f>
        <v>0</v>
      </c>
      <c r="Z85" s="313">
        <f>'고용증대 상시근로자수-2018'!AV85</f>
        <v>0</v>
      </c>
      <c r="AA85" s="314">
        <f>'고용증대 상시근로자수-2018'!AX85</f>
        <v>0</v>
      </c>
      <c r="AB85" s="312">
        <f>'고용증대 상시근로자수-2018'!AY85</f>
        <v>0</v>
      </c>
      <c r="AC85" s="313">
        <f>'고용증대 상시근로자수-2018'!AZ85</f>
        <v>0</v>
      </c>
      <c r="AD85" s="314">
        <f>'고용증대 상시근로자수-2018'!BB85</f>
        <v>0</v>
      </c>
      <c r="AE85" s="312">
        <f>'고용증대 상시근로자수-2018'!BC85</f>
        <v>0</v>
      </c>
      <c r="AF85" s="313">
        <f>'고용증대 상시근로자수-2018'!BD85</f>
        <v>0</v>
      </c>
      <c r="AG85" s="314">
        <f>'고용증대 상시근로자수-2018'!BF85</f>
        <v>0</v>
      </c>
      <c r="AH85" s="312">
        <f>'고용증대 상시근로자수-2018'!BG85</f>
        <v>0</v>
      </c>
      <c r="AI85" s="313">
        <f>'고용증대 상시근로자수-2018'!BH85</f>
        <v>0</v>
      </c>
      <c r="AJ85" s="314">
        <f>'고용증대 상시근로자수-2018'!BJ85</f>
        <v>0</v>
      </c>
      <c r="AK85" s="312">
        <f>'고용증대 상시근로자수-2018'!BK85</f>
        <v>0</v>
      </c>
      <c r="AL85" s="313">
        <f>'고용증대 상시근로자수-2018'!BL85</f>
        <v>0</v>
      </c>
      <c r="AM85" s="314">
        <f>'고용증대 상시근로자수-2018'!BN85</f>
        <v>0</v>
      </c>
      <c r="AN85" s="312">
        <f>'고용증대 상시근로자수-2018'!BO85</f>
        <v>0</v>
      </c>
      <c r="AO85" s="313">
        <f>'고용증대 상시근로자수-2018'!BP85</f>
        <v>0</v>
      </c>
      <c r="AP85" s="314">
        <f>'고용증대 상시근로자수-2018'!BR85</f>
        <v>0</v>
      </c>
      <c r="AQ85" s="335">
        <f t="shared" si="5"/>
        <v>0</v>
      </c>
      <c r="AR85" s="336">
        <f t="shared" si="6"/>
        <v>0</v>
      </c>
      <c r="AS85" s="342">
        <f>'고용증대 상시근로자수-2018'!CF85</f>
        <v>0</v>
      </c>
      <c r="AT85" s="343">
        <f>'고용증대 상시근로자수-2018'!CG85</f>
        <v>0</v>
      </c>
      <c r="AU85" s="340">
        <f t="shared" si="7"/>
        <v>0</v>
      </c>
      <c r="AV85" s="308">
        <f t="shared" si="8"/>
        <v>0</v>
      </c>
    </row>
    <row r="86" spans="1:48" hidden="1">
      <c r="A86" s="327">
        <f t="shared" si="9"/>
        <v>82</v>
      </c>
      <c r="B86" s="321">
        <f>'고용증대 상시근로자수-2018'!C86</f>
        <v>0</v>
      </c>
      <c r="C86" s="322" t="str">
        <f>'고용증대 상시근로자수-2018'!E86</f>
        <v/>
      </c>
      <c r="D86" s="333" t="str">
        <f>IF('고용증대 상시근로자수-2018'!I86="","",'고용증대 상시근로자수-2018'!I86)</f>
        <v/>
      </c>
      <c r="E86" s="333" t="str">
        <f>IF('고용증대 상시근로자수-2018'!J86="","",'고용증대 상시근로자수-2018'!J86)</f>
        <v/>
      </c>
      <c r="F86" s="323" t="str">
        <f>'고용증대 상시근로자수-2018'!H86</f>
        <v/>
      </c>
      <c r="G86" s="324">
        <f>'고용증대 상시근로자수-2018'!W86</f>
        <v>0</v>
      </c>
      <c r="H86" s="313">
        <f>'고용증대 상시근로자수-2018'!X86</f>
        <v>0</v>
      </c>
      <c r="I86" s="314">
        <f>'고용증대 상시근로자수-2018'!Z86</f>
        <v>0</v>
      </c>
      <c r="J86" s="312">
        <f>'고용증대 상시근로자수-2018'!AA86</f>
        <v>0</v>
      </c>
      <c r="K86" s="313">
        <f>'고용증대 상시근로자수-2018'!AB86</f>
        <v>0</v>
      </c>
      <c r="L86" s="314">
        <f>'고용증대 상시근로자수-2018'!AD86</f>
        <v>0</v>
      </c>
      <c r="M86" s="312">
        <f>'고용증대 상시근로자수-2018'!AE86</f>
        <v>0</v>
      </c>
      <c r="N86" s="313">
        <f>'고용증대 상시근로자수-2018'!AF86</f>
        <v>0</v>
      </c>
      <c r="O86" s="314">
        <f>'고용증대 상시근로자수-2018'!AH86</f>
        <v>0</v>
      </c>
      <c r="P86" s="312">
        <f>'고용증대 상시근로자수-2018'!AI86</f>
        <v>0</v>
      </c>
      <c r="Q86" s="313">
        <f>'고용증대 상시근로자수-2018'!AJ86</f>
        <v>0</v>
      </c>
      <c r="R86" s="314">
        <f>'고용증대 상시근로자수-2018'!AL86</f>
        <v>0</v>
      </c>
      <c r="S86" s="312">
        <f>'고용증대 상시근로자수-2018'!AM86</f>
        <v>0</v>
      </c>
      <c r="T86" s="313">
        <f>'고용증대 상시근로자수-2018'!AN86</f>
        <v>0</v>
      </c>
      <c r="U86" s="314">
        <f>'고용증대 상시근로자수-2018'!AP86</f>
        <v>0</v>
      </c>
      <c r="V86" s="312">
        <f>'고용증대 상시근로자수-2018'!AQ86</f>
        <v>0</v>
      </c>
      <c r="W86" s="313">
        <f>'고용증대 상시근로자수-2018'!AR86</f>
        <v>0</v>
      </c>
      <c r="X86" s="314">
        <f>'고용증대 상시근로자수-2018'!AT86</f>
        <v>0</v>
      </c>
      <c r="Y86" s="312">
        <f>'고용증대 상시근로자수-2018'!AU86</f>
        <v>0</v>
      </c>
      <c r="Z86" s="313">
        <f>'고용증대 상시근로자수-2018'!AV86</f>
        <v>0</v>
      </c>
      <c r="AA86" s="314">
        <f>'고용증대 상시근로자수-2018'!AX86</f>
        <v>0</v>
      </c>
      <c r="AB86" s="312">
        <f>'고용증대 상시근로자수-2018'!AY86</f>
        <v>0</v>
      </c>
      <c r="AC86" s="313">
        <f>'고용증대 상시근로자수-2018'!AZ86</f>
        <v>0</v>
      </c>
      <c r="AD86" s="314">
        <f>'고용증대 상시근로자수-2018'!BB86</f>
        <v>0</v>
      </c>
      <c r="AE86" s="312">
        <f>'고용증대 상시근로자수-2018'!BC86</f>
        <v>0</v>
      </c>
      <c r="AF86" s="313">
        <f>'고용증대 상시근로자수-2018'!BD86</f>
        <v>0</v>
      </c>
      <c r="AG86" s="314">
        <f>'고용증대 상시근로자수-2018'!BF86</f>
        <v>0</v>
      </c>
      <c r="AH86" s="312">
        <f>'고용증대 상시근로자수-2018'!BG86</f>
        <v>0</v>
      </c>
      <c r="AI86" s="313">
        <f>'고용증대 상시근로자수-2018'!BH86</f>
        <v>0</v>
      </c>
      <c r="AJ86" s="314">
        <f>'고용증대 상시근로자수-2018'!BJ86</f>
        <v>0</v>
      </c>
      <c r="AK86" s="312">
        <f>'고용증대 상시근로자수-2018'!BK86</f>
        <v>0</v>
      </c>
      <c r="AL86" s="313">
        <f>'고용증대 상시근로자수-2018'!BL86</f>
        <v>0</v>
      </c>
      <c r="AM86" s="314">
        <f>'고용증대 상시근로자수-2018'!BN86</f>
        <v>0</v>
      </c>
      <c r="AN86" s="312">
        <f>'고용증대 상시근로자수-2018'!BO86</f>
        <v>0</v>
      </c>
      <c r="AO86" s="313">
        <f>'고용증대 상시근로자수-2018'!BP86</f>
        <v>0</v>
      </c>
      <c r="AP86" s="314">
        <f>'고용증대 상시근로자수-2018'!BR86</f>
        <v>0</v>
      </c>
      <c r="AQ86" s="335">
        <f t="shared" si="5"/>
        <v>0</v>
      </c>
      <c r="AR86" s="336">
        <f t="shared" si="6"/>
        <v>0</v>
      </c>
      <c r="AS86" s="342">
        <f>'고용증대 상시근로자수-2018'!CF86</f>
        <v>0</v>
      </c>
      <c r="AT86" s="343">
        <f>'고용증대 상시근로자수-2018'!CG86</f>
        <v>0</v>
      </c>
      <c r="AU86" s="340">
        <f t="shared" si="7"/>
        <v>0</v>
      </c>
      <c r="AV86" s="308">
        <f t="shared" si="8"/>
        <v>0</v>
      </c>
    </row>
    <row r="87" spans="1:48" hidden="1">
      <c r="A87" s="327">
        <f t="shared" si="9"/>
        <v>83</v>
      </c>
      <c r="B87" s="321">
        <f>'고용증대 상시근로자수-2018'!C87</f>
        <v>0</v>
      </c>
      <c r="C87" s="322" t="str">
        <f>'고용증대 상시근로자수-2018'!E87</f>
        <v/>
      </c>
      <c r="D87" s="333" t="str">
        <f>IF('고용증대 상시근로자수-2018'!I87="","",'고용증대 상시근로자수-2018'!I87)</f>
        <v/>
      </c>
      <c r="E87" s="333" t="str">
        <f>IF('고용증대 상시근로자수-2018'!J87="","",'고용증대 상시근로자수-2018'!J87)</f>
        <v/>
      </c>
      <c r="F87" s="323" t="str">
        <f>'고용증대 상시근로자수-2018'!H87</f>
        <v/>
      </c>
      <c r="G87" s="324">
        <f>'고용증대 상시근로자수-2018'!W87</f>
        <v>0</v>
      </c>
      <c r="H87" s="313">
        <f>'고용증대 상시근로자수-2018'!X87</f>
        <v>0</v>
      </c>
      <c r="I87" s="314">
        <f>'고용증대 상시근로자수-2018'!Z87</f>
        <v>0</v>
      </c>
      <c r="J87" s="312">
        <f>'고용증대 상시근로자수-2018'!AA87</f>
        <v>0</v>
      </c>
      <c r="K87" s="313">
        <f>'고용증대 상시근로자수-2018'!AB87</f>
        <v>0</v>
      </c>
      <c r="L87" s="314">
        <f>'고용증대 상시근로자수-2018'!AD87</f>
        <v>0</v>
      </c>
      <c r="M87" s="312">
        <f>'고용증대 상시근로자수-2018'!AE87</f>
        <v>0</v>
      </c>
      <c r="N87" s="313">
        <f>'고용증대 상시근로자수-2018'!AF87</f>
        <v>0</v>
      </c>
      <c r="O87" s="314">
        <f>'고용증대 상시근로자수-2018'!AH87</f>
        <v>0</v>
      </c>
      <c r="P87" s="312">
        <f>'고용증대 상시근로자수-2018'!AI87</f>
        <v>0</v>
      </c>
      <c r="Q87" s="313">
        <f>'고용증대 상시근로자수-2018'!AJ87</f>
        <v>0</v>
      </c>
      <c r="R87" s="314">
        <f>'고용증대 상시근로자수-2018'!AL87</f>
        <v>0</v>
      </c>
      <c r="S87" s="312">
        <f>'고용증대 상시근로자수-2018'!AM87</f>
        <v>0</v>
      </c>
      <c r="T87" s="313">
        <f>'고용증대 상시근로자수-2018'!AN87</f>
        <v>0</v>
      </c>
      <c r="U87" s="314">
        <f>'고용증대 상시근로자수-2018'!AP87</f>
        <v>0</v>
      </c>
      <c r="V87" s="312">
        <f>'고용증대 상시근로자수-2018'!AQ87</f>
        <v>0</v>
      </c>
      <c r="W87" s="313">
        <f>'고용증대 상시근로자수-2018'!AR87</f>
        <v>0</v>
      </c>
      <c r="X87" s="314">
        <f>'고용증대 상시근로자수-2018'!AT87</f>
        <v>0</v>
      </c>
      <c r="Y87" s="312">
        <f>'고용증대 상시근로자수-2018'!AU87</f>
        <v>0</v>
      </c>
      <c r="Z87" s="313">
        <f>'고용증대 상시근로자수-2018'!AV87</f>
        <v>0</v>
      </c>
      <c r="AA87" s="314">
        <f>'고용증대 상시근로자수-2018'!AX87</f>
        <v>0</v>
      </c>
      <c r="AB87" s="312">
        <f>'고용증대 상시근로자수-2018'!AY87</f>
        <v>0</v>
      </c>
      <c r="AC87" s="313">
        <f>'고용증대 상시근로자수-2018'!AZ87</f>
        <v>0</v>
      </c>
      <c r="AD87" s="314">
        <f>'고용증대 상시근로자수-2018'!BB87</f>
        <v>0</v>
      </c>
      <c r="AE87" s="312">
        <f>'고용증대 상시근로자수-2018'!BC87</f>
        <v>0</v>
      </c>
      <c r="AF87" s="313">
        <f>'고용증대 상시근로자수-2018'!BD87</f>
        <v>0</v>
      </c>
      <c r="AG87" s="314">
        <f>'고용증대 상시근로자수-2018'!BF87</f>
        <v>0</v>
      </c>
      <c r="AH87" s="312">
        <f>'고용증대 상시근로자수-2018'!BG87</f>
        <v>0</v>
      </c>
      <c r="AI87" s="313">
        <f>'고용증대 상시근로자수-2018'!BH87</f>
        <v>0</v>
      </c>
      <c r="AJ87" s="314">
        <f>'고용증대 상시근로자수-2018'!BJ87</f>
        <v>0</v>
      </c>
      <c r="AK87" s="312">
        <f>'고용증대 상시근로자수-2018'!BK87</f>
        <v>0</v>
      </c>
      <c r="AL87" s="313">
        <f>'고용증대 상시근로자수-2018'!BL87</f>
        <v>0</v>
      </c>
      <c r="AM87" s="314">
        <f>'고용증대 상시근로자수-2018'!BN87</f>
        <v>0</v>
      </c>
      <c r="AN87" s="312">
        <f>'고용증대 상시근로자수-2018'!BO87</f>
        <v>0</v>
      </c>
      <c r="AO87" s="313">
        <f>'고용증대 상시근로자수-2018'!BP87</f>
        <v>0</v>
      </c>
      <c r="AP87" s="314">
        <f>'고용증대 상시근로자수-2018'!BR87</f>
        <v>0</v>
      </c>
      <c r="AQ87" s="335">
        <f t="shared" si="5"/>
        <v>0</v>
      </c>
      <c r="AR87" s="336">
        <f t="shared" si="6"/>
        <v>0</v>
      </c>
      <c r="AS87" s="342">
        <f>'고용증대 상시근로자수-2018'!CF87</f>
        <v>0</v>
      </c>
      <c r="AT87" s="343">
        <f>'고용증대 상시근로자수-2018'!CG87</f>
        <v>0</v>
      </c>
      <c r="AU87" s="340">
        <f t="shared" si="7"/>
        <v>0</v>
      </c>
      <c r="AV87" s="308">
        <f t="shared" si="8"/>
        <v>0</v>
      </c>
    </row>
    <row r="88" spans="1:48" hidden="1">
      <c r="A88" s="327">
        <f t="shared" si="9"/>
        <v>84</v>
      </c>
      <c r="B88" s="321">
        <f>'고용증대 상시근로자수-2018'!C88</f>
        <v>0</v>
      </c>
      <c r="C88" s="322" t="str">
        <f>'고용증대 상시근로자수-2018'!E88</f>
        <v/>
      </c>
      <c r="D88" s="333" t="str">
        <f>IF('고용증대 상시근로자수-2018'!I88="","",'고용증대 상시근로자수-2018'!I88)</f>
        <v/>
      </c>
      <c r="E88" s="333" t="str">
        <f>IF('고용증대 상시근로자수-2018'!J88="","",'고용증대 상시근로자수-2018'!J88)</f>
        <v/>
      </c>
      <c r="F88" s="323" t="str">
        <f>'고용증대 상시근로자수-2018'!H88</f>
        <v/>
      </c>
      <c r="G88" s="324">
        <f>'고용증대 상시근로자수-2018'!W88</f>
        <v>0</v>
      </c>
      <c r="H88" s="313">
        <f>'고용증대 상시근로자수-2018'!X88</f>
        <v>0</v>
      </c>
      <c r="I88" s="314">
        <f>'고용증대 상시근로자수-2018'!Z88</f>
        <v>0</v>
      </c>
      <c r="J88" s="312">
        <f>'고용증대 상시근로자수-2018'!AA88</f>
        <v>0</v>
      </c>
      <c r="K88" s="313">
        <f>'고용증대 상시근로자수-2018'!AB88</f>
        <v>0</v>
      </c>
      <c r="L88" s="314">
        <f>'고용증대 상시근로자수-2018'!AD88</f>
        <v>0</v>
      </c>
      <c r="M88" s="312">
        <f>'고용증대 상시근로자수-2018'!AE88</f>
        <v>0</v>
      </c>
      <c r="N88" s="313">
        <f>'고용증대 상시근로자수-2018'!AF88</f>
        <v>0</v>
      </c>
      <c r="O88" s="314">
        <f>'고용증대 상시근로자수-2018'!AH88</f>
        <v>0</v>
      </c>
      <c r="P88" s="312">
        <f>'고용증대 상시근로자수-2018'!AI88</f>
        <v>0</v>
      </c>
      <c r="Q88" s="313">
        <f>'고용증대 상시근로자수-2018'!AJ88</f>
        <v>0</v>
      </c>
      <c r="R88" s="314">
        <f>'고용증대 상시근로자수-2018'!AL88</f>
        <v>0</v>
      </c>
      <c r="S88" s="312">
        <f>'고용증대 상시근로자수-2018'!AM88</f>
        <v>0</v>
      </c>
      <c r="T88" s="313">
        <f>'고용증대 상시근로자수-2018'!AN88</f>
        <v>0</v>
      </c>
      <c r="U88" s="314">
        <f>'고용증대 상시근로자수-2018'!AP88</f>
        <v>0</v>
      </c>
      <c r="V88" s="312">
        <f>'고용증대 상시근로자수-2018'!AQ88</f>
        <v>0</v>
      </c>
      <c r="W88" s="313">
        <f>'고용증대 상시근로자수-2018'!AR88</f>
        <v>0</v>
      </c>
      <c r="X88" s="314">
        <f>'고용증대 상시근로자수-2018'!AT88</f>
        <v>0</v>
      </c>
      <c r="Y88" s="312">
        <f>'고용증대 상시근로자수-2018'!AU88</f>
        <v>0</v>
      </c>
      <c r="Z88" s="313">
        <f>'고용증대 상시근로자수-2018'!AV88</f>
        <v>0</v>
      </c>
      <c r="AA88" s="314">
        <f>'고용증대 상시근로자수-2018'!AX88</f>
        <v>0</v>
      </c>
      <c r="AB88" s="312">
        <f>'고용증대 상시근로자수-2018'!AY88</f>
        <v>0</v>
      </c>
      <c r="AC88" s="313">
        <f>'고용증대 상시근로자수-2018'!AZ88</f>
        <v>0</v>
      </c>
      <c r="AD88" s="314">
        <f>'고용증대 상시근로자수-2018'!BB88</f>
        <v>0</v>
      </c>
      <c r="AE88" s="312">
        <f>'고용증대 상시근로자수-2018'!BC88</f>
        <v>0</v>
      </c>
      <c r="AF88" s="313">
        <f>'고용증대 상시근로자수-2018'!BD88</f>
        <v>0</v>
      </c>
      <c r="AG88" s="314">
        <f>'고용증대 상시근로자수-2018'!BF88</f>
        <v>0</v>
      </c>
      <c r="AH88" s="312">
        <f>'고용증대 상시근로자수-2018'!BG88</f>
        <v>0</v>
      </c>
      <c r="AI88" s="313">
        <f>'고용증대 상시근로자수-2018'!BH88</f>
        <v>0</v>
      </c>
      <c r="AJ88" s="314">
        <f>'고용증대 상시근로자수-2018'!BJ88</f>
        <v>0</v>
      </c>
      <c r="AK88" s="312">
        <f>'고용증대 상시근로자수-2018'!BK88</f>
        <v>0</v>
      </c>
      <c r="AL88" s="313">
        <f>'고용증대 상시근로자수-2018'!BL88</f>
        <v>0</v>
      </c>
      <c r="AM88" s="314">
        <f>'고용증대 상시근로자수-2018'!BN88</f>
        <v>0</v>
      </c>
      <c r="AN88" s="312">
        <f>'고용증대 상시근로자수-2018'!BO88</f>
        <v>0</v>
      </c>
      <c r="AO88" s="313">
        <f>'고용증대 상시근로자수-2018'!BP88</f>
        <v>0</v>
      </c>
      <c r="AP88" s="314">
        <f>'고용증대 상시근로자수-2018'!BR88</f>
        <v>0</v>
      </c>
      <c r="AQ88" s="335">
        <f t="shared" si="5"/>
        <v>0</v>
      </c>
      <c r="AR88" s="336">
        <f t="shared" si="6"/>
        <v>0</v>
      </c>
      <c r="AS88" s="342">
        <f>'고용증대 상시근로자수-2018'!CF88</f>
        <v>0</v>
      </c>
      <c r="AT88" s="343">
        <f>'고용증대 상시근로자수-2018'!CG88</f>
        <v>0</v>
      </c>
      <c r="AU88" s="340">
        <f t="shared" si="7"/>
        <v>0</v>
      </c>
      <c r="AV88" s="308">
        <f t="shared" si="8"/>
        <v>0</v>
      </c>
    </row>
    <row r="89" spans="1:48" hidden="1">
      <c r="A89" s="327">
        <f t="shared" si="9"/>
        <v>85</v>
      </c>
      <c r="B89" s="321">
        <f>'고용증대 상시근로자수-2018'!C89</f>
        <v>0</v>
      </c>
      <c r="C89" s="322" t="str">
        <f>'고용증대 상시근로자수-2018'!E89</f>
        <v/>
      </c>
      <c r="D89" s="333" t="str">
        <f>IF('고용증대 상시근로자수-2018'!I89="","",'고용증대 상시근로자수-2018'!I89)</f>
        <v/>
      </c>
      <c r="E89" s="333" t="str">
        <f>IF('고용증대 상시근로자수-2018'!J89="","",'고용증대 상시근로자수-2018'!J89)</f>
        <v/>
      </c>
      <c r="F89" s="323" t="str">
        <f>'고용증대 상시근로자수-2018'!H89</f>
        <v/>
      </c>
      <c r="G89" s="324">
        <f>'고용증대 상시근로자수-2018'!W89</f>
        <v>0</v>
      </c>
      <c r="H89" s="313">
        <f>'고용증대 상시근로자수-2018'!X89</f>
        <v>0</v>
      </c>
      <c r="I89" s="314">
        <f>'고용증대 상시근로자수-2018'!Z89</f>
        <v>0</v>
      </c>
      <c r="J89" s="312">
        <f>'고용증대 상시근로자수-2018'!AA89</f>
        <v>0</v>
      </c>
      <c r="K89" s="313">
        <f>'고용증대 상시근로자수-2018'!AB89</f>
        <v>0</v>
      </c>
      <c r="L89" s="314">
        <f>'고용증대 상시근로자수-2018'!AD89</f>
        <v>0</v>
      </c>
      <c r="M89" s="312">
        <f>'고용증대 상시근로자수-2018'!AE89</f>
        <v>0</v>
      </c>
      <c r="N89" s="313">
        <f>'고용증대 상시근로자수-2018'!AF89</f>
        <v>0</v>
      </c>
      <c r="O89" s="314">
        <f>'고용증대 상시근로자수-2018'!AH89</f>
        <v>0</v>
      </c>
      <c r="P89" s="312">
        <f>'고용증대 상시근로자수-2018'!AI89</f>
        <v>0</v>
      </c>
      <c r="Q89" s="313">
        <f>'고용증대 상시근로자수-2018'!AJ89</f>
        <v>0</v>
      </c>
      <c r="R89" s="314">
        <f>'고용증대 상시근로자수-2018'!AL89</f>
        <v>0</v>
      </c>
      <c r="S89" s="312">
        <f>'고용증대 상시근로자수-2018'!AM89</f>
        <v>0</v>
      </c>
      <c r="T89" s="313">
        <f>'고용증대 상시근로자수-2018'!AN89</f>
        <v>0</v>
      </c>
      <c r="U89" s="314">
        <f>'고용증대 상시근로자수-2018'!AP89</f>
        <v>0</v>
      </c>
      <c r="V89" s="312">
        <f>'고용증대 상시근로자수-2018'!AQ89</f>
        <v>0</v>
      </c>
      <c r="W89" s="313">
        <f>'고용증대 상시근로자수-2018'!AR89</f>
        <v>0</v>
      </c>
      <c r="X89" s="314">
        <f>'고용증대 상시근로자수-2018'!AT89</f>
        <v>0</v>
      </c>
      <c r="Y89" s="312">
        <f>'고용증대 상시근로자수-2018'!AU89</f>
        <v>0</v>
      </c>
      <c r="Z89" s="313">
        <f>'고용증대 상시근로자수-2018'!AV89</f>
        <v>0</v>
      </c>
      <c r="AA89" s="314">
        <f>'고용증대 상시근로자수-2018'!AX89</f>
        <v>0</v>
      </c>
      <c r="AB89" s="312">
        <f>'고용증대 상시근로자수-2018'!AY89</f>
        <v>0</v>
      </c>
      <c r="AC89" s="313">
        <f>'고용증대 상시근로자수-2018'!AZ89</f>
        <v>0</v>
      </c>
      <c r="AD89" s="314">
        <f>'고용증대 상시근로자수-2018'!BB89</f>
        <v>0</v>
      </c>
      <c r="AE89" s="312">
        <f>'고용증대 상시근로자수-2018'!BC89</f>
        <v>0</v>
      </c>
      <c r="AF89" s="313">
        <f>'고용증대 상시근로자수-2018'!BD89</f>
        <v>0</v>
      </c>
      <c r="AG89" s="314">
        <f>'고용증대 상시근로자수-2018'!BF89</f>
        <v>0</v>
      </c>
      <c r="AH89" s="312">
        <f>'고용증대 상시근로자수-2018'!BG89</f>
        <v>0</v>
      </c>
      <c r="AI89" s="313">
        <f>'고용증대 상시근로자수-2018'!BH89</f>
        <v>0</v>
      </c>
      <c r="AJ89" s="314">
        <f>'고용증대 상시근로자수-2018'!BJ89</f>
        <v>0</v>
      </c>
      <c r="AK89" s="312">
        <f>'고용증대 상시근로자수-2018'!BK89</f>
        <v>0</v>
      </c>
      <c r="AL89" s="313">
        <f>'고용증대 상시근로자수-2018'!BL89</f>
        <v>0</v>
      </c>
      <c r="AM89" s="314">
        <f>'고용증대 상시근로자수-2018'!BN89</f>
        <v>0</v>
      </c>
      <c r="AN89" s="312">
        <f>'고용증대 상시근로자수-2018'!BO89</f>
        <v>0</v>
      </c>
      <c r="AO89" s="313">
        <f>'고용증대 상시근로자수-2018'!BP89</f>
        <v>0</v>
      </c>
      <c r="AP89" s="314">
        <f>'고용증대 상시근로자수-2018'!BR89</f>
        <v>0</v>
      </c>
      <c r="AQ89" s="335">
        <f t="shared" si="5"/>
        <v>0</v>
      </c>
      <c r="AR89" s="336">
        <f t="shared" si="6"/>
        <v>0</v>
      </c>
      <c r="AS89" s="342">
        <f>'고용증대 상시근로자수-2018'!CF89</f>
        <v>0</v>
      </c>
      <c r="AT89" s="343">
        <f>'고용증대 상시근로자수-2018'!CG89</f>
        <v>0</v>
      </c>
      <c r="AU89" s="340">
        <f t="shared" si="7"/>
        <v>0</v>
      </c>
      <c r="AV89" s="308">
        <f t="shared" si="8"/>
        <v>0</v>
      </c>
    </row>
    <row r="90" spans="1:48" hidden="1">
      <c r="A90" s="327">
        <f t="shared" si="9"/>
        <v>86</v>
      </c>
      <c r="B90" s="321">
        <f>'고용증대 상시근로자수-2018'!C90</f>
        <v>0</v>
      </c>
      <c r="C90" s="322" t="str">
        <f>'고용증대 상시근로자수-2018'!E90</f>
        <v/>
      </c>
      <c r="D90" s="333" t="str">
        <f>IF('고용증대 상시근로자수-2018'!I90="","",'고용증대 상시근로자수-2018'!I90)</f>
        <v/>
      </c>
      <c r="E90" s="333" t="str">
        <f>IF('고용증대 상시근로자수-2018'!J90="","",'고용증대 상시근로자수-2018'!J90)</f>
        <v/>
      </c>
      <c r="F90" s="323" t="str">
        <f>'고용증대 상시근로자수-2018'!H90</f>
        <v/>
      </c>
      <c r="G90" s="324">
        <f>'고용증대 상시근로자수-2018'!W90</f>
        <v>0</v>
      </c>
      <c r="H90" s="313">
        <f>'고용증대 상시근로자수-2018'!X90</f>
        <v>0</v>
      </c>
      <c r="I90" s="314">
        <f>'고용증대 상시근로자수-2018'!Z90</f>
        <v>0</v>
      </c>
      <c r="J90" s="312">
        <f>'고용증대 상시근로자수-2018'!AA90</f>
        <v>0</v>
      </c>
      <c r="K90" s="313">
        <f>'고용증대 상시근로자수-2018'!AB90</f>
        <v>0</v>
      </c>
      <c r="L90" s="314">
        <f>'고용증대 상시근로자수-2018'!AD90</f>
        <v>0</v>
      </c>
      <c r="M90" s="312">
        <f>'고용증대 상시근로자수-2018'!AE90</f>
        <v>0</v>
      </c>
      <c r="N90" s="313">
        <f>'고용증대 상시근로자수-2018'!AF90</f>
        <v>0</v>
      </c>
      <c r="O90" s="314">
        <f>'고용증대 상시근로자수-2018'!AH90</f>
        <v>0</v>
      </c>
      <c r="P90" s="312">
        <f>'고용증대 상시근로자수-2018'!AI90</f>
        <v>0</v>
      </c>
      <c r="Q90" s="313">
        <f>'고용증대 상시근로자수-2018'!AJ90</f>
        <v>0</v>
      </c>
      <c r="R90" s="314">
        <f>'고용증대 상시근로자수-2018'!AL90</f>
        <v>0</v>
      </c>
      <c r="S90" s="312">
        <f>'고용증대 상시근로자수-2018'!AM90</f>
        <v>0</v>
      </c>
      <c r="T90" s="313">
        <f>'고용증대 상시근로자수-2018'!AN90</f>
        <v>0</v>
      </c>
      <c r="U90" s="314">
        <f>'고용증대 상시근로자수-2018'!AP90</f>
        <v>0</v>
      </c>
      <c r="V90" s="312">
        <f>'고용증대 상시근로자수-2018'!AQ90</f>
        <v>0</v>
      </c>
      <c r="W90" s="313">
        <f>'고용증대 상시근로자수-2018'!AR90</f>
        <v>0</v>
      </c>
      <c r="X90" s="314">
        <f>'고용증대 상시근로자수-2018'!AT90</f>
        <v>0</v>
      </c>
      <c r="Y90" s="312">
        <f>'고용증대 상시근로자수-2018'!AU90</f>
        <v>0</v>
      </c>
      <c r="Z90" s="313">
        <f>'고용증대 상시근로자수-2018'!AV90</f>
        <v>0</v>
      </c>
      <c r="AA90" s="314">
        <f>'고용증대 상시근로자수-2018'!AX90</f>
        <v>0</v>
      </c>
      <c r="AB90" s="312">
        <f>'고용증대 상시근로자수-2018'!AY90</f>
        <v>0</v>
      </c>
      <c r="AC90" s="313">
        <f>'고용증대 상시근로자수-2018'!AZ90</f>
        <v>0</v>
      </c>
      <c r="AD90" s="314">
        <f>'고용증대 상시근로자수-2018'!BB90</f>
        <v>0</v>
      </c>
      <c r="AE90" s="312">
        <f>'고용증대 상시근로자수-2018'!BC90</f>
        <v>0</v>
      </c>
      <c r="AF90" s="313">
        <f>'고용증대 상시근로자수-2018'!BD90</f>
        <v>0</v>
      </c>
      <c r="AG90" s="314">
        <f>'고용증대 상시근로자수-2018'!BF90</f>
        <v>0</v>
      </c>
      <c r="AH90" s="312">
        <f>'고용증대 상시근로자수-2018'!BG90</f>
        <v>0</v>
      </c>
      <c r="AI90" s="313">
        <f>'고용증대 상시근로자수-2018'!BH90</f>
        <v>0</v>
      </c>
      <c r="AJ90" s="314">
        <f>'고용증대 상시근로자수-2018'!BJ90</f>
        <v>0</v>
      </c>
      <c r="AK90" s="312">
        <f>'고용증대 상시근로자수-2018'!BK90</f>
        <v>0</v>
      </c>
      <c r="AL90" s="313">
        <f>'고용증대 상시근로자수-2018'!BL90</f>
        <v>0</v>
      </c>
      <c r="AM90" s="314">
        <f>'고용증대 상시근로자수-2018'!BN90</f>
        <v>0</v>
      </c>
      <c r="AN90" s="312">
        <f>'고용증대 상시근로자수-2018'!BO90</f>
        <v>0</v>
      </c>
      <c r="AO90" s="313">
        <f>'고용증대 상시근로자수-2018'!BP90</f>
        <v>0</v>
      </c>
      <c r="AP90" s="314">
        <f>'고용증대 상시근로자수-2018'!BR90</f>
        <v>0</v>
      </c>
      <c r="AQ90" s="335">
        <f t="shared" si="5"/>
        <v>0</v>
      </c>
      <c r="AR90" s="336">
        <f t="shared" si="6"/>
        <v>0</v>
      </c>
      <c r="AS90" s="342">
        <f>'고용증대 상시근로자수-2018'!CF90</f>
        <v>0</v>
      </c>
      <c r="AT90" s="343">
        <f>'고용증대 상시근로자수-2018'!CG90</f>
        <v>0</v>
      </c>
      <c r="AU90" s="340">
        <f t="shared" si="7"/>
        <v>0</v>
      </c>
      <c r="AV90" s="308">
        <f t="shared" si="8"/>
        <v>0</v>
      </c>
    </row>
    <row r="91" spans="1:48" hidden="1">
      <c r="A91" s="327">
        <f t="shared" si="9"/>
        <v>87</v>
      </c>
      <c r="B91" s="321">
        <f>'고용증대 상시근로자수-2018'!C91</f>
        <v>0</v>
      </c>
      <c r="C91" s="322" t="str">
        <f>'고용증대 상시근로자수-2018'!E91</f>
        <v/>
      </c>
      <c r="D91" s="333" t="str">
        <f>IF('고용증대 상시근로자수-2018'!I91="","",'고용증대 상시근로자수-2018'!I91)</f>
        <v/>
      </c>
      <c r="E91" s="333" t="str">
        <f>IF('고용증대 상시근로자수-2018'!J91="","",'고용증대 상시근로자수-2018'!J91)</f>
        <v/>
      </c>
      <c r="F91" s="323" t="str">
        <f>'고용증대 상시근로자수-2018'!H91</f>
        <v/>
      </c>
      <c r="G91" s="324">
        <f>'고용증대 상시근로자수-2018'!W91</f>
        <v>0</v>
      </c>
      <c r="H91" s="313">
        <f>'고용증대 상시근로자수-2018'!X91</f>
        <v>0</v>
      </c>
      <c r="I91" s="314">
        <f>'고용증대 상시근로자수-2018'!Z91</f>
        <v>0</v>
      </c>
      <c r="J91" s="312">
        <f>'고용증대 상시근로자수-2018'!AA91</f>
        <v>0</v>
      </c>
      <c r="K91" s="313">
        <f>'고용증대 상시근로자수-2018'!AB91</f>
        <v>0</v>
      </c>
      <c r="L91" s="314">
        <f>'고용증대 상시근로자수-2018'!AD91</f>
        <v>0</v>
      </c>
      <c r="M91" s="312">
        <f>'고용증대 상시근로자수-2018'!AE91</f>
        <v>0</v>
      </c>
      <c r="N91" s="313">
        <f>'고용증대 상시근로자수-2018'!AF91</f>
        <v>0</v>
      </c>
      <c r="O91" s="314">
        <f>'고용증대 상시근로자수-2018'!AH91</f>
        <v>0</v>
      </c>
      <c r="P91" s="312">
        <f>'고용증대 상시근로자수-2018'!AI91</f>
        <v>0</v>
      </c>
      <c r="Q91" s="313">
        <f>'고용증대 상시근로자수-2018'!AJ91</f>
        <v>0</v>
      </c>
      <c r="R91" s="314">
        <f>'고용증대 상시근로자수-2018'!AL91</f>
        <v>0</v>
      </c>
      <c r="S91" s="312">
        <f>'고용증대 상시근로자수-2018'!AM91</f>
        <v>0</v>
      </c>
      <c r="T91" s="313">
        <f>'고용증대 상시근로자수-2018'!AN91</f>
        <v>0</v>
      </c>
      <c r="U91" s="314">
        <f>'고용증대 상시근로자수-2018'!AP91</f>
        <v>0</v>
      </c>
      <c r="V91" s="312">
        <f>'고용증대 상시근로자수-2018'!AQ91</f>
        <v>0</v>
      </c>
      <c r="W91" s="313">
        <f>'고용증대 상시근로자수-2018'!AR91</f>
        <v>0</v>
      </c>
      <c r="X91" s="314">
        <f>'고용증대 상시근로자수-2018'!AT91</f>
        <v>0</v>
      </c>
      <c r="Y91" s="312">
        <f>'고용증대 상시근로자수-2018'!AU91</f>
        <v>0</v>
      </c>
      <c r="Z91" s="313">
        <f>'고용증대 상시근로자수-2018'!AV91</f>
        <v>0</v>
      </c>
      <c r="AA91" s="314">
        <f>'고용증대 상시근로자수-2018'!AX91</f>
        <v>0</v>
      </c>
      <c r="AB91" s="312">
        <f>'고용증대 상시근로자수-2018'!AY91</f>
        <v>0</v>
      </c>
      <c r="AC91" s="313">
        <f>'고용증대 상시근로자수-2018'!AZ91</f>
        <v>0</v>
      </c>
      <c r="AD91" s="314">
        <f>'고용증대 상시근로자수-2018'!BB91</f>
        <v>0</v>
      </c>
      <c r="AE91" s="312">
        <f>'고용증대 상시근로자수-2018'!BC91</f>
        <v>0</v>
      </c>
      <c r="AF91" s="313">
        <f>'고용증대 상시근로자수-2018'!BD91</f>
        <v>0</v>
      </c>
      <c r="AG91" s="314">
        <f>'고용증대 상시근로자수-2018'!BF91</f>
        <v>0</v>
      </c>
      <c r="AH91" s="312">
        <f>'고용증대 상시근로자수-2018'!BG91</f>
        <v>0</v>
      </c>
      <c r="AI91" s="313">
        <f>'고용증대 상시근로자수-2018'!BH91</f>
        <v>0</v>
      </c>
      <c r="AJ91" s="314">
        <f>'고용증대 상시근로자수-2018'!BJ91</f>
        <v>0</v>
      </c>
      <c r="AK91" s="312">
        <f>'고용증대 상시근로자수-2018'!BK91</f>
        <v>0</v>
      </c>
      <c r="AL91" s="313">
        <f>'고용증대 상시근로자수-2018'!BL91</f>
        <v>0</v>
      </c>
      <c r="AM91" s="314">
        <f>'고용증대 상시근로자수-2018'!BN91</f>
        <v>0</v>
      </c>
      <c r="AN91" s="312">
        <f>'고용증대 상시근로자수-2018'!BO91</f>
        <v>0</v>
      </c>
      <c r="AO91" s="313">
        <f>'고용증대 상시근로자수-2018'!BP91</f>
        <v>0</v>
      </c>
      <c r="AP91" s="314">
        <f>'고용증대 상시근로자수-2018'!BR91</f>
        <v>0</v>
      </c>
      <c r="AQ91" s="335">
        <f t="shared" si="5"/>
        <v>0</v>
      </c>
      <c r="AR91" s="336">
        <f t="shared" si="6"/>
        <v>0</v>
      </c>
      <c r="AS91" s="342">
        <f>'고용증대 상시근로자수-2018'!CF91</f>
        <v>0</v>
      </c>
      <c r="AT91" s="343">
        <f>'고용증대 상시근로자수-2018'!CG91</f>
        <v>0</v>
      </c>
      <c r="AU91" s="340">
        <f t="shared" si="7"/>
        <v>0</v>
      </c>
      <c r="AV91" s="308">
        <f t="shared" si="8"/>
        <v>0</v>
      </c>
    </row>
    <row r="92" spans="1:48" hidden="1">
      <c r="A92" s="327">
        <f t="shared" si="9"/>
        <v>88</v>
      </c>
      <c r="B92" s="321">
        <f>'고용증대 상시근로자수-2018'!C92</f>
        <v>0</v>
      </c>
      <c r="C92" s="322" t="str">
        <f>'고용증대 상시근로자수-2018'!E92</f>
        <v/>
      </c>
      <c r="D92" s="333" t="str">
        <f>IF('고용증대 상시근로자수-2018'!I92="","",'고용증대 상시근로자수-2018'!I92)</f>
        <v/>
      </c>
      <c r="E92" s="333" t="str">
        <f>IF('고용증대 상시근로자수-2018'!J92="","",'고용증대 상시근로자수-2018'!J92)</f>
        <v/>
      </c>
      <c r="F92" s="323" t="str">
        <f>'고용증대 상시근로자수-2018'!H92</f>
        <v/>
      </c>
      <c r="G92" s="324">
        <f>'고용증대 상시근로자수-2018'!W92</f>
        <v>0</v>
      </c>
      <c r="H92" s="313">
        <f>'고용증대 상시근로자수-2018'!X92</f>
        <v>0</v>
      </c>
      <c r="I92" s="314">
        <f>'고용증대 상시근로자수-2018'!Z92</f>
        <v>0</v>
      </c>
      <c r="J92" s="312">
        <f>'고용증대 상시근로자수-2018'!AA92</f>
        <v>0</v>
      </c>
      <c r="K92" s="313">
        <f>'고용증대 상시근로자수-2018'!AB92</f>
        <v>0</v>
      </c>
      <c r="L92" s="314">
        <f>'고용증대 상시근로자수-2018'!AD92</f>
        <v>0</v>
      </c>
      <c r="M92" s="312">
        <f>'고용증대 상시근로자수-2018'!AE92</f>
        <v>0</v>
      </c>
      <c r="N92" s="313">
        <f>'고용증대 상시근로자수-2018'!AF92</f>
        <v>0</v>
      </c>
      <c r="O92" s="314">
        <f>'고용증대 상시근로자수-2018'!AH92</f>
        <v>0</v>
      </c>
      <c r="P92" s="312">
        <f>'고용증대 상시근로자수-2018'!AI92</f>
        <v>0</v>
      </c>
      <c r="Q92" s="313">
        <f>'고용증대 상시근로자수-2018'!AJ92</f>
        <v>0</v>
      </c>
      <c r="R92" s="314">
        <f>'고용증대 상시근로자수-2018'!AL92</f>
        <v>0</v>
      </c>
      <c r="S92" s="312">
        <f>'고용증대 상시근로자수-2018'!AM92</f>
        <v>0</v>
      </c>
      <c r="T92" s="313">
        <f>'고용증대 상시근로자수-2018'!AN92</f>
        <v>0</v>
      </c>
      <c r="U92" s="314">
        <f>'고용증대 상시근로자수-2018'!AP92</f>
        <v>0</v>
      </c>
      <c r="V92" s="312">
        <f>'고용증대 상시근로자수-2018'!AQ92</f>
        <v>0</v>
      </c>
      <c r="W92" s="313">
        <f>'고용증대 상시근로자수-2018'!AR92</f>
        <v>0</v>
      </c>
      <c r="X92" s="314">
        <f>'고용증대 상시근로자수-2018'!AT92</f>
        <v>0</v>
      </c>
      <c r="Y92" s="312">
        <f>'고용증대 상시근로자수-2018'!AU92</f>
        <v>0</v>
      </c>
      <c r="Z92" s="313">
        <f>'고용증대 상시근로자수-2018'!AV92</f>
        <v>0</v>
      </c>
      <c r="AA92" s="314">
        <f>'고용증대 상시근로자수-2018'!AX92</f>
        <v>0</v>
      </c>
      <c r="AB92" s="312">
        <f>'고용증대 상시근로자수-2018'!AY92</f>
        <v>0</v>
      </c>
      <c r="AC92" s="313">
        <f>'고용증대 상시근로자수-2018'!AZ92</f>
        <v>0</v>
      </c>
      <c r="AD92" s="314">
        <f>'고용증대 상시근로자수-2018'!BB92</f>
        <v>0</v>
      </c>
      <c r="AE92" s="312">
        <f>'고용증대 상시근로자수-2018'!BC92</f>
        <v>0</v>
      </c>
      <c r="AF92" s="313">
        <f>'고용증대 상시근로자수-2018'!BD92</f>
        <v>0</v>
      </c>
      <c r="AG92" s="314">
        <f>'고용증대 상시근로자수-2018'!BF92</f>
        <v>0</v>
      </c>
      <c r="AH92" s="312">
        <f>'고용증대 상시근로자수-2018'!BG92</f>
        <v>0</v>
      </c>
      <c r="AI92" s="313">
        <f>'고용증대 상시근로자수-2018'!BH92</f>
        <v>0</v>
      </c>
      <c r="AJ92" s="314">
        <f>'고용증대 상시근로자수-2018'!BJ92</f>
        <v>0</v>
      </c>
      <c r="AK92" s="312">
        <f>'고용증대 상시근로자수-2018'!BK92</f>
        <v>0</v>
      </c>
      <c r="AL92" s="313">
        <f>'고용증대 상시근로자수-2018'!BL92</f>
        <v>0</v>
      </c>
      <c r="AM92" s="314">
        <f>'고용증대 상시근로자수-2018'!BN92</f>
        <v>0</v>
      </c>
      <c r="AN92" s="312">
        <f>'고용증대 상시근로자수-2018'!BO92</f>
        <v>0</v>
      </c>
      <c r="AO92" s="313">
        <f>'고용증대 상시근로자수-2018'!BP92</f>
        <v>0</v>
      </c>
      <c r="AP92" s="314">
        <f>'고용증대 상시근로자수-2018'!BR92</f>
        <v>0</v>
      </c>
      <c r="AQ92" s="335">
        <f t="shared" si="5"/>
        <v>0</v>
      </c>
      <c r="AR92" s="336">
        <f t="shared" si="6"/>
        <v>0</v>
      </c>
      <c r="AS92" s="342">
        <f>'고용증대 상시근로자수-2018'!CF92</f>
        <v>0</v>
      </c>
      <c r="AT92" s="343">
        <f>'고용증대 상시근로자수-2018'!CG92</f>
        <v>0</v>
      </c>
      <c r="AU92" s="340">
        <f t="shared" si="7"/>
        <v>0</v>
      </c>
      <c r="AV92" s="308">
        <f t="shared" si="8"/>
        <v>0</v>
      </c>
    </row>
    <row r="93" spans="1:48" hidden="1">
      <c r="A93" s="327">
        <f t="shared" si="9"/>
        <v>89</v>
      </c>
      <c r="B93" s="321">
        <f>'고용증대 상시근로자수-2018'!C93</f>
        <v>0</v>
      </c>
      <c r="C93" s="322" t="str">
        <f>'고용증대 상시근로자수-2018'!E93</f>
        <v/>
      </c>
      <c r="D93" s="333" t="str">
        <f>IF('고용증대 상시근로자수-2018'!I93="","",'고용증대 상시근로자수-2018'!I93)</f>
        <v/>
      </c>
      <c r="E93" s="333" t="str">
        <f>IF('고용증대 상시근로자수-2018'!J93="","",'고용증대 상시근로자수-2018'!J93)</f>
        <v/>
      </c>
      <c r="F93" s="323" t="str">
        <f>'고용증대 상시근로자수-2018'!H93</f>
        <v/>
      </c>
      <c r="G93" s="324">
        <f>'고용증대 상시근로자수-2018'!W93</f>
        <v>0</v>
      </c>
      <c r="H93" s="313">
        <f>'고용증대 상시근로자수-2018'!X93</f>
        <v>0</v>
      </c>
      <c r="I93" s="314">
        <f>'고용증대 상시근로자수-2018'!Z93</f>
        <v>0</v>
      </c>
      <c r="J93" s="312">
        <f>'고용증대 상시근로자수-2018'!AA93</f>
        <v>0</v>
      </c>
      <c r="K93" s="313">
        <f>'고용증대 상시근로자수-2018'!AB93</f>
        <v>0</v>
      </c>
      <c r="L93" s="314">
        <f>'고용증대 상시근로자수-2018'!AD93</f>
        <v>0</v>
      </c>
      <c r="M93" s="312">
        <f>'고용증대 상시근로자수-2018'!AE93</f>
        <v>0</v>
      </c>
      <c r="N93" s="313">
        <f>'고용증대 상시근로자수-2018'!AF93</f>
        <v>0</v>
      </c>
      <c r="O93" s="314">
        <f>'고용증대 상시근로자수-2018'!AH93</f>
        <v>0</v>
      </c>
      <c r="P93" s="312">
        <f>'고용증대 상시근로자수-2018'!AI93</f>
        <v>0</v>
      </c>
      <c r="Q93" s="313">
        <f>'고용증대 상시근로자수-2018'!AJ93</f>
        <v>0</v>
      </c>
      <c r="R93" s="314">
        <f>'고용증대 상시근로자수-2018'!AL93</f>
        <v>0</v>
      </c>
      <c r="S93" s="312">
        <f>'고용증대 상시근로자수-2018'!AM93</f>
        <v>0</v>
      </c>
      <c r="T93" s="313">
        <f>'고용증대 상시근로자수-2018'!AN93</f>
        <v>0</v>
      </c>
      <c r="U93" s="314">
        <f>'고용증대 상시근로자수-2018'!AP93</f>
        <v>0</v>
      </c>
      <c r="V93" s="312">
        <f>'고용증대 상시근로자수-2018'!AQ93</f>
        <v>0</v>
      </c>
      <c r="W93" s="313">
        <f>'고용증대 상시근로자수-2018'!AR93</f>
        <v>0</v>
      </c>
      <c r="X93" s="314">
        <f>'고용증대 상시근로자수-2018'!AT93</f>
        <v>0</v>
      </c>
      <c r="Y93" s="312">
        <f>'고용증대 상시근로자수-2018'!AU93</f>
        <v>0</v>
      </c>
      <c r="Z93" s="313">
        <f>'고용증대 상시근로자수-2018'!AV93</f>
        <v>0</v>
      </c>
      <c r="AA93" s="314">
        <f>'고용증대 상시근로자수-2018'!AX93</f>
        <v>0</v>
      </c>
      <c r="AB93" s="312">
        <f>'고용증대 상시근로자수-2018'!AY93</f>
        <v>0</v>
      </c>
      <c r="AC93" s="313">
        <f>'고용증대 상시근로자수-2018'!AZ93</f>
        <v>0</v>
      </c>
      <c r="AD93" s="314">
        <f>'고용증대 상시근로자수-2018'!BB93</f>
        <v>0</v>
      </c>
      <c r="AE93" s="312">
        <f>'고용증대 상시근로자수-2018'!BC93</f>
        <v>0</v>
      </c>
      <c r="AF93" s="313">
        <f>'고용증대 상시근로자수-2018'!BD93</f>
        <v>0</v>
      </c>
      <c r="AG93" s="314">
        <f>'고용증대 상시근로자수-2018'!BF93</f>
        <v>0</v>
      </c>
      <c r="AH93" s="312">
        <f>'고용증대 상시근로자수-2018'!BG93</f>
        <v>0</v>
      </c>
      <c r="AI93" s="313">
        <f>'고용증대 상시근로자수-2018'!BH93</f>
        <v>0</v>
      </c>
      <c r="AJ93" s="314">
        <f>'고용증대 상시근로자수-2018'!BJ93</f>
        <v>0</v>
      </c>
      <c r="AK93" s="312">
        <f>'고용증대 상시근로자수-2018'!BK93</f>
        <v>0</v>
      </c>
      <c r="AL93" s="313">
        <f>'고용증대 상시근로자수-2018'!BL93</f>
        <v>0</v>
      </c>
      <c r="AM93" s="314">
        <f>'고용증대 상시근로자수-2018'!BN93</f>
        <v>0</v>
      </c>
      <c r="AN93" s="312">
        <f>'고용증대 상시근로자수-2018'!BO93</f>
        <v>0</v>
      </c>
      <c r="AO93" s="313">
        <f>'고용증대 상시근로자수-2018'!BP93</f>
        <v>0</v>
      </c>
      <c r="AP93" s="314">
        <f>'고용증대 상시근로자수-2018'!BR93</f>
        <v>0</v>
      </c>
      <c r="AQ93" s="335">
        <f t="shared" si="5"/>
        <v>0</v>
      </c>
      <c r="AR93" s="336">
        <f t="shared" si="6"/>
        <v>0</v>
      </c>
      <c r="AS93" s="342">
        <f>'고용증대 상시근로자수-2018'!CF93</f>
        <v>0</v>
      </c>
      <c r="AT93" s="343">
        <f>'고용증대 상시근로자수-2018'!CG93</f>
        <v>0</v>
      </c>
      <c r="AU93" s="340">
        <f t="shared" si="7"/>
        <v>0</v>
      </c>
      <c r="AV93" s="308">
        <f t="shared" si="8"/>
        <v>0</v>
      </c>
    </row>
    <row r="94" spans="1:48" hidden="1">
      <c r="A94" s="327">
        <f t="shared" si="9"/>
        <v>90</v>
      </c>
      <c r="B94" s="321">
        <f>'고용증대 상시근로자수-2018'!C94</f>
        <v>0</v>
      </c>
      <c r="C94" s="322" t="str">
        <f>'고용증대 상시근로자수-2018'!E94</f>
        <v/>
      </c>
      <c r="D94" s="333" t="str">
        <f>IF('고용증대 상시근로자수-2018'!I94="","",'고용증대 상시근로자수-2018'!I94)</f>
        <v/>
      </c>
      <c r="E94" s="333" t="str">
        <f>IF('고용증대 상시근로자수-2018'!J94="","",'고용증대 상시근로자수-2018'!J94)</f>
        <v/>
      </c>
      <c r="F94" s="323" t="str">
        <f>'고용증대 상시근로자수-2018'!H94</f>
        <v/>
      </c>
      <c r="G94" s="324">
        <f>'고용증대 상시근로자수-2018'!W94</f>
        <v>0</v>
      </c>
      <c r="H94" s="313">
        <f>'고용증대 상시근로자수-2018'!X94</f>
        <v>0</v>
      </c>
      <c r="I94" s="314">
        <f>'고용증대 상시근로자수-2018'!Z94</f>
        <v>0</v>
      </c>
      <c r="J94" s="312">
        <f>'고용증대 상시근로자수-2018'!AA94</f>
        <v>0</v>
      </c>
      <c r="K94" s="313">
        <f>'고용증대 상시근로자수-2018'!AB94</f>
        <v>0</v>
      </c>
      <c r="L94" s="314">
        <f>'고용증대 상시근로자수-2018'!AD94</f>
        <v>0</v>
      </c>
      <c r="M94" s="312">
        <f>'고용증대 상시근로자수-2018'!AE94</f>
        <v>0</v>
      </c>
      <c r="N94" s="313">
        <f>'고용증대 상시근로자수-2018'!AF94</f>
        <v>0</v>
      </c>
      <c r="O94" s="314">
        <f>'고용증대 상시근로자수-2018'!AH94</f>
        <v>0</v>
      </c>
      <c r="P94" s="312">
        <f>'고용증대 상시근로자수-2018'!AI94</f>
        <v>0</v>
      </c>
      <c r="Q94" s="313">
        <f>'고용증대 상시근로자수-2018'!AJ94</f>
        <v>0</v>
      </c>
      <c r="R94" s="314">
        <f>'고용증대 상시근로자수-2018'!AL94</f>
        <v>0</v>
      </c>
      <c r="S94" s="312">
        <f>'고용증대 상시근로자수-2018'!AM94</f>
        <v>0</v>
      </c>
      <c r="T94" s="313">
        <f>'고용증대 상시근로자수-2018'!AN94</f>
        <v>0</v>
      </c>
      <c r="U94" s="314">
        <f>'고용증대 상시근로자수-2018'!AP94</f>
        <v>0</v>
      </c>
      <c r="V94" s="312">
        <f>'고용증대 상시근로자수-2018'!AQ94</f>
        <v>0</v>
      </c>
      <c r="W94" s="313">
        <f>'고용증대 상시근로자수-2018'!AR94</f>
        <v>0</v>
      </c>
      <c r="X94" s="314">
        <f>'고용증대 상시근로자수-2018'!AT94</f>
        <v>0</v>
      </c>
      <c r="Y94" s="312">
        <f>'고용증대 상시근로자수-2018'!AU94</f>
        <v>0</v>
      </c>
      <c r="Z94" s="313">
        <f>'고용증대 상시근로자수-2018'!AV94</f>
        <v>0</v>
      </c>
      <c r="AA94" s="314">
        <f>'고용증대 상시근로자수-2018'!AX94</f>
        <v>0</v>
      </c>
      <c r="AB94" s="312">
        <f>'고용증대 상시근로자수-2018'!AY94</f>
        <v>0</v>
      </c>
      <c r="AC94" s="313">
        <f>'고용증대 상시근로자수-2018'!AZ94</f>
        <v>0</v>
      </c>
      <c r="AD94" s="314">
        <f>'고용증대 상시근로자수-2018'!BB94</f>
        <v>0</v>
      </c>
      <c r="AE94" s="312">
        <f>'고용증대 상시근로자수-2018'!BC94</f>
        <v>0</v>
      </c>
      <c r="AF94" s="313">
        <f>'고용증대 상시근로자수-2018'!BD94</f>
        <v>0</v>
      </c>
      <c r="AG94" s="314">
        <f>'고용증대 상시근로자수-2018'!BF94</f>
        <v>0</v>
      </c>
      <c r="AH94" s="312">
        <f>'고용증대 상시근로자수-2018'!BG94</f>
        <v>0</v>
      </c>
      <c r="AI94" s="313">
        <f>'고용증대 상시근로자수-2018'!BH94</f>
        <v>0</v>
      </c>
      <c r="AJ94" s="314">
        <f>'고용증대 상시근로자수-2018'!BJ94</f>
        <v>0</v>
      </c>
      <c r="AK94" s="312">
        <f>'고용증대 상시근로자수-2018'!BK94</f>
        <v>0</v>
      </c>
      <c r="AL94" s="313">
        <f>'고용증대 상시근로자수-2018'!BL94</f>
        <v>0</v>
      </c>
      <c r="AM94" s="314">
        <f>'고용증대 상시근로자수-2018'!BN94</f>
        <v>0</v>
      </c>
      <c r="AN94" s="312">
        <f>'고용증대 상시근로자수-2018'!BO94</f>
        <v>0</v>
      </c>
      <c r="AO94" s="313">
        <f>'고용증대 상시근로자수-2018'!BP94</f>
        <v>0</v>
      </c>
      <c r="AP94" s="314">
        <f>'고용증대 상시근로자수-2018'!BR94</f>
        <v>0</v>
      </c>
      <c r="AQ94" s="335">
        <f t="shared" si="5"/>
        <v>0</v>
      </c>
      <c r="AR94" s="336">
        <f t="shared" si="6"/>
        <v>0</v>
      </c>
      <c r="AS94" s="342">
        <f>'고용증대 상시근로자수-2018'!CF94</f>
        <v>0</v>
      </c>
      <c r="AT94" s="343">
        <f>'고용증대 상시근로자수-2018'!CG94</f>
        <v>0</v>
      </c>
      <c r="AU94" s="340">
        <f t="shared" si="7"/>
        <v>0</v>
      </c>
      <c r="AV94" s="308">
        <f t="shared" si="8"/>
        <v>0</v>
      </c>
    </row>
    <row r="95" spans="1:48" hidden="1">
      <c r="A95" s="327">
        <f t="shared" si="9"/>
        <v>91</v>
      </c>
      <c r="B95" s="321">
        <f>'고용증대 상시근로자수-2018'!C95</f>
        <v>0</v>
      </c>
      <c r="C95" s="322" t="str">
        <f>'고용증대 상시근로자수-2018'!E95</f>
        <v/>
      </c>
      <c r="D95" s="333" t="str">
        <f>IF('고용증대 상시근로자수-2018'!I95="","",'고용증대 상시근로자수-2018'!I95)</f>
        <v/>
      </c>
      <c r="E95" s="333" t="str">
        <f>IF('고용증대 상시근로자수-2018'!J95="","",'고용증대 상시근로자수-2018'!J95)</f>
        <v/>
      </c>
      <c r="F95" s="323" t="str">
        <f>'고용증대 상시근로자수-2018'!H95</f>
        <v/>
      </c>
      <c r="G95" s="324">
        <f>'고용증대 상시근로자수-2018'!W95</f>
        <v>0</v>
      </c>
      <c r="H95" s="313">
        <f>'고용증대 상시근로자수-2018'!X95</f>
        <v>0</v>
      </c>
      <c r="I95" s="314">
        <f>'고용증대 상시근로자수-2018'!Z95</f>
        <v>0</v>
      </c>
      <c r="J95" s="312">
        <f>'고용증대 상시근로자수-2018'!AA95</f>
        <v>0</v>
      </c>
      <c r="K95" s="313">
        <f>'고용증대 상시근로자수-2018'!AB95</f>
        <v>0</v>
      </c>
      <c r="L95" s="314">
        <f>'고용증대 상시근로자수-2018'!AD95</f>
        <v>0</v>
      </c>
      <c r="M95" s="312">
        <f>'고용증대 상시근로자수-2018'!AE95</f>
        <v>0</v>
      </c>
      <c r="N95" s="313">
        <f>'고용증대 상시근로자수-2018'!AF95</f>
        <v>0</v>
      </c>
      <c r="O95" s="314">
        <f>'고용증대 상시근로자수-2018'!AH95</f>
        <v>0</v>
      </c>
      <c r="P95" s="312">
        <f>'고용증대 상시근로자수-2018'!AI95</f>
        <v>0</v>
      </c>
      <c r="Q95" s="313">
        <f>'고용증대 상시근로자수-2018'!AJ95</f>
        <v>0</v>
      </c>
      <c r="R95" s="314">
        <f>'고용증대 상시근로자수-2018'!AL95</f>
        <v>0</v>
      </c>
      <c r="S95" s="312">
        <f>'고용증대 상시근로자수-2018'!AM95</f>
        <v>0</v>
      </c>
      <c r="T95" s="313">
        <f>'고용증대 상시근로자수-2018'!AN95</f>
        <v>0</v>
      </c>
      <c r="U95" s="314">
        <f>'고용증대 상시근로자수-2018'!AP95</f>
        <v>0</v>
      </c>
      <c r="V95" s="312">
        <f>'고용증대 상시근로자수-2018'!AQ95</f>
        <v>0</v>
      </c>
      <c r="W95" s="313">
        <f>'고용증대 상시근로자수-2018'!AR95</f>
        <v>0</v>
      </c>
      <c r="X95" s="314">
        <f>'고용증대 상시근로자수-2018'!AT95</f>
        <v>0</v>
      </c>
      <c r="Y95" s="312">
        <f>'고용증대 상시근로자수-2018'!AU95</f>
        <v>0</v>
      </c>
      <c r="Z95" s="313">
        <f>'고용증대 상시근로자수-2018'!AV95</f>
        <v>0</v>
      </c>
      <c r="AA95" s="314">
        <f>'고용증대 상시근로자수-2018'!AX95</f>
        <v>0</v>
      </c>
      <c r="AB95" s="312">
        <f>'고용증대 상시근로자수-2018'!AY95</f>
        <v>0</v>
      </c>
      <c r="AC95" s="313">
        <f>'고용증대 상시근로자수-2018'!AZ95</f>
        <v>0</v>
      </c>
      <c r="AD95" s="314">
        <f>'고용증대 상시근로자수-2018'!BB95</f>
        <v>0</v>
      </c>
      <c r="AE95" s="312">
        <f>'고용증대 상시근로자수-2018'!BC95</f>
        <v>0</v>
      </c>
      <c r="AF95" s="313">
        <f>'고용증대 상시근로자수-2018'!BD95</f>
        <v>0</v>
      </c>
      <c r="AG95" s="314">
        <f>'고용증대 상시근로자수-2018'!BF95</f>
        <v>0</v>
      </c>
      <c r="AH95" s="312">
        <f>'고용증대 상시근로자수-2018'!BG95</f>
        <v>0</v>
      </c>
      <c r="AI95" s="313">
        <f>'고용증대 상시근로자수-2018'!BH95</f>
        <v>0</v>
      </c>
      <c r="AJ95" s="314">
        <f>'고용증대 상시근로자수-2018'!BJ95</f>
        <v>0</v>
      </c>
      <c r="AK95" s="312">
        <f>'고용증대 상시근로자수-2018'!BK95</f>
        <v>0</v>
      </c>
      <c r="AL95" s="313">
        <f>'고용증대 상시근로자수-2018'!BL95</f>
        <v>0</v>
      </c>
      <c r="AM95" s="314">
        <f>'고용증대 상시근로자수-2018'!BN95</f>
        <v>0</v>
      </c>
      <c r="AN95" s="312">
        <f>'고용증대 상시근로자수-2018'!BO95</f>
        <v>0</v>
      </c>
      <c r="AO95" s="313">
        <f>'고용증대 상시근로자수-2018'!BP95</f>
        <v>0</v>
      </c>
      <c r="AP95" s="314">
        <f>'고용증대 상시근로자수-2018'!BR95</f>
        <v>0</v>
      </c>
      <c r="AQ95" s="335">
        <f t="shared" si="5"/>
        <v>0</v>
      </c>
      <c r="AR95" s="336">
        <f t="shared" si="6"/>
        <v>0</v>
      </c>
      <c r="AS95" s="342">
        <f>'고용증대 상시근로자수-2018'!CF95</f>
        <v>0</v>
      </c>
      <c r="AT95" s="343">
        <f>'고용증대 상시근로자수-2018'!CG95</f>
        <v>0</v>
      </c>
      <c r="AU95" s="340">
        <f t="shared" si="7"/>
        <v>0</v>
      </c>
      <c r="AV95" s="308">
        <f t="shared" si="8"/>
        <v>0</v>
      </c>
    </row>
    <row r="96" spans="1:48" hidden="1">
      <c r="A96" s="327">
        <f t="shared" si="9"/>
        <v>92</v>
      </c>
      <c r="B96" s="321">
        <f>'고용증대 상시근로자수-2018'!C96</f>
        <v>0</v>
      </c>
      <c r="C96" s="322" t="str">
        <f>'고용증대 상시근로자수-2018'!E96</f>
        <v/>
      </c>
      <c r="D96" s="333" t="str">
        <f>IF('고용증대 상시근로자수-2018'!I96="","",'고용증대 상시근로자수-2018'!I96)</f>
        <v/>
      </c>
      <c r="E96" s="333" t="str">
        <f>IF('고용증대 상시근로자수-2018'!J96="","",'고용증대 상시근로자수-2018'!J96)</f>
        <v/>
      </c>
      <c r="F96" s="323" t="str">
        <f>'고용증대 상시근로자수-2018'!H96</f>
        <v/>
      </c>
      <c r="G96" s="324">
        <f>'고용증대 상시근로자수-2018'!W96</f>
        <v>0</v>
      </c>
      <c r="H96" s="313">
        <f>'고용증대 상시근로자수-2018'!X96</f>
        <v>0</v>
      </c>
      <c r="I96" s="314">
        <f>'고용증대 상시근로자수-2018'!Z96</f>
        <v>0</v>
      </c>
      <c r="J96" s="312">
        <f>'고용증대 상시근로자수-2018'!AA96</f>
        <v>0</v>
      </c>
      <c r="K96" s="313">
        <f>'고용증대 상시근로자수-2018'!AB96</f>
        <v>0</v>
      </c>
      <c r="L96" s="314">
        <f>'고용증대 상시근로자수-2018'!AD96</f>
        <v>0</v>
      </c>
      <c r="M96" s="312">
        <f>'고용증대 상시근로자수-2018'!AE96</f>
        <v>0</v>
      </c>
      <c r="N96" s="313">
        <f>'고용증대 상시근로자수-2018'!AF96</f>
        <v>0</v>
      </c>
      <c r="O96" s="314">
        <f>'고용증대 상시근로자수-2018'!AH96</f>
        <v>0</v>
      </c>
      <c r="P96" s="312">
        <f>'고용증대 상시근로자수-2018'!AI96</f>
        <v>0</v>
      </c>
      <c r="Q96" s="313">
        <f>'고용증대 상시근로자수-2018'!AJ96</f>
        <v>0</v>
      </c>
      <c r="R96" s="314">
        <f>'고용증대 상시근로자수-2018'!AL96</f>
        <v>0</v>
      </c>
      <c r="S96" s="312">
        <f>'고용증대 상시근로자수-2018'!AM96</f>
        <v>0</v>
      </c>
      <c r="T96" s="313">
        <f>'고용증대 상시근로자수-2018'!AN96</f>
        <v>0</v>
      </c>
      <c r="U96" s="314">
        <f>'고용증대 상시근로자수-2018'!AP96</f>
        <v>0</v>
      </c>
      <c r="V96" s="312">
        <f>'고용증대 상시근로자수-2018'!AQ96</f>
        <v>0</v>
      </c>
      <c r="W96" s="313">
        <f>'고용증대 상시근로자수-2018'!AR96</f>
        <v>0</v>
      </c>
      <c r="X96" s="314">
        <f>'고용증대 상시근로자수-2018'!AT96</f>
        <v>0</v>
      </c>
      <c r="Y96" s="312">
        <f>'고용증대 상시근로자수-2018'!AU96</f>
        <v>0</v>
      </c>
      <c r="Z96" s="313">
        <f>'고용증대 상시근로자수-2018'!AV96</f>
        <v>0</v>
      </c>
      <c r="AA96" s="314">
        <f>'고용증대 상시근로자수-2018'!AX96</f>
        <v>0</v>
      </c>
      <c r="AB96" s="312">
        <f>'고용증대 상시근로자수-2018'!AY96</f>
        <v>0</v>
      </c>
      <c r="AC96" s="313">
        <f>'고용증대 상시근로자수-2018'!AZ96</f>
        <v>0</v>
      </c>
      <c r="AD96" s="314">
        <f>'고용증대 상시근로자수-2018'!BB96</f>
        <v>0</v>
      </c>
      <c r="AE96" s="312">
        <f>'고용증대 상시근로자수-2018'!BC96</f>
        <v>0</v>
      </c>
      <c r="AF96" s="313">
        <f>'고용증대 상시근로자수-2018'!BD96</f>
        <v>0</v>
      </c>
      <c r="AG96" s="314">
        <f>'고용증대 상시근로자수-2018'!BF96</f>
        <v>0</v>
      </c>
      <c r="AH96" s="312">
        <f>'고용증대 상시근로자수-2018'!BG96</f>
        <v>0</v>
      </c>
      <c r="AI96" s="313">
        <f>'고용증대 상시근로자수-2018'!BH96</f>
        <v>0</v>
      </c>
      <c r="AJ96" s="314">
        <f>'고용증대 상시근로자수-2018'!BJ96</f>
        <v>0</v>
      </c>
      <c r="AK96" s="312">
        <f>'고용증대 상시근로자수-2018'!BK96</f>
        <v>0</v>
      </c>
      <c r="AL96" s="313">
        <f>'고용증대 상시근로자수-2018'!BL96</f>
        <v>0</v>
      </c>
      <c r="AM96" s="314">
        <f>'고용증대 상시근로자수-2018'!BN96</f>
        <v>0</v>
      </c>
      <c r="AN96" s="312">
        <f>'고용증대 상시근로자수-2018'!BO96</f>
        <v>0</v>
      </c>
      <c r="AO96" s="313">
        <f>'고용증대 상시근로자수-2018'!BP96</f>
        <v>0</v>
      </c>
      <c r="AP96" s="314">
        <f>'고용증대 상시근로자수-2018'!BR96</f>
        <v>0</v>
      </c>
      <c r="AQ96" s="335">
        <f t="shared" si="5"/>
        <v>0</v>
      </c>
      <c r="AR96" s="336">
        <f t="shared" si="6"/>
        <v>0</v>
      </c>
      <c r="AS96" s="342">
        <f>'고용증대 상시근로자수-2018'!CF96</f>
        <v>0</v>
      </c>
      <c r="AT96" s="343">
        <f>'고용증대 상시근로자수-2018'!CG96</f>
        <v>0</v>
      </c>
      <c r="AU96" s="340">
        <f t="shared" si="7"/>
        <v>0</v>
      </c>
      <c r="AV96" s="308">
        <f t="shared" si="8"/>
        <v>0</v>
      </c>
    </row>
    <row r="97" spans="1:48" hidden="1">
      <c r="A97" s="327">
        <f t="shared" si="9"/>
        <v>93</v>
      </c>
      <c r="B97" s="321">
        <f>'고용증대 상시근로자수-2018'!C97</f>
        <v>0</v>
      </c>
      <c r="C97" s="322" t="str">
        <f>'고용증대 상시근로자수-2018'!E97</f>
        <v/>
      </c>
      <c r="D97" s="333" t="str">
        <f>IF('고용증대 상시근로자수-2018'!I97="","",'고용증대 상시근로자수-2018'!I97)</f>
        <v/>
      </c>
      <c r="E97" s="333" t="str">
        <f>IF('고용증대 상시근로자수-2018'!J97="","",'고용증대 상시근로자수-2018'!J97)</f>
        <v/>
      </c>
      <c r="F97" s="323" t="str">
        <f>'고용증대 상시근로자수-2018'!H97</f>
        <v/>
      </c>
      <c r="G97" s="324">
        <f>'고용증대 상시근로자수-2018'!W97</f>
        <v>0</v>
      </c>
      <c r="H97" s="313">
        <f>'고용증대 상시근로자수-2018'!X97</f>
        <v>0</v>
      </c>
      <c r="I97" s="314">
        <f>'고용증대 상시근로자수-2018'!Z97</f>
        <v>0</v>
      </c>
      <c r="J97" s="312">
        <f>'고용증대 상시근로자수-2018'!AA97</f>
        <v>0</v>
      </c>
      <c r="K97" s="313">
        <f>'고용증대 상시근로자수-2018'!AB97</f>
        <v>0</v>
      </c>
      <c r="L97" s="314">
        <f>'고용증대 상시근로자수-2018'!AD97</f>
        <v>0</v>
      </c>
      <c r="M97" s="312">
        <f>'고용증대 상시근로자수-2018'!AE97</f>
        <v>0</v>
      </c>
      <c r="N97" s="313">
        <f>'고용증대 상시근로자수-2018'!AF97</f>
        <v>0</v>
      </c>
      <c r="O97" s="314">
        <f>'고용증대 상시근로자수-2018'!AH97</f>
        <v>0</v>
      </c>
      <c r="P97" s="312">
        <f>'고용증대 상시근로자수-2018'!AI97</f>
        <v>0</v>
      </c>
      <c r="Q97" s="313">
        <f>'고용증대 상시근로자수-2018'!AJ97</f>
        <v>0</v>
      </c>
      <c r="R97" s="314">
        <f>'고용증대 상시근로자수-2018'!AL97</f>
        <v>0</v>
      </c>
      <c r="S97" s="312">
        <f>'고용증대 상시근로자수-2018'!AM97</f>
        <v>0</v>
      </c>
      <c r="T97" s="313">
        <f>'고용증대 상시근로자수-2018'!AN97</f>
        <v>0</v>
      </c>
      <c r="U97" s="314">
        <f>'고용증대 상시근로자수-2018'!AP97</f>
        <v>0</v>
      </c>
      <c r="V97" s="312">
        <f>'고용증대 상시근로자수-2018'!AQ97</f>
        <v>0</v>
      </c>
      <c r="W97" s="313">
        <f>'고용증대 상시근로자수-2018'!AR97</f>
        <v>0</v>
      </c>
      <c r="X97" s="314">
        <f>'고용증대 상시근로자수-2018'!AT97</f>
        <v>0</v>
      </c>
      <c r="Y97" s="312">
        <f>'고용증대 상시근로자수-2018'!AU97</f>
        <v>0</v>
      </c>
      <c r="Z97" s="313">
        <f>'고용증대 상시근로자수-2018'!AV97</f>
        <v>0</v>
      </c>
      <c r="AA97" s="314">
        <f>'고용증대 상시근로자수-2018'!AX97</f>
        <v>0</v>
      </c>
      <c r="AB97" s="312">
        <f>'고용증대 상시근로자수-2018'!AY97</f>
        <v>0</v>
      </c>
      <c r="AC97" s="313">
        <f>'고용증대 상시근로자수-2018'!AZ97</f>
        <v>0</v>
      </c>
      <c r="AD97" s="314">
        <f>'고용증대 상시근로자수-2018'!BB97</f>
        <v>0</v>
      </c>
      <c r="AE97" s="312">
        <f>'고용증대 상시근로자수-2018'!BC97</f>
        <v>0</v>
      </c>
      <c r="AF97" s="313">
        <f>'고용증대 상시근로자수-2018'!BD97</f>
        <v>0</v>
      </c>
      <c r="AG97" s="314">
        <f>'고용증대 상시근로자수-2018'!BF97</f>
        <v>0</v>
      </c>
      <c r="AH97" s="312">
        <f>'고용증대 상시근로자수-2018'!BG97</f>
        <v>0</v>
      </c>
      <c r="AI97" s="313">
        <f>'고용증대 상시근로자수-2018'!BH97</f>
        <v>0</v>
      </c>
      <c r="AJ97" s="314">
        <f>'고용증대 상시근로자수-2018'!BJ97</f>
        <v>0</v>
      </c>
      <c r="AK97" s="312">
        <f>'고용증대 상시근로자수-2018'!BK97</f>
        <v>0</v>
      </c>
      <c r="AL97" s="313">
        <f>'고용증대 상시근로자수-2018'!BL97</f>
        <v>0</v>
      </c>
      <c r="AM97" s="314">
        <f>'고용증대 상시근로자수-2018'!BN97</f>
        <v>0</v>
      </c>
      <c r="AN97" s="312">
        <f>'고용증대 상시근로자수-2018'!BO97</f>
        <v>0</v>
      </c>
      <c r="AO97" s="313">
        <f>'고용증대 상시근로자수-2018'!BP97</f>
        <v>0</v>
      </c>
      <c r="AP97" s="314">
        <f>'고용증대 상시근로자수-2018'!BR97</f>
        <v>0</v>
      </c>
      <c r="AQ97" s="335">
        <f t="shared" si="5"/>
        <v>0</v>
      </c>
      <c r="AR97" s="336">
        <f t="shared" si="6"/>
        <v>0</v>
      </c>
      <c r="AS97" s="342">
        <f>'고용증대 상시근로자수-2018'!CF97</f>
        <v>0</v>
      </c>
      <c r="AT97" s="343">
        <f>'고용증대 상시근로자수-2018'!CG97</f>
        <v>0</v>
      </c>
      <c r="AU97" s="340">
        <f t="shared" si="7"/>
        <v>0</v>
      </c>
      <c r="AV97" s="308">
        <f t="shared" si="8"/>
        <v>0</v>
      </c>
    </row>
    <row r="98" spans="1:48" hidden="1">
      <c r="A98" s="327">
        <f t="shared" si="9"/>
        <v>94</v>
      </c>
      <c r="B98" s="321">
        <f>'고용증대 상시근로자수-2018'!C98</f>
        <v>0</v>
      </c>
      <c r="C98" s="322" t="str">
        <f>'고용증대 상시근로자수-2018'!E98</f>
        <v/>
      </c>
      <c r="D98" s="333" t="str">
        <f>IF('고용증대 상시근로자수-2018'!I98="","",'고용증대 상시근로자수-2018'!I98)</f>
        <v/>
      </c>
      <c r="E98" s="333" t="str">
        <f>IF('고용증대 상시근로자수-2018'!J98="","",'고용증대 상시근로자수-2018'!J98)</f>
        <v/>
      </c>
      <c r="F98" s="323" t="str">
        <f>'고용증대 상시근로자수-2018'!H98</f>
        <v/>
      </c>
      <c r="G98" s="324">
        <f>'고용증대 상시근로자수-2018'!W98</f>
        <v>0</v>
      </c>
      <c r="H98" s="313">
        <f>'고용증대 상시근로자수-2018'!X98</f>
        <v>0</v>
      </c>
      <c r="I98" s="314">
        <f>'고용증대 상시근로자수-2018'!Z98</f>
        <v>0</v>
      </c>
      <c r="J98" s="312">
        <f>'고용증대 상시근로자수-2018'!AA98</f>
        <v>0</v>
      </c>
      <c r="K98" s="313">
        <f>'고용증대 상시근로자수-2018'!AB98</f>
        <v>0</v>
      </c>
      <c r="L98" s="314">
        <f>'고용증대 상시근로자수-2018'!AD98</f>
        <v>0</v>
      </c>
      <c r="M98" s="312">
        <f>'고용증대 상시근로자수-2018'!AE98</f>
        <v>0</v>
      </c>
      <c r="N98" s="313">
        <f>'고용증대 상시근로자수-2018'!AF98</f>
        <v>0</v>
      </c>
      <c r="O98" s="314">
        <f>'고용증대 상시근로자수-2018'!AH98</f>
        <v>0</v>
      </c>
      <c r="P98" s="312">
        <f>'고용증대 상시근로자수-2018'!AI98</f>
        <v>0</v>
      </c>
      <c r="Q98" s="313">
        <f>'고용증대 상시근로자수-2018'!AJ98</f>
        <v>0</v>
      </c>
      <c r="R98" s="314">
        <f>'고용증대 상시근로자수-2018'!AL98</f>
        <v>0</v>
      </c>
      <c r="S98" s="312">
        <f>'고용증대 상시근로자수-2018'!AM98</f>
        <v>0</v>
      </c>
      <c r="T98" s="313">
        <f>'고용증대 상시근로자수-2018'!AN98</f>
        <v>0</v>
      </c>
      <c r="U98" s="314">
        <f>'고용증대 상시근로자수-2018'!AP98</f>
        <v>0</v>
      </c>
      <c r="V98" s="312">
        <f>'고용증대 상시근로자수-2018'!AQ98</f>
        <v>0</v>
      </c>
      <c r="W98" s="313">
        <f>'고용증대 상시근로자수-2018'!AR98</f>
        <v>0</v>
      </c>
      <c r="X98" s="314">
        <f>'고용증대 상시근로자수-2018'!AT98</f>
        <v>0</v>
      </c>
      <c r="Y98" s="312">
        <f>'고용증대 상시근로자수-2018'!AU98</f>
        <v>0</v>
      </c>
      <c r="Z98" s="313">
        <f>'고용증대 상시근로자수-2018'!AV98</f>
        <v>0</v>
      </c>
      <c r="AA98" s="314">
        <f>'고용증대 상시근로자수-2018'!AX98</f>
        <v>0</v>
      </c>
      <c r="AB98" s="312">
        <f>'고용증대 상시근로자수-2018'!AY98</f>
        <v>0</v>
      </c>
      <c r="AC98" s="313">
        <f>'고용증대 상시근로자수-2018'!AZ98</f>
        <v>0</v>
      </c>
      <c r="AD98" s="314">
        <f>'고용증대 상시근로자수-2018'!BB98</f>
        <v>0</v>
      </c>
      <c r="AE98" s="312">
        <f>'고용증대 상시근로자수-2018'!BC98</f>
        <v>0</v>
      </c>
      <c r="AF98" s="313">
        <f>'고용증대 상시근로자수-2018'!BD98</f>
        <v>0</v>
      </c>
      <c r="AG98" s="314">
        <f>'고용증대 상시근로자수-2018'!BF98</f>
        <v>0</v>
      </c>
      <c r="AH98" s="312">
        <f>'고용증대 상시근로자수-2018'!BG98</f>
        <v>0</v>
      </c>
      <c r="AI98" s="313">
        <f>'고용증대 상시근로자수-2018'!BH98</f>
        <v>0</v>
      </c>
      <c r="AJ98" s="314">
        <f>'고용증대 상시근로자수-2018'!BJ98</f>
        <v>0</v>
      </c>
      <c r="AK98" s="312">
        <f>'고용증대 상시근로자수-2018'!BK98</f>
        <v>0</v>
      </c>
      <c r="AL98" s="313">
        <f>'고용증대 상시근로자수-2018'!BL98</f>
        <v>0</v>
      </c>
      <c r="AM98" s="314">
        <f>'고용증대 상시근로자수-2018'!BN98</f>
        <v>0</v>
      </c>
      <c r="AN98" s="312">
        <f>'고용증대 상시근로자수-2018'!BO98</f>
        <v>0</v>
      </c>
      <c r="AO98" s="313">
        <f>'고용증대 상시근로자수-2018'!BP98</f>
        <v>0</v>
      </c>
      <c r="AP98" s="314">
        <f>'고용증대 상시근로자수-2018'!BR98</f>
        <v>0</v>
      </c>
      <c r="AQ98" s="335">
        <f t="shared" si="5"/>
        <v>0</v>
      </c>
      <c r="AR98" s="336">
        <f t="shared" si="6"/>
        <v>0</v>
      </c>
      <c r="AS98" s="342">
        <f>'고용증대 상시근로자수-2018'!CF98</f>
        <v>0</v>
      </c>
      <c r="AT98" s="343">
        <f>'고용증대 상시근로자수-2018'!CG98</f>
        <v>0</v>
      </c>
      <c r="AU98" s="340">
        <f t="shared" si="7"/>
        <v>0</v>
      </c>
      <c r="AV98" s="308">
        <f t="shared" si="8"/>
        <v>0</v>
      </c>
    </row>
    <row r="99" spans="1:48" hidden="1">
      <c r="A99" s="327">
        <f t="shared" si="9"/>
        <v>95</v>
      </c>
      <c r="B99" s="321">
        <f>'고용증대 상시근로자수-2018'!C99</f>
        <v>0</v>
      </c>
      <c r="C99" s="322" t="str">
        <f>'고용증대 상시근로자수-2018'!E99</f>
        <v/>
      </c>
      <c r="D99" s="333" t="str">
        <f>IF('고용증대 상시근로자수-2018'!I99="","",'고용증대 상시근로자수-2018'!I99)</f>
        <v/>
      </c>
      <c r="E99" s="333" t="str">
        <f>IF('고용증대 상시근로자수-2018'!J99="","",'고용증대 상시근로자수-2018'!J99)</f>
        <v/>
      </c>
      <c r="F99" s="323" t="str">
        <f>'고용증대 상시근로자수-2018'!H99</f>
        <v/>
      </c>
      <c r="G99" s="324">
        <f>'고용증대 상시근로자수-2018'!W99</f>
        <v>0</v>
      </c>
      <c r="H99" s="313">
        <f>'고용증대 상시근로자수-2018'!X99</f>
        <v>0</v>
      </c>
      <c r="I99" s="314">
        <f>'고용증대 상시근로자수-2018'!Z99</f>
        <v>0</v>
      </c>
      <c r="J99" s="312">
        <f>'고용증대 상시근로자수-2018'!AA99</f>
        <v>0</v>
      </c>
      <c r="K99" s="313">
        <f>'고용증대 상시근로자수-2018'!AB99</f>
        <v>0</v>
      </c>
      <c r="L99" s="314">
        <f>'고용증대 상시근로자수-2018'!AD99</f>
        <v>0</v>
      </c>
      <c r="M99" s="312">
        <f>'고용증대 상시근로자수-2018'!AE99</f>
        <v>0</v>
      </c>
      <c r="N99" s="313">
        <f>'고용증대 상시근로자수-2018'!AF99</f>
        <v>0</v>
      </c>
      <c r="O99" s="314">
        <f>'고용증대 상시근로자수-2018'!AH99</f>
        <v>0</v>
      </c>
      <c r="P99" s="312">
        <f>'고용증대 상시근로자수-2018'!AI99</f>
        <v>0</v>
      </c>
      <c r="Q99" s="313">
        <f>'고용증대 상시근로자수-2018'!AJ99</f>
        <v>0</v>
      </c>
      <c r="R99" s="314">
        <f>'고용증대 상시근로자수-2018'!AL99</f>
        <v>0</v>
      </c>
      <c r="S99" s="312">
        <f>'고용증대 상시근로자수-2018'!AM99</f>
        <v>0</v>
      </c>
      <c r="T99" s="313">
        <f>'고용증대 상시근로자수-2018'!AN99</f>
        <v>0</v>
      </c>
      <c r="U99" s="314">
        <f>'고용증대 상시근로자수-2018'!AP99</f>
        <v>0</v>
      </c>
      <c r="V99" s="312">
        <f>'고용증대 상시근로자수-2018'!AQ99</f>
        <v>0</v>
      </c>
      <c r="W99" s="313">
        <f>'고용증대 상시근로자수-2018'!AR99</f>
        <v>0</v>
      </c>
      <c r="X99" s="314">
        <f>'고용증대 상시근로자수-2018'!AT99</f>
        <v>0</v>
      </c>
      <c r="Y99" s="312">
        <f>'고용증대 상시근로자수-2018'!AU99</f>
        <v>0</v>
      </c>
      <c r="Z99" s="313">
        <f>'고용증대 상시근로자수-2018'!AV99</f>
        <v>0</v>
      </c>
      <c r="AA99" s="314">
        <f>'고용증대 상시근로자수-2018'!AX99</f>
        <v>0</v>
      </c>
      <c r="AB99" s="312">
        <f>'고용증대 상시근로자수-2018'!AY99</f>
        <v>0</v>
      </c>
      <c r="AC99" s="313">
        <f>'고용증대 상시근로자수-2018'!AZ99</f>
        <v>0</v>
      </c>
      <c r="AD99" s="314">
        <f>'고용증대 상시근로자수-2018'!BB99</f>
        <v>0</v>
      </c>
      <c r="AE99" s="312">
        <f>'고용증대 상시근로자수-2018'!BC99</f>
        <v>0</v>
      </c>
      <c r="AF99" s="313">
        <f>'고용증대 상시근로자수-2018'!BD99</f>
        <v>0</v>
      </c>
      <c r="AG99" s="314">
        <f>'고용증대 상시근로자수-2018'!BF99</f>
        <v>0</v>
      </c>
      <c r="AH99" s="312">
        <f>'고용증대 상시근로자수-2018'!BG99</f>
        <v>0</v>
      </c>
      <c r="AI99" s="313">
        <f>'고용증대 상시근로자수-2018'!BH99</f>
        <v>0</v>
      </c>
      <c r="AJ99" s="314">
        <f>'고용증대 상시근로자수-2018'!BJ99</f>
        <v>0</v>
      </c>
      <c r="AK99" s="312">
        <f>'고용증대 상시근로자수-2018'!BK99</f>
        <v>0</v>
      </c>
      <c r="AL99" s="313">
        <f>'고용증대 상시근로자수-2018'!BL99</f>
        <v>0</v>
      </c>
      <c r="AM99" s="314">
        <f>'고용증대 상시근로자수-2018'!BN99</f>
        <v>0</v>
      </c>
      <c r="AN99" s="312">
        <f>'고용증대 상시근로자수-2018'!BO99</f>
        <v>0</v>
      </c>
      <c r="AO99" s="313">
        <f>'고용증대 상시근로자수-2018'!BP99</f>
        <v>0</v>
      </c>
      <c r="AP99" s="314">
        <f>'고용증대 상시근로자수-2018'!BR99</f>
        <v>0</v>
      </c>
      <c r="AQ99" s="335">
        <f t="shared" si="5"/>
        <v>0</v>
      </c>
      <c r="AR99" s="336">
        <f t="shared" si="6"/>
        <v>0</v>
      </c>
      <c r="AS99" s="342">
        <f>'고용증대 상시근로자수-2018'!CF99</f>
        <v>0</v>
      </c>
      <c r="AT99" s="343">
        <f>'고용증대 상시근로자수-2018'!CG99</f>
        <v>0</v>
      </c>
      <c r="AU99" s="340">
        <f t="shared" si="7"/>
        <v>0</v>
      </c>
      <c r="AV99" s="308">
        <f t="shared" si="8"/>
        <v>0</v>
      </c>
    </row>
    <row r="100" spans="1:48" hidden="1">
      <c r="A100" s="327">
        <f t="shared" si="9"/>
        <v>96</v>
      </c>
      <c r="B100" s="321">
        <f>'고용증대 상시근로자수-2018'!C100</f>
        <v>0</v>
      </c>
      <c r="C100" s="322" t="str">
        <f>'고용증대 상시근로자수-2018'!E100</f>
        <v/>
      </c>
      <c r="D100" s="333" t="str">
        <f>IF('고용증대 상시근로자수-2018'!I100="","",'고용증대 상시근로자수-2018'!I100)</f>
        <v/>
      </c>
      <c r="E100" s="333" t="str">
        <f>IF('고용증대 상시근로자수-2018'!J100="","",'고용증대 상시근로자수-2018'!J100)</f>
        <v/>
      </c>
      <c r="F100" s="323" t="str">
        <f>'고용증대 상시근로자수-2018'!H100</f>
        <v/>
      </c>
      <c r="G100" s="324">
        <f>'고용증대 상시근로자수-2018'!W100</f>
        <v>0</v>
      </c>
      <c r="H100" s="313">
        <f>'고용증대 상시근로자수-2018'!X100</f>
        <v>0</v>
      </c>
      <c r="I100" s="314">
        <f>'고용증대 상시근로자수-2018'!Z100</f>
        <v>0</v>
      </c>
      <c r="J100" s="312">
        <f>'고용증대 상시근로자수-2018'!AA100</f>
        <v>0</v>
      </c>
      <c r="K100" s="313">
        <f>'고용증대 상시근로자수-2018'!AB100</f>
        <v>0</v>
      </c>
      <c r="L100" s="314">
        <f>'고용증대 상시근로자수-2018'!AD100</f>
        <v>0</v>
      </c>
      <c r="M100" s="312">
        <f>'고용증대 상시근로자수-2018'!AE100</f>
        <v>0</v>
      </c>
      <c r="N100" s="313">
        <f>'고용증대 상시근로자수-2018'!AF100</f>
        <v>0</v>
      </c>
      <c r="O100" s="314">
        <f>'고용증대 상시근로자수-2018'!AH100</f>
        <v>0</v>
      </c>
      <c r="P100" s="312">
        <f>'고용증대 상시근로자수-2018'!AI100</f>
        <v>0</v>
      </c>
      <c r="Q100" s="313">
        <f>'고용증대 상시근로자수-2018'!AJ100</f>
        <v>0</v>
      </c>
      <c r="R100" s="314">
        <f>'고용증대 상시근로자수-2018'!AL100</f>
        <v>0</v>
      </c>
      <c r="S100" s="312">
        <f>'고용증대 상시근로자수-2018'!AM100</f>
        <v>0</v>
      </c>
      <c r="T100" s="313">
        <f>'고용증대 상시근로자수-2018'!AN100</f>
        <v>0</v>
      </c>
      <c r="U100" s="314">
        <f>'고용증대 상시근로자수-2018'!AP100</f>
        <v>0</v>
      </c>
      <c r="V100" s="312">
        <f>'고용증대 상시근로자수-2018'!AQ100</f>
        <v>0</v>
      </c>
      <c r="W100" s="313">
        <f>'고용증대 상시근로자수-2018'!AR100</f>
        <v>0</v>
      </c>
      <c r="X100" s="314">
        <f>'고용증대 상시근로자수-2018'!AT100</f>
        <v>0</v>
      </c>
      <c r="Y100" s="312">
        <f>'고용증대 상시근로자수-2018'!AU100</f>
        <v>0</v>
      </c>
      <c r="Z100" s="313">
        <f>'고용증대 상시근로자수-2018'!AV100</f>
        <v>0</v>
      </c>
      <c r="AA100" s="314">
        <f>'고용증대 상시근로자수-2018'!AX100</f>
        <v>0</v>
      </c>
      <c r="AB100" s="312">
        <f>'고용증대 상시근로자수-2018'!AY100</f>
        <v>0</v>
      </c>
      <c r="AC100" s="313">
        <f>'고용증대 상시근로자수-2018'!AZ100</f>
        <v>0</v>
      </c>
      <c r="AD100" s="314">
        <f>'고용증대 상시근로자수-2018'!BB100</f>
        <v>0</v>
      </c>
      <c r="AE100" s="312">
        <f>'고용증대 상시근로자수-2018'!BC100</f>
        <v>0</v>
      </c>
      <c r="AF100" s="313">
        <f>'고용증대 상시근로자수-2018'!BD100</f>
        <v>0</v>
      </c>
      <c r="AG100" s="314">
        <f>'고용증대 상시근로자수-2018'!BF100</f>
        <v>0</v>
      </c>
      <c r="AH100" s="312">
        <f>'고용증대 상시근로자수-2018'!BG100</f>
        <v>0</v>
      </c>
      <c r="AI100" s="313">
        <f>'고용증대 상시근로자수-2018'!BH100</f>
        <v>0</v>
      </c>
      <c r="AJ100" s="314">
        <f>'고용증대 상시근로자수-2018'!BJ100</f>
        <v>0</v>
      </c>
      <c r="AK100" s="312">
        <f>'고용증대 상시근로자수-2018'!BK100</f>
        <v>0</v>
      </c>
      <c r="AL100" s="313">
        <f>'고용증대 상시근로자수-2018'!BL100</f>
        <v>0</v>
      </c>
      <c r="AM100" s="314">
        <f>'고용증대 상시근로자수-2018'!BN100</f>
        <v>0</v>
      </c>
      <c r="AN100" s="312">
        <f>'고용증대 상시근로자수-2018'!BO100</f>
        <v>0</v>
      </c>
      <c r="AO100" s="313">
        <f>'고용증대 상시근로자수-2018'!BP100</f>
        <v>0</v>
      </c>
      <c r="AP100" s="314">
        <f>'고용증대 상시근로자수-2018'!BR100</f>
        <v>0</v>
      </c>
      <c r="AQ100" s="335">
        <f t="shared" si="5"/>
        <v>0</v>
      </c>
      <c r="AR100" s="336">
        <f t="shared" si="6"/>
        <v>0</v>
      </c>
      <c r="AS100" s="342">
        <f>'고용증대 상시근로자수-2018'!CF100</f>
        <v>0</v>
      </c>
      <c r="AT100" s="343">
        <f>'고용증대 상시근로자수-2018'!CG100</f>
        <v>0</v>
      </c>
      <c r="AU100" s="340">
        <f t="shared" si="7"/>
        <v>0</v>
      </c>
      <c r="AV100" s="308">
        <f t="shared" si="8"/>
        <v>0</v>
      </c>
    </row>
    <row r="101" spans="1:48" hidden="1">
      <c r="A101" s="327">
        <f t="shared" si="9"/>
        <v>97</v>
      </c>
      <c r="B101" s="321">
        <f>'고용증대 상시근로자수-2018'!C101</f>
        <v>0</v>
      </c>
      <c r="C101" s="322" t="str">
        <f>'고용증대 상시근로자수-2018'!E101</f>
        <v/>
      </c>
      <c r="D101" s="333" t="str">
        <f>IF('고용증대 상시근로자수-2018'!I101="","",'고용증대 상시근로자수-2018'!I101)</f>
        <v/>
      </c>
      <c r="E101" s="333" t="str">
        <f>IF('고용증대 상시근로자수-2018'!J101="","",'고용증대 상시근로자수-2018'!J101)</f>
        <v/>
      </c>
      <c r="F101" s="323" t="str">
        <f>'고용증대 상시근로자수-2018'!H101</f>
        <v/>
      </c>
      <c r="G101" s="324">
        <f>'고용증대 상시근로자수-2018'!W101</f>
        <v>0</v>
      </c>
      <c r="H101" s="313">
        <f>'고용증대 상시근로자수-2018'!X101</f>
        <v>0</v>
      </c>
      <c r="I101" s="314">
        <f>'고용증대 상시근로자수-2018'!Z101</f>
        <v>0</v>
      </c>
      <c r="J101" s="312">
        <f>'고용증대 상시근로자수-2018'!AA101</f>
        <v>0</v>
      </c>
      <c r="K101" s="313">
        <f>'고용증대 상시근로자수-2018'!AB101</f>
        <v>0</v>
      </c>
      <c r="L101" s="314">
        <f>'고용증대 상시근로자수-2018'!AD101</f>
        <v>0</v>
      </c>
      <c r="M101" s="312">
        <f>'고용증대 상시근로자수-2018'!AE101</f>
        <v>0</v>
      </c>
      <c r="N101" s="313">
        <f>'고용증대 상시근로자수-2018'!AF101</f>
        <v>0</v>
      </c>
      <c r="O101" s="314">
        <f>'고용증대 상시근로자수-2018'!AH101</f>
        <v>0</v>
      </c>
      <c r="P101" s="312">
        <f>'고용증대 상시근로자수-2018'!AI101</f>
        <v>0</v>
      </c>
      <c r="Q101" s="313">
        <f>'고용증대 상시근로자수-2018'!AJ101</f>
        <v>0</v>
      </c>
      <c r="R101" s="314">
        <f>'고용증대 상시근로자수-2018'!AL101</f>
        <v>0</v>
      </c>
      <c r="S101" s="312">
        <f>'고용증대 상시근로자수-2018'!AM101</f>
        <v>0</v>
      </c>
      <c r="T101" s="313">
        <f>'고용증대 상시근로자수-2018'!AN101</f>
        <v>0</v>
      </c>
      <c r="U101" s="314">
        <f>'고용증대 상시근로자수-2018'!AP101</f>
        <v>0</v>
      </c>
      <c r="V101" s="312">
        <f>'고용증대 상시근로자수-2018'!AQ101</f>
        <v>0</v>
      </c>
      <c r="W101" s="313">
        <f>'고용증대 상시근로자수-2018'!AR101</f>
        <v>0</v>
      </c>
      <c r="X101" s="314">
        <f>'고용증대 상시근로자수-2018'!AT101</f>
        <v>0</v>
      </c>
      <c r="Y101" s="312">
        <f>'고용증대 상시근로자수-2018'!AU101</f>
        <v>0</v>
      </c>
      <c r="Z101" s="313">
        <f>'고용증대 상시근로자수-2018'!AV101</f>
        <v>0</v>
      </c>
      <c r="AA101" s="314">
        <f>'고용증대 상시근로자수-2018'!AX101</f>
        <v>0</v>
      </c>
      <c r="AB101" s="312">
        <f>'고용증대 상시근로자수-2018'!AY101</f>
        <v>0</v>
      </c>
      <c r="AC101" s="313">
        <f>'고용증대 상시근로자수-2018'!AZ101</f>
        <v>0</v>
      </c>
      <c r="AD101" s="314">
        <f>'고용증대 상시근로자수-2018'!BB101</f>
        <v>0</v>
      </c>
      <c r="AE101" s="312">
        <f>'고용증대 상시근로자수-2018'!BC101</f>
        <v>0</v>
      </c>
      <c r="AF101" s="313">
        <f>'고용증대 상시근로자수-2018'!BD101</f>
        <v>0</v>
      </c>
      <c r="AG101" s="314">
        <f>'고용증대 상시근로자수-2018'!BF101</f>
        <v>0</v>
      </c>
      <c r="AH101" s="312">
        <f>'고용증대 상시근로자수-2018'!BG101</f>
        <v>0</v>
      </c>
      <c r="AI101" s="313">
        <f>'고용증대 상시근로자수-2018'!BH101</f>
        <v>0</v>
      </c>
      <c r="AJ101" s="314">
        <f>'고용증대 상시근로자수-2018'!BJ101</f>
        <v>0</v>
      </c>
      <c r="AK101" s="312">
        <f>'고용증대 상시근로자수-2018'!BK101</f>
        <v>0</v>
      </c>
      <c r="AL101" s="313">
        <f>'고용증대 상시근로자수-2018'!BL101</f>
        <v>0</v>
      </c>
      <c r="AM101" s="314">
        <f>'고용증대 상시근로자수-2018'!BN101</f>
        <v>0</v>
      </c>
      <c r="AN101" s="312">
        <f>'고용증대 상시근로자수-2018'!BO101</f>
        <v>0</v>
      </c>
      <c r="AO101" s="313">
        <f>'고용증대 상시근로자수-2018'!BP101</f>
        <v>0</v>
      </c>
      <c r="AP101" s="314">
        <f>'고용증대 상시근로자수-2018'!BR101</f>
        <v>0</v>
      </c>
      <c r="AQ101" s="335">
        <f t="shared" si="5"/>
        <v>0</v>
      </c>
      <c r="AR101" s="336">
        <f t="shared" si="6"/>
        <v>0</v>
      </c>
      <c r="AS101" s="342">
        <f>'고용증대 상시근로자수-2018'!CF101</f>
        <v>0</v>
      </c>
      <c r="AT101" s="343">
        <f>'고용증대 상시근로자수-2018'!CG101</f>
        <v>0</v>
      </c>
      <c r="AU101" s="340">
        <f t="shared" si="7"/>
        <v>0</v>
      </c>
      <c r="AV101" s="308">
        <f t="shared" si="8"/>
        <v>0</v>
      </c>
    </row>
    <row r="102" spans="1:48" hidden="1">
      <c r="A102" s="327">
        <f t="shared" si="9"/>
        <v>98</v>
      </c>
      <c r="B102" s="321">
        <f>'고용증대 상시근로자수-2018'!C102</f>
        <v>0</v>
      </c>
      <c r="C102" s="322" t="str">
        <f>'고용증대 상시근로자수-2018'!E102</f>
        <v/>
      </c>
      <c r="D102" s="333" t="str">
        <f>IF('고용증대 상시근로자수-2018'!I102="","",'고용증대 상시근로자수-2018'!I102)</f>
        <v/>
      </c>
      <c r="E102" s="333" t="str">
        <f>IF('고용증대 상시근로자수-2018'!J102="","",'고용증대 상시근로자수-2018'!J102)</f>
        <v/>
      </c>
      <c r="F102" s="323" t="str">
        <f>'고용증대 상시근로자수-2018'!H102</f>
        <v/>
      </c>
      <c r="G102" s="324">
        <f>'고용증대 상시근로자수-2018'!W102</f>
        <v>0</v>
      </c>
      <c r="H102" s="313">
        <f>'고용증대 상시근로자수-2018'!X102</f>
        <v>0</v>
      </c>
      <c r="I102" s="314">
        <f>'고용증대 상시근로자수-2018'!Z102</f>
        <v>0</v>
      </c>
      <c r="J102" s="312">
        <f>'고용증대 상시근로자수-2018'!AA102</f>
        <v>0</v>
      </c>
      <c r="K102" s="313">
        <f>'고용증대 상시근로자수-2018'!AB102</f>
        <v>0</v>
      </c>
      <c r="L102" s="314">
        <f>'고용증대 상시근로자수-2018'!AD102</f>
        <v>0</v>
      </c>
      <c r="M102" s="312">
        <f>'고용증대 상시근로자수-2018'!AE102</f>
        <v>0</v>
      </c>
      <c r="N102" s="313">
        <f>'고용증대 상시근로자수-2018'!AF102</f>
        <v>0</v>
      </c>
      <c r="O102" s="314">
        <f>'고용증대 상시근로자수-2018'!AH102</f>
        <v>0</v>
      </c>
      <c r="P102" s="312">
        <f>'고용증대 상시근로자수-2018'!AI102</f>
        <v>0</v>
      </c>
      <c r="Q102" s="313">
        <f>'고용증대 상시근로자수-2018'!AJ102</f>
        <v>0</v>
      </c>
      <c r="R102" s="314">
        <f>'고용증대 상시근로자수-2018'!AL102</f>
        <v>0</v>
      </c>
      <c r="S102" s="312">
        <f>'고용증대 상시근로자수-2018'!AM102</f>
        <v>0</v>
      </c>
      <c r="T102" s="313">
        <f>'고용증대 상시근로자수-2018'!AN102</f>
        <v>0</v>
      </c>
      <c r="U102" s="314">
        <f>'고용증대 상시근로자수-2018'!AP102</f>
        <v>0</v>
      </c>
      <c r="V102" s="312">
        <f>'고용증대 상시근로자수-2018'!AQ102</f>
        <v>0</v>
      </c>
      <c r="W102" s="313">
        <f>'고용증대 상시근로자수-2018'!AR102</f>
        <v>0</v>
      </c>
      <c r="X102" s="314">
        <f>'고용증대 상시근로자수-2018'!AT102</f>
        <v>0</v>
      </c>
      <c r="Y102" s="312">
        <f>'고용증대 상시근로자수-2018'!AU102</f>
        <v>0</v>
      </c>
      <c r="Z102" s="313">
        <f>'고용증대 상시근로자수-2018'!AV102</f>
        <v>0</v>
      </c>
      <c r="AA102" s="314">
        <f>'고용증대 상시근로자수-2018'!AX102</f>
        <v>0</v>
      </c>
      <c r="AB102" s="312">
        <f>'고용증대 상시근로자수-2018'!AY102</f>
        <v>0</v>
      </c>
      <c r="AC102" s="313">
        <f>'고용증대 상시근로자수-2018'!AZ102</f>
        <v>0</v>
      </c>
      <c r="AD102" s="314">
        <f>'고용증대 상시근로자수-2018'!BB102</f>
        <v>0</v>
      </c>
      <c r="AE102" s="312">
        <f>'고용증대 상시근로자수-2018'!BC102</f>
        <v>0</v>
      </c>
      <c r="AF102" s="313">
        <f>'고용증대 상시근로자수-2018'!BD102</f>
        <v>0</v>
      </c>
      <c r="AG102" s="314">
        <f>'고용증대 상시근로자수-2018'!BF102</f>
        <v>0</v>
      </c>
      <c r="AH102" s="312">
        <f>'고용증대 상시근로자수-2018'!BG102</f>
        <v>0</v>
      </c>
      <c r="AI102" s="313">
        <f>'고용증대 상시근로자수-2018'!BH102</f>
        <v>0</v>
      </c>
      <c r="AJ102" s="314">
        <f>'고용증대 상시근로자수-2018'!BJ102</f>
        <v>0</v>
      </c>
      <c r="AK102" s="312">
        <f>'고용증대 상시근로자수-2018'!BK102</f>
        <v>0</v>
      </c>
      <c r="AL102" s="313">
        <f>'고용증대 상시근로자수-2018'!BL102</f>
        <v>0</v>
      </c>
      <c r="AM102" s="314">
        <f>'고용증대 상시근로자수-2018'!BN102</f>
        <v>0</v>
      </c>
      <c r="AN102" s="312">
        <f>'고용증대 상시근로자수-2018'!BO102</f>
        <v>0</v>
      </c>
      <c r="AO102" s="313">
        <f>'고용증대 상시근로자수-2018'!BP102</f>
        <v>0</v>
      </c>
      <c r="AP102" s="314">
        <f>'고용증대 상시근로자수-2018'!BR102</f>
        <v>0</v>
      </c>
      <c r="AQ102" s="335">
        <f t="shared" si="5"/>
        <v>0</v>
      </c>
      <c r="AR102" s="336">
        <f t="shared" si="6"/>
        <v>0</v>
      </c>
      <c r="AS102" s="342">
        <f>'고용증대 상시근로자수-2018'!CF102</f>
        <v>0</v>
      </c>
      <c r="AT102" s="343">
        <f>'고용증대 상시근로자수-2018'!CG102</f>
        <v>0</v>
      </c>
      <c r="AU102" s="340">
        <f t="shared" si="7"/>
        <v>0</v>
      </c>
      <c r="AV102" s="308">
        <f t="shared" si="8"/>
        <v>0</v>
      </c>
    </row>
    <row r="103" spans="1:48" hidden="1">
      <c r="A103" s="327">
        <f t="shared" si="9"/>
        <v>99</v>
      </c>
      <c r="B103" s="321">
        <f>'고용증대 상시근로자수-2018'!C103</f>
        <v>0</v>
      </c>
      <c r="C103" s="322" t="str">
        <f>'고용증대 상시근로자수-2018'!E103</f>
        <v/>
      </c>
      <c r="D103" s="333" t="str">
        <f>IF('고용증대 상시근로자수-2018'!I103="","",'고용증대 상시근로자수-2018'!I103)</f>
        <v/>
      </c>
      <c r="E103" s="333" t="str">
        <f>IF('고용증대 상시근로자수-2018'!J103="","",'고용증대 상시근로자수-2018'!J103)</f>
        <v/>
      </c>
      <c r="F103" s="323" t="str">
        <f>'고용증대 상시근로자수-2018'!H103</f>
        <v/>
      </c>
      <c r="G103" s="324">
        <f>'고용증대 상시근로자수-2018'!W103</f>
        <v>0</v>
      </c>
      <c r="H103" s="313">
        <f>'고용증대 상시근로자수-2018'!X103</f>
        <v>0</v>
      </c>
      <c r="I103" s="314">
        <f>'고용증대 상시근로자수-2018'!Z103</f>
        <v>0</v>
      </c>
      <c r="J103" s="312">
        <f>'고용증대 상시근로자수-2018'!AA103</f>
        <v>0</v>
      </c>
      <c r="K103" s="313">
        <f>'고용증대 상시근로자수-2018'!AB103</f>
        <v>0</v>
      </c>
      <c r="L103" s="314">
        <f>'고용증대 상시근로자수-2018'!AD103</f>
        <v>0</v>
      </c>
      <c r="M103" s="312">
        <f>'고용증대 상시근로자수-2018'!AE103</f>
        <v>0</v>
      </c>
      <c r="N103" s="313">
        <f>'고용증대 상시근로자수-2018'!AF103</f>
        <v>0</v>
      </c>
      <c r="O103" s="314">
        <f>'고용증대 상시근로자수-2018'!AH103</f>
        <v>0</v>
      </c>
      <c r="P103" s="312">
        <f>'고용증대 상시근로자수-2018'!AI103</f>
        <v>0</v>
      </c>
      <c r="Q103" s="313">
        <f>'고용증대 상시근로자수-2018'!AJ103</f>
        <v>0</v>
      </c>
      <c r="R103" s="314">
        <f>'고용증대 상시근로자수-2018'!AL103</f>
        <v>0</v>
      </c>
      <c r="S103" s="312">
        <f>'고용증대 상시근로자수-2018'!AM103</f>
        <v>0</v>
      </c>
      <c r="T103" s="313">
        <f>'고용증대 상시근로자수-2018'!AN103</f>
        <v>0</v>
      </c>
      <c r="U103" s="314">
        <f>'고용증대 상시근로자수-2018'!AP103</f>
        <v>0</v>
      </c>
      <c r="V103" s="312">
        <f>'고용증대 상시근로자수-2018'!AQ103</f>
        <v>0</v>
      </c>
      <c r="W103" s="313">
        <f>'고용증대 상시근로자수-2018'!AR103</f>
        <v>0</v>
      </c>
      <c r="X103" s="314">
        <f>'고용증대 상시근로자수-2018'!AT103</f>
        <v>0</v>
      </c>
      <c r="Y103" s="312">
        <f>'고용증대 상시근로자수-2018'!AU103</f>
        <v>0</v>
      </c>
      <c r="Z103" s="313">
        <f>'고용증대 상시근로자수-2018'!AV103</f>
        <v>0</v>
      </c>
      <c r="AA103" s="314">
        <f>'고용증대 상시근로자수-2018'!AX103</f>
        <v>0</v>
      </c>
      <c r="AB103" s="312">
        <f>'고용증대 상시근로자수-2018'!AY103</f>
        <v>0</v>
      </c>
      <c r="AC103" s="313">
        <f>'고용증대 상시근로자수-2018'!AZ103</f>
        <v>0</v>
      </c>
      <c r="AD103" s="314">
        <f>'고용증대 상시근로자수-2018'!BB103</f>
        <v>0</v>
      </c>
      <c r="AE103" s="312">
        <f>'고용증대 상시근로자수-2018'!BC103</f>
        <v>0</v>
      </c>
      <c r="AF103" s="313">
        <f>'고용증대 상시근로자수-2018'!BD103</f>
        <v>0</v>
      </c>
      <c r="AG103" s="314">
        <f>'고용증대 상시근로자수-2018'!BF103</f>
        <v>0</v>
      </c>
      <c r="AH103" s="312">
        <f>'고용증대 상시근로자수-2018'!BG103</f>
        <v>0</v>
      </c>
      <c r="AI103" s="313">
        <f>'고용증대 상시근로자수-2018'!BH103</f>
        <v>0</v>
      </c>
      <c r="AJ103" s="314">
        <f>'고용증대 상시근로자수-2018'!BJ103</f>
        <v>0</v>
      </c>
      <c r="AK103" s="312">
        <f>'고용증대 상시근로자수-2018'!BK103</f>
        <v>0</v>
      </c>
      <c r="AL103" s="313">
        <f>'고용증대 상시근로자수-2018'!BL103</f>
        <v>0</v>
      </c>
      <c r="AM103" s="314">
        <f>'고용증대 상시근로자수-2018'!BN103</f>
        <v>0</v>
      </c>
      <c r="AN103" s="312">
        <f>'고용증대 상시근로자수-2018'!BO103</f>
        <v>0</v>
      </c>
      <c r="AO103" s="313">
        <f>'고용증대 상시근로자수-2018'!BP103</f>
        <v>0</v>
      </c>
      <c r="AP103" s="314">
        <f>'고용증대 상시근로자수-2018'!BR103</f>
        <v>0</v>
      </c>
      <c r="AQ103" s="335">
        <f t="shared" si="5"/>
        <v>0</v>
      </c>
      <c r="AR103" s="336">
        <f t="shared" si="6"/>
        <v>0</v>
      </c>
      <c r="AS103" s="342">
        <f>'고용증대 상시근로자수-2018'!CF103</f>
        <v>0</v>
      </c>
      <c r="AT103" s="343">
        <f>'고용증대 상시근로자수-2018'!CG103</f>
        <v>0</v>
      </c>
      <c r="AU103" s="340">
        <f t="shared" si="7"/>
        <v>0</v>
      </c>
      <c r="AV103" s="308">
        <f t="shared" si="8"/>
        <v>0</v>
      </c>
    </row>
    <row r="104" spans="1:48" ht="10.5" hidden="1" thickBot="1">
      <c r="A104" s="328">
        <f t="shared" si="9"/>
        <v>100</v>
      </c>
      <c r="B104" s="329">
        <f>'고용증대 상시근로자수-2018'!C104</f>
        <v>0</v>
      </c>
      <c r="C104" s="330" t="str">
        <f>'고용증대 상시근로자수-2018'!E104</f>
        <v/>
      </c>
      <c r="D104" s="334" t="str">
        <f>IF('고용증대 상시근로자수-2018'!I104="","",'고용증대 상시근로자수-2018'!I104)</f>
        <v/>
      </c>
      <c r="E104" s="334" t="str">
        <f>IF('고용증대 상시근로자수-2018'!J104="","",'고용증대 상시근로자수-2018'!J104)</f>
        <v/>
      </c>
      <c r="F104" s="331" t="str">
        <f>'고용증대 상시근로자수-2018'!H104</f>
        <v/>
      </c>
      <c r="G104" s="325">
        <f>'고용증대 상시근로자수-2018'!W104</f>
        <v>0</v>
      </c>
      <c r="H104" s="315">
        <f>'고용증대 상시근로자수-2018'!X104</f>
        <v>0</v>
      </c>
      <c r="I104" s="316">
        <f>'고용증대 상시근로자수-2018'!Z104</f>
        <v>0</v>
      </c>
      <c r="J104" s="312">
        <f>'고용증대 상시근로자수-2018'!AA104</f>
        <v>0</v>
      </c>
      <c r="K104" s="313">
        <f>'고용증대 상시근로자수-2018'!AB104</f>
        <v>0</v>
      </c>
      <c r="L104" s="314">
        <f>'고용증대 상시근로자수-2018'!AD104</f>
        <v>0</v>
      </c>
      <c r="M104" s="312">
        <f>'고용증대 상시근로자수-2018'!AE104</f>
        <v>0</v>
      </c>
      <c r="N104" s="313">
        <f>'고용증대 상시근로자수-2018'!AF104</f>
        <v>0</v>
      </c>
      <c r="O104" s="314">
        <f>'고용증대 상시근로자수-2018'!AH104</f>
        <v>0</v>
      </c>
      <c r="P104" s="312">
        <f>'고용증대 상시근로자수-2018'!AI104</f>
        <v>0</v>
      </c>
      <c r="Q104" s="313">
        <f>'고용증대 상시근로자수-2018'!AJ104</f>
        <v>0</v>
      </c>
      <c r="R104" s="314">
        <f>'고용증대 상시근로자수-2018'!AL104</f>
        <v>0</v>
      </c>
      <c r="S104" s="312">
        <f>'고용증대 상시근로자수-2018'!AM104</f>
        <v>0</v>
      </c>
      <c r="T104" s="313">
        <f>'고용증대 상시근로자수-2018'!AN104</f>
        <v>0</v>
      </c>
      <c r="U104" s="314">
        <f>'고용증대 상시근로자수-2018'!AP104</f>
        <v>0</v>
      </c>
      <c r="V104" s="312">
        <f>'고용증대 상시근로자수-2018'!AQ104</f>
        <v>0</v>
      </c>
      <c r="W104" s="313">
        <f>'고용증대 상시근로자수-2018'!AR104</f>
        <v>0</v>
      </c>
      <c r="X104" s="314">
        <f>'고용증대 상시근로자수-2018'!AT104</f>
        <v>0</v>
      </c>
      <c r="Y104" s="312">
        <f>'고용증대 상시근로자수-2018'!AU104</f>
        <v>0</v>
      </c>
      <c r="Z104" s="313">
        <f>'고용증대 상시근로자수-2018'!AV104</f>
        <v>0</v>
      </c>
      <c r="AA104" s="314">
        <f>'고용증대 상시근로자수-2018'!AX104</f>
        <v>0</v>
      </c>
      <c r="AB104" s="312">
        <f>'고용증대 상시근로자수-2018'!AY104</f>
        <v>0</v>
      </c>
      <c r="AC104" s="313">
        <f>'고용증대 상시근로자수-2018'!AZ104</f>
        <v>0</v>
      </c>
      <c r="AD104" s="314">
        <f>'고용증대 상시근로자수-2018'!BB104</f>
        <v>0</v>
      </c>
      <c r="AE104" s="312">
        <f>'고용증대 상시근로자수-2018'!BC104</f>
        <v>0</v>
      </c>
      <c r="AF104" s="313">
        <f>'고용증대 상시근로자수-2018'!BD104</f>
        <v>0</v>
      </c>
      <c r="AG104" s="314">
        <f>'고용증대 상시근로자수-2018'!BF104</f>
        <v>0</v>
      </c>
      <c r="AH104" s="312">
        <f>'고용증대 상시근로자수-2018'!BG104</f>
        <v>0</v>
      </c>
      <c r="AI104" s="313">
        <f>'고용증대 상시근로자수-2018'!BH104</f>
        <v>0</v>
      </c>
      <c r="AJ104" s="314">
        <f>'고용증대 상시근로자수-2018'!BJ104</f>
        <v>0</v>
      </c>
      <c r="AK104" s="312">
        <f>'고용증대 상시근로자수-2018'!BK104</f>
        <v>0</v>
      </c>
      <c r="AL104" s="313">
        <f>'고용증대 상시근로자수-2018'!BL104</f>
        <v>0</v>
      </c>
      <c r="AM104" s="314">
        <f>'고용증대 상시근로자수-2018'!BN104</f>
        <v>0</v>
      </c>
      <c r="AN104" s="312">
        <f>'고용증대 상시근로자수-2018'!BO104</f>
        <v>0</v>
      </c>
      <c r="AO104" s="313">
        <f>'고용증대 상시근로자수-2018'!BP104</f>
        <v>0</v>
      </c>
      <c r="AP104" s="314">
        <f>'고용증대 상시근로자수-2018'!BR104</f>
        <v>0</v>
      </c>
      <c r="AQ104" s="335">
        <f t="shared" si="5"/>
        <v>0</v>
      </c>
      <c r="AR104" s="337">
        <f t="shared" si="6"/>
        <v>0</v>
      </c>
      <c r="AS104" s="344">
        <f>'고용증대 상시근로자수-2018'!CF104</f>
        <v>0</v>
      </c>
      <c r="AT104" s="345">
        <f>'고용증대 상시근로자수-2018'!CG104</f>
        <v>0</v>
      </c>
      <c r="AU104" s="340">
        <f t="shared" si="7"/>
        <v>0</v>
      </c>
      <c r="AV104" s="308">
        <f t="shared" si="8"/>
        <v>0</v>
      </c>
    </row>
    <row r="105" spans="1:48">
      <c r="G105" s="338">
        <f t="shared" ref="G105:AP105" si="10">SUM(G5:G104)</f>
        <v>9</v>
      </c>
      <c r="H105" s="338">
        <f t="shared" si="10"/>
        <v>301</v>
      </c>
      <c r="I105" s="338">
        <f t="shared" si="10"/>
        <v>7</v>
      </c>
      <c r="J105" s="338">
        <f t="shared" si="10"/>
        <v>9</v>
      </c>
      <c r="K105" s="338">
        <f t="shared" si="10"/>
        <v>302</v>
      </c>
      <c r="L105" s="338">
        <f t="shared" si="10"/>
        <v>7</v>
      </c>
      <c r="M105" s="338">
        <f t="shared" si="10"/>
        <v>10</v>
      </c>
      <c r="N105" s="338">
        <f t="shared" si="10"/>
        <v>304</v>
      </c>
      <c r="O105" s="338">
        <f t="shared" si="10"/>
        <v>8</v>
      </c>
      <c r="P105" s="338">
        <f t="shared" si="10"/>
        <v>10</v>
      </c>
      <c r="Q105" s="338">
        <f t="shared" si="10"/>
        <v>304</v>
      </c>
      <c r="R105" s="338">
        <f t="shared" si="10"/>
        <v>8</v>
      </c>
      <c r="S105" s="338">
        <f t="shared" si="10"/>
        <v>11</v>
      </c>
      <c r="T105" s="338">
        <f t="shared" si="10"/>
        <v>305</v>
      </c>
      <c r="U105" s="338">
        <f t="shared" si="10"/>
        <v>9</v>
      </c>
      <c r="V105" s="338">
        <f t="shared" si="10"/>
        <v>11</v>
      </c>
      <c r="W105" s="338">
        <f t="shared" si="10"/>
        <v>306</v>
      </c>
      <c r="X105" s="338">
        <f t="shared" si="10"/>
        <v>9</v>
      </c>
      <c r="Y105" s="338">
        <f t="shared" si="10"/>
        <v>11</v>
      </c>
      <c r="Z105" s="338">
        <f t="shared" si="10"/>
        <v>307</v>
      </c>
      <c r="AA105" s="338">
        <f t="shared" si="10"/>
        <v>9</v>
      </c>
      <c r="AB105" s="338">
        <f t="shared" si="10"/>
        <v>11</v>
      </c>
      <c r="AC105" s="338">
        <f t="shared" si="10"/>
        <v>307</v>
      </c>
      <c r="AD105" s="338">
        <f t="shared" si="10"/>
        <v>9</v>
      </c>
      <c r="AE105" s="338">
        <f t="shared" si="10"/>
        <v>11</v>
      </c>
      <c r="AF105" s="338">
        <f t="shared" si="10"/>
        <v>309</v>
      </c>
      <c r="AG105" s="338">
        <f t="shared" si="10"/>
        <v>9</v>
      </c>
      <c r="AH105" s="338">
        <f t="shared" si="10"/>
        <v>11</v>
      </c>
      <c r="AI105" s="338">
        <f t="shared" si="10"/>
        <v>311</v>
      </c>
      <c r="AJ105" s="338">
        <f t="shared" si="10"/>
        <v>9</v>
      </c>
      <c r="AK105" s="338">
        <f t="shared" si="10"/>
        <v>11</v>
      </c>
      <c r="AL105" s="338">
        <f t="shared" si="10"/>
        <v>311</v>
      </c>
      <c r="AM105" s="338">
        <f t="shared" si="10"/>
        <v>9</v>
      </c>
      <c r="AN105" s="338">
        <f t="shared" si="10"/>
        <v>10</v>
      </c>
      <c r="AO105" s="338">
        <f t="shared" si="10"/>
        <v>311</v>
      </c>
      <c r="AP105" s="338">
        <f t="shared" si="10"/>
        <v>8</v>
      </c>
      <c r="AQ105" s="353">
        <f>SUM(AQ5:AQ104)</f>
        <v>125</v>
      </c>
      <c r="AR105" s="353">
        <f>SUM(AR5:AR104)</f>
        <v>101</v>
      </c>
      <c r="AS105" s="355">
        <f>SUM(AS5:AS104)</f>
        <v>148967482</v>
      </c>
      <c r="AT105" s="355">
        <f t="shared" ref="AT105:AU105" si="11">SUM(AT5:AT104)</f>
        <v>23893848</v>
      </c>
      <c r="AU105" s="341">
        <f t="shared" si="11"/>
        <v>172861330</v>
      </c>
    </row>
    <row r="106" spans="1:48">
      <c r="AQ106" s="308" t="b">
        <f>'고용증대 상시근로자수-2018'!BS105=AQ105</f>
        <v>1</v>
      </c>
      <c r="AR106" s="346" t="b">
        <f>'고용증대 상시근로자수-2018'!BT105=AR105</f>
        <v>1</v>
      </c>
      <c r="AS106" s="346" t="b">
        <f>'고용증대 상시근로자수-2018'!CF105=AS105</f>
        <v>1</v>
      </c>
      <c r="AT106" s="346" t="b">
        <f>'고용증대 상시근로자수-2018'!CG105=AT105</f>
        <v>1</v>
      </c>
      <c r="AU106" s="346" t="b">
        <f>'고용증대 상시근로자수-2018'!CH105=AU105</f>
        <v>1</v>
      </c>
    </row>
    <row r="107" spans="1:48" ht="16.5" customHeight="1">
      <c r="AN107" s="1159" t="str">
        <f>'고용증대 상시근로자수-2018'!BR106</f>
        <v>사업연도월수</v>
      </c>
      <c r="AO107" s="1159"/>
      <c r="AP107" s="1159"/>
      <c r="AQ107" s="348">
        <f>'고용증대 상시근로자수-2018'!BS106</f>
        <v>12</v>
      </c>
      <c r="AR107" s="348">
        <f>AQ107</f>
        <v>12</v>
      </c>
    </row>
    <row r="108" spans="1:48" ht="16.5" customHeight="1">
      <c r="AN108" s="1159" t="s">
        <v>671</v>
      </c>
      <c r="AO108" s="1159"/>
      <c r="AP108" s="1159"/>
      <c r="AQ108" s="349">
        <f>AQ105/AQ107</f>
        <v>10.416666666666666</v>
      </c>
      <c r="AR108" s="349">
        <f>AR105/AR107</f>
        <v>8.4166666666666661</v>
      </c>
    </row>
    <row r="109" spans="1:48" ht="19.5">
      <c r="AN109" s="1178" t="str">
        <f>TEXT('고용증대 상시근로자수-2018'!A1,"yyyy")&amp;"년"</f>
        <v>2018년</v>
      </c>
      <c r="AO109" s="1179"/>
      <c r="AP109" s="1180"/>
      <c r="AQ109" s="350" t="str">
        <f>$AQ$4</f>
        <v>상시
근로자수</v>
      </c>
      <c r="AR109" s="362" t="str">
        <f>$AR$4</f>
        <v>청년
등
근로자수</v>
      </c>
    </row>
    <row r="110" spans="1:48">
      <c r="AN110" s="1181"/>
      <c r="AO110" s="1182"/>
      <c r="AP110" s="1183"/>
      <c r="AQ110" s="356">
        <f>'고용증대 상시근로자수-2018'!BS110</f>
        <v>10.41</v>
      </c>
      <c r="AR110" s="357">
        <f>'고용증대 상시근로자수-2018'!BT110</f>
        <v>8.41</v>
      </c>
    </row>
    <row r="111" spans="1:48" ht="19.5">
      <c r="AN111" s="1178" t="s">
        <v>689</v>
      </c>
      <c r="AO111" s="1179"/>
      <c r="AP111" s="1180"/>
      <c r="AQ111" s="350" t="str">
        <f>$AQ$4</f>
        <v>상시
근로자수</v>
      </c>
      <c r="AR111" s="362" t="str">
        <f>$AR$4</f>
        <v>청년
등
근로자수</v>
      </c>
    </row>
    <row r="112" spans="1:48">
      <c r="AN112" s="1181"/>
      <c r="AO112" s="1182"/>
      <c r="AP112" s="1183"/>
      <c r="AQ112" s="356">
        <f>'2017결재용'!AQ110</f>
        <v>8.5</v>
      </c>
      <c r="AR112" s="357">
        <f>'2017결재용'!AR110</f>
        <v>6.5</v>
      </c>
    </row>
    <row r="113" spans="40:44" ht="19.5">
      <c r="AN113" s="1178" t="s">
        <v>690</v>
      </c>
      <c r="AO113" s="1179"/>
      <c r="AP113" s="1180"/>
      <c r="AQ113" s="350" t="str">
        <f>$AQ$4</f>
        <v>상시
근로자수</v>
      </c>
      <c r="AR113" s="362" t="str">
        <f>$AR$4</f>
        <v>청년
등
근로자수</v>
      </c>
    </row>
    <row r="114" spans="40:44">
      <c r="AN114" s="1181"/>
      <c r="AO114" s="1182"/>
      <c r="AP114" s="1183"/>
      <c r="AQ114" s="356">
        <f>AQ110-AQ112</f>
        <v>1.9100000000000001</v>
      </c>
      <c r="AR114" s="357">
        <f>AR110-AR112</f>
        <v>1.9100000000000001</v>
      </c>
    </row>
  </sheetData>
  <mergeCells count="25">
    <mergeCell ref="AN111:AP112"/>
    <mergeCell ref="AN113:AP114"/>
    <mergeCell ref="AQ3:AR3"/>
    <mergeCell ref="AS3:AU3"/>
    <mergeCell ref="AN107:AP107"/>
    <mergeCell ref="AN108:AP108"/>
    <mergeCell ref="AN109:AP110"/>
    <mergeCell ref="A3:A4"/>
    <mergeCell ref="Y3:AA3"/>
    <mergeCell ref="AB3:AD3"/>
    <mergeCell ref="AE3:AG3"/>
    <mergeCell ref="AH3:AJ3"/>
    <mergeCell ref="F3:F4"/>
    <mergeCell ref="E3:E4"/>
    <mergeCell ref="D3:D4"/>
    <mergeCell ref="C3:C4"/>
    <mergeCell ref="B3:B4"/>
    <mergeCell ref="AK3:AM3"/>
    <mergeCell ref="AN3:AP3"/>
    <mergeCell ref="G3:I3"/>
    <mergeCell ref="J3:L3"/>
    <mergeCell ref="M3:O3"/>
    <mergeCell ref="P3:R3"/>
    <mergeCell ref="S3:U3"/>
    <mergeCell ref="V3:X3"/>
  </mergeCells>
  <phoneticPr fontId="2" type="noConversion"/>
  <conditionalFormatting sqref="F5:F104">
    <cfRule type="cellIs" dxfId="302" priority="41" operator="equal">
      <formula>"남"</formula>
    </cfRule>
  </conditionalFormatting>
  <conditionalFormatting sqref="G5:G104">
    <cfRule type="cellIs" dxfId="301" priority="40" operator="equal">
      <formula>1</formula>
    </cfRule>
  </conditionalFormatting>
  <conditionalFormatting sqref="G5:G104">
    <cfRule type="cellIs" dxfId="300" priority="39" operator="equal">
      <formula>0</formula>
    </cfRule>
  </conditionalFormatting>
  <conditionalFormatting sqref="H5:H104">
    <cfRule type="cellIs" dxfId="299" priority="38" operator="equal">
      <formula>1</formula>
    </cfRule>
  </conditionalFormatting>
  <conditionalFormatting sqref="H5:H104">
    <cfRule type="cellIs" dxfId="298" priority="37" operator="lessThan">
      <formula>30</formula>
    </cfRule>
  </conditionalFormatting>
  <conditionalFormatting sqref="H5:H104">
    <cfRule type="cellIs" dxfId="297" priority="36" operator="between">
      <formula>30</formula>
      <formula>31</formula>
    </cfRule>
  </conditionalFormatting>
  <conditionalFormatting sqref="I5:I104">
    <cfRule type="cellIs" dxfId="296" priority="35" operator="equal">
      <formula>1</formula>
    </cfRule>
  </conditionalFormatting>
  <conditionalFormatting sqref="M5 P5 S5 V5 Y5 AB5 AE5 AH5 AK5 AN5 J5:J104">
    <cfRule type="cellIs" dxfId="295" priority="28" operator="equal">
      <formula>1</formula>
    </cfRule>
  </conditionalFormatting>
  <conditionalFormatting sqref="M5 P5 S5 V5 Y5 AB5 AE5 AH5 AK5 AN5 J5:J104">
    <cfRule type="cellIs" dxfId="294" priority="27" operator="equal">
      <formula>0</formula>
    </cfRule>
  </conditionalFormatting>
  <conditionalFormatting sqref="N5 Q5 T5 W5 Z5 AC5 AF5 AI5 AL5 AO5 K5:K104">
    <cfRule type="cellIs" dxfId="293" priority="26" operator="equal">
      <formula>1</formula>
    </cfRule>
  </conditionalFormatting>
  <conditionalFormatting sqref="N5 Q5 T5 W5 Z5 AC5 AF5 AI5 AL5 AO5 K5:K104">
    <cfRule type="cellIs" dxfId="292" priority="25" operator="lessThan">
      <formula>30</formula>
    </cfRule>
  </conditionalFormatting>
  <conditionalFormatting sqref="N5 Q5 T5 W5 Z5 AC5 AF5 AI5 AL5 AO5 K5:K104">
    <cfRule type="cellIs" dxfId="291" priority="24" operator="between">
      <formula>30</formula>
      <formula>31</formula>
    </cfRule>
  </conditionalFormatting>
  <conditionalFormatting sqref="O5 R5 U5 X5 AA5 AD5 AG5 AJ5 AM5 AP5 L5:L104">
    <cfRule type="cellIs" dxfId="290" priority="23" operator="equal">
      <formula>1</formula>
    </cfRule>
  </conditionalFormatting>
  <conditionalFormatting sqref="M6:M104 P6:P104 S6:S104 V6:V104 Y6:Y104 AB6:AB104 AE6:AE104 AH6:AH104 AK6:AK104 AN6:AN104">
    <cfRule type="cellIs" dxfId="289" priority="22" operator="equal">
      <formula>1</formula>
    </cfRule>
  </conditionalFormatting>
  <conditionalFormatting sqref="M6:M104 P6:P104 S6:S104 V6:V104 Y6:Y104 AB6:AB104 AE6:AE104 AH6:AH104 AK6:AK104 AN6:AN104">
    <cfRule type="cellIs" dxfId="288" priority="21" operator="equal">
      <formula>0</formula>
    </cfRule>
  </conditionalFormatting>
  <conditionalFormatting sqref="N6:N104 Q6:Q104 T6:T104 W6:W104 Z6:Z104 AC6:AC104 AF6:AF104 AI6:AI104 AL6:AL104 AO6:AO104">
    <cfRule type="cellIs" dxfId="287" priority="20" operator="equal">
      <formula>1</formula>
    </cfRule>
  </conditionalFormatting>
  <conditionalFormatting sqref="N6:N104 Q6:Q104 T6:T104 W6:W104 Z6:Z104 AC6:AC104 AF6:AF104 AI6:AI104 AL6:AL104 AO6:AO104">
    <cfRule type="cellIs" dxfId="286" priority="19" operator="lessThan">
      <formula>30</formula>
    </cfRule>
  </conditionalFormatting>
  <conditionalFormatting sqref="N6:N104 Q6:Q104 T6:T104 W6:W104 Z6:Z104 AC6:AC104 AF6:AF104 AI6:AI104 AL6:AL104 AO6:AO104">
    <cfRule type="cellIs" dxfId="285" priority="18" operator="between">
      <formula>30</formula>
      <formula>31</formula>
    </cfRule>
  </conditionalFormatting>
  <conditionalFormatting sqref="O6:O104 R6:R104 U6:U104 X6:X104 AA6:AA104 AD6:AD104 AG6:AG104 AJ6:AJ104 AM6:AM104 AP6:AP104">
    <cfRule type="cellIs" dxfId="284" priority="17" operator="equal">
      <formula>1</formula>
    </cfRule>
  </conditionalFormatting>
  <conditionalFormatting sqref="AQ5:AR104">
    <cfRule type="cellIs" dxfId="283" priority="2" operator="between">
      <formula>1</formula>
      <formula>11</formula>
    </cfRule>
    <cfRule type="cellIs" dxfId="282" priority="3" operator="equal">
      <formula>0</formula>
    </cfRule>
    <cfRule type="cellIs" dxfId="281" priority="4" operator="equal">
      <formula>12</formula>
    </cfRule>
  </conditionalFormatting>
  <conditionalFormatting sqref="AQ106:AU106">
    <cfRule type="cellIs" dxfId="280" priority="1" operator="equal">
      <formula>TRUE</formula>
    </cfRule>
  </conditionalFormatting>
  <printOptions horizontalCentered="1" verticalCentered="1"/>
  <pageMargins left="0.11811023622047245" right="0.11811023622047245" top="0.74803149606299213" bottom="0.74803149606299213" header="0.31496062992125984" footer="0.31496062992125984"/>
  <pageSetup paperSize="9" scale="77"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11.25" customHeight="1"/>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772"/>
      <c r="B7" s="772"/>
      <c r="C7" s="772"/>
      <c r="D7" s="773"/>
      <c r="E7" s="745" t="s">
        <v>132</v>
      </c>
      <c r="F7" s="746"/>
      <c r="G7" s="746"/>
      <c r="H7" s="746"/>
      <c r="I7" s="746"/>
      <c r="J7" s="746"/>
      <c r="K7" s="746"/>
      <c r="L7" s="746"/>
      <c r="M7" s="746"/>
      <c r="N7" s="746"/>
      <c r="O7" s="746"/>
      <c r="P7" s="746"/>
      <c r="Q7" s="746"/>
      <c r="R7" s="747"/>
      <c r="S7" s="757">
        <v>3129012345</v>
      </c>
      <c r="T7" s="758"/>
      <c r="U7" s="758"/>
      <c r="V7" s="758"/>
      <c r="W7" s="758"/>
      <c r="X7" s="758"/>
      <c r="Y7" s="758"/>
      <c r="Z7" s="758"/>
      <c r="AA7" s="758"/>
      <c r="AC7" s="89" t="s">
        <v>124</v>
      </c>
    </row>
    <row r="8" spans="1:29">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772"/>
      <c r="B9" s="772"/>
      <c r="C9" s="772"/>
      <c r="D9" s="773"/>
      <c r="E9" s="745" t="s">
        <v>637</v>
      </c>
      <c r="F9" s="746"/>
      <c r="G9" s="746"/>
      <c r="H9" s="746"/>
      <c r="I9" s="746"/>
      <c r="J9" s="746"/>
      <c r="K9" s="746"/>
      <c r="L9" s="746"/>
      <c r="M9" s="746"/>
      <c r="N9" s="746"/>
      <c r="O9" s="746"/>
      <c r="P9" s="746"/>
      <c r="Q9" s="746"/>
      <c r="R9" s="747"/>
      <c r="S9" s="776">
        <v>26961</v>
      </c>
      <c r="T9" s="777"/>
      <c r="U9" s="777"/>
      <c r="V9" s="777"/>
      <c r="W9" s="777"/>
      <c r="X9" s="777"/>
      <c r="Y9" s="777"/>
      <c r="Z9" s="777"/>
      <c r="AA9" s="777"/>
      <c r="AC9" s="90" t="s">
        <v>126</v>
      </c>
    </row>
    <row r="10" spans="1:29">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772"/>
      <c r="B11" s="772"/>
      <c r="C11" s="772"/>
      <c r="D11" s="773"/>
      <c r="E11" s="79"/>
      <c r="F11" s="778" t="s">
        <v>133</v>
      </c>
      <c r="G11" s="779"/>
      <c r="H11" s="779"/>
      <c r="I11" s="779"/>
      <c r="J11" s="779"/>
      <c r="K11" s="779"/>
      <c r="L11" s="779"/>
      <c r="M11" s="779"/>
      <c r="N11" s="779"/>
      <c r="O11" s="779"/>
      <c r="P11" s="779"/>
      <c r="Q11" s="779"/>
    </row>
    <row r="12" spans="1:29" ht="24" customHeight="1">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C12" t="s">
        <v>214</v>
      </c>
    </row>
    <row r="13" spans="1:29" ht="3.75" customHeight="1"/>
    <row r="14" spans="1:29" ht="30.75" customHeight="1">
      <c r="A14" s="74" t="s">
        <v>108</v>
      </c>
      <c r="B14" s="74"/>
      <c r="C14" s="74"/>
      <c r="D14" s="74"/>
      <c r="E14" s="74"/>
      <c r="F14" s="74"/>
      <c r="G14" s="74"/>
      <c r="H14" s="77"/>
      <c r="I14" s="760">
        <v>42736</v>
      </c>
      <c r="J14" s="760"/>
      <c r="K14" s="760"/>
      <c r="L14" s="760"/>
      <c r="M14" s="760"/>
      <c r="N14" s="760"/>
      <c r="O14" s="760"/>
      <c r="P14" s="74" t="s">
        <v>107</v>
      </c>
      <c r="Q14" s="74"/>
      <c r="R14" s="760">
        <v>43100</v>
      </c>
      <c r="S14" s="760"/>
      <c r="T14" s="760"/>
      <c r="U14" s="760"/>
      <c r="V14" s="760"/>
      <c r="W14" s="760"/>
      <c r="X14" s="760"/>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61" t="s">
        <v>104</v>
      </c>
      <c r="B18" s="762"/>
      <c r="C18" s="762"/>
      <c r="D18" s="762"/>
      <c r="E18" s="762"/>
      <c r="F18" s="762"/>
      <c r="G18" s="762"/>
      <c r="H18" s="762"/>
      <c r="I18" s="762"/>
      <c r="J18" s="763" t="s">
        <v>103</v>
      </c>
      <c r="K18" s="762"/>
      <c r="L18" s="762"/>
      <c r="M18" s="762"/>
      <c r="N18" s="762"/>
      <c r="O18" s="762"/>
      <c r="P18" s="762"/>
      <c r="Q18" s="762"/>
      <c r="R18" s="762"/>
      <c r="S18" s="763" t="s">
        <v>102</v>
      </c>
      <c r="T18" s="762"/>
      <c r="U18" s="762"/>
      <c r="V18" s="762"/>
      <c r="W18" s="762"/>
      <c r="X18" s="762"/>
      <c r="Y18" s="762"/>
      <c r="Z18" s="762"/>
      <c r="AA18" s="764"/>
    </row>
    <row r="19" spans="1:31" ht="22.5" customHeight="1">
      <c r="A19" s="765">
        <f>'2017결재용'!AR110</f>
        <v>6.5</v>
      </c>
      <c r="B19" s="766"/>
      <c r="C19" s="766"/>
      <c r="D19" s="766"/>
      <c r="E19" s="766"/>
      <c r="F19" s="766"/>
      <c r="G19" s="766"/>
      <c r="H19" s="766"/>
      <c r="I19" s="766"/>
      <c r="J19" s="766">
        <f>'청년 상시근로자수-2016'!BT110</f>
        <v>4.58</v>
      </c>
      <c r="K19" s="766"/>
      <c r="L19" s="766"/>
      <c r="M19" s="766"/>
      <c r="N19" s="766"/>
      <c r="O19" s="766"/>
      <c r="P19" s="766"/>
      <c r="Q19" s="766"/>
      <c r="R19" s="766"/>
      <c r="S19" s="1185">
        <f>TRUNC(A19,2)-TRUNC(J19,2)</f>
        <v>1.92</v>
      </c>
      <c r="T19" s="1185"/>
      <c r="U19" s="1185"/>
      <c r="V19" s="1185"/>
      <c r="W19" s="1185"/>
      <c r="X19" s="1185"/>
      <c r="Y19" s="1185"/>
      <c r="Z19" s="1185"/>
      <c r="AA19" s="1186"/>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61" t="s">
        <v>100</v>
      </c>
      <c r="B21" s="762"/>
      <c r="C21" s="762"/>
      <c r="D21" s="762"/>
      <c r="E21" s="762"/>
      <c r="F21" s="762"/>
      <c r="G21" s="762"/>
      <c r="H21" s="762"/>
      <c r="I21" s="762"/>
      <c r="J21" s="763" t="s">
        <v>99</v>
      </c>
      <c r="K21" s="762"/>
      <c r="L21" s="762"/>
      <c r="M21" s="762"/>
      <c r="N21" s="762"/>
      <c r="O21" s="762"/>
      <c r="P21" s="762"/>
      <c r="Q21" s="762"/>
      <c r="R21" s="762"/>
      <c r="S21" s="763" t="s">
        <v>98</v>
      </c>
      <c r="T21" s="762"/>
      <c r="U21" s="762"/>
      <c r="V21" s="762"/>
      <c r="W21" s="762"/>
      <c r="X21" s="762"/>
      <c r="Y21" s="762"/>
      <c r="Z21" s="762"/>
      <c r="AA21" s="764"/>
    </row>
    <row r="22" spans="1:31" ht="22.5" customHeight="1">
      <c r="A22" s="765" t="e">
        <f>#REF!</f>
        <v>#REF!</v>
      </c>
      <c r="B22" s="766"/>
      <c r="C22" s="766"/>
      <c r="D22" s="766"/>
      <c r="E22" s="766"/>
      <c r="F22" s="766"/>
      <c r="G22" s="766"/>
      <c r="H22" s="766"/>
      <c r="I22" s="766"/>
      <c r="J22" s="766">
        <f>'청년 상시근로자수-2016'!BS110</f>
        <v>6.58</v>
      </c>
      <c r="K22" s="766"/>
      <c r="L22" s="766"/>
      <c r="M22" s="766"/>
      <c r="N22" s="766"/>
      <c r="O22" s="766"/>
      <c r="P22" s="766"/>
      <c r="Q22" s="766"/>
      <c r="R22" s="766"/>
      <c r="S22" s="1185" t="e">
        <f>TRUNC(A22,2)-TRUNC(J22,2)</f>
        <v>#REF!</v>
      </c>
      <c r="T22" s="1185"/>
      <c r="U22" s="1185"/>
      <c r="V22" s="1185"/>
      <c r="W22" s="1185"/>
      <c r="X22" s="1185"/>
      <c r="Y22" s="1185"/>
      <c r="Z22" s="1185"/>
      <c r="AA22" s="1186"/>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61" t="s">
        <v>96</v>
      </c>
      <c r="B24" s="762"/>
      <c r="C24" s="762"/>
      <c r="D24" s="762"/>
      <c r="E24" s="762"/>
      <c r="F24" s="762"/>
      <c r="G24" s="762"/>
      <c r="H24" s="762"/>
      <c r="I24" s="762"/>
      <c r="J24" s="763" t="s">
        <v>95</v>
      </c>
      <c r="K24" s="762"/>
      <c r="L24" s="762"/>
      <c r="M24" s="762"/>
      <c r="N24" s="762"/>
      <c r="O24" s="762"/>
      <c r="P24" s="762"/>
      <c r="Q24" s="762"/>
      <c r="R24" s="762"/>
      <c r="S24" s="763" t="s">
        <v>94</v>
      </c>
      <c r="T24" s="762"/>
      <c r="U24" s="762"/>
      <c r="V24" s="762"/>
      <c r="W24" s="762"/>
      <c r="X24" s="762"/>
      <c r="Y24" s="762"/>
      <c r="Z24" s="762"/>
      <c r="AA24" s="764"/>
    </row>
    <row r="25" spans="1:31" ht="22.5" customHeight="1">
      <c r="A25" s="765" t="e">
        <f>A22</f>
        <v>#REF!</v>
      </c>
      <c r="B25" s="766"/>
      <c r="C25" s="766"/>
      <c r="D25" s="766"/>
      <c r="E25" s="766"/>
      <c r="F25" s="766"/>
      <c r="G25" s="766"/>
      <c r="H25" s="766"/>
      <c r="I25" s="766"/>
      <c r="J25" s="766">
        <f>J22</f>
        <v>6.58</v>
      </c>
      <c r="K25" s="766"/>
      <c r="L25" s="766"/>
      <c r="M25" s="766"/>
      <c r="N25" s="766"/>
      <c r="O25" s="766"/>
      <c r="P25" s="766"/>
      <c r="Q25" s="766"/>
      <c r="R25" s="766"/>
      <c r="S25" s="1185" t="e">
        <f>TRUNC(A25,2)-TRUNC(J25,2)</f>
        <v>#REF!</v>
      </c>
      <c r="T25" s="1185"/>
      <c r="U25" s="1185"/>
      <c r="V25" s="1185"/>
      <c r="W25" s="1185"/>
      <c r="X25" s="1185"/>
      <c r="Y25" s="1185"/>
      <c r="Z25" s="1185"/>
      <c r="AA25" s="1186"/>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61" t="s">
        <v>92</v>
      </c>
      <c r="B27" s="762"/>
      <c r="C27" s="762"/>
      <c r="D27" s="762"/>
      <c r="E27" s="762"/>
      <c r="F27" s="762"/>
      <c r="G27" s="762"/>
      <c r="H27" s="762"/>
      <c r="I27" s="762"/>
      <c r="J27" s="1184" t="s">
        <v>91</v>
      </c>
      <c r="K27" s="762"/>
      <c r="L27" s="762"/>
      <c r="M27" s="762"/>
      <c r="N27" s="762"/>
      <c r="O27" s="762"/>
      <c r="P27" s="762"/>
      <c r="Q27" s="762"/>
      <c r="R27" s="762"/>
      <c r="S27" s="828" t="s">
        <v>90</v>
      </c>
      <c r="T27" s="762"/>
      <c r="U27" s="762"/>
      <c r="V27" s="762"/>
      <c r="W27" s="762"/>
      <c r="X27" s="762"/>
      <c r="Y27" s="762"/>
      <c r="Z27" s="762"/>
      <c r="AA27" s="764"/>
      <c r="AC27" t="s">
        <v>485</v>
      </c>
      <c r="AD27" t="s">
        <v>486</v>
      </c>
    </row>
    <row r="28" spans="1:31" ht="22.5" customHeight="1">
      <c r="A28" s="1187" t="e">
        <f>MIN(S19,S22,S25)</f>
        <v>#REF!</v>
      </c>
      <c r="B28" s="1188"/>
      <c r="C28" s="1188"/>
      <c r="D28" s="1188"/>
      <c r="E28" s="1188"/>
      <c r="F28" s="1188"/>
      <c r="G28" s="1188"/>
      <c r="H28" s="1188"/>
      <c r="I28" s="1188"/>
      <c r="J28" s="1189">
        <v>10000000</v>
      </c>
      <c r="K28" s="1189"/>
      <c r="L28" s="1189"/>
      <c r="M28" s="1189"/>
      <c r="N28" s="1189"/>
      <c r="O28" s="1189"/>
      <c r="P28" s="1189"/>
      <c r="Q28" s="1189"/>
      <c r="R28" s="1189"/>
      <c r="S28" s="1190" t="e">
        <f>A28*J28</f>
        <v>#REF!</v>
      </c>
      <c r="T28" s="1190"/>
      <c r="U28" s="1190"/>
      <c r="V28" s="1190"/>
      <c r="W28" s="1190"/>
      <c r="X28" s="1190"/>
      <c r="Y28" s="1190"/>
      <c r="Z28" s="1190"/>
      <c r="AA28" s="1191"/>
      <c r="AC28" s="218" t="e">
        <f>S28*20%</f>
        <v>#REF!</v>
      </c>
      <c r="AD28" s="218" t="e">
        <f>S28-AC28</f>
        <v>#REF!</v>
      </c>
    </row>
    <row r="29" spans="1:31" ht="7.5" customHeight="1"/>
    <row r="30" spans="1:31">
      <c r="A30" s="73" t="s">
        <v>89</v>
      </c>
    </row>
    <row r="31" spans="1:31">
      <c r="A31" s="73" t="s">
        <v>88</v>
      </c>
      <c r="AC31" s="218" t="e">
        <f>AC28/2</f>
        <v>#REF!</v>
      </c>
    </row>
    <row r="32" spans="1:31" ht="7.5" customHeight="1">
      <c r="AC32" s="218"/>
    </row>
    <row r="33" spans="1:29">
      <c r="R33" s="866">
        <v>43281</v>
      </c>
      <c r="S33" s="866"/>
      <c r="T33" s="866"/>
      <c r="U33" s="866"/>
      <c r="V33" s="866"/>
      <c r="W33" s="866"/>
      <c r="X33" s="866"/>
      <c r="Y33" s="866"/>
      <c r="Z33" s="866"/>
      <c r="AC33" s="218" t="e">
        <f>AC31</f>
        <v>#REF!</v>
      </c>
    </row>
    <row r="35" spans="1:29">
      <c r="J35" s="861" t="s">
        <v>87</v>
      </c>
      <c r="K35" s="861"/>
      <c r="L35" s="861"/>
      <c r="M35" s="861"/>
      <c r="N35" s="861"/>
      <c r="O35" s="861"/>
      <c r="P35" s="861"/>
      <c r="Q35" s="861"/>
      <c r="R35" s="861"/>
      <c r="S35" s="861"/>
      <c r="T35" s="861"/>
      <c r="U35" s="861"/>
      <c r="V35" s="868" t="s">
        <v>86</v>
      </c>
      <c r="W35" s="868"/>
      <c r="X35" s="868"/>
      <c r="Y35" s="868"/>
      <c r="Z35" s="868"/>
    </row>
    <row r="36" spans="1:29" ht="7.5" customHeight="1"/>
    <row r="37" spans="1:29" ht="19.5">
      <c r="A37" s="869" t="s">
        <v>120</v>
      </c>
      <c r="B37" s="869"/>
      <c r="C37" s="869"/>
      <c r="D37" s="86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459</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61" t="s">
        <v>199</v>
      </c>
      <c r="E97" s="861"/>
      <c r="F97" s="861"/>
      <c r="G97" s="861"/>
      <c r="H97" s="861"/>
      <c r="I97" s="861"/>
      <c r="J97" s="861"/>
      <c r="K97" s="861"/>
      <c r="L97" s="861"/>
      <c r="M97" s="861"/>
      <c r="N97" s="861"/>
      <c r="O97" s="861"/>
      <c r="P97" s="861"/>
      <c r="Q97" s="99"/>
    </row>
    <row r="98" spans="2:17">
      <c r="C98" s="98"/>
      <c r="D98" s="859" t="s">
        <v>200</v>
      </c>
      <c r="E98" s="859"/>
      <c r="F98" s="859"/>
      <c r="G98" s="859"/>
      <c r="H98" s="859"/>
      <c r="I98" s="859"/>
      <c r="J98" s="859"/>
      <c r="K98" s="859"/>
      <c r="L98" s="859"/>
      <c r="M98" s="859"/>
      <c r="N98" s="859"/>
      <c r="O98" s="859"/>
      <c r="P98" s="859"/>
      <c r="Q98" s="99"/>
    </row>
    <row r="99" spans="2:17">
      <c r="C99" s="98"/>
      <c r="D99" s="860" t="s">
        <v>201</v>
      </c>
      <c r="E99" s="860"/>
      <c r="F99" s="860"/>
      <c r="G99" s="860"/>
      <c r="H99" s="860"/>
      <c r="I99" s="860"/>
      <c r="J99" s="860"/>
      <c r="K99" s="860"/>
      <c r="L99" s="860"/>
      <c r="M99" s="860"/>
      <c r="N99" s="860"/>
      <c r="O99" s="860"/>
      <c r="P99" s="860"/>
      <c r="Q99" s="99"/>
    </row>
    <row r="100" spans="2:17">
      <c r="C100" s="100"/>
      <c r="D100" s="101"/>
      <c r="E100" s="101"/>
      <c r="F100" s="101"/>
      <c r="G100" s="101"/>
      <c r="H100" s="101"/>
      <c r="I100" s="101"/>
      <c r="J100" s="101"/>
      <c r="K100" s="101"/>
      <c r="L100" s="101"/>
      <c r="M100" s="101"/>
      <c r="N100" s="101"/>
      <c r="O100" s="101"/>
      <c r="P100" s="101"/>
      <c r="Q100" s="102"/>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61" t="s">
        <v>203</v>
      </c>
      <c r="E105" s="861"/>
      <c r="F105" s="861"/>
      <c r="G105" s="861"/>
      <c r="H105" s="861"/>
      <c r="I105" s="861"/>
      <c r="J105" s="861"/>
      <c r="K105" s="861"/>
      <c r="L105" s="861"/>
      <c r="M105" s="861"/>
      <c r="N105" s="861"/>
      <c r="O105" s="861"/>
      <c r="P105" s="861"/>
      <c r="Q105" s="99"/>
    </row>
    <row r="106" spans="2:17">
      <c r="C106" s="98"/>
      <c r="D106" s="859" t="s">
        <v>200</v>
      </c>
      <c r="E106" s="859"/>
      <c r="F106" s="859"/>
      <c r="G106" s="859"/>
      <c r="H106" s="859"/>
      <c r="I106" s="859"/>
      <c r="J106" s="859"/>
      <c r="K106" s="859"/>
      <c r="L106" s="859"/>
      <c r="M106" s="859"/>
      <c r="N106" s="859"/>
      <c r="O106" s="859"/>
      <c r="P106" s="859"/>
      <c r="Q106" s="99"/>
    </row>
    <row r="107" spans="2:17">
      <c r="C107" s="98"/>
      <c r="D107" s="1192" t="s">
        <v>201</v>
      </c>
      <c r="E107" s="1192"/>
      <c r="F107" s="1192"/>
      <c r="G107" s="1192"/>
      <c r="H107" s="1192"/>
      <c r="I107" s="1192"/>
      <c r="J107" s="1192"/>
      <c r="K107" s="1192"/>
      <c r="L107" s="1192"/>
      <c r="M107" s="1192"/>
      <c r="N107" s="1192"/>
      <c r="O107" s="1192"/>
      <c r="P107" s="1192"/>
      <c r="Q107" s="99"/>
    </row>
    <row r="108" spans="2:17">
      <c r="C108" s="100"/>
      <c r="D108" s="101"/>
      <c r="E108" s="101"/>
      <c r="F108" s="101"/>
      <c r="G108" s="101"/>
      <c r="H108" s="101"/>
      <c r="I108" s="101"/>
      <c r="J108" s="101"/>
      <c r="K108" s="101"/>
      <c r="L108" s="101"/>
      <c r="M108" s="101"/>
      <c r="N108" s="101"/>
      <c r="O108" s="101"/>
      <c r="P108" s="101"/>
      <c r="Q108" s="102"/>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61" t="s">
        <v>205</v>
      </c>
      <c r="E113" s="861"/>
      <c r="F113" s="861"/>
      <c r="G113" s="861"/>
      <c r="H113" s="861"/>
      <c r="I113" s="861"/>
      <c r="J113" s="861"/>
      <c r="K113" s="861"/>
      <c r="L113" s="861"/>
      <c r="M113" s="861"/>
      <c r="N113" s="861"/>
      <c r="O113" s="861"/>
      <c r="P113" s="861"/>
      <c r="Q113" s="99"/>
    </row>
    <row r="114" spans="1:17">
      <c r="C114" s="98"/>
      <c r="D114" s="859" t="s">
        <v>206</v>
      </c>
      <c r="E114" s="859"/>
      <c r="F114" s="859"/>
      <c r="G114" s="859"/>
      <c r="H114" s="859"/>
      <c r="I114" s="859"/>
      <c r="J114" s="859"/>
      <c r="K114" s="859"/>
      <c r="L114" s="859"/>
      <c r="M114" s="859"/>
      <c r="N114" s="859"/>
      <c r="O114" s="859"/>
      <c r="P114" s="859"/>
      <c r="Q114" s="99"/>
    </row>
    <row r="115" spans="1:17">
      <c r="C115" s="98"/>
      <c r="D115" s="1192" t="s">
        <v>207</v>
      </c>
      <c r="E115" s="1192"/>
      <c r="F115" s="1192"/>
      <c r="G115" s="1192"/>
      <c r="H115" s="1192"/>
      <c r="I115" s="1192"/>
      <c r="J115" s="1192"/>
      <c r="K115" s="1192"/>
      <c r="L115" s="1192"/>
      <c r="M115" s="1192"/>
      <c r="N115" s="1192"/>
      <c r="O115" s="1192"/>
      <c r="P115" s="1192"/>
      <c r="Q115" s="99"/>
    </row>
    <row r="116" spans="1:17">
      <c r="C116" s="100"/>
      <c r="D116" s="101"/>
      <c r="E116" s="101"/>
      <c r="F116" s="101"/>
      <c r="G116" s="101"/>
      <c r="H116" s="101"/>
      <c r="I116" s="101"/>
      <c r="J116" s="101"/>
      <c r="K116" s="101"/>
      <c r="L116" s="101"/>
      <c r="M116" s="101"/>
      <c r="N116" s="101"/>
      <c r="O116" s="101"/>
      <c r="P116" s="101"/>
      <c r="Q116" s="102"/>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D115:P115"/>
    <mergeCell ref="D105:P105"/>
    <mergeCell ref="D106:P106"/>
    <mergeCell ref="D107:P107"/>
    <mergeCell ref="D113:P113"/>
    <mergeCell ref="D114:P114"/>
    <mergeCell ref="D99:P99"/>
    <mergeCell ref="S18:AA18"/>
    <mergeCell ref="A19:I19"/>
    <mergeCell ref="J19:R19"/>
    <mergeCell ref="S19:AA19"/>
    <mergeCell ref="A28:I28"/>
    <mergeCell ref="J28:R28"/>
    <mergeCell ref="S28:AA28"/>
    <mergeCell ref="A25:I25"/>
    <mergeCell ref="J25:R25"/>
    <mergeCell ref="S25:AA25"/>
    <mergeCell ref="R33:Z33"/>
    <mergeCell ref="N35:U35"/>
    <mergeCell ref="J35:M35"/>
    <mergeCell ref="A24:I24"/>
    <mergeCell ref="A18:I18"/>
    <mergeCell ref="V35:Z35"/>
    <mergeCell ref="J18:R18"/>
    <mergeCell ref="D97:P97"/>
    <mergeCell ref="D98:P98"/>
    <mergeCell ref="A21:I21"/>
    <mergeCell ref="J21:R21"/>
    <mergeCell ref="A37:D37"/>
    <mergeCell ref="A6:D12"/>
    <mergeCell ref="E7:R7"/>
    <mergeCell ref="S7:AA7"/>
    <mergeCell ref="E9:R9"/>
    <mergeCell ref="S9:AA9"/>
    <mergeCell ref="U12:Z12"/>
    <mergeCell ref="F11:Q12"/>
    <mergeCell ref="I14:O14"/>
    <mergeCell ref="R14:X14"/>
    <mergeCell ref="J24:R24"/>
    <mergeCell ref="S24:AA24"/>
    <mergeCell ref="A27:I27"/>
    <mergeCell ref="J27:R27"/>
    <mergeCell ref="S27:AA27"/>
    <mergeCell ref="S21:AA21"/>
    <mergeCell ref="A22:I22"/>
    <mergeCell ref="J22:R22"/>
    <mergeCell ref="S22:AA22"/>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D2F1-7039-4948-8225-8CB3764FEBC7}">
  <sheetPr>
    <tabColor rgb="FF00B050"/>
  </sheetPr>
  <dimension ref="A1:AU105"/>
  <sheetViews>
    <sheetView showGridLines="0" topLeftCell="A7" zoomScaleNormal="100" workbookViewId="0">
      <selection activeCell="K6" sqref="K6:Q6"/>
    </sheetView>
  </sheetViews>
  <sheetFormatPr defaultColWidth="3.125" defaultRowHeight="16.5"/>
  <cols>
    <col min="1" max="30" width="3" customWidth="1"/>
    <col min="33" max="33" width="8.25" customWidth="1"/>
    <col min="34" max="34" width="12.5" customWidth="1"/>
    <col min="35" max="35" width="10.5" customWidth="1"/>
    <col min="47" max="47" width="15.75" customWidth="1"/>
  </cols>
  <sheetData>
    <row r="1" spans="1:36" s="224" customFormat="1" ht="11.25">
      <c r="A1" s="224" t="s">
        <v>491</v>
      </c>
      <c r="AD1" s="69" t="str">
        <f ca="1">"printed on date/time "&amp;CONCATENATE(TEXT(TODAY(),"yyyy-mm-dd")&amp;" "&amp;TEXT(TODAY(),"aaaa"))&amp;" "&amp;TEXT(NOW(),"hh:mm AM/PM")&amp;" current"</f>
        <v>printed on date/time 2021-03-20 토요일 09:00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253" t="s">
        <v>497</v>
      </c>
      <c r="B6" s="1253"/>
      <c r="C6" s="1254"/>
      <c r="D6" s="227" t="s">
        <v>498</v>
      </c>
      <c r="E6" s="1259" t="s">
        <v>499</v>
      </c>
      <c r="F6" s="1259"/>
      <c r="G6" s="1259"/>
      <c r="H6" s="1259"/>
      <c r="I6" s="1259"/>
      <c r="J6" s="1259"/>
      <c r="K6" s="1260" t="str">
        <f>'2018고용 증대 기업에 대한 공제세액계산서'!E7</f>
        <v>선우치과의원</v>
      </c>
      <c r="L6" s="1261"/>
      <c r="M6" s="1261"/>
      <c r="N6" s="1261"/>
      <c r="O6" s="1261"/>
      <c r="P6" s="1261"/>
      <c r="Q6" s="1262"/>
      <c r="R6" s="223" t="s">
        <v>371</v>
      </c>
      <c r="S6" s="1259" t="s">
        <v>500</v>
      </c>
      <c r="T6" s="1259"/>
      <c r="U6" s="1259"/>
      <c r="V6" s="1259"/>
      <c r="W6" s="1259"/>
      <c r="X6" s="1263">
        <f>'2018고용 증대 기업에 대한 공제세액계산서'!S7</f>
        <v>3129212345</v>
      </c>
      <c r="Y6" s="1264"/>
      <c r="Z6" s="1264"/>
      <c r="AA6" s="1264"/>
      <c r="AB6" s="1264"/>
      <c r="AC6" s="1264"/>
      <c r="AD6" s="1264"/>
      <c r="AH6" t="s">
        <v>501</v>
      </c>
    </row>
    <row r="7" spans="1:36" ht="22.5" customHeight="1">
      <c r="A7" s="1255"/>
      <c r="B7" s="1255"/>
      <c r="C7" s="1256"/>
      <c r="D7" s="81" t="s">
        <v>502</v>
      </c>
      <c r="E7" s="1265" t="s">
        <v>503</v>
      </c>
      <c r="F7" s="1265"/>
      <c r="G7" s="1265"/>
      <c r="H7" s="1265"/>
      <c r="I7" s="1265"/>
      <c r="J7" s="1265"/>
      <c r="K7" s="1260" t="str">
        <f>'2018고용 증대 기업에 대한 공제세액계산서'!E9</f>
        <v>전현무 이장원</v>
      </c>
      <c r="L7" s="1261"/>
      <c r="M7" s="1261"/>
      <c r="N7" s="1261"/>
      <c r="O7" s="1261"/>
      <c r="P7" s="1261"/>
      <c r="Q7" s="1262"/>
      <c r="R7" s="227" t="s">
        <v>504</v>
      </c>
      <c r="S7" s="1259" t="s">
        <v>30</v>
      </c>
      <c r="T7" s="1259"/>
      <c r="U7" s="1259"/>
      <c r="V7" s="1259"/>
      <c r="W7" s="1259"/>
      <c r="X7" s="1266">
        <f>'2018고용 증대 기업에 대한 공제세액계산서'!S9</f>
        <v>26961</v>
      </c>
      <c r="Y7" s="760"/>
      <c r="Z7" s="760"/>
      <c r="AA7" s="760"/>
      <c r="AB7" s="760"/>
      <c r="AC7" s="760"/>
      <c r="AD7" s="760"/>
      <c r="AH7" t="s">
        <v>505</v>
      </c>
    </row>
    <row r="8" spans="1:36" ht="22.5" customHeight="1">
      <c r="A8" s="1255"/>
      <c r="B8" s="1255"/>
      <c r="C8" s="1256"/>
      <c r="D8" s="81" t="s">
        <v>506</v>
      </c>
      <c r="E8" s="80" t="s">
        <v>507</v>
      </c>
      <c r="F8" s="80"/>
      <c r="G8" s="80"/>
      <c r="H8" s="80"/>
      <c r="I8" s="80"/>
      <c r="J8" s="80"/>
      <c r="K8" s="80"/>
      <c r="L8" s="743" t="str">
        <f>'2018고용 증대 기업에 대한 공제세액계산서'!F11</f>
        <v>충청남도 천안시 서북구  오성로 103,6층 (두정동,청풍프라자)</v>
      </c>
      <c r="M8" s="743"/>
      <c r="N8" s="743"/>
      <c r="O8" s="743"/>
      <c r="P8" s="743"/>
      <c r="Q8" s="743"/>
      <c r="R8" s="743"/>
      <c r="S8" s="743"/>
      <c r="T8" s="743"/>
      <c r="U8" s="743"/>
      <c r="V8" s="743"/>
      <c r="W8" s="743"/>
      <c r="X8" s="743"/>
      <c r="Y8" s="743"/>
      <c r="Z8" s="743"/>
      <c r="AA8" s="743"/>
      <c r="AB8" s="743"/>
      <c r="AC8" s="743"/>
      <c r="AD8" s="80"/>
      <c r="AH8" t="s">
        <v>508</v>
      </c>
    </row>
    <row r="9" spans="1:36" ht="22.5" customHeight="1">
      <c r="A9" s="1257"/>
      <c r="B9" s="1257"/>
      <c r="C9" s="1258"/>
      <c r="D9" s="78"/>
      <c r="E9" s="746"/>
      <c r="F9" s="746"/>
      <c r="G9" s="746"/>
      <c r="H9" s="746"/>
      <c r="I9" s="746"/>
      <c r="J9" s="746"/>
      <c r="K9" s="746"/>
      <c r="L9" s="746"/>
      <c r="M9" s="746"/>
      <c r="N9" s="746"/>
      <c r="O9" s="746"/>
      <c r="P9" s="746"/>
      <c r="Q9" s="746"/>
      <c r="R9" s="746"/>
      <c r="S9" s="746"/>
      <c r="T9" s="746"/>
      <c r="U9" s="70"/>
      <c r="V9" s="70"/>
      <c r="W9" s="228" t="s">
        <v>110</v>
      </c>
      <c r="X9" s="746" t="str">
        <f>'2018고용 증대 기업에 대한 공제세액계산서'!U12</f>
        <v>041-567-6764</v>
      </c>
      <c r="Y9" s="781"/>
      <c r="Z9" s="781"/>
      <c r="AA9" s="781"/>
      <c r="AB9" s="781"/>
      <c r="AC9" s="781"/>
      <c r="AD9" s="70" t="s">
        <v>109</v>
      </c>
      <c r="AH9" t="s">
        <v>509</v>
      </c>
    </row>
    <row r="10" spans="1:36" ht="7.5" customHeight="1"/>
    <row r="11" spans="1:36" ht="22.5" customHeight="1">
      <c r="A11" s="1194" t="s">
        <v>108</v>
      </c>
      <c r="B11" s="1194"/>
      <c r="C11" s="1194"/>
      <c r="D11" s="1194"/>
      <c r="E11" s="1194"/>
      <c r="F11" s="1195"/>
      <c r="G11" s="227"/>
      <c r="H11" s="74"/>
      <c r="I11" s="74"/>
      <c r="J11" s="1267">
        <v>42736</v>
      </c>
      <c r="K11" s="1267"/>
      <c r="L11" s="1267"/>
      <c r="M11" s="1267"/>
      <c r="N11" s="1267"/>
      <c r="O11" s="1267"/>
      <c r="P11" s="74" t="s">
        <v>107</v>
      </c>
      <c r="Q11" s="74"/>
      <c r="R11" s="1267">
        <v>43100</v>
      </c>
      <c r="S11" s="1267"/>
      <c r="T11" s="1267"/>
      <c r="U11" s="1267"/>
      <c r="V11" s="1267"/>
      <c r="W11" s="1267"/>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251" t="e">
        <f>V16+X27</f>
        <v>#REF!</v>
      </c>
      <c r="W14" s="1252"/>
      <c r="X14" s="1252"/>
      <c r="Y14" s="1252"/>
      <c r="Z14" s="1252"/>
      <c r="AA14" s="1252"/>
      <c r="AB14" s="1252"/>
      <c r="AC14" s="1252"/>
      <c r="AD14" s="1252"/>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49" t="e">
        <f>TRUNC(U19*Z22,0)</f>
        <v>#REF!</v>
      </c>
      <c r="W16" s="1250"/>
      <c r="X16" s="1250"/>
      <c r="Y16" s="1250"/>
      <c r="Z16" s="1250"/>
      <c r="AA16" s="1250"/>
      <c r="AB16" s="1250"/>
      <c r="AC16" s="1250"/>
      <c r="AD16" s="1250"/>
      <c r="AH16" t="s">
        <v>518</v>
      </c>
    </row>
    <row r="17" spans="1:47" ht="28.5" customHeight="1">
      <c r="A17" s="232" t="s">
        <v>519</v>
      </c>
      <c r="AH17" t="s">
        <v>520</v>
      </c>
    </row>
    <row r="18" spans="1:47" ht="40.5" customHeight="1">
      <c r="A18" s="1216" t="s">
        <v>521</v>
      </c>
      <c r="B18" s="1217"/>
      <c r="C18" s="1217"/>
      <c r="D18" s="1217"/>
      <c r="E18" s="1217"/>
      <c r="F18" s="1217"/>
      <c r="G18" s="1217"/>
      <c r="H18" s="1217"/>
      <c r="I18" s="1217"/>
      <c r="J18" s="1218"/>
      <c r="K18" s="1219" t="s">
        <v>522</v>
      </c>
      <c r="L18" s="1217"/>
      <c r="M18" s="1217"/>
      <c r="N18" s="1217"/>
      <c r="O18" s="1217"/>
      <c r="P18" s="1217"/>
      <c r="Q18" s="1217"/>
      <c r="R18" s="1217"/>
      <c r="S18" s="1217"/>
      <c r="T18" s="1218"/>
      <c r="U18" s="1219" t="s">
        <v>523</v>
      </c>
      <c r="V18" s="1217"/>
      <c r="W18" s="1217"/>
      <c r="X18" s="1217"/>
      <c r="Y18" s="1217"/>
      <c r="Z18" s="1217"/>
      <c r="AA18" s="1217"/>
      <c r="AB18" s="1217"/>
      <c r="AC18" s="1217"/>
      <c r="AD18" s="1217"/>
      <c r="AH18" t="s">
        <v>524</v>
      </c>
    </row>
    <row r="19" spans="1:47" ht="28.5" customHeight="1">
      <c r="A19" s="1203">
        <f>'2017청년고용 증대'!A19</f>
        <v>6.5</v>
      </c>
      <c r="B19" s="1203"/>
      <c r="C19" s="1203"/>
      <c r="D19" s="1203"/>
      <c r="E19" s="1203"/>
      <c r="F19" s="1203"/>
      <c r="G19" s="1203"/>
      <c r="H19" s="1203"/>
      <c r="I19" s="1203"/>
      <c r="J19" s="1204"/>
      <c r="K19" s="1205">
        <f>'2017청년고용 증대'!J19</f>
        <v>4.58</v>
      </c>
      <c r="L19" s="1203"/>
      <c r="M19" s="1203"/>
      <c r="N19" s="1203"/>
      <c r="O19" s="1203"/>
      <c r="P19" s="1203"/>
      <c r="Q19" s="1203"/>
      <c r="R19" s="1203"/>
      <c r="S19" s="1203"/>
      <c r="T19" s="1204"/>
      <c r="U19" s="1206" t="e">
        <f>MIN(TRUNC(A19,2)-TRUNC(K19,2),TRUNC(M30,2))</f>
        <v>#REF!</v>
      </c>
      <c r="V19" s="1207"/>
      <c r="W19" s="1207"/>
      <c r="X19" s="1207"/>
      <c r="Y19" s="1207"/>
      <c r="Z19" s="1207"/>
      <c r="AA19" s="1207"/>
      <c r="AB19" s="1207"/>
      <c r="AC19" s="1207"/>
      <c r="AD19" s="1207"/>
      <c r="AH19" t="s">
        <v>525</v>
      </c>
    </row>
    <row r="20" spans="1:47" ht="28.5" customHeight="1">
      <c r="A20" s="232" t="s">
        <v>526</v>
      </c>
      <c r="AH20" t="s">
        <v>527</v>
      </c>
    </row>
    <row r="21" spans="1:47" ht="54" customHeight="1">
      <c r="A21" s="1216" t="s">
        <v>528</v>
      </c>
      <c r="B21" s="1217"/>
      <c r="C21" s="1217"/>
      <c r="D21" s="1217"/>
      <c r="E21" s="1217"/>
      <c r="F21" s="1217"/>
      <c r="G21" s="1217"/>
      <c r="H21" s="1217"/>
      <c r="I21" s="1217"/>
      <c r="J21" s="1218"/>
      <c r="K21" s="1219" t="s">
        <v>529</v>
      </c>
      <c r="L21" s="1217"/>
      <c r="M21" s="1217"/>
      <c r="N21" s="1217"/>
      <c r="O21" s="1217"/>
      <c r="P21" s="1217"/>
      <c r="Q21" s="1217"/>
      <c r="R21" s="1217"/>
      <c r="S21" s="1217"/>
      <c r="T21" s="1218"/>
      <c r="U21" s="785" t="s">
        <v>530</v>
      </c>
      <c r="V21" s="783"/>
      <c r="W21" s="783"/>
      <c r="X21" s="783"/>
      <c r="Y21" s="784"/>
      <c r="Z21" s="785" t="s">
        <v>531</v>
      </c>
      <c r="AA21" s="783"/>
      <c r="AB21" s="783"/>
      <c r="AC21" s="783"/>
      <c r="AD21" s="783"/>
      <c r="AH21" t="s">
        <v>532</v>
      </c>
    </row>
    <row r="22" spans="1:47" ht="28.5" customHeight="1">
      <c r="A22" s="1244">
        <v>160854711</v>
      </c>
      <c r="B22" s="1244"/>
      <c r="C22" s="1244"/>
      <c r="D22" s="1244"/>
      <c r="E22" s="1244"/>
      <c r="F22" s="1244"/>
      <c r="G22" s="1244"/>
      <c r="H22" s="1244"/>
      <c r="I22" s="1244"/>
      <c r="J22" s="1245"/>
      <c r="K22" s="1205">
        <f>A19</f>
        <v>6.5</v>
      </c>
      <c r="L22" s="1203"/>
      <c r="M22" s="1203"/>
      <c r="N22" s="1203"/>
      <c r="O22" s="1203"/>
      <c r="P22" s="1203"/>
      <c r="Q22" s="1203"/>
      <c r="R22" s="1203"/>
      <c r="S22" s="1203"/>
      <c r="T22" s="1204"/>
      <c r="U22" s="1246">
        <f>Z25</f>
        <v>9.4204299999999996</v>
      </c>
      <c r="V22" s="1247"/>
      <c r="W22" s="1247"/>
      <c r="X22" s="1247"/>
      <c r="Y22" s="233" t="s">
        <v>533</v>
      </c>
      <c r="Z22" s="1201">
        <f>IF(AND(A22&gt;0,K22&gt;0,U22&gt;0),TRUNC(A22/K22*U22/100,0),0)</f>
        <v>2331262</v>
      </c>
      <c r="AA22" s="1248"/>
      <c r="AB22" s="1248"/>
      <c r="AC22" s="1248"/>
      <c r="AD22" s="1248"/>
      <c r="AH22" t="s">
        <v>534</v>
      </c>
    </row>
    <row r="23" spans="1:47" ht="28.5" customHeight="1">
      <c r="A23" s="232" t="s">
        <v>535</v>
      </c>
      <c r="AH23" t="s">
        <v>536</v>
      </c>
    </row>
    <row r="24" spans="1:47" ht="36.75" customHeight="1">
      <c r="A24" s="782" t="s">
        <v>537</v>
      </c>
      <c r="B24" s="783"/>
      <c r="C24" s="783"/>
      <c r="D24" s="783"/>
      <c r="E24" s="784"/>
      <c r="F24" s="1236" t="s">
        <v>538</v>
      </c>
      <c r="G24" s="783"/>
      <c r="H24" s="783"/>
      <c r="I24" s="783"/>
      <c r="J24" s="784"/>
      <c r="K24" s="1236" t="s">
        <v>539</v>
      </c>
      <c r="L24" s="783"/>
      <c r="M24" s="783"/>
      <c r="N24" s="783"/>
      <c r="O24" s="784"/>
      <c r="P24" s="1236" t="s">
        <v>540</v>
      </c>
      <c r="Q24" s="783"/>
      <c r="R24" s="783"/>
      <c r="S24" s="783"/>
      <c r="T24" s="784"/>
      <c r="U24" s="1236" t="s">
        <v>541</v>
      </c>
      <c r="V24" s="783"/>
      <c r="W24" s="783"/>
      <c r="X24" s="783"/>
      <c r="Y24" s="784"/>
      <c r="Z24" s="1236" t="s">
        <v>542</v>
      </c>
      <c r="AA24" s="783"/>
      <c r="AB24" s="783"/>
      <c r="AC24" s="783"/>
      <c r="AD24" s="783"/>
      <c r="AH24" t="s">
        <v>543</v>
      </c>
    </row>
    <row r="25" spans="1:47" ht="28.5" customHeight="1">
      <c r="A25" s="1237">
        <v>3.06</v>
      </c>
      <c r="B25" s="1237"/>
      <c r="C25" s="1237"/>
      <c r="D25" s="1237"/>
      <c r="E25" s="233" t="s">
        <v>533</v>
      </c>
      <c r="F25" s="1238">
        <v>0.20043</v>
      </c>
      <c r="G25" s="1239"/>
      <c r="H25" s="1239"/>
      <c r="I25" s="1239"/>
      <c r="J25" s="233" t="s">
        <v>533</v>
      </c>
      <c r="K25" s="1240">
        <v>4.5</v>
      </c>
      <c r="L25" s="1241"/>
      <c r="M25" s="1241"/>
      <c r="N25" s="1241"/>
      <c r="O25" s="233" t="s">
        <v>533</v>
      </c>
      <c r="P25" s="1240">
        <v>0.9</v>
      </c>
      <c r="Q25" s="1241"/>
      <c r="R25" s="1241"/>
      <c r="S25" s="1241"/>
      <c r="T25" s="233" t="s">
        <v>533</v>
      </c>
      <c r="U25" s="1242">
        <v>0.76</v>
      </c>
      <c r="V25" s="1243"/>
      <c r="W25" s="1243"/>
      <c r="X25" s="1243"/>
      <c r="Y25" s="233" t="s">
        <v>533</v>
      </c>
      <c r="Z25" s="1234">
        <f>SUM(A25,F25,K25,P25,U25)</f>
        <v>9.4204299999999996</v>
      </c>
      <c r="AA25" s="1235"/>
      <c r="AB25" s="1235"/>
      <c r="AC25" s="1235"/>
      <c r="AD25" s="234" t="s">
        <v>533</v>
      </c>
      <c r="AH25" t="s">
        <v>544</v>
      </c>
    </row>
    <row r="26" spans="1:47"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c r="AU26" s="476">
        <f>7.6/1000</f>
        <v>7.6E-3</v>
      </c>
    </row>
    <row r="27" spans="1:47"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21" t="e">
        <f>TRUNC(Y30*Z36*CHOOSE(AG26,AG27,AG28),0)</f>
        <v>#REF!</v>
      </c>
      <c r="Y27" s="1222"/>
      <c r="Z27" s="1222"/>
      <c r="AA27" s="1222"/>
      <c r="AB27" s="1222"/>
      <c r="AC27" s="1222"/>
      <c r="AD27" s="1222"/>
      <c r="AG27" s="239">
        <v>0.5</v>
      </c>
    </row>
    <row r="28" spans="1:47" ht="28.5" customHeight="1">
      <c r="A28" s="232" t="s">
        <v>519</v>
      </c>
      <c r="AG28" s="239">
        <v>0.75</v>
      </c>
    </row>
    <row r="29" spans="1:47" ht="48.75" customHeight="1">
      <c r="A29" s="782" t="s">
        <v>547</v>
      </c>
      <c r="B29" s="783"/>
      <c r="C29" s="783"/>
      <c r="D29" s="783"/>
      <c r="E29" s="783"/>
      <c r="F29" s="784"/>
      <c r="G29" s="785" t="s">
        <v>548</v>
      </c>
      <c r="H29" s="783"/>
      <c r="I29" s="783"/>
      <c r="J29" s="783"/>
      <c r="K29" s="783"/>
      <c r="L29" s="784"/>
      <c r="M29" s="785" t="s">
        <v>549</v>
      </c>
      <c r="N29" s="783"/>
      <c r="O29" s="783"/>
      <c r="P29" s="783"/>
      <c r="Q29" s="783"/>
      <c r="R29" s="784"/>
      <c r="S29" s="785" t="s">
        <v>550</v>
      </c>
      <c r="T29" s="783"/>
      <c r="U29" s="783"/>
      <c r="V29" s="783"/>
      <c r="W29" s="783"/>
      <c r="X29" s="784"/>
      <c r="Y29" s="785" t="s">
        <v>551</v>
      </c>
      <c r="Z29" s="783"/>
      <c r="AA29" s="783"/>
      <c r="AB29" s="783"/>
      <c r="AC29" s="783"/>
      <c r="AD29" s="783"/>
      <c r="AH29" t="s">
        <v>552</v>
      </c>
    </row>
    <row r="30" spans="1:47" ht="21.75" customHeight="1">
      <c r="A30" s="1223" t="e">
        <f>'2017청년고용 증대'!A22</f>
        <v>#REF!</v>
      </c>
      <c r="B30" s="1223"/>
      <c r="C30" s="1223"/>
      <c r="D30" s="1223"/>
      <c r="E30" s="1223"/>
      <c r="F30" s="1224"/>
      <c r="G30" s="1225">
        <f>'2017청년고용 증대'!J22</f>
        <v>6.58</v>
      </c>
      <c r="H30" s="1223"/>
      <c r="I30" s="1223"/>
      <c r="J30" s="1223"/>
      <c r="K30" s="1223"/>
      <c r="L30" s="1224"/>
      <c r="M30" s="1226" t="e">
        <f>TRUNC(A30,2)-TRUNC(G30,2)</f>
        <v>#REF!</v>
      </c>
      <c r="N30" s="1227"/>
      <c r="O30" s="1227"/>
      <c r="P30" s="1227"/>
      <c r="Q30" s="1227"/>
      <c r="R30" s="1228"/>
      <c r="S30" s="1229" t="e">
        <f>TRUNC(U19,2)</f>
        <v>#REF!</v>
      </c>
      <c r="T30" s="1230"/>
      <c r="U30" s="1230"/>
      <c r="V30" s="1230"/>
      <c r="W30" s="1230"/>
      <c r="X30" s="1231"/>
      <c r="Y30" s="1232" t="e">
        <f>TRUNC(M30,2)-TRUNC(S30,2)</f>
        <v>#REF!</v>
      </c>
      <c r="Z30" s="1233"/>
      <c r="AA30" s="1233"/>
      <c r="AB30" s="1233"/>
      <c r="AC30" s="1233"/>
      <c r="AD30" s="1233"/>
      <c r="AH30" t="s">
        <v>553</v>
      </c>
    </row>
    <row r="31" spans="1:47">
      <c r="A31" s="71"/>
      <c r="AD31" s="240" t="s">
        <v>83</v>
      </c>
    </row>
    <row r="33" spans="1:3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5" ht="28.5" customHeight="1">
      <c r="A34" s="232" t="s">
        <v>526</v>
      </c>
    </row>
    <row r="35" spans="1:35" ht="57" customHeight="1">
      <c r="A35" s="761" t="s">
        <v>555</v>
      </c>
      <c r="B35" s="763"/>
      <c r="C35" s="763"/>
      <c r="D35" s="763"/>
      <c r="E35" s="763"/>
      <c r="F35" s="763"/>
      <c r="G35" s="763"/>
      <c r="H35" s="763"/>
      <c r="I35" s="763"/>
      <c r="J35" s="763"/>
      <c r="K35" s="1220" t="s">
        <v>556</v>
      </c>
      <c r="L35" s="1220"/>
      <c r="M35" s="1220"/>
      <c r="N35" s="1220"/>
      <c r="O35" s="1220"/>
      <c r="P35" s="1220"/>
      <c r="Q35" s="1220"/>
      <c r="R35" s="1220"/>
      <c r="S35" s="1220"/>
      <c r="T35" s="1220"/>
      <c r="U35" s="763" t="s">
        <v>557</v>
      </c>
      <c r="V35" s="762"/>
      <c r="W35" s="762"/>
      <c r="X35" s="762"/>
      <c r="Y35" s="762"/>
      <c r="Z35" s="763" t="s">
        <v>558</v>
      </c>
      <c r="AA35" s="762"/>
      <c r="AB35" s="762"/>
      <c r="AC35" s="762"/>
      <c r="AD35" s="764"/>
      <c r="AH35" s="117" t="s">
        <v>559</v>
      </c>
    </row>
    <row r="36" spans="1:35" ht="27" customHeight="1" thickBot="1">
      <c r="A36" s="1208">
        <f>'고용증대 상시근로자수-2018'!BY110</f>
        <v>0</v>
      </c>
      <c r="B36" s="1209"/>
      <c r="C36" s="1209"/>
      <c r="D36" s="1209"/>
      <c r="E36" s="1209"/>
      <c r="F36" s="1209"/>
      <c r="G36" s="1209"/>
      <c r="H36" s="1209"/>
      <c r="I36" s="1209"/>
      <c r="J36" s="1209"/>
      <c r="K36" s="1210" t="e">
        <f>TRUNC(A30,2)-TRUNC(A19,2)</f>
        <v>#REF!</v>
      </c>
      <c r="L36" s="1211"/>
      <c r="M36" s="1211"/>
      <c r="N36" s="1211"/>
      <c r="O36" s="1211"/>
      <c r="P36" s="1211"/>
      <c r="Q36" s="1211"/>
      <c r="R36" s="1211"/>
      <c r="S36" s="1211"/>
      <c r="T36" s="1211"/>
      <c r="U36" s="1212">
        <f>Z25</f>
        <v>9.4204299999999996</v>
      </c>
      <c r="V36" s="1213"/>
      <c r="W36" s="1213"/>
      <c r="X36" s="1213"/>
      <c r="Y36" s="242" t="s">
        <v>533</v>
      </c>
      <c r="Z36" s="1214" t="e">
        <f>TRUNC(A36/K36*U36/100,0)</f>
        <v>#REF!</v>
      </c>
      <c r="AA36" s="1214"/>
      <c r="AB36" s="1214"/>
      <c r="AC36" s="1214"/>
      <c r="AD36" s="1215"/>
      <c r="AH36" s="243" t="s">
        <v>560</v>
      </c>
    </row>
    <row r="37" spans="1:3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5" ht="28.5" customHeight="1">
      <c r="A38" s="244" t="s">
        <v>562</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5" ht="28.5" customHeight="1">
      <c r="A39" s="232" t="s">
        <v>564</v>
      </c>
      <c r="AH39" s="243" t="s">
        <v>565</v>
      </c>
    </row>
    <row r="40" spans="1:35" ht="33" customHeight="1">
      <c r="A40" s="1216" t="s">
        <v>566</v>
      </c>
      <c r="B40" s="1217"/>
      <c r="C40" s="1217"/>
      <c r="D40" s="1217"/>
      <c r="E40" s="1217"/>
      <c r="F40" s="1217"/>
      <c r="G40" s="1217"/>
      <c r="H40" s="1217"/>
      <c r="I40" s="1217"/>
      <c r="J40" s="1218"/>
      <c r="K40" s="1219" t="s">
        <v>567</v>
      </c>
      <c r="L40" s="1217"/>
      <c r="M40" s="1217"/>
      <c r="N40" s="1217"/>
      <c r="O40" s="1217"/>
      <c r="P40" s="1217"/>
      <c r="Q40" s="1217"/>
      <c r="R40" s="1217"/>
      <c r="S40" s="1217"/>
      <c r="T40" s="1218"/>
      <c r="U40" s="1219" t="s">
        <v>568</v>
      </c>
      <c r="V40" s="1217"/>
      <c r="W40" s="1217"/>
      <c r="X40" s="1217"/>
      <c r="Y40" s="1217"/>
      <c r="Z40" s="1217"/>
      <c r="AA40" s="1217"/>
      <c r="AB40" s="1217"/>
      <c r="AC40" s="1217"/>
      <c r="AD40" s="1217"/>
      <c r="AH40" s="243" t="s">
        <v>569</v>
      </c>
    </row>
    <row r="41" spans="1:35" ht="26.25" customHeight="1">
      <c r="A41" s="1203">
        <v>0</v>
      </c>
      <c r="B41" s="1203"/>
      <c r="C41" s="1203"/>
      <c r="D41" s="1203"/>
      <c r="E41" s="1203"/>
      <c r="F41" s="1203"/>
      <c r="G41" s="1203"/>
      <c r="H41" s="1203"/>
      <c r="I41" s="1203"/>
      <c r="J41" s="1204"/>
      <c r="K41" s="1205">
        <v>0</v>
      </c>
      <c r="L41" s="1203"/>
      <c r="M41" s="1203"/>
      <c r="N41" s="1203"/>
      <c r="O41" s="1203"/>
      <c r="P41" s="1203"/>
      <c r="Q41" s="1203"/>
      <c r="R41" s="1203"/>
      <c r="S41" s="1203"/>
      <c r="T41" s="1204"/>
      <c r="U41" s="1206">
        <f>TRUNC(A41,2)-TRUNC(K41,2)</f>
        <v>0</v>
      </c>
      <c r="V41" s="1207"/>
      <c r="W41" s="1207"/>
      <c r="X41" s="1207"/>
      <c r="Y41" s="1207"/>
      <c r="Z41" s="1207"/>
      <c r="AA41" s="1207"/>
      <c r="AB41" s="1207"/>
      <c r="AC41" s="1207"/>
      <c r="AD41" s="1207"/>
    </row>
    <row r="42" spans="1:35" ht="28.5" customHeight="1">
      <c r="A42" s="232" t="s">
        <v>570</v>
      </c>
      <c r="AH42" t="s">
        <v>571</v>
      </c>
    </row>
    <row r="43" spans="1:35" ht="86.25" customHeight="1">
      <c r="A43" s="782" t="s">
        <v>572</v>
      </c>
      <c r="B43" s="783"/>
      <c r="C43" s="783"/>
      <c r="D43" s="783"/>
      <c r="E43" s="783"/>
      <c r="F43" s="784"/>
      <c r="G43" s="785" t="s">
        <v>573</v>
      </c>
      <c r="H43" s="783"/>
      <c r="I43" s="783"/>
      <c r="J43" s="783"/>
      <c r="K43" s="783"/>
      <c r="L43" s="784"/>
      <c r="M43" s="785" t="s">
        <v>574</v>
      </c>
      <c r="N43" s="783"/>
      <c r="O43" s="783"/>
      <c r="P43" s="783"/>
      <c r="Q43" s="783"/>
      <c r="R43" s="784"/>
      <c r="S43" s="785" t="s">
        <v>575</v>
      </c>
      <c r="T43" s="783"/>
      <c r="U43" s="783"/>
      <c r="V43" s="783"/>
      <c r="W43" s="783"/>
      <c r="X43" s="784"/>
      <c r="Y43" s="785" t="s">
        <v>576</v>
      </c>
      <c r="Z43" s="783"/>
      <c r="AA43" s="783"/>
      <c r="AB43" s="783"/>
      <c r="AC43" s="783"/>
      <c r="AD43" s="783"/>
      <c r="AH43" t="s">
        <v>577</v>
      </c>
    </row>
    <row r="44" spans="1:35" ht="26.25" customHeight="1">
      <c r="A44" s="784" t="s">
        <v>160</v>
      </c>
      <c r="B44" s="762"/>
      <c r="C44" s="762"/>
      <c r="D44" s="762"/>
      <c r="E44" s="762"/>
      <c r="F44" s="762"/>
      <c r="G44" s="762" t="s">
        <v>160</v>
      </c>
      <c r="H44" s="762"/>
      <c r="I44" s="762"/>
      <c r="J44" s="762"/>
      <c r="K44" s="762"/>
      <c r="L44" s="762"/>
      <c r="M44" s="1189"/>
      <c r="N44" s="1189"/>
      <c r="O44" s="1189"/>
      <c r="P44" s="1189"/>
      <c r="Q44" s="1189"/>
      <c r="R44" s="1189"/>
      <c r="S44" s="1189"/>
      <c r="T44" s="1189"/>
      <c r="U44" s="1189"/>
      <c r="V44" s="1189"/>
      <c r="W44" s="1189"/>
      <c r="X44" s="1189"/>
      <c r="Y44" s="1200">
        <f>SUM(M44:X44)</f>
        <v>0</v>
      </c>
      <c r="Z44" s="1200"/>
      <c r="AA44" s="1200"/>
      <c r="AB44" s="1200"/>
      <c r="AC44" s="1200"/>
      <c r="AD44" s="1201"/>
      <c r="AH44" t="s">
        <v>578</v>
      </c>
    </row>
    <row r="45" spans="1:35" ht="26.25" customHeight="1">
      <c r="A45" s="784"/>
      <c r="B45" s="762"/>
      <c r="C45" s="762"/>
      <c r="D45" s="762"/>
      <c r="E45" s="762"/>
      <c r="F45" s="762"/>
      <c r="G45" s="762" t="s">
        <v>161</v>
      </c>
      <c r="H45" s="762"/>
      <c r="I45" s="762"/>
      <c r="J45" s="762"/>
      <c r="K45" s="762"/>
      <c r="L45" s="762"/>
      <c r="M45" s="1202"/>
      <c r="N45" s="1202"/>
      <c r="O45" s="1202"/>
      <c r="P45" s="1202"/>
      <c r="Q45" s="1202"/>
      <c r="R45" s="1202"/>
      <c r="S45" s="1189"/>
      <c r="T45" s="1189"/>
      <c r="U45" s="1189"/>
      <c r="V45" s="1189"/>
      <c r="W45" s="1189"/>
      <c r="X45" s="1189"/>
      <c r="Y45" s="1200">
        <f>SUM(S45)</f>
        <v>0</v>
      </c>
      <c r="Z45" s="1200"/>
      <c r="AA45" s="1200"/>
      <c r="AB45" s="1200"/>
      <c r="AC45" s="1200"/>
      <c r="AD45" s="1201"/>
      <c r="AH45" s="117" t="s">
        <v>579</v>
      </c>
    </row>
    <row r="46" spans="1:35" ht="26.25" customHeight="1">
      <c r="A46" s="784" t="s">
        <v>161</v>
      </c>
      <c r="B46" s="762"/>
      <c r="C46" s="762"/>
      <c r="D46" s="762"/>
      <c r="E46" s="762"/>
      <c r="F46" s="762"/>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580</v>
      </c>
    </row>
    <row r="47" spans="1:35"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196" t="e">
        <f>V14+Y44+Y45</f>
        <v>#REF!</v>
      </c>
      <c r="Z47" s="1197"/>
      <c r="AA47" s="1197"/>
      <c r="AB47" s="1197"/>
      <c r="AC47" s="1197"/>
      <c r="AD47" s="1197"/>
      <c r="AH47" s="477">
        <v>4476023</v>
      </c>
      <c r="AI47" s="218">
        <f>AH48-AH47</f>
        <v>114032</v>
      </c>
    </row>
    <row r="48" spans="1:35" ht="26.25" customHeight="1">
      <c r="A48" t="s">
        <v>582</v>
      </c>
      <c r="AH48" s="218">
        <v>4590055</v>
      </c>
    </row>
    <row r="49" spans="1:38" ht="26.25" customHeight="1">
      <c r="V49" s="866">
        <v>43555</v>
      </c>
      <c r="W49" s="866"/>
      <c r="X49" s="866"/>
      <c r="Y49" s="866"/>
      <c r="Z49" s="866"/>
      <c r="AA49" s="866"/>
      <c r="AB49" s="866"/>
      <c r="AC49" s="866"/>
      <c r="AH49" t="s">
        <v>583</v>
      </c>
    </row>
    <row r="50" spans="1:38" ht="26.25" customHeight="1">
      <c r="P50" s="247" t="s">
        <v>87</v>
      </c>
      <c r="Q50" s="1198"/>
      <c r="R50" s="1198"/>
      <c r="S50" s="1198"/>
      <c r="T50" s="1198"/>
      <c r="U50" s="1198"/>
      <c r="V50" s="1198"/>
      <c r="W50" s="1198"/>
      <c r="X50" s="1198"/>
      <c r="Y50" s="1198"/>
      <c r="Z50" s="248" t="s">
        <v>86</v>
      </c>
      <c r="AH50" t="s">
        <v>584</v>
      </c>
    </row>
    <row r="51" spans="1:38" ht="26.25" customHeight="1">
      <c r="Q51" s="1198"/>
      <c r="R51" s="1198"/>
      <c r="S51" s="1198"/>
      <c r="T51" s="1198"/>
      <c r="U51" s="1198"/>
      <c r="V51" s="1198"/>
      <c r="W51" s="1198"/>
      <c r="X51" s="1198"/>
      <c r="Y51" s="1198"/>
      <c r="AH51" t="s">
        <v>585</v>
      </c>
    </row>
    <row r="52" spans="1:38" ht="26.25" customHeight="1">
      <c r="A52" s="1199" t="s">
        <v>120</v>
      </c>
      <c r="B52" s="1199"/>
      <c r="C52" s="1199"/>
      <c r="D52" s="1199"/>
      <c r="E52" s="1199"/>
      <c r="F52" s="1199"/>
      <c r="G52" s="72" t="s">
        <v>85</v>
      </c>
      <c r="K52" t="s">
        <v>84</v>
      </c>
      <c r="AH52" s="254" t="s">
        <v>586</v>
      </c>
      <c r="AI52" s="255"/>
      <c r="AJ52" s="255"/>
      <c r="AK52" s="255"/>
      <c r="AL52" s="255"/>
    </row>
    <row r="53" spans="1:38"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row>
    <row r="54" spans="1:38" ht="7.5" customHeight="1"/>
    <row r="55" spans="1:38" ht="39" customHeight="1">
      <c r="A55" s="783" t="s">
        <v>587</v>
      </c>
      <c r="B55" s="783"/>
      <c r="C55" s="783"/>
      <c r="D55" s="784"/>
      <c r="E55" s="1193" t="s">
        <v>588</v>
      </c>
      <c r="F55" s="1194"/>
      <c r="G55" s="1194"/>
      <c r="H55" s="1194"/>
      <c r="I55" s="1194"/>
      <c r="J55" s="1194"/>
      <c r="K55" s="1194"/>
      <c r="L55" s="1194"/>
      <c r="M55" s="1194"/>
      <c r="N55" s="1194"/>
      <c r="O55" s="1194"/>
      <c r="P55" s="1194"/>
      <c r="Q55" s="1194"/>
      <c r="R55" s="1194"/>
      <c r="S55" s="1194"/>
      <c r="T55" s="1194"/>
      <c r="U55" s="1194"/>
      <c r="V55" s="1194"/>
      <c r="W55" s="1194"/>
      <c r="X55" s="1194"/>
      <c r="Y55" s="1194"/>
      <c r="Z55" s="1195"/>
      <c r="AA55" s="785" t="s">
        <v>589</v>
      </c>
      <c r="AB55" s="783"/>
      <c r="AC55" s="783"/>
      <c r="AD55" s="783"/>
      <c r="AH55" t="s">
        <v>590</v>
      </c>
    </row>
    <row r="56" spans="1:38" ht="26.25" customHeight="1">
      <c r="AD56" s="69" t="s">
        <v>83</v>
      </c>
    </row>
    <row r="57" spans="1:38" ht="26.25" customHeight="1"/>
    <row r="58" spans="1:38" ht="26.25" customHeight="1"/>
    <row r="59" spans="1:38" ht="26.25" customHeight="1"/>
    <row r="60" spans="1:38" ht="26.25" customHeight="1"/>
    <row r="61" spans="1:38" ht="26.25" customHeight="1">
      <c r="A61" s="207" t="s">
        <v>591</v>
      </c>
    </row>
    <row r="62" spans="1:38" ht="26.25" customHeight="1">
      <c r="B62" t="s">
        <v>592</v>
      </c>
    </row>
    <row r="63" spans="1:38" ht="26.25" customHeight="1">
      <c r="B63" t="s">
        <v>593</v>
      </c>
    </row>
    <row r="64" spans="1:38"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 ref="V16:AD16"/>
    <mergeCell ref="A18:J18"/>
    <mergeCell ref="K18:T18"/>
    <mergeCell ref="U18:AD18"/>
    <mergeCell ref="A19:J19"/>
    <mergeCell ref="K19:T19"/>
    <mergeCell ref="U19:AD19"/>
    <mergeCell ref="A21:J21"/>
    <mergeCell ref="K21:T21"/>
    <mergeCell ref="U21:Y21"/>
    <mergeCell ref="Z21:AD21"/>
    <mergeCell ref="A22:J22"/>
    <mergeCell ref="K22:T22"/>
    <mergeCell ref="U22:X22"/>
    <mergeCell ref="Z22:AD22"/>
    <mergeCell ref="Z25:AC25"/>
    <mergeCell ref="A24:E24"/>
    <mergeCell ref="F24:J24"/>
    <mergeCell ref="K24:O24"/>
    <mergeCell ref="P24:T24"/>
    <mergeCell ref="U24:Y24"/>
    <mergeCell ref="Z24:AD24"/>
    <mergeCell ref="A25:D25"/>
    <mergeCell ref="F25:I25"/>
    <mergeCell ref="K25:N25"/>
    <mergeCell ref="P25:S25"/>
    <mergeCell ref="U25:X25"/>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A36:J36"/>
    <mergeCell ref="K36:T36"/>
    <mergeCell ref="U36:X36"/>
    <mergeCell ref="Z36:AD36"/>
    <mergeCell ref="A40:J40"/>
    <mergeCell ref="K40:T40"/>
    <mergeCell ref="U40:AD40"/>
    <mergeCell ref="A41:J41"/>
    <mergeCell ref="K41:T41"/>
    <mergeCell ref="U41:AD41"/>
    <mergeCell ref="A43:F43"/>
    <mergeCell ref="G43:L43"/>
    <mergeCell ref="M43:R43"/>
    <mergeCell ref="S43:X43"/>
    <mergeCell ref="Y43:AD43"/>
    <mergeCell ref="A44:F45"/>
    <mergeCell ref="G44:L44"/>
    <mergeCell ref="M44:R44"/>
    <mergeCell ref="S44:X44"/>
    <mergeCell ref="Y44:AD44"/>
    <mergeCell ref="G45:L45"/>
    <mergeCell ref="M45:R45"/>
    <mergeCell ref="S45:X45"/>
    <mergeCell ref="Y45:AD45"/>
    <mergeCell ref="A55:D55"/>
    <mergeCell ref="E55:Z55"/>
    <mergeCell ref="AA55:AD55"/>
    <mergeCell ref="A46:F46"/>
    <mergeCell ref="Y47:AD47"/>
    <mergeCell ref="V49:AC49"/>
    <mergeCell ref="Q50:Y50"/>
    <mergeCell ref="Q51:Y51"/>
    <mergeCell ref="A52:F52"/>
  </mergeCells>
  <phoneticPr fontId="2" type="noConversion"/>
  <conditionalFormatting sqref="K19:T19 K41:T41">
    <cfRule type="cellIs" dxfId="279" priority="1" operator="greaterThan">
      <formula>$A$19</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Drop Down 1">
              <controlPr defaultSize="0" autoLine="0" autoPict="0">
                <anchor moveWithCells="1">
                  <from>
                    <xdr:col>33</xdr:col>
                    <xdr:colOff>295275</xdr:colOff>
                    <xdr:row>26</xdr:row>
                    <xdr:rowOff>0</xdr:rowOff>
                  </from>
                  <to>
                    <xdr:col>34</xdr:col>
                    <xdr:colOff>400050</xdr:colOff>
                    <xdr:row>26</xdr:row>
                    <xdr:rowOff>314325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B04-003F-4295-A359-8180AE7428A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43101</v>
      </c>
      <c r="J14" s="760"/>
      <c r="K14" s="760"/>
      <c r="L14" s="760"/>
      <c r="M14" s="760"/>
      <c r="N14" s="760"/>
      <c r="O14" s="760"/>
      <c r="P14" s="74" t="s">
        <v>107</v>
      </c>
      <c r="Q14" s="74"/>
      <c r="R14" s="760">
        <f>EOMONTH(I14,11)</f>
        <v>43465</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C19" s="471" t="b">
        <f>'2017결재용'!AQ110=J20</f>
        <v>1</v>
      </c>
      <c r="AF19" t="s">
        <v>163</v>
      </c>
    </row>
    <row r="20" spans="1:34" ht="17.25" thickBot="1">
      <c r="A20" s="765">
        <f>'2018결재용'!AQ110</f>
        <v>10.41</v>
      </c>
      <c r="B20" s="766"/>
      <c r="C20" s="766"/>
      <c r="D20" s="766"/>
      <c r="E20" s="766"/>
      <c r="F20" s="766"/>
      <c r="G20" s="766"/>
      <c r="H20" s="766"/>
      <c r="I20" s="766"/>
      <c r="J20" s="766">
        <f>'고용증대 상시근로자수-2017(장애인적용)'!BS110</f>
        <v>8.5</v>
      </c>
      <c r="K20" s="766"/>
      <c r="L20" s="766"/>
      <c r="M20" s="766"/>
      <c r="N20" s="766"/>
      <c r="O20" s="766"/>
      <c r="P20" s="766"/>
      <c r="Q20" s="766"/>
      <c r="R20" s="766"/>
      <c r="S20" s="767">
        <f>IF(TRUNC(A20,2)-TRUNC(J20,2)&gt;=0,TRUNC(A20,2)-TRUNC(J20,2),0)</f>
        <v>1.9100000000000001</v>
      </c>
      <c r="T20" s="767"/>
      <c r="U20" s="767"/>
      <c r="V20" s="767"/>
      <c r="W20" s="767"/>
      <c r="X20" s="767"/>
      <c r="Y20" s="767"/>
      <c r="Z20" s="767"/>
      <c r="AA20" s="768"/>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C22" s="471" t="b">
        <f>'2017결재용'!AR110=J23</f>
        <v>1</v>
      </c>
      <c r="AF22" t="s">
        <v>167</v>
      </c>
    </row>
    <row r="23" spans="1:34" ht="17.25" thickBot="1">
      <c r="A23" s="765">
        <f>'2018결재용'!AR110</f>
        <v>8.41</v>
      </c>
      <c r="B23" s="766"/>
      <c r="C23" s="766"/>
      <c r="D23" s="766"/>
      <c r="E23" s="766"/>
      <c r="F23" s="766"/>
      <c r="G23" s="766"/>
      <c r="H23" s="766"/>
      <c r="I23" s="766"/>
      <c r="J23" s="766">
        <f>'고용증대 상시근로자수-2017(장애인적용)'!BT110</f>
        <v>6.5</v>
      </c>
      <c r="K23" s="766"/>
      <c r="L23" s="766"/>
      <c r="M23" s="766"/>
      <c r="N23" s="766"/>
      <c r="O23" s="766"/>
      <c r="P23" s="766"/>
      <c r="Q23" s="766"/>
      <c r="R23" s="766"/>
      <c r="S23" s="767">
        <f>IF(TRUNC(A23,2)-TRUNC(J23,2)&gt;=0,TRUNC(A23,2)-TRUNC(J23,2),0)</f>
        <v>1.9100000000000001</v>
      </c>
      <c r="T23" s="767"/>
      <c r="U23" s="767"/>
      <c r="V23" s="767"/>
      <c r="W23" s="767"/>
      <c r="X23" s="767"/>
      <c r="Y23" s="767"/>
      <c r="Z23" s="767"/>
      <c r="AA23" s="768"/>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D25" t="s">
        <v>636</v>
      </c>
      <c r="AE25" s="218">
        <f>AE24*5/12</f>
        <v>4775000</v>
      </c>
      <c r="AF25" t="s">
        <v>169</v>
      </c>
    </row>
    <row r="26" spans="1:34" ht="17.25" thickBot="1">
      <c r="A26" s="765">
        <f>A20-A23</f>
        <v>2</v>
      </c>
      <c r="B26" s="766"/>
      <c r="C26" s="766"/>
      <c r="D26" s="766"/>
      <c r="E26" s="766"/>
      <c r="F26" s="766"/>
      <c r="G26" s="766"/>
      <c r="H26" s="766"/>
      <c r="I26" s="766"/>
      <c r="J26" s="766">
        <f>J20-J23</f>
        <v>2</v>
      </c>
      <c r="K26" s="766"/>
      <c r="L26" s="766"/>
      <c r="M26" s="766"/>
      <c r="N26" s="766"/>
      <c r="O26" s="766"/>
      <c r="P26" s="766"/>
      <c r="Q26" s="766"/>
      <c r="R26" s="766"/>
      <c r="S26" s="767">
        <f>IF(TRUNC(A26,2)-TRUNC(J26,2)&gt;=0,TRUNC(A26,2)-TRUNC(J26,2),0)</f>
        <v>0</v>
      </c>
      <c r="T26" s="767"/>
      <c r="U26" s="767"/>
      <c r="V26" s="767"/>
      <c r="W26" s="767"/>
      <c r="X26" s="767"/>
      <c r="Y26" s="767"/>
      <c r="Z26" s="767"/>
      <c r="AA26" s="768"/>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f>IF(S23&gt;0,S23,0)</f>
        <v>1.9100000000000001</v>
      </c>
      <c r="K31" s="799"/>
      <c r="L31" s="799"/>
      <c r="M31" s="799"/>
      <c r="N31" s="799"/>
      <c r="O31" s="800"/>
      <c r="P31" s="801" t="str">
        <f>TRUNC(AC31/10000000,0)&amp;"천"&amp;RIGHT(TRUNC(AC31/1000000,0),1)&amp;"백만원"</f>
        <v>1천2백만원</v>
      </c>
      <c r="Q31" s="802"/>
      <c r="R31" s="802"/>
      <c r="S31" s="803"/>
      <c r="T31" s="819">
        <f>J31*AC31</f>
        <v>22920000</v>
      </c>
      <c r="U31" s="820"/>
      <c r="V31" s="820"/>
      <c r="W31" s="820"/>
      <c r="X31" s="820"/>
      <c r="Y31" s="820"/>
      <c r="Z31" s="820"/>
      <c r="AA31" s="820"/>
      <c r="AC31" s="111">
        <v>12000000</v>
      </c>
      <c r="AE31" s="218">
        <f>T31*20%</f>
        <v>4584000</v>
      </c>
      <c r="AF31" t="s">
        <v>175</v>
      </c>
    </row>
    <row r="32" spans="1:34" ht="17.25" customHeight="1">
      <c r="A32" s="788"/>
      <c r="B32" s="789"/>
      <c r="C32" s="795"/>
      <c r="D32" s="796"/>
      <c r="E32" s="797"/>
      <c r="F32" s="804" t="s">
        <v>348</v>
      </c>
      <c r="G32" s="805"/>
      <c r="H32" s="805"/>
      <c r="I32" s="806"/>
      <c r="J32" s="804">
        <f>IF(S26&gt;0,S26,0)</f>
        <v>0</v>
      </c>
      <c r="K32" s="805"/>
      <c r="L32" s="805"/>
      <c r="M32" s="805"/>
      <c r="N32" s="805"/>
      <c r="O32" s="806"/>
      <c r="P32" s="801" t="str">
        <f>TRUNC(AC32/1000000,0)&amp;"백"&amp;RIGHT(TRUNC(AC32/100000,0),1)&amp;"십만원"</f>
        <v>7백7십만원</v>
      </c>
      <c r="Q32" s="802"/>
      <c r="R32" s="802"/>
      <c r="S32" s="803"/>
      <c r="T32" s="807">
        <f>J32*AC32</f>
        <v>0</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f>SUM(J29:O32)</f>
        <v>1.9100000000000001</v>
      </c>
      <c r="K33" s="812"/>
      <c r="L33" s="812"/>
      <c r="M33" s="812"/>
      <c r="N33" s="812"/>
      <c r="O33" s="813"/>
      <c r="P33" s="814"/>
      <c r="Q33" s="815"/>
      <c r="R33" s="815"/>
      <c r="S33" s="816"/>
      <c r="T33" s="817">
        <f>SUM(T29:AA32)</f>
        <v>22920000</v>
      </c>
      <c r="U33" s="818"/>
      <c r="V33" s="818"/>
      <c r="W33" s="818"/>
      <c r="X33" s="818"/>
      <c r="Y33" s="818"/>
      <c r="Z33" s="818"/>
      <c r="AA33" s="818"/>
      <c r="AE33" s="218">
        <f>AE31/2</f>
        <v>2292000</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f>AE33</f>
        <v>2292000</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f>AE35*5/12</f>
        <v>955000</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f>AE35-AE37</f>
        <v>1337000</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f>A20</f>
        <v>10.41</v>
      </c>
      <c r="B45" s="766"/>
      <c r="C45" s="766"/>
      <c r="D45" s="766"/>
      <c r="E45" s="766"/>
      <c r="F45" s="766"/>
      <c r="G45" s="766"/>
      <c r="H45" s="766"/>
      <c r="I45" s="766"/>
      <c r="J45" s="766">
        <f>J20</f>
        <v>8.5</v>
      </c>
      <c r="K45" s="766"/>
      <c r="L45" s="766"/>
      <c r="M45" s="766"/>
      <c r="N45" s="766"/>
      <c r="O45" s="766"/>
      <c r="P45" s="766"/>
      <c r="Q45" s="766"/>
      <c r="R45" s="766"/>
      <c r="S45" s="829">
        <f>IF(TRUNC(A45,2)-TRUNC(J45,2)&gt;=0,TRUNC(A45,2)-TRUNC(J45,2),0)</f>
        <v>1.9100000000000001</v>
      </c>
      <c r="T45" s="829"/>
      <c r="U45" s="829"/>
      <c r="V45" s="829"/>
      <c r="W45" s="829"/>
      <c r="X45" s="829"/>
      <c r="Y45" s="829"/>
      <c r="Z45" s="829"/>
      <c r="AA45" s="83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f>W60*20%</f>
        <v>4584000</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f>SUM(T33,T36,T39,W48:AA49,W57:AA58)</f>
        <v>22920000</v>
      </c>
      <c r="X60" s="865"/>
      <c r="Y60" s="865"/>
      <c r="Z60" s="865"/>
      <c r="AA60" s="86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229</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229</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409</v>
      </c>
    </row>
    <row r="221" spans="1:2">
      <c r="A221" t="s">
        <v>410</v>
      </c>
    </row>
    <row r="222" spans="1:2">
      <c r="A222" t="s">
        <v>411</v>
      </c>
    </row>
    <row r="223" spans="1:2">
      <c r="A223" t="s">
        <v>412</v>
      </c>
    </row>
    <row r="224" spans="1:2">
      <c r="A224" t="s">
        <v>413</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3:Q113"/>
    <mergeCell ref="C112:S112"/>
    <mergeCell ref="G49:L49"/>
    <mergeCell ref="A48:F49"/>
    <mergeCell ref="A50:F50"/>
    <mergeCell ref="M48:Q48"/>
    <mergeCell ref="R48:V48"/>
    <mergeCell ref="M49:Q49"/>
    <mergeCell ref="R49:V49"/>
    <mergeCell ref="G50:AA50"/>
    <mergeCell ref="R64:Z64"/>
    <mergeCell ref="J66:M66"/>
    <mergeCell ref="N66:U66"/>
    <mergeCell ref="A68:D68"/>
    <mergeCell ref="N68:U68"/>
    <mergeCell ref="V66:Z68"/>
    <mergeCell ref="A53:I53"/>
    <mergeCell ref="J53:R53"/>
    <mergeCell ref="S53:AA53"/>
    <mergeCell ref="A54:I54"/>
    <mergeCell ref="J54:R54"/>
    <mergeCell ref="S54:AA54"/>
    <mergeCell ref="W47:AA47"/>
    <mergeCell ref="G48:L48"/>
    <mergeCell ref="S44:AA44"/>
    <mergeCell ref="A45:I45"/>
    <mergeCell ref="J45:R45"/>
    <mergeCell ref="S45:AA45"/>
    <mergeCell ref="A47:F47"/>
    <mergeCell ref="A3:AA3"/>
    <mergeCell ref="W60:AA60"/>
    <mergeCell ref="A60:V60"/>
    <mergeCell ref="W48:AA48"/>
    <mergeCell ref="W49:AA49"/>
    <mergeCell ref="G47:L47"/>
    <mergeCell ref="P31:S31"/>
    <mergeCell ref="J39:O39"/>
    <mergeCell ref="P39:S39"/>
    <mergeCell ref="F31:I31"/>
    <mergeCell ref="F32:I32"/>
    <mergeCell ref="J29:O29"/>
    <mergeCell ref="P29:S29"/>
    <mergeCell ref="P33:S33"/>
    <mergeCell ref="M47:Q47"/>
    <mergeCell ref="R47:V47"/>
    <mergeCell ref="C29:E30"/>
    <mergeCell ref="C31:E32"/>
    <mergeCell ref="C33:I33"/>
    <mergeCell ref="A29:B33"/>
    <mergeCell ref="C34:I34"/>
    <mergeCell ref="C35:I35"/>
    <mergeCell ref="C36:I36"/>
    <mergeCell ref="C37:I37"/>
    <mergeCell ref="J35:O35"/>
    <mergeCell ref="J31:O31"/>
    <mergeCell ref="T35:AA35"/>
    <mergeCell ref="J36:O36"/>
    <mergeCell ref="P36:S36"/>
    <mergeCell ref="T36:AA36"/>
    <mergeCell ref="J33:O33"/>
    <mergeCell ref="A34:B36"/>
    <mergeCell ref="A37:B39"/>
    <mergeCell ref="A44:I44"/>
    <mergeCell ref="J44:R44"/>
    <mergeCell ref="P35:S35"/>
    <mergeCell ref="T39:AA39"/>
    <mergeCell ref="J37:O37"/>
    <mergeCell ref="P37:S37"/>
    <mergeCell ref="T37:AA37"/>
    <mergeCell ref="J38:O38"/>
    <mergeCell ref="P38:S38"/>
    <mergeCell ref="T38:AA38"/>
    <mergeCell ref="C38:I38"/>
    <mergeCell ref="C39:I39"/>
    <mergeCell ref="T33:AA33"/>
    <mergeCell ref="J34:O34"/>
    <mergeCell ref="P34:S34"/>
    <mergeCell ref="T34:AA34"/>
    <mergeCell ref="A28:B28"/>
    <mergeCell ref="C28:I28"/>
    <mergeCell ref="J28:O28"/>
    <mergeCell ref="A25:I25"/>
    <mergeCell ref="J25:R25"/>
    <mergeCell ref="S25:AA25"/>
    <mergeCell ref="A26:I26"/>
    <mergeCell ref="J26:R26"/>
    <mergeCell ref="S26:AA26"/>
    <mergeCell ref="P28:S28"/>
    <mergeCell ref="T28:AA28"/>
    <mergeCell ref="T29:AA29"/>
    <mergeCell ref="J30:O30"/>
    <mergeCell ref="P30:S30"/>
    <mergeCell ref="T30:AA30"/>
    <mergeCell ref="F29:I29"/>
    <mergeCell ref="F30:I30"/>
    <mergeCell ref="T31:AA31"/>
    <mergeCell ref="J32:O32"/>
    <mergeCell ref="P32:S32"/>
    <mergeCell ref="T32:AA32"/>
    <mergeCell ref="A23:I23"/>
    <mergeCell ref="J23:R23"/>
    <mergeCell ref="S23:AA23"/>
    <mergeCell ref="I14:O14"/>
    <mergeCell ref="R14:X14"/>
    <mergeCell ref="A19:I19"/>
    <mergeCell ref="J19:R19"/>
    <mergeCell ref="S19:AA19"/>
    <mergeCell ref="A20:I20"/>
    <mergeCell ref="J20:R20"/>
    <mergeCell ref="S20:AA20"/>
    <mergeCell ref="A6:D12"/>
    <mergeCell ref="E7:R7"/>
    <mergeCell ref="S7:AA7"/>
    <mergeCell ref="E9:R9"/>
    <mergeCell ref="S9:AA9"/>
    <mergeCell ref="F11:Q12"/>
    <mergeCell ref="U12:Z12"/>
    <mergeCell ref="A22:I22"/>
    <mergeCell ref="J22:R22"/>
    <mergeCell ref="S22:AA22"/>
    <mergeCell ref="A59:F59"/>
    <mergeCell ref="G59:AA59"/>
    <mergeCell ref="A56:F56"/>
    <mergeCell ref="G56:L56"/>
    <mergeCell ref="M56:Q56"/>
    <mergeCell ref="R56:V56"/>
    <mergeCell ref="W56:AA56"/>
    <mergeCell ref="A57:F58"/>
    <mergeCell ref="G57:L57"/>
    <mergeCell ref="M57:Q57"/>
    <mergeCell ref="R57:V57"/>
    <mergeCell ref="W57:AA57"/>
    <mergeCell ref="G58:L58"/>
    <mergeCell ref="M58:Q58"/>
    <mergeCell ref="R58:V58"/>
    <mergeCell ref="W58:AA58"/>
  </mergeCells>
  <phoneticPr fontId="2" type="noConversion"/>
  <conditionalFormatting sqref="AC20">
    <cfRule type="cellIs" dxfId="278" priority="20" operator="lessThan">
      <formula>0</formula>
    </cfRule>
  </conditionalFormatting>
  <conditionalFormatting sqref="AC23">
    <cfRule type="cellIs" dxfId="277" priority="19" operator="lessThan">
      <formula>0</formula>
    </cfRule>
  </conditionalFormatting>
  <conditionalFormatting sqref="AC26">
    <cfRule type="cellIs" dxfId="276" priority="17" operator="equal">
      <formula>0</formula>
    </cfRule>
    <cfRule type="cellIs" dxfId="275" priority="18" operator="lessThan">
      <formula>0</formula>
    </cfRule>
  </conditionalFormatting>
  <conditionalFormatting sqref="AC45">
    <cfRule type="cellIs" dxfId="274" priority="15" operator="equal">
      <formula>0</formula>
    </cfRule>
    <cfRule type="cellIs" dxfId="273" priority="16" operator="lessThan">
      <formula>0</formula>
    </cfRule>
  </conditionalFormatting>
  <conditionalFormatting sqref="A48:F49">
    <cfRule type="cellIs" dxfId="272" priority="14" operator="greaterThan">
      <formula>$AC$45&gt;0</formula>
    </cfRule>
  </conditionalFormatting>
  <conditionalFormatting sqref="A50:F50">
    <cfRule type="cellIs" dxfId="271" priority="13" operator="lessThan">
      <formula>$AC$45&lt;0</formula>
    </cfRule>
  </conditionalFormatting>
  <conditionalFormatting sqref="G48:L48">
    <cfRule type="cellIs" dxfId="270" priority="12" operator="greaterThan">
      <formula>$S$23&gt;0</formula>
    </cfRule>
  </conditionalFormatting>
  <conditionalFormatting sqref="G49:L49">
    <cfRule type="cellIs" dxfId="269" priority="11" operator="lessThan">
      <formula>$S$23&lt;0</formula>
    </cfRule>
  </conditionalFormatting>
  <conditionalFormatting sqref="AC54">
    <cfRule type="cellIs" dxfId="268" priority="9" operator="equal">
      <formula>0</formula>
    </cfRule>
    <cfRule type="cellIs" dxfId="267" priority="10" operator="lessThan">
      <formula>0</formula>
    </cfRule>
  </conditionalFormatting>
  <conditionalFormatting sqref="A57:F58">
    <cfRule type="cellIs" dxfId="266" priority="8" operator="greaterThan">
      <formula>$AC$45&gt;0</formula>
    </cfRule>
  </conditionalFormatting>
  <conditionalFormatting sqref="A59:F59">
    <cfRule type="cellIs" dxfId="265" priority="7" operator="lessThan">
      <formula>$AC$45&lt;0</formula>
    </cfRule>
  </conditionalFormatting>
  <conditionalFormatting sqref="G57:L57">
    <cfRule type="cellIs" dxfId="264" priority="6" operator="greaterThan">
      <formula>$S$23&gt;0</formula>
    </cfRule>
  </conditionalFormatting>
  <conditionalFormatting sqref="G58:L58">
    <cfRule type="cellIs" dxfId="263" priority="5" operator="lessThan">
      <formula>$S$23&lt;0</formula>
    </cfRule>
  </conditionalFormatting>
  <conditionalFormatting sqref="AC19">
    <cfRule type="cellIs" dxfId="262" priority="2" operator="equal">
      <formula>FALSE</formula>
    </cfRule>
    <cfRule type="cellIs" dxfId="261" priority="4" operator="equal">
      <formula>TRUE</formula>
    </cfRule>
  </conditionalFormatting>
  <conditionalFormatting sqref="AC22">
    <cfRule type="cellIs" dxfId="260" priority="1" operator="equal">
      <formula>FALSE</formula>
    </cfRule>
    <cfRule type="cellIs" dxfId="259"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10FF-35F2-4A2D-AD33-B484048F880E}">
  <sheetPr>
    <tabColor rgb="FFC0000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6.25" customHeight="1">
      <c r="D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772"/>
      <c r="B7" s="772"/>
      <c r="C7" s="772"/>
      <c r="D7" s="773"/>
      <c r="E7" s="745" t="str">
        <f>'2018고용 증대 기업에 대한 공제세액계산서'!E7</f>
        <v>선우치과의원</v>
      </c>
      <c r="F7" s="746"/>
      <c r="G7" s="746"/>
      <c r="H7" s="746"/>
      <c r="I7" s="746"/>
      <c r="J7" s="746"/>
      <c r="K7" s="746"/>
      <c r="L7" s="746"/>
      <c r="M7" s="746"/>
      <c r="N7" s="746"/>
      <c r="O7" s="746"/>
      <c r="P7" s="746"/>
      <c r="Q7" s="746"/>
      <c r="R7" s="747"/>
      <c r="S7" s="757">
        <f>'2018고용 증대 기업에 대한 공제세액계산서'!S7</f>
        <v>3129212345</v>
      </c>
      <c r="T7" s="758"/>
      <c r="U7" s="758"/>
      <c r="V7" s="758"/>
      <c r="W7" s="758"/>
      <c r="X7" s="758"/>
      <c r="Y7" s="758"/>
      <c r="Z7" s="758"/>
      <c r="AA7" s="758"/>
      <c r="AC7" s="89" t="s">
        <v>124</v>
      </c>
    </row>
    <row r="8" spans="1:29">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772"/>
      <c r="B9" s="772"/>
      <c r="C9" s="772"/>
      <c r="D9" s="773"/>
      <c r="E9" s="745" t="str">
        <f>'2018고용 증대 기업에 대한 공제세액계산서'!E9</f>
        <v>전현무 이장원</v>
      </c>
      <c r="F9" s="746"/>
      <c r="G9" s="746"/>
      <c r="H9" s="746"/>
      <c r="I9" s="746"/>
      <c r="J9" s="746"/>
      <c r="K9" s="746"/>
      <c r="L9" s="746"/>
      <c r="M9" s="746"/>
      <c r="N9" s="746"/>
      <c r="O9" s="746"/>
      <c r="P9" s="746"/>
      <c r="Q9" s="746"/>
      <c r="R9" s="747"/>
      <c r="S9" s="776">
        <f>'2018고용 증대 기업에 대한 공제세액계산서'!S9</f>
        <v>26961</v>
      </c>
      <c r="T9" s="777"/>
      <c r="U9" s="777"/>
      <c r="V9" s="777"/>
      <c r="W9" s="777"/>
      <c r="X9" s="777"/>
      <c r="Y9" s="777"/>
      <c r="Z9" s="777"/>
      <c r="AA9" s="777"/>
      <c r="AC9" s="90" t="s">
        <v>126</v>
      </c>
    </row>
    <row r="10" spans="1:29">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772"/>
      <c r="B11" s="772"/>
      <c r="C11" s="772"/>
      <c r="D11" s="773"/>
      <c r="E11" s="79"/>
      <c r="F11" s="778" t="str">
        <f>'2018고용 증대 기업에 대한 공제세액계산서'!F11</f>
        <v>충청남도 천안시 서북구  오성로 103,6층 (두정동,청풍프라자)</v>
      </c>
      <c r="G11" s="779"/>
      <c r="H11" s="779"/>
      <c r="I11" s="779"/>
      <c r="J11" s="779"/>
      <c r="K11" s="779"/>
      <c r="L11" s="779"/>
      <c r="M11" s="779"/>
      <c r="N11" s="779"/>
      <c r="O11" s="779"/>
      <c r="P11" s="779"/>
      <c r="Q11" s="779"/>
    </row>
    <row r="12" spans="1:29" ht="24" customHeight="1">
      <c r="A12" s="774"/>
      <c r="B12" s="774"/>
      <c r="C12" s="774"/>
      <c r="D12" s="775"/>
      <c r="E12" s="78"/>
      <c r="F12" s="780"/>
      <c r="G12" s="780"/>
      <c r="H12" s="780"/>
      <c r="I12" s="780"/>
      <c r="J12" s="780"/>
      <c r="K12" s="780"/>
      <c r="L12" s="780"/>
      <c r="M12" s="780"/>
      <c r="N12" s="780"/>
      <c r="O12" s="780"/>
      <c r="P12" s="780"/>
      <c r="Q12" s="780"/>
      <c r="R12" s="70" t="s">
        <v>110</v>
      </c>
      <c r="S12" s="70"/>
      <c r="T12" s="70"/>
      <c r="U12" s="746" t="str">
        <f>'2018고용 증대 기업에 대한 공제세액계산서'!U12</f>
        <v>041-567-6764</v>
      </c>
      <c r="V12" s="781"/>
      <c r="W12" s="781"/>
      <c r="X12" s="781"/>
      <c r="Y12" s="781"/>
      <c r="Z12" s="781"/>
      <c r="AA12" s="70" t="s">
        <v>109</v>
      </c>
      <c r="AC12" t="s">
        <v>214</v>
      </c>
    </row>
    <row r="13" spans="1:29" ht="3.75" customHeight="1"/>
    <row r="14" spans="1:29" ht="30.75" customHeight="1">
      <c r="A14" s="74" t="s">
        <v>108</v>
      </c>
      <c r="B14" s="74"/>
      <c r="C14" s="74"/>
      <c r="D14" s="74"/>
      <c r="E14" s="74"/>
      <c r="F14" s="74"/>
      <c r="G14" s="74"/>
      <c r="H14" s="77"/>
      <c r="I14" s="760">
        <v>43101</v>
      </c>
      <c r="J14" s="760"/>
      <c r="K14" s="760"/>
      <c r="L14" s="760"/>
      <c r="M14" s="760"/>
      <c r="N14" s="760"/>
      <c r="O14" s="760"/>
      <c r="P14" s="74" t="s">
        <v>107</v>
      </c>
      <c r="Q14" s="74"/>
      <c r="R14" s="760">
        <v>43465</v>
      </c>
      <c r="S14" s="760"/>
      <c r="T14" s="760"/>
      <c r="U14" s="760"/>
      <c r="V14" s="760"/>
      <c r="W14" s="760"/>
      <c r="X14" s="760"/>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61" t="s">
        <v>104</v>
      </c>
      <c r="B18" s="762"/>
      <c r="C18" s="762"/>
      <c r="D18" s="762"/>
      <c r="E18" s="762"/>
      <c r="F18" s="762"/>
      <c r="G18" s="762"/>
      <c r="H18" s="762"/>
      <c r="I18" s="762"/>
      <c r="J18" s="763" t="s">
        <v>103</v>
      </c>
      <c r="K18" s="762"/>
      <c r="L18" s="762"/>
      <c r="M18" s="762"/>
      <c r="N18" s="762"/>
      <c r="O18" s="762"/>
      <c r="P18" s="762"/>
      <c r="Q18" s="762"/>
      <c r="R18" s="762"/>
      <c r="S18" s="763" t="s">
        <v>102</v>
      </c>
      <c r="T18" s="762"/>
      <c r="U18" s="762"/>
      <c r="V18" s="762"/>
      <c r="W18" s="762"/>
      <c r="X18" s="762"/>
      <c r="Y18" s="762"/>
      <c r="Z18" s="762"/>
      <c r="AA18" s="764"/>
    </row>
    <row r="19" spans="1:31" ht="22.5" customHeight="1">
      <c r="A19" s="765">
        <f>'2018고용 증대 기업에 대한 공제세액계산서'!A23</f>
        <v>8.41</v>
      </c>
      <c r="B19" s="766"/>
      <c r="C19" s="766"/>
      <c r="D19" s="766"/>
      <c r="E19" s="766"/>
      <c r="F19" s="766"/>
      <c r="G19" s="766"/>
      <c r="H19" s="766"/>
      <c r="I19" s="766"/>
      <c r="J19" s="766">
        <f>'2018고용 증대 기업에 대한 공제세액계산서'!J23</f>
        <v>6.5</v>
      </c>
      <c r="K19" s="766"/>
      <c r="L19" s="766"/>
      <c r="M19" s="766"/>
      <c r="N19" s="766"/>
      <c r="O19" s="766"/>
      <c r="P19" s="766"/>
      <c r="Q19" s="766"/>
      <c r="R19" s="766"/>
      <c r="S19" s="1268">
        <f>TRUNC(A19,2)-TRUNC(J19,2)</f>
        <v>1.9100000000000001</v>
      </c>
      <c r="T19" s="1268"/>
      <c r="U19" s="1268"/>
      <c r="V19" s="1268"/>
      <c r="W19" s="1268"/>
      <c r="X19" s="1268"/>
      <c r="Y19" s="1268"/>
      <c r="Z19" s="1268"/>
      <c r="AA19" s="1269"/>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61" t="s">
        <v>100</v>
      </c>
      <c r="B21" s="762"/>
      <c r="C21" s="762"/>
      <c r="D21" s="762"/>
      <c r="E21" s="762"/>
      <c r="F21" s="762"/>
      <c r="G21" s="762"/>
      <c r="H21" s="762"/>
      <c r="I21" s="762"/>
      <c r="J21" s="763" t="s">
        <v>99</v>
      </c>
      <c r="K21" s="762"/>
      <c r="L21" s="762"/>
      <c r="M21" s="762"/>
      <c r="N21" s="762"/>
      <c r="O21" s="762"/>
      <c r="P21" s="762"/>
      <c r="Q21" s="762"/>
      <c r="R21" s="762"/>
      <c r="S21" s="763" t="s">
        <v>98</v>
      </c>
      <c r="T21" s="762"/>
      <c r="U21" s="762"/>
      <c r="V21" s="762"/>
      <c r="W21" s="762"/>
      <c r="X21" s="762"/>
      <c r="Y21" s="762"/>
      <c r="Z21" s="762"/>
      <c r="AA21" s="764"/>
    </row>
    <row r="22" spans="1:31" ht="22.5" customHeight="1">
      <c r="A22" s="765">
        <f>'2018고용 증대 기업에 대한 공제세액계산서'!A20</f>
        <v>10.41</v>
      </c>
      <c r="B22" s="766"/>
      <c r="C22" s="766"/>
      <c r="D22" s="766"/>
      <c r="E22" s="766"/>
      <c r="F22" s="766"/>
      <c r="G22" s="766"/>
      <c r="H22" s="766"/>
      <c r="I22" s="766"/>
      <c r="J22" s="766">
        <f>'2018고용 증대 기업에 대한 공제세액계산서'!J20</f>
        <v>8.5</v>
      </c>
      <c r="K22" s="766"/>
      <c r="L22" s="766"/>
      <c r="M22" s="766"/>
      <c r="N22" s="766"/>
      <c r="O22" s="766"/>
      <c r="P22" s="766"/>
      <c r="Q22" s="766"/>
      <c r="R22" s="766"/>
      <c r="S22" s="1268">
        <f>TRUNC(A22,2)-TRUNC(J22,2)</f>
        <v>1.9100000000000001</v>
      </c>
      <c r="T22" s="1268"/>
      <c r="U22" s="1268"/>
      <c r="V22" s="1268"/>
      <c r="W22" s="1268"/>
      <c r="X22" s="1268"/>
      <c r="Y22" s="1268"/>
      <c r="Z22" s="1268"/>
      <c r="AA22" s="1269"/>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61" t="s">
        <v>96</v>
      </c>
      <c r="B24" s="762"/>
      <c r="C24" s="762"/>
      <c r="D24" s="762"/>
      <c r="E24" s="762"/>
      <c r="F24" s="762"/>
      <c r="G24" s="762"/>
      <c r="H24" s="762"/>
      <c r="I24" s="762"/>
      <c r="J24" s="763" t="s">
        <v>95</v>
      </c>
      <c r="K24" s="762"/>
      <c r="L24" s="762"/>
      <c r="M24" s="762"/>
      <c r="N24" s="762"/>
      <c r="O24" s="762"/>
      <c r="P24" s="762"/>
      <c r="Q24" s="762"/>
      <c r="R24" s="762"/>
      <c r="S24" s="763" t="s">
        <v>94</v>
      </c>
      <c r="T24" s="762"/>
      <c r="U24" s="762"/>
      <c r="V24" s="762"/>
      <c r="W24" s="762"/>
      <c r="X24" s="762"/>
      <c r="Y24" s="762"/>
      <c r="Z24" s="762"/>
      <c r="AA24" s="764"/>
    </row>
    <row r="25" spans="1:31" ht="22.5" customHeight="1">
      <c r="A25" s="765">
        <f>A22</f>
        <v>10.41</v>
      </c>
      <c r="B25" s="766"/>
      <c r="C25" s="766"/>
      <c r="D25" s="766"/>
      <c r="E25" s="766"/>
      <c r="F25" s="766"/>
      <c r="G25" s="766"/>
      <c r="H25" s="766"/>
      <c r="I25" s="766"/>
      <c r="J25" s="766">
        <f>J22</f>
        <v>8.5</v>
      </c>
      <c r="K25" s="766"/>
      <c r="L25" s="766"/>
      <c r="M25" s="766"/>
      <c r="N25" s="766"/>
      <c r="O25" s="766"/>
      <c r="P25" s="766"/>
      <c r="Q25" s="766"/>
      <c r="R25" s="766"/>
      <c r="S25" s="1268">
        <f>TRUNC(A25,2)-TRUNC(J25,2)</f>
        <v>1.9100000000000001</v>
      </c>
      <c r="T25" s="1268"/>
      <c r="U25" s="1268"/>
      <c r="V25" s="1268"/>
      <c r="W25" s="1268"/>
      <c r="X25" s="1268"/>
      <c r="Y25" s="1268"/>
      <c r="Z25" s="1268"/>
      <c r="AA25" s="1269"/>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61" t="s">
        <v>92</v>
      </c>
      <c r="B27" s="762"/>
      <c r="C27" s="762"/>
      <c r="D27" s="762"/>
      <c r="E27" s="762"/>
      <c r="F27" s="762"/>
      <c r="G27" s="762"/>
      <c r="H27" s="762"/>
      <c r="I27" s="762"/>
      <c r="J27" s="1184" t="s">
        <v>91</v>
      </c>
      <c r="K27" s="762"/>
      <c r="L27" s="762"/>
      <c r="M27" s="762"/>
      <c r="N27" s="762"/>
      <c r="O27" s="762"/>
      <c r="P27" s="762"/>
      <c r="Q27" s="762"/>
      <c r="R27" s="762"/>
      <c r="S27" s="828" t="s">
        <v>90</v>
      </c>
      <c r="T27" s="762"/>
      <c r="U27" s="762"/>
      <c r="V27" s="762"/>
      <c r="W27" s="762"/>
      <c r="X27" s="762"/>
      <c r="Y27" s="762"/>
      <c r="Z27" s="762"/>
      <c r="AA27" s="764"/>
      <c r="AC27" t="s">
        <v>485</v>
      </c>
      <c r="AD27" t="s">
        <v>122</v>
      </c>
    </row>
    <row r="28" spans="1:31" ht="22.5" customHeight="1">
      <c r="A28" s="1187">
        <f>MIN(S19,S22,S25)</f>
        <v>1.9100000000000001</v>
      </c>
      <c r="B28" s="1188"/>
      <c r="C28" s="1188"/>
      <c r="D28" s="1188"/>
      <c r="E28" s="1188"/>
      <c r="F28" s="1188"/>
      <c r="G28" s="1188"/>
      <c r="H28" s="1188"/>
      <c r="I28" s="1188"/>
      <c r="J28" s="1189">
        <v>10000000</v>
      </c>
      <c r="K28" s="1189"/>
      <c r="L28" s="1189"/>
      <c r="M28" s="1189"/>
      <c r="N28" s="1189"/>
      <c r="O28" s="1189"/>
      <c r="P28" s="1189"/>
      <c r="Q28" s="1189"/>
      <c r="R28" s="1189"/>
      <c r="S28" s="1270">
        <f>A28*J28</f>
        <v>19100000</v>
      </c>
      <c r="T28" s="1270"/>
      <c r="U28" s="1270"/>
      <c r="V28" s="1270"/>
      <c r="W28" s="1270"/>
      <c r="X28" s="1270"/>
      <c r="Y28" s="1270"/>
      <c r="Z28" s="1270"/>
      <c r="AA28" s="1271"/>
      <c r="AC28" s="218">
        <f>S28*20%</f>
        <v>3820000</v>
      </c>
      <c r="AD28" s="218">
        <f>S28-AC28</f>
        <v>15280000</v>
      </c>
    </row>
    <row r="29" spans="1:31" ht="7.5" customHeight="1"/>
    <row r="30" spans="1:31">
      <c r="A30" s="73" t="s">
        <v>89</v>
      </c>
    </row>
    <row r="31" spans="1:31">
      <c r="A31" s="73" t="s">
        <v>88</v>
      </c>
      <c r="AC31" s="218">
        <f>AC28/2</f>
        <v>1910000</v>
      </c>
    </row>
    <row r="32" spans="1:31" ht="7.5" customHeight="1">
      <c r="AC32" s="218"/>
    </row>
    <row r="33" spans="1:29">
      <c r="R33" s="866">
        <v>43190</v>
      </c>
      <c r="S33" s="866"/>
      <c r="T33" s="866"/>
      <c r="U33" s="866"/>
      <c r="V33" s="866"/>
      <c r="W33" s="866"/>
      <c r="X33" s="866"/>
      <c r="Y33" s="866"/>
      <c r="Z33" s="866"/>
      <c r="AC33" s="218">
        <f>AC31</f>
        <v>1910000</v>
      </c>
    </row>
    <row r="35" spans="1:29">
      <c r="J35" s="861" t="s">
        <v>87</v>
      </c>
      <c r="K35" s="861"/>
      <c r="L35" s="861"/>
      <c r="M35" s="861"/>
      <c r="N35" s="861" t="str">
        <f>E7</f>
        <v>선우치과의원</v>
      </c>
      <c r="O35" s="861"/>
      <c r="P35" s="861"/>
      <c r="Q35" s="861"/>
      <c r="R35" s="861"/>
      <c r="S35" s="861"/>
      <c r="T35" s="861"/>
      <c r="U35" s="861"/>
      <c r="V35" s="868" t="s">
        <v>86</v>
      </c>
      <c r="W35" s="868"/>
      <c r="X35" s="868"/>
      <c r="Y35" s="868"/>
      <c r="Z35" s="868"/>
    </row>
    <row r="36" spans="1:29" ht="7.5" customHeight="1"/>
    <row r="37" spans="1:29" ht="19.5">
      <c r="A37" s="869" t="s">
        <v>120</v>
      </c>
      <c r="B37" s="869"/>
      <c r="C37" s="869"/>
      <c r="D37" s="86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61" t="s">
        <v>199</v>
      </c>
      <c r="E97" s="861"/>
      <c r="F97" s="861"/>
      <c r="G97" s="861"/>
      <c r="H97" s="861"/>
      <c r="I97" s="861"/>
      <c r="J97" s="861"/>
      <c r="K97" s="861"/>
      <c r="L97" s="861"/>
      <c r="M97" s="861"/>
      <c r="N97" s="861"/>
      <c r="O97" s="861"/>
      <c r="P97" s="861"/>
      <c r="Q97" s="99"/>
    </row>
    <row r="98" spans="2:17">
      <c r="C98" s="98"/>
      <c r="D98" s="859" t="s">
        <v>200</v>
      </c>
      <c r="E98" s="859"/>
      <c r="F98" s="859"/>
      <c r="G98" s="859"/>
      <c r="H98" s="859"/>
      <c r="I98" s="859"/>
      <c r="J98" s="859"/>
      <c r="K98" s="859"/>
      <c r="L98" s="859"/>
      <c r="M98" s="859"/>
      <c r="N98" s="859"/>
      <c r="O98" s="859"/>
      <c r="P98" s="859"/>
      <c r="Q98" s="99"/>
    </row>
    <row r="99" spans="2:17">
      <c r="C99" s="98"/>
      <c r="D99" s="860" t="s">
        <v>201</v>
      </c>
      <c r="E99" s="860"/>
      <c r="F99" s="860"/>
      <c r="G99" s="860"/>
      <c r="H99" s="860"/>
      <c r="I99" s="860"/>
      <c r="J99" s="860"/>
      <c r="K99" s="860"/>
      <c r="L99" s="860"/>
      <c r="M99" s="860"/>
      <c r="N99" s="860"/>
      <c r="O99" s="860"/>
      <c r="P99" s="860"/>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61" t="s">
        <v>203</v>
      </c>
      <c r="E105" s="861"/>
      <c r="F105" s="861"/>
      <c r="G105" s="861"/>
      <c r="H105" s="861"/>
      <c r="I105" s="861"/>
      <c r="J105" s="861"/>
      <c r="K105" s="861"/>
      <c r="L105" s="861"/>
      <c r="M105" s="861"/>
      <c r="N105" s="861"/>
      <c r="O105" s="861"/>
      <c r="P105" s="861"/>
      <c r="Q105" s="99"/>
    </row>
    <row r="106" spans="2:17">
      <c r="C106" s="98"/>
      <c r="D106" s="859" t="s">
        <v>200</v>
      </c>
      <c r="E106" s="859"/>
      <c r="F106" s="859"/>
      <c r="G106" s="859"/>
      <c r="H106" s="859"/>
      <c r="I106" s="859"/>
      <c r="J106" s="859"/>
      <c r="K106" s="859"/>
      <c r="L106" s="859"/>
      <c r="M106" s="859"/>
      <c r="N106" s="859"/>
      <c r="O106" s="859"/>
      <c r="P106" s="859"/>
      <c r="Q106" s="99"/>
    </row>
    <row r="107" spans="2:17">
      <c r="C107" s="98"/>
      <c r="D107" s="1192" t="s">
        <v>201</v>
      </c>
      <c r="E107" s="1192"/>
      <c r="F107" s="1192"/>
      <c r="G107" s="1192"/>
      <c r="H107" s="1192"/>
      <c r="I107" s="1192"/>
      <c r="J107" s="1192"/>
      <c r="K107" s="1192"/>
      <c r="L107" s="1192"/>
      <c r="M107" s="1192"/>
      <c r="N107" s="1192"/>
      <c r="O107" s="1192"/>
      <c r="P107" s="1192"/>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61" t="s">
        <v>205</v>
      </c>
      <c r="E113" s="861"/>
      <c r="F113" s="861"/>
      <c r="G113" s="861"/>
      <c r="H113" s="861"/>
      <c r="I113" s="861"/>
      <c r="J113" s="861"/>
      <c r="K113" s="861"/>
      <c r="L113" s="861"/>
      <c r="M113" s="861"/>
      <c r="N113" s="861"/>
      <c r="O113" s="861"/>
      <c r="P113" s="861"/>
      <c r="Q113" s="99"/>
    </row>
    <row r="114" spans="1:17">
      <c r="C114" s="98"/>
      <c r="D114" s="859" t="s">
        <v>206</v>
      </c>
      <c r="E114" s="859"/>
      <c r="F114" s="859"/>
      <c r="G114" s="859"/>
      <c r="H114" s="859"/>
      <c r="I114" s="859"/>
      <c r="J114" s="859"/>
      <c r="K114" s="859"/>
      <c r="L114" s="859"/>
      <c r="M114" s="859"/>
      <c r="N114" s="859"/>
      <c r="O114" s="859"/>
      <c r="P114" s="859"/>
      <c r="Q114" s="99"/>
    </row>
    <row r="115" spans="1:17">
      <c r="C115" s="98"/>
      <c r="D115" s="1192" t="s">
        <v>207</v>
      </c>
      <c r="E115" s="1192"/>
      <c r="F115" s="1192"/>
      <c r="G115" s="1192"/>
      <c r="H115" s="1192"/>
      <c r="I115" s="1192"/>
      <c r="J115" s="1192"/>
      <c r="K115" s="1192"/>
      <c r="L115" s="1192"/>
      <c r="M115" s="1192"/>
      <c r="N115" s="1192"/>
      <c r="O115" s="1192"/>
      <c r="P115" s="1192"/>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D114:P114"/>
    <mergeCell ref="D115:P115"/>
    <mergeCell ref="D98:P98"/>
    <mergeCell ref="D99:P99"/>
    <mergeCell ref="D105:P105"/>
    <mergeCell ref="D106:P106"/>
    <mergeCell ref="D107:P107"/>
    <mergeCell ref="D113:P113"/>
    <mergeCell ref="D97:P97"/>
    <mergeCell ref="A27:I27"/>
    <mergeCell ref="J27:R27"/>
    <mergeCell ref="S27:AA27"/>
    <mergeCell ref="A28:I28"/>
    <mergeCell ref="J28:R28"/>
    <mergeCell ref="S28:AA28"/>
    <mergeCell ref="R33:Z33"/>
    <mergeCell ref="J35:M35"/>
    <mergeCell ref="N35:U35"/>
    <mergeCell ref="V35:Z35"/>
    <mergeCell ref="A37:D37"/>
    <mergeCell ref="A24:I24"/>
    <mergeCell ref="J24:R24"/>
    <mergeCell ref="S24:AA24"/>
    <mergeCell ref="A25:I25"/>
    <mergeCell ref="J25:R25"/>
    <mergeCell ref="S25:AA25"/>
    <mergeCell ref="A21:I21"/>
    <mergeCell ref="J21:R21"/>
    <mergeCell ref="S21:AA21"/>
    <mergeCell ref="A22:I22"/>
    <mergeCell ref="J22:R22"/>
    <mergeCell ref="S22:AA22"/>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6D53-CB79-49E1-A363-18BD0847D39E}">
  <sheetPr>
    <tabColor rgb="FF002060"/>
  </sheetPr>
  <dimension ref="A1:AP105"/>
  <sheetViews>
    <sheetView showGridLines="0" topLeftCell="A4" zoomScaleNormal="100" workbookViewId="0">
      <selection activeCell="Q23" sqref="Q23"/>
    </sheetView>
  </sheetViews>
  <sheetFormatPr defaultColWidth="3.125" defaultRowHeight="16.5"/>
  <cols>
    <col min="1" max="30" width="3" customWidth="1"/>
    <col min="33" max="33" width="8.25" customWidth="1"/>
    <col min="34" max="34" width="9" customWidth="1"/>
  </cols>
  <sheetData>
    <row r="1" spans="1:36" s="224" customFormat="1" ht="11.25">
      <c r="A1" s="224" t="s">
        <v>491</v>
      </c>
      <c r="AD1" s="69" t="str">
        <f ca="1">"printed on date/time "&amp;CONCATENATE(TEXT(TODAY(),"yyyy-mm-dd")&amp;" "&amp;TEXT(TODAY(),"aaaa"))&amp;" "&amp;TEXT(NOW(),"hh:mm AM/PM")&amp;" current"</f>
        <v>printed on date/time 2021-03-20 토요일 09:00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253" t="s">
        <v>497</v>
      </c>
      <c r="B6" s="1253"/>
      <c r="C6" s="1254"/>
      <c r="D6" s="227" t="s">
        <v>498</v>
      </c>
      <c r="E6" s="1259" t="s">
        <v>499</v>
      </c>
      <c r="F6" s="1259"/>
      <c r="G6" s="1259"/>
      <c r="H6" s="1259"/>
      <c r="I6" s="1259"/>
      <c r="J6" s="1259"/>
      <c r="K6" s="1260" t="str">
        <f>'2018고용 증대 기업에 대한 공제세액계산서'!E7</f>
        <v>선우치과의원</v>
      </c>
      <c r="L6" s="1261"/>
      <c r="M6" s="1261"/>
      <c r="N6" s="1261"/>
      <c r="O6" s="1261"/>
      <c r="P6" s="1261"/>
      <c r="Q6" s="1262"/>
      <c r="R6" s="216" t="s">
        <v>371</v>
      </c>
      <c r="S6" s="1259" t="s">
        <v>500</v>
      </c>
      <c r="T6" s="1259"/>
      <c r="U6" s="1259"/>
      <c r="V6" s="1259"/>
      <c r="W6" s="1259"/>
      <c r="X6" s="1263">
        <f>'2018고용 증대 기업에 대한 공제세액계산서'!S7</f>
        <v>3129212345</v>
      </c>
      <c r="Y6" s="1264"/>
      <c r="Z6" s="1264"/>
      <c r="AA6" s="1264"/>
      <c r="AB6" s="1264"/>
      <c r="AC6" s="1264"/>
      <c r="AD6" s="1264"/>
      <c r="AH6" t="s">
        <v>501</v>
      </c>
    </row>
    <row r="7" spans="1:36" ht="22.5" customHeight="1">
      <c r="A7" s="1255"/>
      <c r="B7" s="1255"/>
      <c r="C7" s="1256"/>
      <c r="D7" s="81" t="s">
        <v>502</v>
      </c>
      <c r="E7" s="1265" t="s">
        <v>503</v>
      </c>
      <c r="F7" s="1265"/>
      <c r="G7" s="1265"/>
      <c r="H7" s="1265"/>
      <c r="I7" s="1265"/>
      <c r="J7" s="1265"/>
      <c r="K7" s="1260" t="str">
        <f>'2018고용 증대 기업에 대한 공제세액계산서'!E9</f>
        <v>전현무 이장원</v>
      </c>
      <c r="L7" s="1261"/>
      <c r="M7" s="1261"/>
      <c r="N7" s="1261"/>
      <c r="O7" s="1261"/>
      <c r="P7" s="1261"/>
      <c r="Q7" s="1262"/>
      <c r="R7" s="227" t="s">
        <v>504</v>
      </c>
      <c r="S7" s="1259" t="s">
        <v>30</v>
      </c>
      <c r="T7" s="1259"/>
      <c r="U7" s="1259"/>
      <c r="V7" s="1259"/>
      <c r="W7" s="1259"/>
      <c r="X7" s="1266">
        <f>'2018고용 증대 기업에 대한 공제세액계산서'!S9</f>
        <v>26961</v>
      </c>
      <c r="Y7" s="760"/>
      <c r="Z7" s="760"/>
      <c r="AA7" s="760"/>
      <c r="AB7" s="760"/>
      <c r="AC7" s="760"/>
      <c r="AD7" s="760"/>
      <c r="AH7" t="s">
        <v>505</v>
      </c>
    </row>
    <row r="8" spans="1:36" ht="22.5" customHeight="1">
      <c r="A8" s="1255"/>
      <c r="B8" s="1255"/>
      <c r="C8" s="1256"/>
      <c r="D8" s="81" t="s">
        <v>506</v>
      </c>
      <c r="E8" s="80" t="s">
        <v>507</v>
      </c>
      <c r="F8" s="80"/>
      <c r="G8" s="80"/>
      <c r="H8" s="80"/>
      <c r="I8" s="80"/>
      <c r="J8" s="80"/>
      <c r="K8" s="80"/>
      <c r="L8" s="743" t="str">
        <f>'2018고용 증대 기업에 대한 공제세액계산서'!F11</f>
        <v>충청남도 천안시 서북구  오성로 103,6층 (두정동,청풍프라자)</v>
      </c>
      <c r="M8" s="743"/>
      <c r="N8" s="743"/>
      <c r="O8" s="743"/>
      <c r="P8" s="743"/>
      <c r="Q8" s="743"/>
      <c r="R8" s="743"/>
      <c r="S8" s="743"/>
      <c r="T8" s="743"/>
      <c r="U8" s="743"/>
      <c r="V8" s="743"/>
      <c r="W8" s="743"/>
      <c r="X8" s="743"/>
      <c r="Y8" s="743"/>
      <c r="Z8" s="743"/>
      <c r="AA8" s="743"/>
      <c r="AB8" s="743"/>
      <c r="AC8" s="743"/>
      <c r="AD8" s="80"/>
      <c r="AH8" t="s">
        <v>508</v>
      </c>
    </row>
    <row r="9" spans="1:36" ht="22.5" customHeight="1">
      <c r="A9" s="1257"/>
      <c r="B9" s="1257"/>
      <c r="C9" s="1258"/>
      <c r="D9" s="78"/>
      <c r="E9" s="746"/>
      <c r="F9" s="746"/>
      <c r="G9" s="746"/>
      <c r="H9" s="746"/>
      <c r="I9" s="746"/>
      <c r="J9" s="746"/>
      <c r="K9" s="746"/>
      <c r="L9" s="746"/>
      <c r="M9" s="746"/>
      <c r="N9" s="746"/>
      <c r="O9" s="746"/>
      <c r="P9" s="746"/>
      <c r="Q9" s="746"/>
      <c r="R9" s="746"/>
      <c r="S9" s="746"/>
      <c r="T9" s="746"/>
      <c r="U9" s="70"/>
      <c r="V9" s="70"/>
      <c r="W9" s="228" t="s">
        <v>110</v>
      </c>
      <c r="X9" s="746" t="str">
        <f>'2018고용 증대 기업에 대한 공제세액계산서'!U12</f>
        <v>041-567-6764</v>
      </c>
      <c r="Y9" s="781"/>
      <c r="Z9" s="781"/>
      <c r="AA9" s="781"/>
      <c r="AB9" s="781"/>
      <c r="AC9" s="781"/>
      <c r="AD9" s="70" t="s">
        <v>109</v>
      </c>
      <c r="AH9" t="s">
        <v>509</v>
      </c>
    </row>
    <row r="10" spans="1:36" ht="7.5" customHeight="1"/>
    <row r="11" spans="1:36" ht="22.5" customHeight="1">
      <c r="A11" s="1194" t="s">
        <v>108</v>
      </c>
      <c r="B11" s="1194"/>
      <c r="C11" s="1194"/>
      <c r="D11" s="1194"/>
      <c r="E11" s="1194"/>
      <c r="F11" s="1195"/>
      <c r="G11" s="227"/>
      <c r="H11" s="74"/>
      <c r="I11" s="74"/>
      <c r="J11" s="1267">
        <f>'2018고용 증대 기업에 대한 공제세액계산서'!I14</f>
        <v>43101</v>
      </c>
      <c r="K11" s="1267"/>
      <c r="L11" s="1267"/>
      <c r="M11" s="1267"/>
      <c r="N11" s="1267"/>
      <c r="O11" s="1267"/>
      <c r="P11" s="74" t="s">
        <v>107</v>
      </c>
      <c r="Q11" s="74"/>
      <c r="R11" s="1267">
        <f>'2018고용 증대 기업에 대한 공제세액계산서'!R14</f>
        <v>43465</v>
      </c>
      <c r="S11" s="1267"/>
      <c r="T11" s="1267"/>
      <c r="U11" s="1267"/>
      <c r="V11" s="1267"/>
      <c r="W11" s="1267"/>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251">
        <f>V16+X27</f>
        <v>3298715</v>
      </c>
      <c r="W14" s="1252"/>
      <c r="X14" s="1252"/>
      <c r="Y14" s="1252"/>
      <c r="Z14" s="1252"/>
      <c r="AA14" s="1252"/>
      <c r="AB14" s="1252"/>
      <c r="AC14" s="1252"/>
      <c r="AD14" s="1252"/>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49">
        <f>TRUNC(U19*Z22,0)</f>
        <v>3298715</v>
      </c>
      <c r="W16" s="1250"/>
      <c r="X16" s="1250"/>
      <c r="Y16" s="1250"/>
      <c r="Z16" s="1250"/>
      <c r="AA16" s="1250"/>
      <c r="AB16" s="1250"/>
      <c r="AC16" s="1250"/>
      <c r="AD16" s="1250"/>
      <c r="AH16" t="s">
        <v>518</v>
      </c>
    </row>
    <row r="17" spans="1:34" ht="28.5" customHeight="1">
      <c r="A17" s="232" t="s">
        <v>519</v>
      </c>
      <c r="AH17" t="s">
        <v>520</v>
      </c>
    </row>
    <row r="18" spans="1:34" ht="40.5" customHeight="1">
      <c r="A18" s="1216" t="s">
        <v>521</v>
      </c>
      <c r="B18" s="1217"/>
      <c r="C18" s="1217"/>
      <c r="D18" s="1217"/>
      <c r="E18" s="1217"/>
      <c r="F18" s="1217"/>
      <c r="G18" s="1217"/>
      <c r="H18" s="1217"/>
      <c r="I18" s="1217"/>
      <c r="J18" s="1218"/>
      <c r="K18" s="1219" t="s">
        <v>522</v>
      </c>
      <c r="L18" s="1217"/>
      <c r="M18" s="1217"/>
      <c r="N18" s="1217"/>
      <c r="O18" s="1217"/>
      <c r="P18" s="1217"/>
      <c r="Q18" s="1217"/>
      <c r="R18" s="1217"/>
      <c r="S18" s="1217"/>
      <c r="T18" s="1218"/>
      <c r="U18" s="1219" t="s">
        <v>523</v>
      </c>
      <c r="V18" s="1217"/>
      <c r="W18" s="1217"/>
      <c r="X18" s="1217"/>
      <c r="Y18" s="1217"/>
      <c r="Z18" s="1217"/>
      <c r="AA18" s="1217"/>
      <c r="AB18" s="1217"/>
      <c r="AC18" s="1217"/>
      <c r="AD18" s="1217"/>
      <c r="AH18" t="s">
        <v>524</v>
      </c>
    </row>
    <row r="19" spans="1:34" ht="28.5" customHeight="1">
      <c r="A19" s="1203">
        <f>'2018고용 증대 기업에 대한 공제세액계산서'!A23</f>
        <v>8.41</v>
      </c>
      <c r="B19" s="1203"/>
      <c r="C19" s="1203"/>
      <c r="D19" s="1203"/>
      <c r="E19" s="1203"/>
      <c r="F19" s="1203"/>
      <c r="G19" s="1203"/>
      <c r="H19" s="1203"/>
      <c r="I19" s="1203"/>
      <c r="J19" s="1204"/>
      <c r="K19" s="1205">
        <f>'2018고용 증대 기업에 대한 공제세액계산서'!J23</f>
        <v>6.5</v>
      </c>
      <c r="L19" s="1203"/>
      <c r="M19" s="1203"/>
      <c r="N19" s="1203"/>
      <c r="O19" s="1203"/>
      <c r="P19" s="1203"/>
      <c r="Q19" s="1203"/>
      <c r="R19" s="1203"/>
      <c r="S19" s="1203"/>
      <c r="T19" s="1204"/>
      <c r="U19" s="1206">
        <f>MIN(TRUNC(A19,2)-TRUNC(K19,2),TRUNC(M30,2))</f>
        <v>1.91</v>
      </c>
      <c r="V19" s="1207"/>
      <c r="W19" s="1207"/>
      <c r="X19" s="1207"/>
      <c r="Y19" s="1207"/>
      <c r="Z19" s="1207"/>
      <c r="AA19" s="1207"/>
      <c r="AB19" s="1207"/>
      <c r="AC19" s="1207"/>
      <c r="AD19" s="1207"/>
      <c r="AH19" t="s">
        <v>525</v>
      </c>
    </row>
    <row r="20" spans="1:34" ht="28.5" customHeight="1">
      <c r="A20" s="232" t="s">
        <v>526</v>
      </c>
      <c r="AH20" t="s">
        <v>527</v>
      </c>
    </row>
    <row r="21" spans="1:34" ht="54" customHeight="1">
      <c r="A21" s="1216" t="s">
        <v>694</v>
      </c>
      <c r="B21" s="1217"/>
      <c r="C21" s="1217"/>
      <c r="D21" s="1217"/>
      <c r="E21" s="1217"/>
      <c r="F21" s="1217"/>
      <c r="G21" s="1217"/>
      <c r="H21" s="1217"/>
      <c r="I21" s="1217"/>
      <c r="J21" s="1218"/>
      <c r="K21" s="1219" t="s">
        <v>529</v>
      </c>
      <c r="L21" s="1217"/>
      <c r="M21" s="1217"/>
      <c r="N21" s="1217"/>
      <c r="O21" s="1217"/>
      <c r="P21" s="1217"/>
      <c r="Q21" s="1217"/>
      <c r="R21" s="1217"/>
      <c r="S21" s="1217"/>
      <c r="T21" s="1218"/>
      <c r="U21" s="785" t="s">
        <v>530</v>
      </c>
      <c r="V21" s="783"/>
      <c r="W21" s="783"/>
      <c r="X21" s="783"/>
      <c r="Y21" s="784"/>
      <c r="Z21" s="785" t="s">
        <v>531</v>
      </c>
      <c r="AA21" s="783"/>
      <c r="AB21" s="783"/>
      <c r="AC21" s="783"/>
      <c r="AD21" s="783"/>
      <c r="AH21" t="s">
        <v>532</v>
      </c>
    </row>
    <row r="22" spans="1:34" ht="28.5" customHeight="1">
      <c r="A22" s="1244">
        <f>'2018결재용'!AS105</f>
        <v>148967482</v>
      </c>
      <c r="B22" s="1244"/>
      <c r="C22" s="1244"/>
      <c r="D22" s="1244"/>
      <c r="E22" s="1244"/>
      <c r="F22" s="1244"/>
      <c r="G22" s="1244"/>
      <c r="H22" s="1244"/>
      <c r="I22" s="1244"/>
      <c r="J22" s="1245"/>
      <c r="K22" s="1205">
        <f>A19</f>
        <v>8.41</v>
      </c>
      <c r="L22" s="1203"/>
      <c r="M22" s="1203"/>
      <c r="N22" s="1203"/>
      <c r="O22" s="1203"/>
      <c r="P22" s="1203"/>
      <c r="Q22" s="1203"/>
      <c r="R22" s="1203"/>
      <c r="S22" s="1203"/>
      <c r="T22" s="1204"/>
      <c r="U22" s="1246">
        <f>Z25</f>
        <v>9.7502560000000003</v>
      </c>
      <c r="V22" s="1247"/>
      <c r="W22" s="1247"/>
      <c r="X22" s="1247"/>
      <c r="Y22" s="233" t="s">
        <v>533</v>
      </c>
      <c r="Z22" s="1201">
        <f>IF(AND(A22&gt;0,K22&gt;0,U22&gt;0),TRUNC(A22/K22*U22/100,0),0)</f>
        <v>1727076</v>
      </c>
      <c r="AA22" s="1248"/>
      <c r="AB22" s="1248"/>
      <c r="AC22" s="1248"/>
      <c r="AD22" s="1248"/>
      <c r="AH22" t="s">
        <v>534</v>
      </c>
    </row>
    <row r="23" spans="1:34" ht="28.5" customHeight="1">
      <c r="A23" s="232" t="s">
        <v>535</v>
      </c>
      <c r="AH23" t="s">
        <v>536</v>
      </c>
    </row>
    <row r="24" spans="1:34" ht="36.75" customHeight="1">
      <c r="A24" s="782" t="s">
        <v>537</v>
      </c>
      <c r="B24" s="783"/>
      <c r="C24" s="783"/>
      <c r="D24" s="783"/>
      <c r="E24" s="784"/>
      <c r="F24" s="1236" t="s">
        <v>538</v>
      </c>
      <c r="G24" s="783"/>
      <c r="H24" s="783"/>
      <c r="I24" s="783"/>
      <c r="J24" s="784"/>
      <c r="K24" s="1236" t="s">
        <v>539</v>
      </c>
      <c r="L24" s="783"/>
      <c r="M24" s="783"/>
      <c r="N24" s="783"/>
      <c r="O24" s="784"/>
      <c r="P24" s="1236" t="s">
        <v>540</v>
      </c>
      <c r="Q24" s="783"/>
      <c r="R24" s="783"/>
      <c r="S24" s="783"/>
      <c r="T24" s="784"/>
      <c r="U24" s="1236" t="s">
        <v>541</v>
      </c>
      <c r="V24" s="783"/>
      <c r="W24" s="783"/>
      <c r="X24" s="783"/>
      <c r="Y24" s="784"/>
      <c r="Z24" s="1236" t="s">
        <v>542</v>
      </c>
      <c r="AA24" s="783"/>
      <c r="AB24" s="783"/>
      <c r="AC24" s="783"/>
      <c r="AD24" s="783"/>
      <c r="AH24" t="s">
        <v>543</v>
      </c>
    </row>
    <row r="25" spans="1:34" ht="28.5" customHeight="1">
      <c r="A25" s="1237">
        <v>3.12</v>
      </c>
      <c r="B25" s="1237"/>
      <c r="C25" s="1237"/>
      <c r="D25" s="1237"/>
      <c r="E25" s="233" t="s">
        <v>533</v>
      </c>
      <c r="F25" s="1238">
        <f>A25*7.38%</f>
        <v>0.23025600000000002</v>
      </c>
      <c r="G25" s="1239"/>
      <c r="H25" s="1239"/>
      <c r="I25" s="1239"/>
      <c r="J25" s="233" t="s">
        <v>533</v>
      </c>
      <c r="K25" s="1240">
        <v>4.5</v>
      </c>
      <c r="L25" s="1241"/>
      <c r="M25" s="1241"/>
      <c r="N25" s="1241"/>
      <c r="O25" s="233" t="s">
        <v>533</v>
      </c>
      <c r="P25" s="1240">
        <v>0.9</v>
      </c>
      <c r="Q25" s="1241"/>
      <c r="R25" s="1241"/>
      <c r="S25" s="1241"/>
      <c r="T25" s="233" t="s">
        <v>533</v>
      </c>
      <c r="U25" s="1242">
        <v>1</v>
      </c>
      <c r="V25" s="1243"/>
      <c r="W25" s="1243"/>
      <c r="X25" s="1243"/>
      <c r="Y25" s="233" t="s">
        <v>533</v>
      </c>
      <c r="Z25" s="1272">
        <f>SUM(A25,F25,K25,P25,U25)</f>
        <v>9.7502560000000003</v>
      </c>
      <c r="AA25" s="1273"/>
      <c r="AB25" s="1273"/>
      <c r="AC25" s="1273"/>
      <c r="AD25" s="234" t="s">
        <v>533</v>
      </c>
      <c r="AH25" t="s">
        <v>544</v>
      </c>
    </row>
    <row r="26" spans="1:34"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row>
    <row r="27" spans="1:34"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21">
        <f>TRUNC(Y30*Z36*CHOOSE(AG26,AG27,AG28),0)</f>
        <v>0</v>
      </c>
      <c r="Y27" s="1222"/>
      <c r="Z27" s="1222"/>
      <c r="AA27" s="1222"/>
      <c r="AB27" s="1222"/>
      <c r="AC27" s="1222"/>
      <c r="AD27" s="1222"/>
      <c r="AG27" s="239">
        <v>0.5</v>
      </c>
    </row>
    <row r="28" spans="1:34" ht="28.5" customHeight="1">
      <c r="A28" s="232" t="s">
        <v>519</v>
      </c>
      <c r="AG28" s="239">
        <v>0.75</v>
      </c>
    </row>
    <row r="29" spans="1:34" ht="48.75" customHeight="1">
      <c r="A29" s="782" t="s">
        <v>547</v>
      </c>
      <c r="B29" s="783"/>
      <c r="C29" s="783"/>
      <c r="D29" s="783"/>
      <c r="E29" s="783"/>
      <c r="F29" s="784"/>
      <c r="G29" s="785" t="s">
        <v>548</v>
      </c>
      <c r="H29" s="783"/>
      <c r="I29" s="783"/>
      <c r="J29" s="783"/>
      <c r="K29" s="783"/>
      <c r="L29" s="784"/>
      <c r="M29" s="785" t="s">
        <v>549</v>
      </c>
      <c r="N29" s="783"/>
      <c r="O29" s="783"/>
      <c r="P29" s="783"/>
      <c r="Q29" s="783"/>
      <c r="R29" s="784"/>
      <c r="S29" s="785" t="s">
        <v>550</v>
      </c>
      <c r="T29" s="783"/>
      <c r="U29" s="783"/>
      <c r="V29" s="783"/>
      <c r="W29" s="783"/>
      <c r="X29" s="784"/>
      <c r="Y29" s="785" t="s">
        <v>551</v>
      </c>
      <c r="Z29" s="783"/>
      <c r="AA29" s="783"/>
      <c r="AB29" s="783"/>
      <c r="AC29" s="783"/>
      <c r="AD29" s="783"/>
      <c r="AH29" t="s">
        <v>552</v>
      </c>
    </row>
    <row r="30" spans="1:34" ht="21.75" customHeight="1">
      <c r="A30" s="1223">
        <f>'2018고용 증대 기업에 대한 공제세액계산서'!A20</f>
        <v>10.41</v>
      </c>
      <c r="B30" s="1223"/>
      <c r="C30" s="1223"/>
      <c r="D30" s="1223"/>
      <c r="E30" s="1223"/>
      <c r="F30" s="1224"/>
      <c r="G30" s="1225">
        <f>'2018고용 증대 기업에 대한 공제세액계산서'!J20</f>
        <v>8.5</v>
      </c>
      <c r="H30" s="1223"/>
      <c r="I30" s="1223"/>
      <c r="J30" s="1223"/>
      <c r="K30" s="1223"/>
      <c r="L30" s="1224"/>
      <c r="M30" s="1226">
        <f>TRUNC(A30,2)-TRUNC(G30,2)</f>
        <v>1.9100000000000001</v>
      </c>
      <c r="N30" s="1227"/>
      <c r="O30" s="1227"/>
      <c r="P30" s="1227"/>
      <c r="Q30" s="1227"/>
      <c r="R30" s="1228"/>
      <c r="S30" s="1229">
        <f>TRUNC(U19,2)</f>
        <v>1.91</v>
      </c>
      <c r="T30" s="1230"/>
      <c r="U30" s="1230"/>
      <c r="V30" s="1230"/>
      <c r="W30" s="1230"/>
      <c r="X30" s="1231"/>
      <c r="Y30" s="1232">
        <f>TRUNC(M30,2)-TRUNC(S30,2)</f>
        <v>0</v>
      </c>
      <c r="Z30" s="1233"/>
      <c r="AA30" s="1233"/>
      <c r="AB30" s="1233"/>
      <c r="AC30" s="1233"/>
      <c r="AD30" s="1233"/>
      <c r="AH30" t="s">
        <v>553</v>
      </c>
    </row>
    <row r="31" spans="1:34">
      <c r="A31" s="71"/>
      <c r="AD31" s="240" t="s">
        <v>83</v>
      </c>
    </row>
    <row r="33" spans="1:38">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8" ht="28.5" customHeight="1">
      <c r="A34" s="232" t="s">
        <v>526</v>
      </c>
    </row>
    <row r="35" spans="1:38" ht="57" customHeight="1">
      <c r="A35" s="761" t="s">
        <v>695</v>
      </c>
      <c r="B35" s="763"/>
      <c r="C35" s="763"/>
      <c r="D35" s="763"/>
      <c r="E35" s="763"/>
      <c r="F35" s="763"/>
      <c r="G35" s="763"/>
      <c r="H35" s="763"/>
      <c r="I35" s="763"/>
      <c r="J35" s="763"/>
      <c r="K35" s="1220" t="s">
        <v>556</v>
      </c>
      <c r="L35" s="1220"/>
      <c r="M35" s="1220"/>
      <c r="N35" s="1220"/>
      <c r="O35" s="1220"/>
      <c r="P35" s="1220"/>
      <c r="Q35" s="1220"/>
      <c r="R35" s="1220"/>
      <c r="S35" s="1220"/>
      <c r="T35" s="1220"/>
      <c r="U35" s="763" t="s">
        <v>557</v>
      </c>
      <c r="V35" s="762"/>
      <c r="W35" s="762"/>
      <c r="X35" s="762"/>
      <c r="Y35" s="762"/>
      <c r="Z35" s="763" t="s">
        <v>558</v>
      </c>
      <c r="AA35" s="762"/>
      <c r="AB35" s="762"/>
      <c r="AC35" s="762"/>
      <c r="AD35" s="764"/>
      <c r="AH35" s="117" t="s">
        <v>559</v>
      </c>
    </row>
    <row r="36" spans="1:38" ht="27" customHeight="1" thickBot="1">
      <c r="A36" s="1208">
        <f>'2018결재용'!AT105</f>
        <v>23893848</v>
      </c>
      <c r="B36" s="1209"/>
      <c r="C36" s="1209"/>
      <c r="D36" s="1209"/>
      <c r="E36" s="1209"/>
      <c r="F36" s="1209"/>
      <c r="G36" s="1209"/>
      <c r="H36" s="1209"/>
      <c r="I36" s="1209"/>
      <c r="J36" s="1209"/>
      <c r="K36" s="1210">
        <f>TRUNC(A30,2)-TRUNC(A19,2)</f>
        <v>2</v>
      </c>
      <c r="L36" s="1211"/>
      <c r="M36" s="1211"/>
      <c r="N36" s="1211"/>
      <c r="O36" s="1211"/>
      <c r="P36" s="1211"/>
      <c r="Q36" s="1211"/>
      <c r="R36" s="1211"/>
      <c r="S36" s="1211"/>
      <c r="T36" s="1211"/>
      <c r="U36" s="1212">
        <f>Z25</f>
        <v>9.7502560000000003</v>
      </c>
      <c r="V36" s="1213"/>
      <c r="W36" s="1213"/>
      <c r="X36" s="1213"/>
      <c r="Y36" s="242" t="s">
        <v>533</v>
      </c>
      <c r="Z36" s="1214">
        <f>TRUNC(A36/K36*U36/100,0)</f>
        <v>1164855</v>
      </c>
      <c r="AA36" s="1214"/>
      <c r="AB36" s="1214"/>
      <c r="AC36" s="1214"/>
      <c r="AD36" s="1215"/>
      <c r="AH36" s="243" t="s">
        <v>560</v>
      </c>
    </row>
    <row r="37" spans="1:3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8" ht="28.5" customHeight="1">
      <c r="A38" s="244" t="s">
        <v>628</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8" ht="28.5" customHeight="1">
      <c r="A39" s="232" t="s">
        <v>564</v>
      </c>
      <c r="AH39" s="243" t="s">
        <v>565</v>
      </c>
    </row>
    <row r="40" spans="1:38" ht="33" customHeight="1">
      <c r="A40" s="1216" t="s">
        <v>566</v>
      </c>
      <c r="B40" s="1217"/>
      <c r="C40" s="1217"/>
      <c r="D40" s="1217"/>
      <c r="E40" s="1217"/>
      <c r="F40" s="1217"/>
      <c r="G40" s="1217"/>
      <c r="H40" s="1217"/>
      <c r="I40" s="1217"/>
      <c r="J40" s="1218"/>
      <c r="K40" s="1219" t="s">
        <v>567</v>
      </c>
      <c r="L40" s="1217"/>
      <c r="M40" s="1217"/>
      <c r="N40" s="1217"/>
      <c r="O40" s="1217"/>
      <c r="P40" s="1217"/>
      <c r="Q40" s="1217"/>
      <c r="R40" s="1217"/>
      <c r="S40" s="1217"/>
      <c r="T40" s="1218"/>
      <c r="U40" s="1219" t="s">
        <v>568</v>
      </c>
      <c r="V40" s="1217"/>
      <c r="W40" s="1217"/>
      <c r="X40" s="1217"/>
      <c r="Y40" s="1217"/>
      <c r="Z40" s="1217"/>
      <c r="AA40" s="1217"/>
      <c r="AB40" s="1217"/>
      <c r="AC40" s="1217"/>
      <c r="AD40" s="1217"/>
      <c r="AH40" s="243" t="s">
        <v>569</v>
      </c>
    </row>
    <row r="41" spans="1:38" ht="26.25" customHeight="1">
      <c r="A41" s="1203">
        <f>A30</f>
        <v>10.41</v>
      </c>
      <c r="B41" s="1203"/>
      <c r="C41" s="1203"/>
      <c r="D41" s="1203"/>
      <c r="E41" s="1203"/>
      <c r="F41" s="1203"/>
      <c r="G41" s="1203"/>
      <c r="H41" s="1203"/>
      <c r="I41" s="1203"/>
      <c r="J41" s="1204"/>
      <c r="K41" s="1205">
        <f>G30</f>
        <v>8.5</v>
      </c>
      <c r="L41" s="1203"/>
      <c r="M41" s="1203"/>
      <c r="N41" s="1203"/>
      <c r="O41" s="1203"/>
      <c r="P41" s="1203"/>
      <c r="Q41" s="1203"/>
      <c r="R41" s="1203"/>
      <c r="S41" s="1203"/>
      <c r="T41" s="1204"/>
      <c r="U41" s="1206">
        <f>TRUNC(A41,2)-TRUNC(K41,2)</f>
        <v>1.9100000000000001</v>
      </c>
      <c r="V41" s="1207"/>
      <c r="W41" s="1207"/>
      <c r="X41" s="1207"/>
      <c r="Y41" s="1207"/>
      <c r="Z41" s="1207"/>
      <c r="AA41" s="1207"/>
      <c r="AB41" s="1207"/>
      <c r="AC41" s="1207"/>
      <c r="AD41" s="1207"/>
    </row>
    <row r="42" spans="1:38" ht="28.5" customHeight="1">
      <c r="A42" s="232" t="s">
        <v>570</v>
      </c>
      <c r="AH42" t="s">
        <v>571</v>
      </c>
    </row>
    <row r="43" spans="1:38" ht="86.25" customHeight="1">
      <c r="A43" s="782" t="s">
        <v>572</v>
      </c>
      <c r="B43" s="783"/>
      <c r="C43" s="783"/>
      <c r="D43" s="783"/>
      <c r="E43" s="783"/>
      <c r="F43" s="784"/>
      <c r="G43" s="785" t="s">
        <v>573</v>
      </c>
      <c r="H43" s="783"/>
      <c r="I43" s="783"/>
      <c r="J43" s="783"/>
      <c r="K43" s="783"/>
      <c r="L43" s="784"/>
      <c r="M43" s="785" t="s">
        <v>574</v>
      </c>
      <c r="N43" s="783"/>
      <c r="O43" s="783"/>
      <c r="P43" s="783"/>
      <c r="Q43" s="783"/>
      <c r="R43" s="784"/>
      <c r="S43" s="785" t="s">
        <v>575</v>
      </c>
      <c r="T43" s="783"/>
      <c r="U43" s="783"/>
      <c r="V43" s="783"/>
      <c r="W43" s="783"/>
      <c r="X43" s="784"/>
      <c r="Y43" s="785" t="s">
        <v>576</v>
      </c>
      <c r="Z43" s="783"/>
      <c r="AA43" s="783"/>
      <c r="AB43" s="783"/>
      <c r="AC43" s="783"/>
      <c r="AD43" s="783"/>
      <c r="AH43" t="s">
        <v>577</v>
      </c>
    </row>
    <row r="44" spans="1:38" ht="26.25" customHeight="1">
      <c r="A44" s="1274" t="s">
        <v>160</v>
      </c>
      <c r="B44" s="1275"/>
      <c r="C44" s="1275"/>
      <c r="D44" s="1275"/>
      <c r="E44" s="1275"/>
      <c r="F44" s="1275"/>
      <c r="G44" s="1275" t="s">
        <v>160</v>
      </c>
      <c r="H44" s="1275"/>
      <c r="I44" s="1275"/>
      <c r="J44" s="1275"/>
      <c r="K44" s="1275"/>
      <c r="L44" s="1275"/>
      <c r="M44" s="1189" t="e">
        <f>'2017년 귀속 중소기업 고용증가 사회보험료'!V16</f>
        <v>#REF!</v>
      </c>
      <c r="N44" s="1189"/>
      <c r="O44" s="1189"/>
      <c r="P44" s="1189"/>
      <c r="Q44" s="1189"/>
      <c r="R44" s="1189"/>
      <c r="S44" s="1189" t="e">
        <f>'2017년 귀속 중소기업 고용증가 사회보험료'!X27</f>
        <v>#REF!</v>
      </c>
      <c r="T44" s="1189"/>
      <c r="U44" s="1189"/>
      <c r="V44" s="1189"/>
      <c r="W44" s="1189"/>
      <c r="X44" s="1189"/>
      <c r="Y44" s="1200" t="e">
        <f>SUM(M44:X44)</f>
        <v>#REF!</v>
      </c>
      <c r="Z44" s="1200"/>
      <c r="AA44" s="1200"/>
      <c r="AB44" s="1200"/>
      <c r="AC44" s="1200"/>
      <c r="AD44" s="1201"/>
      <c r="AH44" s="258" t="s">
        <v>639</v>
      </c>
    </row>
    <row r="45" spans="1:38" ht="26.25" customHeight="1">
      <c r="A45" s="1274"/>
      <c r="B45" s="1275"/>
      <c r="C45" s="1275"/>
      <c r="D45" s="1275"/>
      <c r="E45" s="1275"/>
      <c r="F45" s="1275"/>
      <c r="G45" s="762" t="s">
        <v>161</v>
      </c>
      <c r="H45" s="762"/>
      <c r="I45" s="762"/>
      <c r="J45" s="762"/>
      <c r="K45" s="762"/>
      <c r="L45" s="762"/>
      <c r="M45" s="1202"/>
      <c r="N45" s="1202"/>
      <c r="O45" s="1202"/>
      <c r="P45" s="1202"/>
      <c r="Q45" s="1202"/>
      <c r="R45" s="1202"/>
      <c r="S45" s="1189"/>
      <c r="T45" s="1189"/>
      <c r="U45" s="1189"/>
      <c r="V45" s="1189"/>
      <c r="W45" s="1189"/>
      <c r="X45" s="1189"/>
      <c r="Y45" s="1200">
        <f>SUM(S45)</f>
        <v>0</v>
      </c>
      <c r="Z45" s="1200"/>
      <c r="AA45" s="1200"/>
      <c r="AB45" s="1200"/>
      <c r="AC45" s="1200"/>
      <c r="AD45" s="1201"/>
      <c r="AH45" t="s">
        <v>583</v>
      </c>
    </row>
    <row r="46" spans="1:38" ht="26.25" customHeight="1">
      <c r="A46" s="784" t="s">
        <v>161</v>
      </c>
      <c r="B46" s="762"/>
      <c r="C46" s="762"/>
      <c r="D46" s="762"/>
      <c r="E46" s="762"/>
      <c r="F46" s="762"/>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584</v>
      </c>
    </row>
    <row r="47" spans="1:38"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196" t="e">
        <f>V14+Y44+Y45</f>
        <v>#REF!</v>
      </c>
      <c r="Z47" s="1197"/>
      <c r="AA47" s="1197"/>
      <c r="AB47" s="1197"/>
      <c r="AC47" s="1197"/>
      <c r="AD47" s="1197"/>
      <c r="AH47" t="s">
        <v>585</v>
      </c>
    </row>
    <row r="48" spans="1:38" ht="26.25" customHeight="1">
      <c r="A48" t="s">
        <v>582</v>
      </c>
      <c r="AH48" s="257" t="s">
        <v>586</v>
      </c>
      <c r="AI48" s="255"/>
      <c r="AJ48" s="255"/>
      <c r="AK48" s="255"/>
      <c r="AL48" s="255"/>
    </row>
    <row r="49" spans="1:42" ht="26.25" customHeight="1">
      <c r="V49" s="866">
        <v>43646</v>
      </c>
      <c r="W49" s="866"/>
      <c r="X49" s="866"/>
      <c r="Y49" s="866"/>
      <c r="Z49" s="866"/>
      <c r="AA49" s="866"/>
      <c r="AB49" s="866"/>
      <c r="AC49" s="866"/>
      <c r="AH49" s="117" t="s">
        <v>641</v>
      </c>
    </row>
    <row r="50" spans="1:42" ht="26.25" customHeight="1">
      <c r="P50" s="247" t="s">
        <v>87</v>
      </c>
      <c r="Q50" s="1198"/>
      <c r="R50" s="1198"/>
      <c r="S50" s="1198"/>
      <c r="T50" s="1198"/>
      <c r="U50" s="1198"/>
      <c r="V50" s="1198"/>
      <c r="W50" s="1198"/>
      <c r="X50" s="1198"/>
      <c r="Y50" s="1198"/>
      <c r="Z50" s="248" t="s">
        <v>86</v>
      </c>
    </row>
    <row r="51" spans="1:42" ht="26.25" customHeight="1">
      <c r="Q51" s="1198"/>
      <c r="R51" s="1198"/>
      <c r="S51" s="1198"/>
      <c r="T51" s="1198"/>
      <c r="U51" s="1198"/>
      <c r="V51" s="1198"/>
      <c r="W51" s="1198"/>
      <c r="X51" s="1198"/>
      <c r="Y51" s="1198"/>
      <c r="AH51" s="259" t="s">
        <v>578</v>
      </c>
      <c r="AI51" s="259"/>
      <c r="AJ51" s="259"/>
      <c r="AK51" s="259"/>
      <c r="AL51" s="259"/>
      <c r="AM51" s="259"/>
      <c r="AN51" s="259"/>
      <c r="AO51" s="259"/>
      <c r="AP51" s="259"/>
    </row>
    <row r="52" spans="1:42" ht="26.25" customHeight="1">
      <c r="A52" s="1199" t="s">
        <v>120</v>
      </c>
      <c r="B52" s="1199"/>
      <c r="C52" s="1199"/>
      <c r="D52" s="1199"/>
      <c r="E52" s="1199"/>
      <c r="F52" s="1199"/>
      <c r="G52" s="72" t="s">
        <v>85</v>
      </c>
      <c r="K52" t="s">
        <v>84</v>
      </c>
      <c r="AH52" s="260" t="s">
        <v>579</v>
      </c>
      <c r="AI52" s="259"/>
      <c r="AJ52" s="259"/>
      <c r="AK52" s="259"/>
      <c r="AL52" s="259"/>
      <c r="AM52" s="259"/>
      <c r="AN52" s="259"/>
      <c r="AO52" s="259"/>
      <c r="AP52" s="259"/>
    </row>
    <row r="53" spans="1:42"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c r="AI53" s="259"/>
      <c r="AJ53" s="259"/>
      <c r="AK53" s="259"/>
      <c r="AL53" s="259"/>
      <c r="AM53" s="259"/>
      <c r="AN53" s="259"/>
      <c r="AO53" s="259"/>
      <c r="AP53" s="259"/>
    </row>
    <row r="54" spans="1:42" ht="7.5" customHeight="1">
      <c r="AI54" s="259"/>
      <c r="AJ54" s="259"/>
      <c r="AK54" s="259"/>
      <c r="AL54" s="259"/>
      <c r="AM54" s="259"/>
      <c r="AN54" s="259"/>
      <c r="AO54" s="259"/>
      <c r="AP54" s="259"/>
    </row>
    <row r="55" spans="1:42" ht="39" customHeight="1">
      <c r="A55" s="783" t="s">
        <v>587</v>
      </c>
      <c r="B55" s="783"/>
      <c r="C55" s="783"/>
      <c r="D55" s="784"/>
      <c r="E55" s="1193" t="s">
        <v>588</v>
      </c>
      <c r="F55" s="1194"/>
      <c r="G55" s="1194"/>
      <c r="H55" s="1194"/>
      <c r="I55" s="1194"/>
      <c r="J55" s="1194"/>
      <c r="K55" s="1194"/>
      <c r="L55" s="1194"/>
      <c r="M55" s="1194"/>
      <c r="N55" s="1194"/>
      <c r="O55" s="1194"/>
      <c r="P55" s="1194"/>
      <c r="Q55" s="1194"/>
      <c r="R55" s="1194"/>
      <c r="S55" s="1194"/>
      <c r="T55" s="1194"/>
      <c r="U55" s="1194"/>
      <c r="V55" s="1194"/>
      <c r="W55" s="1194"/>
      <c r="X55" s="1194"/>
      <c r="Y55" s="1194"/>
      <c r="Z55" s="1195"/>
      <c r="AA55" s="785" t="s">
        <v>589</v>
      </c>
      <c r="AB55" s="783"/>
      <c r="AC55" s="783"/>
      <c r="AD55" s="783"/>
      <c r="AH55" s="260" t="s">
        <v>580</v>
      </c>
      <c r="AI55" s="259"/>
      <c r="AJ55" s="259"/>
      <c r="AK55" s="259"/>
      <c r="AL55" s="259"/>
      <c r="AM55" s="259"/>
      <c r="AN55" s="259"/>
      <c r="AO55" s="259"/>
      <c r="AP55" s="259"/>
    </row>
    <row r="56" spans="1:42" ht="26.25" customHeight="1">
      <c r="AD56" s="69" t="s">
        <v>83</v>
      </c>
      <c r="AH56" s="261" t="s">
        <v>640</v>
      </c>
    </row>
    <row r="57" spans="1:42" ht="26.25" customHeight="1"/>
    <row r="58" spans="1:42" ht="26.25" customHeight="1"/>
    <row r="59" spans="1:42" ht="26.25" customHeight="1"/>
    <row r="60" spans="1:42" ht="26.25" customHeight="1"/>
    <row r="61" spans="1:42" ht="26.25" customHeight="1">
      <c r="A61" s="207" t="s">
        <v>591</v>
      </c>
    </row>
    <row r="62" spans="1:42" ht="26.25" customHeight="1">
      <c r="B62" t="s">
        <v>592</v>
      </c>
    </row>
    <row r="63" spans="1:42" ht="26.25" customHeight="1">
      <c r="B63" t="s">
        <v>593</v>
      </c>
    </row>
    <row r="64" spans="1:42"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A55:D55"/>
    <mergeCell ref="E55:Z55"/>
    <mergeCell ref="AA55:AD55"/>
    <mergeCell ref="A46:F46"/>
    <mergeCell ref="Y47:AD47"/>
    <mergeCell ref="V49:AC49"/>
    <mergeCell ref="Q50:Y50"/>
    <mergeCell ref="Q51:Y51"/>
    <mergeCell ref="A52:F52"/>
    <mergeCell ref="A44:F45"/>
    <mergeCell ref="G44:L44"/>
    <mergeCell ref="M44:R44"/>
    <mergeCell ref="S44:X44"/>
    <mergeCell ref="Y44:AD44"/>
    <mergeCell ref="G45:L45"/>
    <mergeCell ref="M45:R45"/>
    <mergeCell ref="S45:X45"/>
    <mergeCell ref="Y45:AD45"/>
    <mergeCell ref="A41:J41"/>
    <mergeCell ref="K41:T41"/>
    <mergeCell ref="U41:AD41"/>
    <mergeCell ref="A43:F43"/>
    <mergeCell ref="G43:L43"/>
    <mergeCell ref="M43:R43"/>
    <mergeCell ref="S43:X43"/>
    <mergeCell ref="Y43:AD43"/>
    <mergeCell ref="A36:J36"/>
    <mergeCell ref="K36:T36"/>
    <mergeCell ref="U36:X36"/>
    <mergeCell ref="Z36:AD36"/>
    <mergeCell ref="A40:J40"/>
    <mergeCell ref="K40:T40"/>
    <mergeCell ref="U40:AD40"/>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Z25:AC25"/>
    <mergeCell ref="A24:E24"/>
    <mergeCell ref="F24:J24"/>
    <mergeCell ref="K24:O24"/>
    <mergeCell ref="P24:T24"/>
    <mergeCell ref="U24:Y24"/>
    <mergeCell ref="Z24:AD24"/>
    <mergeCell ref="A25:D25"/>
    <mergeCell ref="F25:I25"/>
    <mergeCell ref="K25:N25"/>
    <mergeCell ref="P25:S25"/>
    <mergeCell ref="U25:X25"/>
    <mergeCell ref="A21:J21"/>
    <mergeCell ref="K21:T21"/>
    <mergeCell ref="U21:Y21"/>
    <mergeCell ref="Z21:AD21"/>
    <mergeCell ref="A22:J22"/>
    <mergeCell ref="K22:T22"/>
    <mergeCell ref="U22:X22"/>
    <mergeCell ref="Z22:AD22"/>
    <mergeCell ref="V16:AD16"/>
    <mergeCell ref="A18:J18"/>
    <mergeCell ref="K18:T18"/>
    <mergeCell ref="U18:AD18"/>
    <mergeCell ref="A19:J19"/>
    <mergeCell ref="K19:T19"/>
    <mergeCell ref="U19:AD19"/>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s>
  <phoneticPr fontId="2" type="noConversion"/>
  <conditionalFormatting sqref="K19:T19">
    <cfRule type="cellIs" dxfId="258" priority="3" operator="greaterThan">
      <formula>$A$19</formula>
    </cfRule>
  </conditionalFormatting>
  <conditionalFormatting sqref="K41:T41">
    <cfRule type="cellIs" dxfId="257" priority="1" operator="greaterThan">
      <formula>$A$41</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Drop Down 1">
              <controlPr defaultSize="0" autoLine="0" autoPict="0">
                <anchor moveWithCells="1">
                  <from>
                    <xdr:col>33</xdr:col>
                    <xdr:colOff>295275</xdr:colOff>
                    <xdr:row>26</xdr:row>
                    <xdr:rowOff>0</xdr:rowOff>
                  </from>
                  <to>
                    <xdr:col>36</xdr:col>
                    <xdr:colOff>190500</xdr:colOff>
                    <xdr:row>26</xdr:row>
                    <xdr:rowOff>314325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70E-37C1-4056-9864-56BE20A0048E}">
  <dimension ref="A1"/>
  <sheetViews>
    <sheetView workbookViewId="0"/>
  </sheetViews>
  <sheetFormatPr defaultRowHeight="16.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281A-E49D-463B-B2A4-D7A874C21724}">
  <sheetPr>
    <tabColor rgb="FF0070C0"/>
  </sheetPr>
  <dimension ref="A1:S109"/>
  <sheetViews>
    <sheetView showGridLines="0" workbookViewId="0">
      <selection activeCell="C12" sqref="C12"/>
    </sheetView>
  </sheetViews>
  <sheetFormatPr defaultRowHeight="16.5"/>
  <cols>
    <col min="1" max="1" width="21" bestFit="1" customWidth="1"/>
    <col min="2" max="14" width="6.875" customWidth="1"/>
  </cols>
  <sheetData>
    <row r="1" spans="1:15" ht="15" customHeight="1">
      <c r="A1" s="478" t="s">
        <v>733</v>
      </c>
      <c r="B1" s="732" t="s">
        <v>734</v>
      </c>
      <c r="C1" s="733"/>
      <c r="D1" s="733"/>
      <c r="E1" s="733"/>
      <c r="F1" s="733"/>
      <c r="G1" s="733"/>
      <c r="H1" s="733"/>
      <c r="I1" s="734"/>
      <c r="J1" s="738" t="s">
        <v>735</v>
      </c>
      <c r="K1" s="739"/>
      <c r="L1" s="742"/>
      <c r="M1" s="743"/>
      <c r="N1" s="743"/>
      <c r="O1" s="744"/>
    </row>
    <row r="2" spans="1:15" ht="15" customHeight="1">
      <c r="A2" s="512">
        <v>43831</v>
      </c>
      <c r="B2" s="732"/>
      <c r="C2" s="733"/>
      <c r="D2" s="733"/>
      <c r="E2" s="733"/>
      <c r="F2" s="733"/>
      <c r="G2" s="733"/>
      <c r="H2" s="733"/>
      <c r="I2" s="734"/>
      <c r="J2" s="740"/>
      <c r="K2" s="741"/>
      <c r="L2" s="745"/>
      <c r="M2" s="746"/>
      <c r="N2" s="746"/>
      <c r="O2" s="747"/>
    </row>
    <row r="3" spans="1:15" ht="8.25" customHeight="1">
      <c r="A3" s="748" t="s">
        <v>736</v>
      </c>
      <c r="B3" s="732"/>
      <c r="C3" s="733"/>
      <c r="D3" s="733"/>
      <c r="E3" s="733"/>
      <c r="F3" s="733"/>
      <c r="G3" s="733"/>
      <c r="H3" s="733"/>
      <c r="I3" s="734"/>
      <c r="J3" s="738" t="s">
        <v>500</v>
      </c>
      <c r="K3" s="739"/>
      <c r="L3" s="751"/>
      <c r="M3" s="752"/>
      <c r="N3" s="752"/>
      <c r="O3" s="753"/>
    </row>
    <row r="4" spans="1:15" ht="8.25" customHeight="1">
      <c r="A4" s="748"/>
      <c r="B4" s="732"/>
      <c r="C4" s="733"/>
      <c r="D4" s="733"/>
      <c r="E4" s="733"/>
      <c r="F4" s="733"/>
      <c r="G4" s="733"/>
      <c r="H4" s="733"/>
      <c r="I4" s="734"/>
      <c r="J4" s="749"/>
      <c r="K4" s="750"/>
      <c r="L4" s="754"/>
      <c r="M4" s="755"/>
      <c r="N4" s="755"/>
      <c r="O4" s="756"/>
    </row>
    <row r="5" spans="1:15" ht="15" customHeight="1">
      <c r="A5" s="513">
        <f>EOMONTH(A2,11)</f>
        <v>44196</v>
      </c>
      <c r="B5" s="735"/>
      <c r="C5" s="736"/>
      <c r="D5" s="736"/>
      <c r="E5" s="736"/>
      <c r="F5" s="736"/>
      <c r="G5" s="736"/>
      <c r="H5" s="736"/>
      <c r="I5" s="737"/>
      <c r="J5" s="740"/>
      <c r="K5" s="741"/>
      <c r="L5" s="757"/>
      <c r="M5" s="758"/>
      <c r="N5" s="758"/>
      <c r="O5" s="759"/>
    </row>
    <row r="6" spans="1:15">
      <c r="A6" s="71" t="s">
        <v>737</v>
      </c>
    </row>
    <row r="7" spans="1:15">
      <c r="A7" s="136" t="s">
        <v>738</v>
      </c>
      <c r="B7" t="s">
        <v>1066</v>
      </c>
    </row>
    <row r="8" spans="1:15">
      <c r="A8" s="514" t="s">
        <v>739</v>
      </c>
      <c r="B8" s="514" t="str">
        <f>'2020-상시근로자(당해연도)'!M313</f>
        <v>1월</v>
      </c>
      <c r="C8" s="514" t="str">
        <f>'2020-상시근로자(당해연도)'!N313</f>
        <v>2월</v>
      </c>
      <c r="D8" s="514" t="str">
        <f>'2020-상시근로자(당해연도)'!O313</f>
        <v>3월</v>
      </c>
      <c r="E8" s="514" t="str">
        <f>'2020-상시근로자(당해연도)'!P313</f>
        <v>4월</v>
      </c>
      <c r="F8" s="514" t="str">
        <f>'2020-상시근로자(당해연도)'!Q313</f>
        <v>5월</v>
      </c>
      <c r="G8" s="514" t="str">
        <f>'2020-상시근로자(당해연도)'!R313</f>
        <v>6월</v>
      </c>
      <c r="H8" s="514" t="str">
        <f>'2020-상시근로자(당해연도)'!S313</f>
        <v>7월</v>
      </c>
      <c r="I8" s="514" t="str">
        <f>'2020-상시근로자(당해연도)'!T313</f>
        <v>8월</v>
      </c>
      <c r="J8" s="514" t="str">
        <f>'2020-상시근로자(당해연도)'!U313</f>
        <v>9월</v>
      </c>
      <c r="K8" s="514" t="str">
        <f>'2020-상시근로자(당해연도)'!V313</f>
        <v>10월</v>
      </c>
      <c r="L8" s="514" t="str">
        <f>'2020-상시근로자(당해연도)'!W313</f>
        <v>11월</v>
      </c>
      <c r="M8" s="514" t="str">
        <f>'2020-상시근로자(당해연도)'!X313</f>
        <v>12월</v>
      </c>
      <c r="N8" s="514" t="str">
        <f>'2020-상시근로자(당해연도)'!Y313</f>
        <v>계</v>
      </c>
    </row>
    <row r="9" spans="1:15">
      <c r="A9" s="515" t="str">
        <f>'2020-상시근로자(당해연도)'!L314</f>
        <v>2020년 상시근로자 수</v>
      </c>
      <c r="B9" s="644">
        <f>'고용증대 상시근로자수-2020(작성)'!W105</f>
        <v>10</v>
      </c>
      <c r="C9" s="644">
        <f>'고용증대 상시근로자수-2020(작성)'!AA105</f>
        <v>10</v>
      </c>
      <c r="D9" s="644">
        <f>'고용증대 상시근로자수-2020(작성)'!AE105</f>
        <v>10</v>
      </c>
      <c r="E9" s="644">
        <f>'고용증대 상시근로자수-2020(작성)'!AI105</f>
        <v>10</v>
      </c>
      <c r="F9" s="644">
        <f>'고용증대 상시근로자수-2020(작성)'!AM105</f>
        <v>10</v>
      </c>
      <c r="G9" s="644">
        <f>'고용증대 상시근로자수-2020(작성)'!AQ105</f>
        <v>10</v>
      </c>
      <c r="H9" s="644">
        <f>'고용증대 상시근로자수-2020(작성)'!AU105</f>
        <v>10</v>
      </c>
      <c r="I9" s="644">
        <f>'고용증대 상시근로자수-2020(작성)'!AY105</f>
        <v>10</v>
      </c>
      <c r="J9" s="644">
        <f>'고용증대 상시근로자수-2020(작성)'!BC105</f>
        <v>10</v>
      </c>
      <c r="K9" s="644">
        <f>'고용증대 상시근로자수-2020(작성)'!BG105</f>
        <v>10</v>
      </c>
      <c r="L9" s="644">
        <f>'고용증대 상시근로자수-2020(작성)'!BK105</f>
        <v>10</v>
      </c>
      <c r="M9" s="644">
        <f>'고용증대 상시근로자수-2020(작성)'!BO105</f>
        <v>10</v>
      </c>
      <c r="N9" s="644">
        <f>SUM(B9:M9)</f>
        <v>120</v>
      </c>
    </row>
    <row r="10" spans="1:15">
      <c r="A10" s="515" t="str">
        <f>'2020-상시근로자(당해연도)'!L315</f>
        <v>2019년 상시근로자 수</v>
      </c>
      <c r="B10" s="644">
        <f>'고용증대 상시근로자수-2019(작성)'!W105</f>
        <v>8</v>
      </c>
      <c r="C10" s="644">
        <f>'고용증대 상시근로자수-2019(작성)'!AA105</f>
        <v>8</v>
      </c>
      <c r="D10" s="644">
        <f>'고용증대 상시근로자수-2019(작성)'!AE105</f>
        <v>9</v>
      </c>
      <c r="E10" s="644">
        <f>'고용증대 상시근로자수-2019(작성)'!AI105</f>
        <v>10</v>
      </c>
      <c r="F10" s="644">
        <f>'고용증대 상시근로자수-2019(작성)'!AM105</f>
        <v>10</v>
      </c>
      <c r="G10" s="644">
        <f>'고용증대 상시근로자수-2019(작성)'!AQ105</f>
        <v>10</v>
      </c>
      <c r="H10" s="644">
        <f>'고용증대 상시근로자수-2019(작성)'!AU105</f>
        <v>10</v>
      </c>
      <c r="I10" s="644">
        <f>'고용증대 상시근로자수-2019(작성)'!AY105</f>
        <v>10</v>
      </c>
      <c r="J10" s="644">
        <f>'고용증대 상시근로자수-2019(작성)'!BC105</f>
        <v>10</v>
      </c>
      <c r="K10" s="644">
        <f>'고용증대 상시근로자수-2019(작성)'!BG105</f>
        <v>10</v>
      </c>
      <c r="L10" s="644">
        <f>'고용증대 상시근로자수-2019(작성)'!BK105</f>
        <v>10</v>
      </c>
      <c r="M10" s="644">
        <f>'고용증대 상시근로자수-2019(작성)'!BO105</f>
        <v>10</v>
      </c>
      <c r="N10" s="644">
        <f>SUM(B10:M10)</f>
        <v>115</v>
      </c>
    </row>
    <row r="11" spans="1:15">
      <c r="A11" s="516" t="s">
        <v>740</v>
      </c>
      <c r="B11" s="517"/>
      <c r="C11" s="517"/>
      <c r="D11" s="517"/>
      <c r="E11" s="517"/>
      <c r="F11" s="517"/>
      <c r="G11" s="517"/>
      <c r="H11" s="517"/>
      <c r="I11" s="517"/>
      <c r="J11" s="517"/>
      <c r="K11" s="517"/>
      <c r="L11" s="517"/>
      <c r="M11" s="517"/>
      <c r="N11" s="517"/>
    </row>
    <row r="12" spans="1:15">
      <c r="H12" s="514" t="s">
        <v>147</v>
      </c>
      <c r="I12" s="514" t="s">
        <v>741</v>
      </c>
      <c r="J12" s="514" t="s">
        <v>742</v>
      </c>
      <c r="K12" s="514" t="s">
        <v>152</v>
      </c>
      <c r="L12" s="722">
        <v>100000000</v>
      </c>
      <c r="M12" s="722"/>
      <c r="N12" s="722"/>
    </row>
    <row r="13" spans="1:15" ht="17.25" thickBot="1">
      <c r="A13" s="518" t="str">
        <f>A9</f>
        <v>2020년 상시근로자 수</v>
      </c>
      <c r="B13" s="649">
        <f>TRUNC(D13/F13,2)</f>
        <v>10</v>
      </c>
      <c r="C13" s="519" t="s">
        <v>743</v>
      </c>
      <c r="D13" s="648">
        <f>N9</f>
        <v>120</v>
      </c>
      <c r="E13" s="520" t="s">
        <v>744</v>
      </c>
      <c r="F13" s="650">
        <v>12</v>
      </c>
      <c r="H13" s="478" t="s">
        <v>745</v>
      </c>
      <c r="I13" s="645">
        <f>B13</f>
        <v>10</v>
      </c>
      <c r="J13" s="646">
        <f>B22</f>
        <v>0</v>
      </c>
      <c r="K13" s="645">
        <f>SUM(I13:J13)</f>
        <v>10</v>
      </c>
      <c r="L13" s="723">
        <f>K13-K14</f>
        <v>0.41999999999999993</v>
      </c>
      <c r="M13" s="724"/>
      <c r="N13" s="724"/>
      <c r="O13" t="str">
        <f>IF(L13&gt;=0,"증가","감소")</f>
        <v>증가</v>
      </c>
    </row>
    <row r="14" spans="1:15" ht="18" thickTop="1" thickBot="1">
      <c r="A14" s="518" t="str">
        <f>A10</f>
        <v>2019년 상시근로자 수</v>
      </c>
      <c r="B14" s="649">
        <f>TRUNC(D14/F14,2)</f>
        <v>9.58</v>
      </c>
      <c r="C14" s="519" t="s">
        <v>743</v>
      </c>
      <c r="D14" s="648">
        <f>N10</f>
        <v>115</v>
      </c>
      <c r="E14" s="520" t="s">
        <v>744</v>
      </c>
      <c r="F14" s="650">
        <v>12</v>
      </c>
      <c r="H14" s="478" t="s">
        <v>691</v>
      </c>
      <c r="I14" s="645">
        <f>B14</f>
        <v>9.58</v>
      </c>
      <c r="J14" s="646">
        <f>B23</f>
        <v>0</v>
      </c>
      <c r="K14" s="647">
        <f>SUM(I14:J14)</f>
        <v>9.58</v>
      </c>
      <c r="L14" s="725">
        <f>IF(L13&gt;=0,L12,L13*5000000)</f>
        <v>100000000</v>
      </c>
      <c r="M14" s="726"/>
      <c r="N14" s="727"/>
      <c r="O14" t="s">
        <v>746</v>
      </c>
    </row>
    <row r="15" spans="1:15" ht="17.25" thickTop="1"/>
    <row r="16" spans="1:15">
      <c r="A16" s="136" t="s">
        <v>747</v>
      </c>
    </row>
    <row r="17" spans="1:19" ht="17.25" thickBot="1">
      <c r="A17" s="514" t="s">
        <v>739</v>
      </c>
      <c r="B17" s="522" t="str">
        <f>B8</f>
        <v>1월</v>
      </c>
      <c r="C17" s="522" t="str">
        <f>C8</f>
        <v>2월</v>
      </c>
      <c r="D17" s="522" t="str">
        <f t="shared" ref="D17:N17" si="0">D8</f>
        <v>3월</v>
      </c>
      <c r="E17" s="522" t="str">
        <f t="shared" si="0"/>
        <v>4월</v>
      </c>
      <c r="F17" s="522" t="str">
        <f t="shared" si="0"/>
        <v>5월</v>
      </c>
      <c r="G17" s="522" t="str">
        <f t="shared" si="0"/>
        <v>6월</v>
      </c>
      <c r="H17" s="522" t="str">
        <f t="shared" si="0"/>
        <v>7월</v>
      </c>
      <c r="I17" s="522" t="str">
        <f t="shared" si="0"/>
        <v>8월</v>
      </c>
      <c r="J17" s="522" t="str">
        <f t="shared" si="0"/>
        <v>9월</v>
      </c>
      <c r="K17" s="522" t="str">
        <f t="shared" si="0"/>
        <v>10월</v>
      </c>
      <c r="L17" s="522" t="str">
        <f t="shared" si="0"/>
        <v>11월</v>
      </c>
      <c r="M17" s="522" t="str">
        <f t="shared" si="0"/>
        <v>12월</v>
      </c>
      <c r="N17" s="514" t="str">
        <f t="shared" si="0"/>
        <v>계</v>
      </c>
      <c r="P17" s="523" t="s">
        <v>748</v>
      </c>
    </row>
    <row r="18" spans="1:19">
      <c r="A18" s="524" t="str">
        <f>TEXT(A2,"YYYY")&amp;"년 60시간이상"</f>
        <v>2020년 60시간이상</v>
      </c>
      <c r="B18" s="525"/>
      <c r="C18" s="526"/>
      <c r="D18" s="526"/>
      <c r="E18" s="526"/>
      <c r="F18" s="526"/>
      <c r="G18" s="526"/>
      <c r="H18" s="526"/>
      <c r="I18" s="526"/>
      <c r="J18" s="526"/>
      <c r="K18" s="526"/>
      <c r="L18" s="526"/>
      <c r="M18" s="527"/>
      <c r="N18" s="528">
        <f>SUM(B18:M18)</f>
        <v>0</v>
      </c>
    </row>
    <row r="19" spans="1:19" ht="17.25" thickBot="1">
      <c r="A19" s="524" t="str">
        <f>TEXT(A2,"YYYY")-1&amp;"년 60시간이상"</f>
        <v>2019년 60시간이상</v>
      </c>
      <c r="B19" s="529"/>
      <c r="C19" s="530"/>
      <c r="D19" s="530"/>
      <c r="E19" s="530"/>
      <c r="F19" s="530"/>
      <c r="G19" s="530"/>
      <c r="H19" s="530"/>
      <c r="I19" s="530"/>
      <c r="J19" s="530"/>
      <c r="K19" s="530"/>
      <c r="L19" s="530"/>
      <c r="M19" s="531"/>
      <c r="N19" s="528">
        <f>SUM(B19:M19)</f>
        <v>0</v>
      </c>
    </row>
    <row r="20" spans="1:19">
      <c r="A20" s="532" t="s">
        <v>751</v>
      </c>
      <c r="B20" s="517"/>
      <c r="C20" s="517"/>
      <c r="D20" s="517"/>
      <c r="E20" s="517"/>
      <c r="F20" s="517"/>
      <c r="G20" s="517"/>
      <c r="H20" s="517"/>
      <c r="I20" s="517"/>
      <c r="J20" s="517"/>
      <c r="K20" s="517"/>
      <c r="L20" s="517"/>
      <c r="M20" s="517"/>
      <c r="N20" s="517"/>
    </row>
    <row r="21" spans="1:19">
      <c r="A21" s="514" t="s">
        <v>739</v>
      </c>
      <c r="B21" s="728" t="s">
        <v>752</v>
      </c>
      <c r="C21" s="729"/>
      <c r="D21" s="533" t="s">
        <v>152</v>
      </c>
      <c r="E21" s="533" t="s">
        <v>753</v>
      </c>
      <c r="F21" s="730" t="s">
        <v>754</v>
      </c>
      <c r="G21" s="731"/>
      <c r="H21" s="517"/>
      <c r="I21" s="517"/>
      <c r="J21" s="517"/>
      <c r="K21" s="517"/>
      <c r="L21" s="517"/>
      <c r="M21" s="517"/>
      <c r="S21" t="s">
        <v>1077</v>
      </c>
    </row>
    <row r="22" spans="1:19">
      <c r="A22" s="515" t="s">
        <v>749</v>
      </c>
      <c r="B22" s="651">
        <f>TRUNC(E22/G22,2)</f>
        <v>0</v>
      </c>
      <c r="C22" s="534" t="s">
        <v>743</v>
      </c>
      <c r="D22" s="634">
        <f>N18</f>
        <v>0</v>
      </c>
      <c r="E22" s="652">
        <f>IF(D22&gt;0,D22/2,0)</f>
        <v>0</v>
      </c>
      <c r="F22" s="520" t="s">
        <v>744</v>
      </c>
      <c r="G22" s="521">
        <v>12</v>
      </c>
      <c r="H22" s="517"/>
      <c r="I22" s="517"/>
      <c r="J22" s="517"/>
      <c r="K22" s="517"/>
      <c r="L22" s="517"/>
      <c r="M22" s="517"/>
      <c r="S22" t="s">
        <v>1076</v>
      </c>
    </row>
    <row r="23" spans="1:19">
      <c r="A23" s="515" t="s">
        <v>750</v>
      </c>
      <c r="B23" s="651">
        <f>TRUNC(E23/G23,2)</f>
        <v>0</v>
      </c>
      <c r="C23" s="534" t="s">
        <v>743</v>
      </c>
      <c r="D23" s="634">
        <f>N19</f>
        <v>0</v>
      </c>
      <c r="E23" s="652">
        <f>IF(D23&gt;0,D23/2,0)</f>
        <v>0</v>
      </c>
      <c r="F23" s="520" t="s">
        <v>744</v>
      </c>
      <c r="G23" s="521">
        <v>12</v>
      </c>
      <c r="H23" s="517"/>
      <c r="I23" s="517"/>
      <c r="J23" s="517"/>
      <c r="K23" s="517"/>
      <c r="L23" s="517"/>
      <c r="M23" s="517"/>
      <c r="S23" t="s">
        <v>1078</v>
      </c>
    </row>
    <row r="24" spans="1:19">
      <c r="A24" s="535" t="s">
        <v>755</v>
      </c>
      <c r="B24" s="535"/>
      <c r="C24" s="535"/>
      <c r="S24" t="s">
        <v>1070</v>
      </c>
    </row>
    <row r="25" spans="1:19">
      <c r="A25" s="535" t="s">
        <v>756</v>
      </c>
      <c r="B25" s="535"/>
      <c r="C25" s="535"/>
    </row>
    <row r="26" spans="1:19" ht="3.75" customHeight="1">
      <c r="A26" s="535"/>
      <c r="B26" s="535"/>
      <c r="C26" s="535"/>
    </row>
    <row r="27" spans="1:19" ht="12.75" customHeight="1">
      <c r="A27" s="536" t="s">
        <v>295</v>
      </c>
      <c r="B27" s="535"/>
      <c r="C27" s="535"/>
      <c r="S27" t="s">
        <v>1071</v>
      </c>
    </row>
    <row r="28" spans="1:19" ht="12.75" customHeight="1">
      <c r="A28" s="536" t="s">
        <v>757</v>
      </c>
      <c r="B28" s="535"/>
      <c r="C28" s="535"/>
    </row>
    <row r="29" spans="1:19" ht="12.75" customHeight="1">
      <c r="A29" s="536" t="s">
        <v>758</v>
      </c>
      <c r="B29" s="535"/>
      <c r="C29" s="535"/>
      <c r="S29" t="s">
        <v>1072</v>
      </c>
    </row>
    <row r="30" spans="1:19" ht="12.75" customHeight="1">
      <c r="A30" s="536" t="s">
        <v>759</v>
      </c>
      <c r="B30" s="535"/>
      <c r="C30" s="535"/>
      <c r="S30" t="s">
        <v>1073</v>
      </c>
    </row>
    <row r="31" spans="1:19" ht="12.75" customHeight="1">
      <c r="A31" s="536" t="s">
        <v>299</v>
      </c>
      <c r="B31" s="535"/>
      <c r="C31" s="535"/>
      <c r="S31" t="s">
        <v>1074</v>
      </c>
    </row>
    <row r="32" spans="1:19" ht="12.75" customHeight="1">
      <c r="A32" s="536" t="s">
        <v>760</v>
      </c>
      <c r="B32" s="535"/>
      <c r="C32" s="535"/>
    </row>
    <row r="33" spans="1:19" ht="12.75" customHeight="1">
      <c r="A33" s="536" t="s">
        <v>761</v>
      </c>
      <c r="B33" s="535"/>
      <c r="C33" s="535"/>
      <c r="S33" s="689" t="s">
        <v>1075</v>
      </c>
    </row>
    <row r="34" spans="1:19" ht="7.5" customHeight="1">
      <c r="A34" s="535"/>
      <c r="B34" s="535"/>
      <c r="C34" s="535"/>
    </row>
    <row r="35" spans="1:19" ht="12.75" customHeight="1">
      <c r="A35" s="537" t="s">
        <v>762</v>
      </c>
      <c r="C35" s="535"/>
    </row>
    <row r="36" spans="1:19" ht="12.75" customHeight="1">
      <c r="A36" s="537" t="s">
        <v>763</v>
      </c>
      <c r="C36" s="535"/>
    </row>
    <row r="37" spans="1:19">
      <c r="D37" s="232"/>
    </row>
    <row r="40" spans="1:19">
      <c r="A40" s="636" t="s">
        <v>1020</v>
      </c>
    </row>
    <row r="41" spans="1:19">
      <c r="A41" t="s">
        <v>1067</v>
      </c>
      <c r="S41" t="s">
        <v>1021</v>
      </c>
    </row>
    <row r="42" spans="1:19">
      <c r="A42" s="117" t="s">
        <v>1046</v>
      </c>
    </row>
    <row r="43" spans="1:19">
      <c r="A43" s="637"/>
      <c r="S43" t="s">
        <v>1064</v>
      </c>
    </row>
    <row r="44" spans="1:19">
      <c r="A44" s="639" t="s">
        <v>1022</v>
      </c>
      <c r="B44" s="105"/>
      <c r="C44" s="105"/>
      <c r="S44" s="643" t="s">
        <v>1068</v>
      </c>
    </row>
    <row r="45" spans="1:19">
      <c r="A45" s="639"/>
      <c r="B45" s="105"/>
      <c r="C45" s="105"/>
    </row>
    <row r="46" spans="1:19">
      <c r="A46" s="641" t="s">
        <v>1023</v>
      </c>
      <c r="B46" s="105"/>
      <c r="C46" s="105"/>
    </row>
    <row r="47" spans="1:19">
      <c r="A47" s="641"/>
      <c r="B47" s="105"/>
      <c r="C47" s="105"/>
    </row>
    <row r="48" spans="1:19">
      <c r="A48" s="638" t="s">
        <v>1061</v>
      </c>
      <c r="B48" s="105"/>
      <c r="C48" s="105"/>
    </row>
    <row r="49" spans="1:3">
      <c r="A49" s="641" t="s">
        <v>1062</v>
      </c>
      <c r="B49" s="105"/>
      <c r="C49" s="105"/>
    </row>
    <row r="50" spans="1:3">
      <c r="A50" s="641"/>
      <c r="B50" s="105"/>
      <c r="C50" s="105"/>
    </row>
    <row r="51" spans="1:3">
      <c r="A51" s="639"/>
      <c r="B51" s="105"/>
      <c r="C51" s="105"/>
    </row>
    <row r="52" spans="1:3">
      <c r="A52" s="639" t="s">
        <v>1024</v>
      </c>
      <c r="B52" s="105"/>
      <c r="C52" s="105"/>
    </row>
    <row r="53" spans="1:3">
      <c r="A53" s="639" t="s">
        <v>1047</v>
      </c>
      <c r="B53" s="105"/>
      <c r="C53" s="105"/>
    </row>
    <row r="54" spans="1:3">
      <c r="A54" s="639" t="s">
        <v>1048</v>
      </c>
      <c r="B54" s="105"/>
      <c r="C54" s="105"/>
    </row>
    <row r="55" spans="1:3">
      <c r="A55" s="639" t="s">
        <v>1049</v>
      </c>
      <c r="B55" s="105"/>
      <c r="C55" s="105"/>
    </row>
    <row r="56" spans="1:3">
      <c r="A56" s="639" t="s">
        <v>1050</v>
      </c>
      <c r="B56" s="105"/>
      <c r="C56" s="105"/>
    </row>
    <row r="57" spans="1:3">
      <c r="A57" s="639" t="s">
        <v>1051</v>
      </c>
      <c r="B57" s="105"/>
      <c r="C57" s="105"/>
    </row>
    <row r="58" spans="1:3">
      <c r="A58" s="639" t="s">
        <v>1052</v>
      </c>
      <c r="B58" s="105"/>
      <c r="C58" s="105"/>
    </row>
    <row r="59" spans="1:3">
      <c r="A59" s="639" t="s">
        <v>1053</v>
      </c>
      <c r="B59" s="105"/>
      <c r="C59" s="105"/>
    </row>
    <row r="60" spans="1:3">
      <c r="A60" s="639"/>
      <c r="B60" s="105"/>
      <c r="C60" s="105"/>
    </row>
    <row r="61" spans="1:3">
      <c r="A61" s="639" t="s">
        <v>1025</v>
      </c>
      <c r="B61" s="105"/>
      <c r="C61" s="105"/>
    </row>
    <row r="62" spans="1:3">
      <c r="A62" s="639"/>
      <c r="B62" s="105"/>
      <c r="C62" s="105"/>
    </row>
    <row r="63" spans="1:3">
      <c r="A63" s="639" t="s">
        <v>1026</v>
      </c>
      <c r="B63" s="105"/>
      <c r="C63" s="105"/>
    </row>
    <row r="64" spans="1:3">
      <c r="A64" s="640" t="s">
        <v>1054</v>
      </c>
      <c r="B64" s="105"/>
      <c r="C64" s="105"/>
    </row>
    <row r="65" spans="1:3">
      <c r="A65" s="640" t="s">
        <v>1055</v>
      </c>
      <c r="B65" s="105"/>
      <c r="C65" s="105"/>
    </row>
    <row r="66" spans="1:3">
      <c r="A66" s="640" t="s">
        <v>1056</v>
      </c>
      <c r="B66" s="105"/>
      <c r="C66" s="105"/>
    </row>
    <row r="67" spans="1:3">
      <c r="A67" s="640" t="s">
        <v>1057</v>
      </c>
      <c r="B67" s="105"/>
      <c r="C67" s="105"/>
    </row>
    <row r="68" spans="1:3">
      <c r="A68" s="640" t="s">
        <v>1058</v>
      </c>
      <c r="B68" s="105"/>
      <c r="C68" s="105"/>
    </row>
    <row r="69" spans="1:3">
      <c r="A69" s="640" t="s">
        <v>1059</v>
      </c>
      <c r="B69" s="105"/>
      <c r="C69" s="105"/>
    </row>
    <row r="70" spans="1:3">
      <c r="A70" s="639"/>
      <c r="B70" s="105"/>
      <c r="C70" s="105"/>
    </row>
    <row r="71" spans="1:3">
      <c r="A71" s="639"/>
      <c r="B71" s="105"/>
      <c r="C71" s="105"/>
    </row>
    <row r="72" spans="1:3">
      <c r="A72" s="639" t="s">
        <v>1060</v>
      </c>
      <c r="B72" s="105"/>
      <c r="C72" s="105"/>
    </row>
    <row r="74" spans="1:3">
      <c r="A74" s="114" t="s">
        <v>1027</v>
      </c>
    </row>
    <row r="76" spans="1:3">
      <c r="A76" s="114" t="s">
        <v>1028</v>
      </c>
    </row>
    <row r="78" spans="1:3">
      <c r="A78" t="s">
        <v>1045</v>
      </c>
    </row>
    <row r="79" spans="1:3">
      <c r="A79" t="s">
        <v>1063</v>
      </c>
    </row>
    <row r="80" spans="1:3">
      <c r="A80" t="s">
        <v>1065</v>
      </c>
    </row>
    <row r="81" spans="1:1">
      <c r="A81" s="637" t="s">
        <v>1029</v>
      </c>
    </row>
    <row r="83" spans="1:1">
      <c r="A83" s="638" t="s">
        <v>1030</v>
      </c>
    </row>
    <row r="85" spans="1:1">
      <c r="A85" s="642" t="s">
        <v>1031</v>
      </c>
    </row>
    <row r="87" spans="1:1">
      <c r="A87" s="114" t="s">
        <v>1032</v>
      </c>
    </row>
    <row r="89" spans="1:1">
      <c r="A89" s="114" t="s">
        <v>1033</v>
      </c>
    </row>
    <row r="91" spans="1:1">
      <c r="A91" s="114" t="s">
        <v>1034</v>
      </c>
    </row>
    <row r="93" spans="1:1">
      <c r="A93" s="114" t="s">
        <v>1035</v>
      </c>
    </row>
    <row r="95" spans="1:1">
      <c r="A95" t="s">
        <v>1036</v>
      </c>
    </row>
    <row r="97" spans="1:1">
      <c r="A97" t="s">
        <v>1037</v>
      </c>
    </row>
    <row r="99" spans="1:1">
      <c r="A99" s="637" t="s">
        <v>1038</v>
      </c>
    </row>
    <row r="101" spans="1:1">
      <c r="A101" s="637" t="s">
        <v>1039</v>
      </c>
    </row>
    <row r="103" spans="1:1">
      <c r="A103" s="637" t="s">
        <v>1040</v>
      </c>
    </row>
    <row r="105" spans="1:1">
      <c r="A105" s="114" t="s">
        <v>1041</v>
      </c>
    </row>
    <row r="107" spans="1:1">
      <c r="A107" s="114" t="s">
        <v>1042</v>
      </c>
    </row>
    <row r="108" spans="1:1">
      <c r="A108" t="s">
        <v>1043</v>
      </c>
    </row>
    <row r="109" spans="1:1">
      <c r="A109" s="114" t="s">
        <v>1044</v>
      </c>
    </row>
  </sheetData>
  <mergeCells count="11">
    <mergeCell ref="B1:I5"/>
    <mergeCell ref="J1:K2"/>
    <mergeCell ref="L1:O2"/>
    <mergeCell ref="A3:A4"/>
    <mergeCell ref="J3:K5"/>
    <mergeCell ref="L3:O5"/>
    <mergeCell ref="L12:N12"/>
    <mergeCell ref="L13:N13"/>
    <mergeCell ref="L14:N14"/>
    <mergeCell ref="B21:C21"/>
    <mergeCell ref="F21:G21"/>
  </mergeCells>
  <phoneticPr fontId="2" type="noConversion"/>
  <conditionalFormatting sqref="L13:N13">
    <cfRule type="cellIs" dxfId="978" priority="1" operator="equal">
      <formula>0</formula>
    </cfRule>
    <cfRule type="cellIs" dxfId="977" priority="2" operator="lessThan">
      <formula>0</formula>
    </cfRule>
    <cfRule type="cellIs" dxfId="976" priority="3" operator="greaterThan">
      <formula>0</formula>
    </cfRule>
  </conditionalFormatting>
  <hyperlinks>
    <hyperlink ref="S33" r:id="rId1" xr:uid="{A78D3309-7EE5-438E-A6D6-8871E78AFBAE}"/>
  </hyperlinks>
  <printOptions horizontalCentered="1"/>
  <pageMargins left="0.70866141732283472" right="0.70866141732283472" top="0.55118110236220474" bottom="0.35433070866141736" header="0" footer="0"/>
  <pageSetup paperSize="9" orientation="landscape" verticalDpi="0" r:id="rId2"/>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301-84A8-46A5-ACB1-F765C5C8CA3C}">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G112" sqref="G112"/>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307"/>
      <c r="AG1" s="307"/>
      <c r="AH1" s="307"/>
      <c r="AI1" s="2"/>
      <c r="AJ1" s="2"/>
      <c r="AK1" s="307"/>
      <c r="AL1" s="307"/>
      <c r="AM1" s="10"/>
      <c r="AN1" s="10"/>
      <c r="AO1" s="307"/>
      <c r="AP1" s="307"/>
      <c r="AQ1" s="2"/>
      <c r="AR1" s="2"/>
      <c r="AS1" s="307"/>
      <c r="AT1" s="307"/>
      <c r="AU1" s="2"/>
      <c r="AV1" s="2"/>
      <c r="AW1" s="307"/>
      <c r="AX1" s="307"/>
      <c r="BA1" s="307"/>
      <c r="BB1" s="307"/>
      <c r="BC1" s="2"/>
      <c r="BD1" s="2"/>
      <c r="BE1" s="307"/>
      <c r="BF1" s="307"/>
      <c r="BG1" s="2"/>
      <c r="BH1" s="2"/>
      <c r="BI1" s="307"/>
      <c r="BJ1" s="307"/>
      <c r="BK1" s="2"/>
      <c r="BL1" s="2"/>
      <c r="BM1" s="307"/>
      <c r="BN1" s="307"/>
      <c r="BO1" s="2"/>
      <c r="BP1" s="2"/>
      <c r="BQ1" s="307"/>
      <c r="BR1" s="307"/>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472" t="s">
        <v>696</v>
      </c>
      <c r="D5" s="479">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474">
        <v>41548</v>
      </c>
      <c r="J5" s="474"/>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1</v>
      </c>
      <c r="BS5" s="60">
        <f t="shared" ref="BS5:BS68" si="1">SUM(W5,AA5,AE5,AI5,AM5,AQ5,AU5,AY5,BC5,BG5,BK5,BO5)</f>
        <v>12</v>
      </c>
      <c r="BT5" s="59">
        <f t="shared" ref="BT5:BT68" si="2">SUM(Z5,AD5,AH5,AL5,AP5,AT5,AX5,BB5,BF5,BJ5,BN5,BR5)</f>
        <v>12</v>
      </c>
      <c r="BU5" s="57"/>
      <c r="BV5" s="44"/>
      <c r="BY5" s="253"/>
      <c r="BZ5" s="272"/>
      <c r="CA5" s="272">
        <v>0</v>
      </c>
      <c r="CB5" s="273">
        <f>BZ5-CA5</f>
        <v>0</v>
      </c>
      <c r="CC5" s="276">
        <f>IF(BS5=0,0,BT5/BS5)</f>
        <v>1</v>
      </c>
      <c r="CD5" s="44" t="str">
        <f>IF(CC5=100%,"청년",IF(CC5=0%,"청년외","확인"))</f>
        <v>청년</v>
      </c>
      <c r="CE5" s="275" t="str">
        <f>C5</f>
        <v>채지안</v>
      </c>
      <c r="CF5" s="270">
        <f>IF($CD5=CF$4,$CB5,0)</f>
        <v>0</v>
      </c>
      <c r="CG5" s="270">
        <f>IF($CD5=CG$4,$CB5,0)</f>
        <v>0</v>
      </c>
      <c r="CH5" s="270">
        <f>SUM(CF5:CG5)</f>
        <v>0</v>
      </c>
      <c r="CI5" s="44"/>
    </row>
    <row r="6" spans="1:87" ht="16.5" customHeight="1">
      <c r="A6" s="23">
        <f>A5+1</f>
        <v>2</v>
      </c>
      <c r="B6" s="143"/>
      <c r="C6" s="472" t="s">
        <v>699</v>
      </c>
      <c r="D6" s="479">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474">
        <v>41548</v>
      </c>
      <c r="J6" s="474"/>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14" si="10">IF(BS6=0,0,BT6/BS6)</f>
        <v>0</v>
      </c>
      <c r="CD6" s="44" t="str">
        <f t="shared" ref="CD6:CD14"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472" t="s">
        <v>700</v>
      </c>
      <c r="D7" s="479">
        <v>9103282123454</v>
      </c>
      <c r="E7" s="156">
        <f t="shared" si="3"/>
        <v>33325</v>
      </c>
      <c r="F7" s="30">
        <f t="shared" si="4"/>
        <v>4</v>
      </c>
      <c r="G7" s="31" t="str">
        <f t="shared" si="5"/>
        <v>OK</v>
      </c>
      <c r="H7" s="147" t="str">
        <f t="shared" si="6"/>
        <v>여</v>
      </c>
      <c r="I7" s="474">
        <v>41548</v>
      </c>
      <c r="J7" s="474"/>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472" t="s">
        <v>701</v>
      </c>
      <c r="D8" s="479">
        <v>9206282123458</v>
      </c>
      <c r="E8" s="156">
        <f t="shared" si="3"/>
        <v>33783</v>
      </c>
      <c r="F8" s="30">
        <f t="shared" si="4"/>
        <v>8</v>
      </c>
      <c r="G8" s="31" t="str">
        <f t="shared" si="5"/>
        <v>OK</v>
      </c>
      <c r="H8" s="147" t="str">
        <f t="shared" si="6"/>
        <v>여</v>
      </c>
      <c r="I8" s="474">
        <v>41662</v>
      </c>
      <c r="J8" s="474"/>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472" t="s">
        <v>703</v>
      </c>
      <c r="D9" s="479">
        <v>6409102123451</v>
      </c>
      <c r="E9" s="156">
        <f t="shared" si="3"/>
        <v>23630</v>
      </c>
      <c r="F9" s="30">
        <f t="shared" si="4"/>
        <v>1</v>
      </c>
      <c r="G9" s="31" t="str">
        <f t="shared" si="5"/>
        <v>OK</v>
      </c>
      <c r="H9" s="147" t="str">
        <f t="shared" si="6"/>
        <v>여</v>
      </c>
      <c r="I9" s="474">
        <v>42278</v>
      </c>
      <c r="J9" s="474"/>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472" t="s">
        <v>706</v>
      </c>
      <c r="D10" s="479">
        <v>9510242123459</v>
      </c>
      <c r="E10" s="156">
        <f t="shared" si="3"/>
        <v>34996</v>
      </c>
      <c r="F10" s="30">
        <f t="shared" si="4"/>
        <v>9</v>
      </c>
      <c r="G10" s="31" t="str">
        <f t="shared" si="5"/>
        <v>OK</v>
      </c>
      <c r="H10" s="147" t="str">
        <f t="shared" si="6"/>
        <v>여</v>
      </c>
      <c r="I10" s="474">
        <v>42767</v>
      </c>
      <c r="J10" s="474"/>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472" t="s">
        <v>707</v>
      </c>
      <c r="D11" s="479">
        <v>9410102123452</v>
      </c>
      <c r="E11" s="156">
        <f t="shared" si="3"/>
        <v>34617</v>
      </c>
      <c r="F11" s="30">
        <f t="shared" si="4"/>
        <v>2</v>
      </c>
      <c r="G11" s="31" t="str">
        <f t="shared" si="5"/>
        <v>OK</v>
      </c>
      <c r="H11" s="147" t="str">
        <f t="shared" si="6"/>
        <v>여</v>
      </c>
      <c r="I11" s="474">
        <v>42767</v>
      </c>
      <c r="J11" s="474">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472" t="s">
        <v>708</v>
      </c>
      <c r="D12" s="479">
        <v>9507252123454</v>
      </c>
      <c r="E12" s="156">
        <f t="shared" si="3"/>
        <v>34905</v>
      </c>
      <c r="F12" s="30">
        <f t="shared" si="4"/>
        <v>4</v>
      </c>
      <c r="G12" s="31" t="str">
        <f t="shared" si="5"/>
        <v>OK</v>
      </c>
      <c r="H12" s="147" t="str">
        <f t="shared" si="6"/>
        <v>여</v>
      </c>
      <c r="I12" s="474">
        <v>42856</v>
      </c>
      <c r="J12" s="474"/>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472" t="s">
        <v>630</v>
      </c>
      <c r="D13" s="479">
        <v>9405182123452</v>
      </c>
      <c r="E13" s="156">
        <f t="shared" si="3"/>
        <v>34472</v>
      </c>
      <c r="F13" s="30">
        <f t="shared" si="4"/>
        <v>2</v>
      </c>
      <c r="G13" s="31" t="str">
        <f t="shared" si="5"/>
        <v>OK</v>
      </c>
      <c r="H13" s="147" t="str">
        <f t="shared" si="6"/>
        <v>여</v>
      </c>
      <c r="I13" s="474">
        <v>43161</v>
      </c>
      <c r="J13" s="474">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472" t="s">
        <v>710</v>
      </c>
      <c r="D15" s="479">
        <v>9603302123456</v>
      </c>
      <c r="E15" s="156">
        <f t="shared" si="3"/>
        <v>35154</v>
      </c>
      <c r="F15" s="30">
        <f t="shared" si="4"/>
        <v>6</v>
      </c>
      <c r="G15" s="31" t="str">
        <f t="shared" si="5"/>
        <v>OK</v>
      </c>
      <c r="H15" s="147" t="str">
        <f t="shared" si="6"/>
        <v>여</v>
      </c>
      <c r="I15" s="474">
        <v>43528</v>
      </c>
      <c r="J15" s="474"/>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ref="CC15:CC78" si="64">IF(BS15=0,0,BT15/BS15)</f>
        <v>1</v>
      </c>
      <c r="CD15" s="286" t="str">
        <f t="shared" ref="CD15:CD78" si="65">IF(CC15=100%,"청년",IF(CC15=0%,"청년외","확인"))</f>
        <v>청년</v>
      </c>
      <c r="CE15" s="275" t="str">
        <f t="shared" si="12"/>
        <v>전효성</v>
      </c>
      <c r="CF15" s="270">
        <f t="shared" si="13"/>
        <v>0</v>
      </c>
      <c r="CG15" s="270">
        <f t="shared" si="13"/>
        <v>0</v>
      </c>
      <c r="CH15" s="270">
        <f t="shared" si="14"/>
        <v>0</v>
      </c>
      <c r="CI15" s="44"/>
    </row>
    <row r="16" spans="1:87" ht="16.5" customHeight="1">
      <c r="A16" s="23">
        <f t="shared" si="15"/>
        <v>12</v>
      </c>
      <c r="B16" s="143"/>
      <c r="C16" s="472" t="s">
        <v>711</v>
      </c>
      <c r="D16" s="479">
        <v>9508062123454</v>
      </c>
      <c r="E16" s="156">
        <f t="shared" si="3"/>
        <v>34917</v>
      </c>
      <c r="F16" s="30">
        <f t="shared" si="4"/>
        <v>4</v>
      </c>
      <c r="G16" s="31" t="str">
        <f t="shared" si="5"/>
        <v>OK</v>
      </c>
      <c r="H16" s="147" t="str">
        <f t="shared" si="6"/>
        <v>여</v>
      </c>
      <c r="I16" s="474">
        <v>43537</v>
      </c>
      <c r="J16" s="474"/>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64"/>
        <v>1</v>
      </c>
      <c r="CD16" s="286" t="str">
        <f t="shared" si="65"/>
        <v>청년</v>
      </c>
      <c r="CE16" s="275" t="str">
        <f t="shared" si="12"/>
        <v>손연재</v>
      </c>
      <c r="CF16" s="270">
        <f t="shared" si="13"/>
        <v>0</v>
      </c>
      <c r="CG16" s="270">
        <f t="shared" si="13"/>
        <v>0</v>
      </c>
      <c r="CH16" s="270">
        <f t="shared" si="14"/>
        <v>0</v>
      </c>
      <c r="CI16" s="44"/>
    </row>
    <row r="17" spans="1:87" ht="16.5" customHeight="1">
      <c r="A17" s="23">
        <f t="shared" si="15"/>
        <v>13</v>
      </c>
      <c r="B17" s="143"/>
      <c r="C17" s="472" t="s">
        <v>712</v>
      </c>
      <c r="D17" s="479">
        <v>1314123457</v>
      </c>
      <c r="E17" s="156">
        <f t="shared" si="3"/>
        <v>36556</v>
      </c>
      <c r="F17" s="30">
        <f t="shared" si="4"/>
        <v>7</v>
      </c>
      <c r="G17" s="31" t="str">
        <f t="shared" si="5"/>
        <v>OK</v>
      </c>
      <c r="H17" s="147" t="str">
        <f t="shared" si="6"/>
        <v>여</v>
      </c>
      <c r="I17" s="474">
        <v>43585</v>
      </c>
      <c r="J17" s="474"/>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64"/>
        <v>1</v>
      </c>
      <c r="CD17" s="286" t="str">
        <f t="shared" si="65"/>
        <v>청년</v>
      </c>
      <c r="CE17" s="275" t="str">
        <f t="shared" si="12"/>
        <v>윤보미</v>
      </c>
      <c r="CF17" s="270">
        <f t="shared" si="13"/>
        <v>0</v>
      </c>
      <c r="CG17" s="270">
        <f t="shared" si="13"/>
        <v>0</v>
      </c>
      <c r="CH17" s="270">
        <f t="shared" si="14"/>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64"/>
        <v>0</v>
      </c>
      <c r="CD18" s="286" t="str">
        <f t="shared" si="65"/>
        <v>청년외</v>
      </c>
      <c r="CE18" s="275">
        <f t="shared" si="12"/>
        <v>0</v>
      </c>
      <c r="CF18" s="270">
        <f t="shared" si="13"/>
        <v>0</v>
      </c>
      <c r="CG18" s="270">
        <f t="shared" si="13"/>
        <v>0</v>
      </c>
      <c r="CH18" s="270">
        <f t="shared" si="14"/>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64"/>
        <v>0</v>
      </c>
      <c r="CD19" s="286" t="str">
        <f t="shared" si="65"/>
        <v>청년외</v>
      </c>
      <c r="CE19" s="275">
        <f t="shared" si="12"/>
        <v>0</v>
      </c>
      <c r="CF19" s="270">
        <f t="shared" si="13"/>
        <v>0</v>
      </c>
      <c r="CG19" s="270">
        <f t="shared" si="13"/>
        <v>0</v>
      </c>
      <c r="CH19" s="270">
        <f t="shared" si="14"/>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64"/>
        <v>0</v>
      </c>
      <c r="CD20" s="286" t="str">
        <f t="shared" si="65"/>
        <v>청년외</v>
      </c>
      <c r="CE20" s="275">
        <f t="shared" si="12"/>
        <v>0</v>
      </c>
      <c r="CF20" s="270">
        <f t="shared" si="13"/>
        <v>0</v>
      </c>
      <c r="CG20" s="270">
        <f t="shared" si="13"/>
        <v>0</v>
      </c>
      <c r="CH20" s="270">
        <f t="shared" si="14"/>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64"/>
        <v>0</v>
      </c>
      <c r="CD21" s="286" t="str">
        <f t="shared" si="65"/>
        <v>청년외</v>
      </c>
      <c r="CE21" s="275">
        <f t="shared" si="12"/>
        <v>0</v>
      </c>
      <c r="CF21" s="270">
        <f t="shared" si="13"/>
        <v>0</v>
      </c>
      <c r="CG21" s="270">
        <f t="shared" si="13"/>
        <v>0</v>
      </c>
      <c r="CH21" s="270">
        <f t="shared" si="14"/>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64"/>
        <v>0</v>
      </c>
      <c r="CD22" s="286" t="str">
        <f t="shared" si="65"/>
        <v>청년외</v>
      </c>
      <c r="CE22" s="275">
        <f t="shared" si="12"/>
        <v>0</v>
      </c>
      <c r="CF22" s="270">
        <f t="shared" ref="CF22:CG85" si="66">IF($CD22=CF$4,$CB22,0)</f>
        <v>0</v>
      </c>
      <c r="CG22" s="270">
        <f t="shared" si="66"/>
        <v>0</v>
      </c>
      <c r="CH22" s="270">
        <f t="shared" si="14"/>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64"/>
        <v>0</v>
      </c>
      <c r="CD23" s="286" t="str">
        <f t="shared" si="65"/>
        <v>청년외</v>
      </c>
      <c r="CE23" s="275">
        <f t="shared" si="12"/>
        <v>0</v>
      </c>
      <c r="CF23" s="270">
        <f t="shared" si="66"/>
        <v>0</v>
      </c>
      <c r="CG23" s="270">
        <f t="shared" si="66"/>
        <v>0</v>
      </c>
      <c r="CH23" s="270">
        <f t="shared" si="14"/>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64"/>
        <v>0</v>
      </c>
      <c r="CD24" s="286" t="str">
        <f t="shared" si="65"/>
        <v>청년외</v>
      </c>
      <c r="CE24" s="275">
        <f t="shared" si="12"/>
        <v>0</v>
      </c>
      <c r="CF24" s="270">
        <f t="shared" si="66"/>
        <v>0</v>
      </c>
      <c r="CG24" s="270">
        <f t="shared" si="66"/>
        <v>0</v>
      </c>
      <c r="CH24" s="270">
        <f t="shared" si="14"/>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64"/>
        <v>0</v>
      </c>
      <c r="CD25" s="286" t="str">
        <f t="shared" si="65"/>
        <v>청년외</v>
      </c>
      <c r="CE25" s="275">
        <f t="shared" si="12"/>
        <v>0</v>
      </c>
      <c r="CF25" s="270">
        <f t="shared" si="66"/>
        <v>0</v>
      </c>
      <c r="CG25" s="270">
        <f t="shared" si="66"/>
        <v>0</v>
      </c>
      <c r="CH25" s="270">
        <f t="shared" si="14"/>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64"/>
        <v>0</v>
      </c>
      <c r="CD26" s="286" t="str">
        <f t="shared" si="65"/>
        <v>청년외</v>
      </c>
      <c r="CE26" s="275">
        <f t="shared" si="12"/>
        <v>0</v>
      </c>
      <c r="CF26" s="270">
        <f t="shared" si="66"/>
        <v>0</v>
      </c>
      <c r="CG26" s="270">
        <f t="shared" si="66"/>
        <v>0</v>
      </c>
      <c r="CH26" s="270">
        <f t="shared" si="14"/>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64"/>
        <v>0</v>
      </c>
      <c r="CD27" s="286" t="str">
        <f t="shared" si="65"/>
        <v>청년외</v>
      </c>
      <c r="CE27" s="275">
        <f t="shared" si="12"/>
        <v>0</v>
      </c>
      <c r="CF27" s="270">
        <f t="shared" si="66"/>
        <v>0</v>
      </c>
      <c r="CG27" s="270">
        <f t="shared" si="66"/>
        <v>0</v>
      </c>
      <c r="CH27" s="270">
        <f t="shared" si="14"/>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64"/>
        <v>0</v>
      </c>
      <c r="CD28" s="286" t="str">
        <f t="shared" si="65"/>
        <v>청년외</v>
      </c>
      <c r="CE28" s="275">
        <f t="shared" si="12"/>
        <v>0</v>
      </c>
      <c r="CF28" s="270">
        <f t="shared" si="66"/>
        <v>0</v>
      </c>
      <c r="CG28" s="270">
        <f t="shared" si="66"/>
        <v>0</v>
      </c>
      <c r="CH28" s="270">
        <f t="shared" si="14"/>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64"/>
        <v>0</v>
      </c>
      <c r="CD29" s="286" t="str">
        <f t="shared" si="65"/>
        <v>청년외</v>
      </c>
      <c r="CE29" s="275">
        <f t="shared" si="12"/>
        <v>0</v>
      </c>
      <c r="CF29" s="270">
        <f t="shared" si="66"/>
        <v>0</v>
      </c>
      <c r="CG29" s="270">
        <f t="shared" si="66"/>
        <v>0</v>
      </c>
      <c r="CH29" s="270">
        <f t="shared" si="14"/>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64"/>
        <v>0</v>
      </c>
      <c r="CD30" s="286" t="str">
        <f t="shared" si="65"/>
        <v>청년외</v>
      </c>
      <c r="CE30" s="275">
        <f t="shared" si="12"/>
        <v>0</v>
      </c>
      <c r="CF30" s="270">
        <f t="shared" si="66"/>
        <v>0</v>
      </c>
      <c r="CG30" s="270">
        <f t="shared" si="66"/>
        <v>0</v>
      </c>
      <c r="CH30" s="270">
        <f t="shared" si="14"/>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64"/>
        <v>0</v>
      </c>
      <c r="CD31" s="286" t="str">
        <f t="shared" si="65"/>
        <v>청년외</v>
      </c>
      <c r="CE31" s="275">
        <f t="shared" si="12"/>
        <v>0</v>
      </c>
      <c r="CF31" s="270">
        <f t="shared" si="66"/>
        <v>0</v>
      </c>
      <c r="CG31" s="270">
        <f t="shared" si="66"/>
        <v>0</v>
      </c>
      <c r="CH31" s="270">
        <f t="shared" si="14"/>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64"/>
        <v>0</v>
      </c>
      <c r="CD32" s="286" t="str">
        <f t="shared" si="65"/>
        <v>청년외</v>
      </c>
      <c r="CE32" s="275">
        <f t="shared" si="12"/>
        <v>0</v>
      </c>
      <c r="CF32" s="270">
        <f t="shared" si="66"/>
        <v>0</v>
      </c>
      <c r="CG32" s="270">
        <f t="shared" si="66"/>
        <v>0</v>
      </c>
      <c r="CH32" s="270">
        <f t="shared" si="14"/>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64"/>
        <v>0</v>
      </c>
      <c r="CD33" s="286" t="str">
        <f t="shared" si="65"/>
        <v>청년외</v>
      </c>
      <c r="CE33" s="275">
        <f t="shared" si="12"/>
        <v>0</v>
      </c>
      <c r="CF33" s="270">
        <f t="shared" si="66"/>
        <v>0</v>
      </c>
      <c r="CG33" s="270">
        <f t="shared" si="66"/>
        <v>0</v>
      </c>
      <c r="CH33" s="270">
        <f t="shared" si="14"/>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64"/>
        <v>0</v>
      </c>
      <c r="CD34" s="286" t="str">
        <f t="shared" si="65"/>
        <v>청년외</v>
      </c>
      <c r="CE34" s="275">
        <f t="shared" si="12"/>
        <v>0</v>
      </c>
      <c r="CF34" s="270">
        <f t="shared" si="66"/>
        <v>0</v>
      </c>
      <c r="CG34" s="270">
        <f t="shared" si="66"/>
        <v>0</v>
      </c>
      <c r="CH34" s="270">
        <f t="shared" si="14"/>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64"/>
        <v>0</v>
      </c>
      <c r="CD35" s="286" t="str">
        <f t="shared" si="65"/>
        <v>청년외</v>
      </c>
      <c r="CE35" s="275">
        <f t="shared" si="12"/>
        <v>0</v>
      </c>
      <c r="CF35" s="270">
        <f t="shared" si="66"/>
        <v>0</v>
      </c>
      <c r="CG35" s="270">
        <f t="shared" si="66"/>
        <v>0</v>
      </c>
      <c r="CH35" s="270">
        <f t="shared" si="14"/>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64"/>
        <v>0</v>
      </c>
      <c r="CD36" s="286" t="str">
        <f t="shared" si="65"/>
        <v>청년외</v>
      </c>
      <c r="CE36" s="275">
        <f t="shared" si="12"/>
        <v>0</v>
      </c>
      <c r="CF36" s="270">
        <f t="shared" si="66"/>
        <v>0</v>
      </c>
      <c r="CG36" s="270">
        <f t="shared" si="66"/>
        <v>0</v>
      </c>
      <c r="CH36" s="270">
        <f t="shared" si="14"/>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64"/>
        <v>0</v>
      </c>
      <c r="CD37" s="286" t="str">
        <f t="shared" si="65"/>
        <v>청년외</v>
      </c>
      <c r="CE37" s="275">
        <f t="shared" si="12"/>
        <v>0</v>
      </c>
      <c r="CF37" s="270">
        <f t="shared" si="66"/>
        <v>0</v>
      </c>
      <c r="CG37" s="270">
        <f t="shared" si="66"/>
        <v>0</v>
      </c>
      <c r="CH37" s="270">
        <f t="shared" si="14"/>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64"/>
        <v>0</v>
      </c>
      <c r="CD38" s="286" t="str">
        <f t="shared" si="65"/>
        <v>청년외</v>
      </c>
      <c r="CE38" s="275">
        <f t="shared" si="12"/>
        <v>0</v>
      </c>
      <c r="CF38" s="270">
        <f t="shared" si="66"/>
        <v>0</v>
      </c>
      <c r="CG38" s="270">
        <f t="shared" si="66"/>
        <v>0</v>
      </c>
      <c r="CH38" s="270">
        <f t="shared" si="14"/>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64"/>
        <v>0</v>
      </c>
      <c r="CD39" s="286" t="str">
        <f t="shared" si="65"/>
        <v>청년외</v>
      </c>
      <c r="CE39" s="275">
        <f t="shared" si="12"/>
        <v>0</v>
      </c>
      <c r="CF39" s="270">
        <f t="shared" si="66"/>
        <v>0</v>
      </c>
      <c r="CG39" s="270">
        <f t="shared" si="66"/>
        <v>0</v>
      </c>
      <c r="CH39" s="270">
        <f t="shared" si="14"/>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64"/>
        <v>0</v>
      </c>
      <c r="CD40" s="286" t="str">
        <f t="shared" si="65"/>
        <v>청년외</v>
      </c>
      <c r="CE40" s="275">
        <f t="shared" si="12"/>
        <v>0</v>
      </c>
      <c r="CF40" s="270">
        <f t="shared" si="66"/>
        <v>0</v>
      </c>
      <c r="CG40" s="270">
        <f t="shared" si="66"/>
        <v>0</v>
      </c>
      <c r="CH40" s="270">
        <f t="shared" si="14"/>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64"/>
        <v>0</v>
      </c>
      <c r="CD41" s="286" t="str">
        <f t="shared" si="65"/>
        <v>청년외</v>
      </c>
      <c r="CE41" s="275">
        <f t="shared" si="12"/>
        <v>0</v>
      </c>
      <c r="CF41" s="270">
        <f t="shared" si="66"/>
        <v>0</v>
      </c>
      <c r="CG41" s="270">
        <f t="shared" si="66"/>
        <v>0</v>
      </c>
      <c r="CH41" s="270">
        <f t="shared" si="14"/>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64"/>
        <v>0</v>
      </c>
      <c r="CD42" s="286" t="str">
        <f t="shared" si="65"/>
        <v>청년외</v>
      </c>
      <c r="CE42" s="275">
        <f t="shared" si="12"/>
        <v>0</v>
      </c>
      <c r="CF42" s="270">
        <f t="shared" si="66"/>
        <v>0</v>
      </c>
      <c r="CG42" s="270">
        <f t="shared" si="66"/>
        <v>0</v>
      </c>
      <c r="CH42" s="270">
        <f t="shared" si="14"/>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64"/>
        <v>0</v>
      </c>
      <c r="CD43" s="286" t="str">
        <f t="shared" si="65"/>
        <v>청년외</v>
      </c>
      <c r="CE43" s="275">
        <f t="shared" si="12"/>
        <v>0</v>
      </c>
      <c r="CF43" s="270">
        <f t="shared" si="66"/>
        <v>0</v>
      </c>
      <c r="CG43" s="270">
        <f t="shared" si="66"/>
        <v>0</v>
      </c>
      <c r="CH43" s="270">
        <f t="shared" si="14"/>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64"/>
        <v>0</v>
      </c>
      <c r="CD44" s="286" t="str">
        <f t="shared" si="65"/>
        <v>청년외</v>
      </c>
      <c r="CE44" s="275">
        <f t="shared" si="12"/>
        <v>0</v>
      </c>
      <c r="CF44" s="270">
        <f t="shared" si="66"/>
        <v>0</v>
      </c>
      <c r="CG44" s="270">
        <f t="shared" si="66"/>
        <v>0</v>
      </c>
      <c r="CH44" s="270">
        <f t="shared" si="14"/>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64"/>
        <v>0</v>
      </c>
      <c r="CD45" s="286" t="str">
        <f t="shared" si="65"/>
        <v>청년외</v>
      </c>
      <c r="CE45" s="275">
        <f t="shared" si="12"/>
        <v>0</v>
      </c>
      <c r="CF45" s="270">
        <f t="shared" si="66"/>
        <v>0</v>
      </c>
      <c r="CG45" s="270">
        <f t="shared" si="66"/>
        <v>0</v>
      </c>
      <c r="CH45" s="270">
        <f t="shared" si="14"/>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64"/>
        <v>0</v>
      </c>
      <c r="CD46" s="286" t="str">
        <f t="shared" si="65"/>
        <v>청년외</v>
      </c>
      <c r="CE46" s="275">
        <f t="shared" si="12"/>
        <v>0</v>
      </c>
      <c r="CF46" s="270">
        <f t="shared" si="66"/>
        <v>0</v>
      </c>
      <c r="CG46" s="270">
        <f t="shared" si="66"/>
        <v>0</v>
      </c>
      <c r="CH46" s="270">
        <f t="shared" si="14"/>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64"/>
        <v>0</v>
      </c>
      <c r="CD47" s="286" t="str">
        <f t="shared" si="65"/>
        <v>청년외</v>
      </c>
      <c r="CE47" s="275">
        <f t="shared" si="12"/>
        <v>0</v>
      </c>
      <c r="CF47" s="270">
        <f t="shared" si="66"/>
        <v>0</v>
      </c>
      <c r="CG47" s="270">
        <f t="shared" si="66"/>
        <v>0</v>
      </c>
      <c r="CH47" s="270">
        <f t="shared" si="14"/>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64"/>
        <v>0</v>
      </c>
      <c r="CD48" s="286" t="str">
        <f t="shared" si="65"/>
        <v>청년외</v>
      </c>
      <c r="CE48" s="275">
        <f t="shared" si="12"/>
        <v>0</v>
      </c>
      <c r="CF48" s="270">
        <f t="shared" si="66"/>
        <v>0</v>
      </c>
      <c r="CG48" s="270">
        <f t="shared" si="66"/>
        <v>0</v>
      </c>
      <c r="CH48" s="270">
        <f t="shared" si="14"/>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64"/>
        <v>0</v>
      </c>
      <c r="CD49" s="286" t="str">
        <f t="shared" si="65"/>
        <v>청년외</v>
      </c>
      <c r="CE49" s="275">
        <f t="shared" si="12"/>
        <v>0</v>
      </c>
      <c r="CF49" s="270">
        <f t="shared" si="66"/>
        <v>0</v>
      </c>
      <c r="CG49" s="270">
        <f t="shared" si="66"/>
        <v>0</v>
      </c>
      <c r="CH49" s="270">
        <f t="shared" si="14"/>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64"/>
        <v>0</v>
      </c>
      <c r="CD50" s="286" t="str">
        <f t="shared" si="65"/>
        <v>청년외</v>
      </c>
      <c r="CE50" s="275">
        <f t="shared" si="12"/>
        <v>0</v>
      </c>
      <c r="CF50" s="270">
        <f t="shared" si="66"/>
        <v>0</v>
      </c>
      <c r="CG50" s="270">
        <f t="shared" si="66"/>
        <v>0</v>
      </c>
      <c r="CH50" s="270">
        <f t="shared" si="14"/>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64"/>
        <v>0</v>
      </c>
      <c r="CD51" s="286" t="str">
        <f t="shared" si="65"/>
        <v>청년외</v>
      </c>
      <c r="CE51" s="275">
        <f t="shared" si="12"/>
        <v>0</v>
      </c>
      <c r="CF51" s="270">
        <f t="shared" si="66"/>
        <v>0</v>
      </c>
      <c r="CG51" s="270">
        <f t="shared" si="66"/>
        <v>0</v>
      </c>
      <c r="CH51" s="270">
        <f t="shared" si="14"/>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64"/>
        <v>0</v>
      </c>
      <c r="CD52" s="286" t="str">
        <f t="shared" si="65"/>
        <v>청년외</v>
      </c>
      <c r="CE52" s="275">
        <f t="shared" si="12"/>
        <v>0</v>
      </c>
      <c r="CF52" s="270">
        <f t="shared" si="66"/>
        <v>0</v>
      </c>
      <c r="CG52" s="270">
        <f t="shared" si="66"/>
        <v>0</v>
      </c>
      <c r="CH52" s="270">
        <f t="shared" si="14"/>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64"/>
        <v>0</v>
      </c>
      <c r="CD53" s="286" t="str">
        <f t="shared" si="65"/>
        <v>청년외</v>
      </c>
      <c r="CE53" s="275">
        <f t="shared" si="12"/>
        <v>0</v>
      </c>
      <c r="CF53" s="270">
        <f t="shared" si="66"/>
        <v>0</v>
      </c>
      <c r="CG53" s="270">
        <f t="shared" si="66"/>
        <v>0</v>
      </c>
      <c r="CH53" s="270">
        <f t="shared" si="14"/>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64"/>
        <v>0</v>
      </c>
      <c r="CD54" s="286" t="str">
        <f t="shared" si="65"/>
        <v>청년외</v>
      </c>
      <c r="CE54" s="275">
        <f t="shared" si="12"/>
        <v>0</v>
      </c>
      <c r="CF54" s="270">
        <f t="shared" si="66"/>
        <v>0</v>
      </c>
      <c r="CG54" s="270">
        <f t="shared" si="66"/>
        <v>0</v>
      </c>
      <c r="CH54" s="270">
        <f t="shared" si="14"/>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64"/>
        <v>0</v>
      </c>
      <c r="CD55" s="286" t="str">
        <f t="shared" si="65"/>
        <v>청년외</v>
      </c>
      <c r="CE55" s="275">
        <f t="shared" si="12"/>
        <v>0</v>
      </c>
      <c r="CF55" s="270">
        <f t="shared" si="66"/>
        <v>0</v>
      </c>
      <c r="CG55" s="270">
        <f t="shared" si="66"/>
        <v>0</v>
      </c>
      <c r="CH55" s="270">
        <f t="shared" si="14"/>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64"/>
        <v>0</v>
      </c>
      <c r="CD56" s="286" t="str">
        <f t="shared" si="65"/>
        <v>청년외</v>
      </c>
      <c r="CE56" s="275">
        <f t="shared" si="12"/>
        <v>0</v>
      </c>
      <c r="CF56" s="270">
        <f t="shared" si="66"/>
        <v>0</v>
      </c>
      <c r="CG56" s="270">
        <f t="shared" si="66"/>
        <v>0</v>
      </c>
      <c r="CH56" s="270">
        <f t="shared" si="14"/>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64"/>
        <v>0</v>
      </c>
      <c r="CD57" s="286" t="str">
        <f t="shared" si="65"/>
        <v>청년외</v>
      </c>
      <c r="CE57" s="275">
        <f t="shared" si="12"/>
        <v>0</v>
      </c>
      <c r="CF57" s="270">
        <f t="shared" si="66"/>
        <v>0</v>
      </c>
      <c r="CG57" s="270">
        <f t="shared" si="66"/>
        <v>0</v>
      </c>
      <c r="CH57" s="270">
        <f t="shared" si="14"/>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64"/>
        <v>0</v>
      </c>
      <c r="CD58" s="286" t="str">
        <f t="shared" si="65"/>
        <v>청년외</v>
      </c>
      <c r="CE58" s="275">
        <f t="shared" si="12"/>
        <v>0</v>
      </c>
      <c r="CF58" s="270">
        <f t="shared" si="66"/>
        <v>0</v>
      </c>
      <c r="CG58" s="270">
        <f t="shared" si="66"/>
        <v>0</v>
      </c>
      <c r="CH58" s="270">
        <f t="shared" si="14"/>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64"/>
        <v>0</v>
      </c>
      <c r="CD59" s="286" t="str">
        <f t="shared" si="65"/>
        <v>청년외</v>
      </c>
      <c r="CE59" s="275">
        <f t="shared" si="12"/>
        <v>0</v>
      </c>
      <c r="CF59" s="270">
        <f t="shared" si="66"/>
        <v>0</v>
      </c>
      <c r="CG59" s="270">
        <f t="shared" si="66"/>
        <v>0</v>
      </c>
      <c r="CH59" s="270">
        <f t="shared" si="14"/>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64"/>
        <v>0</v>
      </c>
      <c r="CD60" s="286" t="str">
        <f t="shared" si="65"/>
        <v>청년외</v>
      </c>
      <c r="CE60" s="275">
        <f t="shared" si="12"/>
        <v>0</v>
      </c>
      <c r="CF60" s="270">
        <f t="shared" si="66"/>
        <v>0</v>
      </c>
      <c r="CG60" s="270">
        <f t="shared" si="66"/>
        <v>0</v>
      </c>
      <c r="CH60" s="270">
        <f t="shared" si="14"/>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64"/>
        <v>0</v>
      </c>
      <c r="CD61" s="286" t="str">
        <f t="shared" si="65"/>
        <v>청년외</v>
      </c>
      <c r="CE61" s="275">
        <f t="shared" si="12"/>
        <v>0</v>
      </c>
      <c r="CF61" s="270">
        <f t="shared" si="66"/>
        <v>0</v>
      </c>
      <c r="CG61" s="270">
        <f t="shared" si="66"/>
        <v>0</v>
      </c>
      <c r="CH61" s="270">
        <f t="shared" si="14"/>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64"/>
        <v>0</v>
      </c>
      <c r="CD62" s="286" t="str">
        <f t="shared" si="65"/>
        <v>청년외</v>
      </c>
      <c r="CE62" s="275">
        <f t="shared" si="12"/>
        <v>0</v>
      </c>
      <c r="CF62" s="270">
        <f t="shared" si="66"/>
        <v>0</v>
      </c>
      <c r="CG62" s="270">
        <f t="shared" si="66"/>
        <v>0</v>
      </c>
      <c r="CH62" s="270">
        <f t="shared" si="14"/>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64"/>
        <v>0</v>
      </c>
      <c r="CD63" s="286" t="str">
        <f t="shared" si="65"/>
        <v>청년외</v>
      </c>
      <c r="CE63" s="275">
        <f t="shared" si="12"/>
        <v>0</v>
      </c>
      <c r="CF63" s="270">
        <f t="shared" si="66"/>
        <v>0</v>
      </c>
      <c r="CG63" s="270">
        <f t="shared" si="66"/>
        <v>0</v>
      </c>
      <c r="CH63" s="270">
        <f t="shared" si="14"/>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64"/>
        <v>0</v>
      </c>
      <c r="CD64" s="286" t="str">
        <f t="shared" si="65"/>
        <v>청년외</v>
      </c>
      <c r="CE64" s="275">
        <f t="shared" si="12"/>
        <v>0</v>
      </c>
      <c r="CF64" s="270">
        <f t="shared" si="66"/>
        <v>0</v>
      </c>
      <c r="CG64" s="270">
        <f t="shared" si="66"/>
        <v>0</v>
      </c>
      <c r="CH64" s="270">
        <f t="shared" si="14"/>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64"/>
        <v>0</v>
      </c>
      <c r="CD65" s="286" t="str">
        <f t="shared" si="65"/>
        <v>청년외</v>
      </c>
      <c r="CE65" s="275">
        <f t="shared" si="12"/>
        <v>0</v>
      </c>
      <c r="CF65" s="270">
        <f t="shared" si="66"/>
        <v>0</v>
      </c>
      <c r="CG65" s="270">
        <f t="shared" si="66"/>
        <v>0</v>
      </c>
      <c r="CH65" s="270">
        <f t="shared" si="14"/>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64"/>
        <v>0</v>
      </c>
      <c r="CD66" s="286" t="str">
        <f t="shared" si="65"/>
        <v>청년외</v>
      </c>
      <c r="CE66" s="275">
        <f t="shared" si="12"/>
        <v>0</v>
      </c>
      <c r="CF66" s="270">
        <f t="shared" si="66"/>
        <v>0</v>
      </c>
      <c r="CG66" s="270">
        <f t="shared" si="66"/>
        <v>0</v>
      </c>
      <c r="CH66" s="270">
        <f t="shared" si="14"/>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64"/>
        <v>0</v>
      </c>
      <c r="CD67" s="286" t="str">
        <f t="shared" si="65"/>
        <v>청년외</v>
      </c>
      <c r="CE67" s="275">
        <f t="shared" si="12"/>
        <v>0</v>
      </c>
      <c r="CF67" s="270">
        <f t="shared" si="66"/>
        <v>0</v>
      </c>
      <c r="CG67" s="270">
        <f t="shared" si="66"/>
        <v>0</v>
      </c>
      <c r="CH67" s="270">
        <f t="shared" si="14"/>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64"/>
        <v>0</v>
      </c>
      <c r="CD68" s="286" t="str">
        <f t="shared" si="65"/>
        <v>청년외</v>
      </c>
      <c r="CE68" s="275">
        <f t="shared" si="12"/>
        <v>0</v>
      </c>
      <c r="CF68" s="270">
        <f t="shared" si="66"/>
        <v>0</v>
      </c>
      <c r="CG68" s="270">
        <f t="shared" si="66"/>
        <v>0</v>
      </c>
      <c r="CH68" s="270">
        <f t="shared" si="14"/>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7">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8">SUM(W69,AA69,AE69,AI69,AM69,AQ69,AU69,AY69,BC69,BG69,BK69,BO69)</f>
        <v>0</v>
      </c>
      <c r="BT69" s="59">
        <f t="shared" ref="BT69:BT104" si="69">SUM(Z69,AD69,AH69,AL69,AP69,AT69,AX69,BB69,BF69,BJ69,BN69,BR69)</f>
        <v>0</v>
      </c>
      <c r="BU69" s="57"/>
      <c r="BV69" s="44"/>
      <c r="BY69" s="253"/>
      <c r="BZ69" s="272"/>
      <c r="CA69" s="272"/>
      <c r="CB69" s="273"/>
      <c r="CC69" s="285">
        <f t="shared" si="64"/>
        <v>0</v>
      </c>
      <c r="CD69" s="286" t="str">
        <f t="shared" si="65"/>
        <v>청년외</v>
      </c>
      <c r="CE69" s="275">
        <f t="shared" si="12"/>
        <v>0</v>
      </c>
      <c r="CF69" s="270">
        <f t="shared" si="66"/>
        <v>0</v>
      </c>
      <c r="CG69" s="270">
        <f t="shared" si="66"/>
        <v>0</v>
      </c>
      <c r="CH69" s="270">
        <f t="shared" si="14"/>
        <v>0</v>
      </c>
      <c r="CI69" s="44"/>
    </row>
    <row r="70" spans="1:87" ht="16.5" hidden="1" customHeight="1">
      <c r="A70" s="23">
        <f t="shared" si="15"/>
        <v>66</v>
      </c>
      <c r="B70" s="143"/>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8"/>
        <v>0</v>
      </c>
      <c r="BT70" s="59">
        <f t="shared" si="69"/>
        <v>0</v>
      </c>
      <c r="BU70" s="57"/>
      <c r="BV70" s="44"/>
      <c r="BY70" s="253"/>
      <c r="BZ70" s="272"/>
      <c r="CA70" s="272"/>
      <c r="CB70" s="273"/>
      <c r="CC70" s="285">
        <f t="shared" si="64"/>
        <v>0</v>
      </c>
      <c r="CD70" s="286" t="str">
        <f t="shared" si="65"/>
        <v>청년외</v>
      </c>
      <c r="CE70" s="275">
        <f t="shared" ref="CE70:CE104" si="76">C70</f>
        <v>0</v>
      </c>
      <c r="CF70" s="270">
        <f t="shared" si="66"/>
        <v>0</v>
      </c>
      <c r="CG70" s="270">
        <f t="shared" si="66"/>
        <v>0</v>
      </c>
      <c r="CH70" s="270">
        <f t="shared" ref="CH70:CH104" si="77">SUM(CF70:CG70)</f>
        <v>0</v>
      </c>
      <c r="CI70" s="44"/>
    </row>
    <row r="71" spans="1:87" ht="16.5" hidden="1" customHeight="1" thickBot="1">
      <c r="A71" s="23">
        <f t="shared" ref="A71:A104" si="78">A70+1</f>
        <v>67</v>
      </c>
      <c r="B71" s="143"/>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8"/>
        <v>0</v>
      </c>
      <c r="BT71" s="59">
        <f t="shared" si="69"/>
        <v>0</v>
      </c>
      <c r="BU71" s="57"/>
      <c r="BV71" s="44"/>
      <c r="BY71" s="253"/>
      <c r="BZ71" s="272"/>
      <c r="CA71" s="272"/>
      <c r="CB71" s="273"/>
      <c r="CC71" s="285">
        <f t="shared" si="64"/>
        <v>0</v>
      </c>
      <c r="CD71" s="286" t="str">
        <f t="shared" si="65"/>
        <v>청년외</v>
      </c>
      <c r="CE71" s="275">
        <f t="shared" si="76"/>
        <v>0</v>
      </c>
      <c r="CF71" s="270">
        <f t="shared" si="66"/>
        <v>0</v>
      </c>
      <c r="CG71" s="270">
        <f t="shared" si="66"/>
        <v>0</v>
      </c>
      <c r="CH71" s="270">
        <f t="shared" si="77"/>
        <v>0</v>
      </c>
      <c r="CI71" s="44"/>
    </row>
    <row r="72" spans="1:87" ht="16.5" hidden="1" customHeight="1">
      <c r="A72" s="23">
        <f t="shared" si="78"/>
        <v>68</v>
      </c>
      <c r="B72" s="143"/>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8"/>
        <v>0</v>
      </c>
      <c r="BT72" s="59">
        <f t="shared" si="69"/>
        <v>0</v>
      </c>
      <c r="BU72" s="57"/>
      <c r="BV72" s="44"/>
      <c r="BY72" s="253"/>
      <c r="BZ72" s="272"/>
      <c r="CA72" s="272"/>
      <c r="CB72" s="273"/>
      <c r="CC72" s="285">
        <f t="shared" si="64"/>
        <v>0</v>
      </c>
      <c r="CD72" s="286" t="str">
        <f t="shared" si="65"/>
        <v>청년외</v>
      </c>
      <c r="CE72" s="275">
        <f t="shared" si="76"/>
        <v>0</v>
      </c>
      <c r="CF72" s="270">
        <f t="shared" si="66"/>
        <v>0</v>
      </c>
      <c r="CG72" s="270">
        <f t="shared" si="66"/>
        <v>0</v>
      </c>
      <c r="CH72" s="270">
        <f t="shared" si="77"/>
        <v>0</v>
      </c>
      <c r="CI72" s="44"/>
    </row>
    <row r="73" spans="1:87" ht="16.5" hidden="1" customHeight="1">
      <c r="A73" s="23">
        <f t="shared" si="78"/>
        <v>69</v>
      </c>
      <c r="B73" s="143"/>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8"/>
        <v>0</v>
      </c>
      <c r="BT73" s="59">
        <f t="shared" si="69"/>
        <v>0</v>
      </c>
      <c r="BU73" s="57"/>
      <c r="BV73" s="44"/>
      <c r="BY73" s="253"/>
      <c r="BZ73" s="272"/>
      <c r="CA73" s="272"/>
      <c r="CB73" s="273"/>
      <c r="CC73" s="285">
        <f t="shared" si="64"/>
        <v>0</v>
      </c>
      <c r="CD73" s="286" t="str">
        <f t="shared" si="65"/>
        <v>청년외</v>
      </c>
      <c r="CE73" s="275">
        <f t="shared" si="76"/>
        <v>0</v>
      </c>
      <c r="CF73" s="270">
        <f t="shared" si="66"/>
        <v>0</v>
      </c>
      <c r="CG73" s="270">
        <f t="shared" si="66"/>
        <v>0</v>
      </c>
      <c r="CH73" s="270">
        <f t="shared" si="77"/>
        <v>0</v>
      </c>
      <c r="CI73" s="44"/>
    </row>
    <row r="74" spans="1:87" ht="16.5" hidden="1" customHeight="1">
      <c r="A74" s="23">
        <f t="shared" si="78"/>
        <v>70</v>
      </c>
      <c r="B74" s="143"/>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8"/>
        <v>0</v>
      </c>
      <c r="BT74" s="59">
        <f t="shared" si="69"/>
        <v>0</v>
      </c>
      <c r="BU74" s="57"/>
      <c r="BV74" s="44"/>
      <c r="BY74" s="253"/>
      <c r="BZ74" s="272"/>
      <c r="CA74" s="272"/>
      <c r="CB74" s="273"/>
      <c r="CC74" s="285">
        <f t="shared" si="64"/>
        <v>0</v>
      </c>
      <c r="CD74" s="286" t="str">
        <f t="shared" si="65"/>
        <v>청년외</v>
      </c>
      <c r="CE74" s="275">
        <f t="shared" si="76"/>
        <v>0</v>
      </c>
      <c r="CF74" s="270">
        <f t="shared" si="66"/>
        <v>0</v>
      </c>
      <c r="CG74" s="270">
        <f t="shared" si="66"/>
        <v>0</v>
      </c>
      <c r="CH74" s="270">
        <f t="shared" si="77"/>
        <v>0</v>
      </c>
      <c r="CI74" s="44"/>
    </row>
    <row r="75" spans="1:87" ht="16.5" hidden="1" customHeight="1">
      <c r="A75" s="23">
        <f t="shared" si="78"/>
        <v>71</v>
      </c>
      <c r="B75" s="143"/>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8"/>
        <v>0</v>
      </c>
      <c r="BT75" s="59">
        <f t="shared" si="69"/>
        <v>0</v>
      </c>
      <c r="BU75" s="57"/>
      <c r="BV75" s="44"/>
      <c r="BY75" s="253"/>
      <c r="BZ75" s="272"/>
      <c r="CA75" s="272"/>
      <c r="CB75" s="273"/>
      <c r="CC75" s="285">
        <f t="shared" si="64"/>
        <v>0</v>
      </c>
      <c r="CD75" s="286" t="str">
        <f t="shared" si="65"/>
        <v>청년외</v>
      </c>
      <c r="CE75" s="275">
        <f t="shared" si="76"/>
        <v>0</v>
      </c>
      <c r="CF75" s="270">
        <f t="shared" si="66"/>
        <v>0</v>
      </c>
      <c r="CG75" s="270">
        <f t="shared" si="66"/>
        <v>0</v>
      </c>
      <c r="CH75" s="270">
        <f t="shared" si="77"/>
        <v>0</v>
      </c>
      <c r="CI75" s="44"/>
    </row>
    <row r="76" spans="1:87" ht="16.5" hidden="1" customHeight="1">
      <c r="A76" s="23">
        <f t="shared" si="78"/>
        <v>72</v>
      </c>
      <c r="B76" s="143"/>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8"/>
        <v>0</v>
      </c>
      <c r="BT76" s="59">
        <f t="shared" si="69"/>
        <v>0</v>
      </c>
      <c r="BU76" s="57"/>
      <c r="BV76" s="44"/>
      <c r="BY76" s="253"/>
      <c r="BZ76" s="272"/>
      <c r="CA76" s="272"/>
      <c r="CB76" s="273"/>
      <c r="CC76" s="285">
        <f t="shared" si="64"/>
        <v>0</v>
      </c>
      <c r="CD76" s="286" t="str">
        <f t="shared" si="65"/>
        <v>청년외</v>
      </c>
      <c r="CE76" s="275">
        <f t="shared" si="76"/>
        <v>0</v>
      </c>
      <c r="CF76" s="270">
        <f t="shared" si="66"/>
        <v>0</v>
      </c>
      <c r="CG76" s="270">
        <f t="shared" si="66"/>
        <v>0</v>
      </c>
      <c r="CH76" s="270">
        <f t="shared" si="77"/>
        <v>0</v>
      </c>
      <c r="CI76" s="44"/>
    </row>
    <row r="77" spans="1:87" ht="16.5" hidden="1" customHeight="1">
      <c r="A77" s="23">
        <f t="shared" si="78"/>
        <v>73</v>
      </c>
      <c r="B77" s="143"/>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8"/>
        <v>0</v>
      </c>
      <c r="BT77" s="59">
        <f t="shared" si="69"/>
        <v>0</v>
      </c>
      <c r="BU77" s="57"/>
      <c r="BV77" s="44"/>
      <c r="BY77" s="253"/>
      <c r="BZ77" s="272"/>
      <c r="CA77" s="272"/>
      <c r="CB77" s="273"/>
      <c r="CC77" s="285">
        <f t="shared" si="64"/>
        <v>0</v>
      </c>
      <c r="CD77" s="286" t="str">
        <f t="shared" si="65"/>
        <v>청년외</v>
      </c>
      <c r="CE77" s="275">
        <f t="shared" si="76"/>
        <v>0</v>
      </c>
      <c r="CF77" s="270">
        <f t="shared" si="66"/>
        <v>0</v>
      </c>
      <c r="CG77" s="270">
        <f t="shared" si="66"/>
        <v>0</v>
      </c>
      <c r="CH77" s="270">
        <f t="shared" si="77"/>
        <v>0</v>
      </c>
      <c r="CI77" s="44"/>
    </row>
    <row r="78" spans="1:87" ht="16.5" hidden="1" customHeight="1" thickBot="1">
      <c r="A78" s="23">
        <f t="shared" si="78"/>
        <v>74</v>
      </c>
      <c r="B78" s="143"/>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8"/>
        <v>0</v>
      </c>
      <c r="BT78" s="59">
        <f t="shared" si="69"/>
        <v>0</v>
      </c>
      <c r="BU78" s="57"/>
      <c r="BV78" s="44"/>
      <c r="BY78" s="253"/>
      <c r="BZ78" s="272"/>
      <c r="CA78" s="272"/>
      <c r="CB78" s="273"/>
      <c r="CC78" s="285">
        <f t="shared" si="64"/>
        <v>0</v>
      </c>
      <c r="CD78" s="286" t="str">
        <f t="shared" si="65"/>
        <v>청년외</v>
      </c>
      <c r="CE78" s="275">
        <f t="shared" si="76"/>
        <v>0</v>
      </c>
      <c r="CF78" s="270">
        <f t="shared" si="66"/>
        <v>0</v>
      </c>
      <c r="CG78" s="270">
        <f t="shared" si="66"/>
        <v>0</v>
      </c>
      <c r="CH78" s="270">
        <f t="shared" si="77"/>
        <v>0</v>
      </c>
      <c r="CI78" s="44"/>
    </row>
    <row r="79" spans="1:87" ht="16.5" hidden="1" customHeight="1">
      <c r="A79" s="23">
        <f t="shared" si="78"/>
        <v>75</v>
      </c>
      <c r="B79" s="143"/>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8"/>
        <v>0</v>
      </c>
      <c r="BT79" s="59">
        <f t="shared" si="69"/>
        <v>0</v>
      </c>
      <c r="BU79" s="57"/>
      <c r="BV79" s="44"/>
      <c r="BY79" s="253"/>
      <c r="BZ79" s="272"/>
      <c r="CA79" s="272"/>
      <c r="CB79" s="273"/>
      <c r="CC79" s="285">
        <f t="shared" ref="CC79:CC104" si="127">IF(BS79=0,0,BT79/BS79)</f>
        <v>0</v>
      </c>
      <c r="CD79" s="286" t="str">
        <f t="shared" ref="CD79:CD104" si="128">IF(CC79=100%,"청년",IF(CC79=0%,"청년외","확인"))</f>
        <v>청년외</v>
      </c>
      <c r="CE79" s="275">
        <f t="shared" si="76"/>
        <v>0</v>
      </c>
      <c r="CF79" s="270">
        <f t="shared" si="66"/>
        <v>0</v>
      </c>
      <c r="CG79" s="270">
        <f t="shared" si="66"/>
        <v>0</v>
      </c>
      <c r="CH79" s="270">
        <f t="shared" si="77"/>
        <v>0</v>
      </c>
      <c r="CI79" s="44"/>
    </row>
    <row r="80" spans="1:87" ht="16.5" hidden="1" customHeight="1">
      <c r="A80" s="23">
        <f t="shared" si="78"/>
        <v>76</v>
      </c>
      <c r="B80" s="143"/>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8"/>
        <v>0</v>
      </c>
      <c r="BT80" s="59">
        <f t="shared" si="69"/>
        <v>0</v>
      </c>
      <c r="BU80" s="57"/>
      <c r="BV80" s="44"/>
      <c r="BY80" s="253"/>
      <c r="BZ80" s="272"/>
      <c r="CA80" s="272"/>
      <c r="CB80" s="273"/>
      <c r="CC80" s="285">
        <f t="shared" si="127"/>
        <v>0</v>
      </c>
      <c r="CD80" s="286" t="str">
        <f t="shared" si="128"/>
        <v>청년외</v>
      </c>
      <c r="CE80" s="275">
        <f t="shared" si="76"/>
        <v>0</v>
      </c>
      <c r="CF80" s="270">
        <f t="shared" si="66"/>
        <v>0</v>
      </c>
      <c r="CG80" s="270">
        <f t="shared" si="66"/>
        <v>0</v>
      </c>
      <c r="CH80" s="270">
        <f t="shared" si="77"/>
        <v>0</v>
      </c>
      <c r="CI80" s="44"/>
    </row>
    <row r="81" spans="1:87" ht="16.5" hidden="1" customHeight="1">
      <c r="A81" s="23">
        <f t="shared" si="78"/>
        <v>77</v>
      </c>
      <c r="B81" s="143"/>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8"/>
        <v>0</v>
      </c>
      <c r="BT81" s="59">
        <f t="shared" si="69"/>
        <v>0</v>
      </c>
      <c r="BU81" s="57"/>
      <c r="BV81" s="44"/>
      <c r="BY81" s="253"/>
      <c r="BZ81" s="272"/>
      <c r="CA81" s="272"/>
      <c r="CB81" s="273"/>
      <c r="CC81" s="285">
        <f t="shared" si="127"/>
        <v>0</v>
      </c>
      <c r="CD81" s="286" t="str">
        <f t="shared" si="128"/>
        <v>청년외</v>
      </c>
      <c r="CE81" s="275">
        <f t="shared" si="76"/>
        <v>0</v>
      </c>
      <c r="CF81" s="270">
        <f t="shared" si="66"/>
        <v>0</v>
      </c>
      <c r="CG81" s="270">
        <f t="shared" si="66"/>
        <v>0</v>
      </c>
      <c r="CH81" s="270">
        <f t="shared" si="77"/>
        <v>0</v>
      </c>
      <c r="CI81" s="44"/>
    </row>
    <row r="82" spans="1:87" ht="16.5" hidden="1" customHeight="1">
      <c r="A82" s="23">
        <f t="shared" si="78"/>
        <v>78</v>
      </c>
      <c r="B82" s="143"/>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8"/>
        <v>0</v>
      </c>
      <c r="BT82" s="59">
        <f t="shared" si="69"/>
        <v>0</v>
      </c>
      <c r="BU82" s="57"/>
      <c r="BV82" s="44"/>
      <c r="BY82" s="253"/>
      <c r="BZ82" s="272"/>
      <c r="CA82" s="272"/>
      <c r="CB82" s="273"/>
      <c r="CC82" s="285">
        <f t="shared" si="127"/>
        <v>0</v>
      </c>
      <c r="CD82" s="286" t="str">
        <f t="shared" si="128"/>
        <v>청년외</v>
      </c>
      <c r="CE82" s="275">
        <f t="shared" si="76"/>
        <v>0</v>
      </c>
      <c r="CF82" s="270">
        <f t="shared" si="66"/>
        <v>0</v>
      </c>
      <c r="CG82" s="270">
        <f t="shared" si="66"/>
        <v>0</v>
      </c>
      <c r="CH82" s="270">
        <f t="shared" si="77"/>
        <v>0</v>
      </c>
      <c r="CI82" s="44"/>
    </row>
    <row r="83" spans="1:87" ht="16.5" hidden="1" customHeight="1">
      <c r="A83" s="23">
        <f t="shared" si="78"/>
        <v>79</v>
      </c>
      <c r="B83" s="143"/>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8"/>
        <v>0</v>
      </c>
      <c r="BT83" s="59">
        <f t="shared" si="69"/>
        <v>0</v>
      </c>
      <c r="BU83" s="57"/>
      <c r="BV83" s="44"/>
      <c r="BY83" s="253"/>
      <c r="BZ83" s="272"/>
      <c r="CA83" s="272"/>
      <c r="CB83" s="273"/>
      <c r="CC83" s="285">
        <f t="shared" si="127"/>
        <v>0</v>
      </c>
      <c r="CD83" s="286" t="str">
        <f t="shared" si="128"/>
        <v>청년외</v>
      </c>
      <c r="CE83" s="275">
        <f t="shared" si="76"/>
        <v>0</v>
      </c>
      <c r="CF83" s="270">
        <f t="shared" si="66"/>
        <v>0</v>
      </c>
      <c r="CG83" s="270">
        <f t="shared" si="66"/>
        <v>0</v>
      </c>
      <c r="CH83" s="270">
        <f t="shared" si="77"/>
        <v>0</v>
      </c>
      <c r="CI83" s="44"/>
    </row>
    <row r="84" spans="1:87" ht="16.5" hidden="1" customHeight="1">
      <c r="A84" s="23">
        <f t="shared" si="78"/>
        <v>80</v>
      </c>
      <c r="B84" s="143"/>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8"/>
        <v>0</v>
      </c>
      <c r="BT84" s="59">
        <f t="shared" si="69"/>
        <v>0</v>
      </c>
      <c r="BU84" s="57"/>
      <c r="BV84" s="44"/>
      <c r="BY84" s="253"/>
      <c r="BZ84" s="272"/>
      <c r="CA84" s="272"/>
      <c r="CB84" s="273"/>
      <c r="CC84" s="285">
        <f t="shared" si="127"/>
        <v>0</v>
      </c>
      <c r="CD84" s="286" t="str">
        <f t="shared" si="128"/>
        <v>청년외</v>
      </c>
      <c r="CE84" s="275">
        <f t="shared" si="76"/>
        <v>0</v>
      </c>
      <c r="CF84" s="270">
        <f t="shared" si="66"/>
        <v>0</v>
      </c>
      <c r="CG84" s="270">
        <f t="shared" si="66"/>
        <v>0</v>
      </c>
      <c r="CH84" s="270">
        <f t="shared" si="77"/>
        <v>0</v>
      </c>
      <c r="CI84" s="44"/>
    </row>
    <row r="85" spans="1:87" ht="16.5" hidden="1" customHeight="1" thickBot="1">
      <c r="A85" s="23">
        <f t="shared" si="78"/>
        <v>81</v>
      </c>
      <c r="B85" s="143"/>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8"/>
        <v>0</v>
      </c>
      <c r="BT85" s="59">
        <f t="shared" si="69"/>
        <v>0</v>
      </c>
      <c r="BU85" s="57"/>
      <c r="BV85" s="44"/>
      <c r="BY85" s="253"/>
      <c r="BZ85" s="272"/>
      <c r="CA85" s="272"/>
      <c r="CB85" s="273"/>
      <c r="CC85" s="285">
        <f t="shared" si="127"/>
        <v>0</v>
      </c>
      <c r="CD85" s="286" t="str">
        <f t="shared" si="128"/>
        <v>청년외</v>
      </c>
      <c r="CE85" s="275">
        <f t="shared" si="76"/>
        <v>0</v>
      </c>
      <c r="CF85" s="270">
        <f t="shared" si="66"/>
        <v>0</v>
      </c>
      <c r="CG85" s="270">
        <f t="shared" si="66"/>
        <v>0</v>
      </c>
      <c r="CH85" s="270">
        <f t="shared" si="77"/>
        <v>0</v>
      </c>
      <c r="CI85" s="44"/>
    </row>
    <row r="86" spans="1:87" ht="16.5" hidden="1" customHeight="1">
      <c r="A86" s="23">
        <f t="shared" si="78"/>
        <v>82</v>
      </c>
      <c r="B86" s="143"/>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8"/>
        <v>0</v>
      </c>
      <c r="BT86" s="59">
        <f t="shared" si="69"/>
        <v>0</v>
      </c>
      <c r="BU86" s="57"/>
      <c r="BV86" s="44"/>
      <c r="BY86" s="253"/>
      <c r="BZ86" s="272"/>
      <c r="CA86" s="272"/>
      <c r="CB86" s="273"/>
      <c r="CC86" s="285">
        <f t="shared" si="127"/>
        <v>0</v>
      </c>
      <c r="CD86" s="286" t="str">
        <f t="shared" si="128"/>
        <v>청년외</v>
      </c>
      <c r="CE86" s="275">
        <f t="shared" si="76"/>
        <v>0</v>
      </c>
      <c r="CF86" s="270">
        <f t="shared" ref="CF86:CG104" si="129">IF($CD86=CF$4,$CB86,0)</f>
        <v>0</v>
      </c>
      <c r="CG86" s="270">
        <f t="shared" si="129"/>
        <v>0</v>
      </c>
      <c r="CH86" s="270">
        <f t="shared" si="77"/>
        <v>0</v>
      </c>
      <c r="CI86" s="44"/>
    </row>
    <row r="87" spans="1:87" ht="16.5" hidden="1" customHeight="1">
      <c r="A87" s="23">
        <f t="shared" si="78"/>
        <v>83</v>
      </c>
      <c r="B87" s="143"/>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8"/>
        <v>0</v>
      </c>
      <c r="BT87" s="59">
        <f t="shared" si="69"/>
        <v>0</v>
      </c>
      <c r="BU87" s="57"/>
      <c r="BV87" s="44"/>
      <c r="BY87" s="253"/>
      <c r="BZ87" s="272"/>
      <c r="CA87" s="272"/>
      <c r="CB87" s="273"/>
      <c r="CC87" s="285">
        <f t="shared" si="127"/>
        <v>0</v>
      </c>
      <c r="CD87" s="286" t="str">
        <f t="shared" si="128"/>
        <v>청년외</v>
      </c>
      <c r="CE87" s="275">
        <f t="shared" si="76"/>
        <v>0</v>
      </c>
      <c r="CF87" s="270">
        <f t="shared" si="129"/>
        <v>0</v>
      </c>
      <c r="CG87" s="270">
        <f t="shared" si="129"/>
        <v>0</v>
      </c>
      <c r="CH87" s="270">
        <f t="shared" si="77"/>
        <v>0</v>
      </c>
      <c r="CI87" s="44"/>
    </row>
    <row r="88" spans="1:87" ht="16.5" hidden="1" customHeight="1" thickBot="1">
      <c r="A88" s="23">
        <f t="shared" si="78"/>
        <v>84</v>
      </c>
      <c r="B88" s="143"/>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8"/>
        <v>0</v>
      </c>
      <c r="BT88" s="59">
        <f t="shared" si="69"/>
        <v>0</v>
      </c>
      <c r="BU88" s="57"/>
      <c r="BV88" s="44"/>
      <c r="BY88" s="253"/>
      <c r="BZ88" s="272"/>
      <c r="CA88" s="272"/>
      <c r="CB88" s="273"/>
      <c r="CC88" s="285">
        <f t="shared" si="127"/>
        <v>0</v>
      </c>
      <c r="CD88" s="286" t="str">
        <f t="shared" si="128"/>
        <v>청년외</v>
      </c>
      <c r="CE88" s="275">
        <f t="shared" si="76"/>
        <v>0</v>
      </c>
      <c r="CF88" s="270">
        <f t="shared" si="129"/>
        <v>0</v>
      </c>
      <c r="CG88" s="270">
        <f t="shared" si="129"/>
        <v>0</v>
      </c>
      <c r="CH88" s="270">
        <f t="shared" si="77"/>
        <v>0</v>
      </c>
      <c r="CI88" s="44"/>
    </row>
    <row r="89" spans="1:87" ht="16.5" hidden="1" customHeight="1">
      <c r="A89" s="23">
        <f t="shared" si="78"/>
        <v>85</v>
      </c>
      <c r="B89" s="143"/>
      <c r="C89" s="92"/>
      <c r="D89" s="93"/>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8"/>
        <v>0</v>
      </c>
      <c r="BT89" s="59">
        <f t="shared" si="69"/>
        <v>0</v>
      </c>
      <c r="BU89" s="57"/>
      <c r="BV89" s="44"/>
      <c r="BY89" s="253"/>
      <c r="BZ89" s="272"/>
      <c r="CA89" s="272"/>
      <c r="CB89" s="273"/>
      <c r="CC89" s="285">
        <f t="shared" si="127"/>
        <v>0</v>
      </c>
      <c r="CD89" s="286" t="str">
        <f t="shared" si="128"/>
        <v>청년외</v>
      </c>
      <c r="CE89" s="275">
        <f t="shared" si="76"/>
        <v>0</v>
      </c>
      <c r="CF89" s="270">
        <f t="shared" si="129"/>
        <v>0</v>
      </c>
      <c r="CG89" s="270">
        <f t="shared" si="129"/>
        <v>0</v>
      </c>
      <c r="CH89" s="270">
        <f t="shared" si="77"/>
        <v>0</v>
      </c>
      <c r="CI89" s="44"/>
    </row>
    <row r="90" spans="1:87" ht="16.5" hidden="1" customHeight="1" thickBot="1">
      <c r="A90" s="23">
        <f t="shared" si="78"/>
        <v>86</v>
      </c>
      <c r="B90" s="143"/>
      <c r="C90" s="92"/>
      <c r="D90" s="93"/>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8"/>
        <v>0</v>
      </c>
      <c r="BT90" s="59">
        <f t="shared" si="69"/>
        <v>0</v>
      </c>
      <c r="BU90" s="57"/>
      <c r="BV90" s="44"/>
      <c r="BY90" s="253"/>
      <c r="BZ90" s="272"/>
      <c r="CA90" s="272"/>
      <c r="CB90" s="273"/>
      <c r="CC90" s="285">
        <f t="shared" si="127"/>
        <v>0</v>
      </c>
      <c r="CD90" s="286" t="str">
        <f t="shared" si="128"/>
        <v>청년외</v>
      </c>
      <c r="CE90" s="275">
        <f t="shared" si="76"/>
        <v>0</v>
      </c>
      <c r="CF90" s="270">
        <f t="shared" si="129"/>
        <v>0</v>
      </c>
      <c r="CG90" s="270">
        <f t="shared" si="129"/>
        <v>0</v>
      </c>
      <c r="CH90" s="270">
        <f t="shared" si="77"/>
        <v>0</v>
      </c>
      <c r="CI90" s="44"/>
    </row>
    <row r="91" spans="1:87" ht="16.5" hidden="1" customHeight="1">
      <c r="A91" s="23">
        <f t="shared" si="78"/>
        <v>87</v>
      </c>
      <c r="B91" s="143"/>
      <c r="C91" s="92"/>
      <c r="D91" s="93"/>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8"/>
        <v>0</v>
      </c>
      <c r="BT91" s="59">
        <f t="shared" si="69"/>
        <v>0</v>
      </c>
      <c r="BU91" s="57"/>
      <c r="BV91" s="44"/>
      <c r="BY91" s="253"/>
      <c r="BZ91" s="272"/>
      <c r="CA91" s="272"/>
      <c r="CB91" s="273"/>
      <c r="CC91" s="285">
        <f t="shared" si="127"/>
        <v>0</v>
      </c>
      <c r="CD91" s="286" t="str">
        <f t="shared" si="128"/>
        <v>청년외</v>
      </c>
      <c r="CE91" s="275">
        <f t="shared" si="76"/>
        <v>0</v>
      </c>
      <c r="CF91" s="270">
        <f t="shared" si="129"/>
        <v>0</v>
      </c>
      <c r="CG91" s="270">
        <f t="shared" si="129"/>
        <v>0</v>
      </c>
      <c r="CH91" s="270">
        <f t="shared" si="77"/>
        <v>0</v>
      </c>
      <c r="CI91" s="44"/>
    </row>
    <row r="92" spans="1:87" ht="16.5" hidden="1" customHeight="1">
      <c r="A92" s="23">
        <f t="shared" si="78"/>
        <v>88</v>
      </c>
      <c r="B92" s="143"/>
      <c r="C92" s="92"/>
      <c r="D92" s="93"/>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8"/>
        <v>0</v>
      </c>
      <c r="BT92" s="59">
        <f t="shared" si="69"/>
        <v>0</v>
      </c>
      <c r="BU92" s="57"/>
      <c r="BV92" s="44"/>
      <c r="BY92" s="253"/>
      <c r="BZ92" s="272"/>
      <c r="CA92" s="272"/>
      <c r="CB92" s="273"/>
      <c r="CC92" s="285">
        <f t="shared" si="127"/>
        <v>0</v>
      </c>
      <c r="CD92" s="286" t="str">
        <f t="shared" si="128"/>
        <v>청년외</v>
      </c>
      <c r="CE92" s="275">
        <f t="shared" si="76"/>
        <v>0</v>
      </c>
      <c r="CF92" s="270">
        <f t="shared" si="129"/>
        <v>0</v>
      </c>
      <c r="CG92" s="270">
        <f t="shared" si="129"/>
        <v>0</v>
      </c>
      <c r="CH92" s="270">
        <f t="shared" si="77"/>
        <v>0</v>
      </c>
      <c r="CI92" s="44"/>
    </row>
    <row r="93" spans="1:87" ht="16.5" hidden="1" customHeight="1">
      <c r="A93" s="23">
        <f t="shared" si="78"/>
        <v>89</v>
      </c>
      <c r="B93" s="143"/>
      <c r="C93" s="92"/>
      <c r="D93" s="93"/>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8"/>
        <v>0</v>
      </c>
      <c r="BT93" s="59">
        <f t="shared" si="69"/>
        <v>0</v>
      </c>
      <c r="BU93" s="57"/>
      <c r="BV93" s="44"/>
      <c r="BY93" s="253"/>
      <c r="BZ93" s="272"/>
      <c r="CA93" s="272"/>
      <c r="CB93" s="273"/>
      <c r="CC93" s="285">
        <f t="shared" si="127"/>
        <v>0</v>
      </c>
      <c r="CD93" s="286" t="str">
        <f t="shared" si="128"/>
        <v>청년외</v>
      </c>
      <c r="CE93" s="275">
        <f t="shared" si="76"/>
        <v>0</v>
      </c>
      <c r="CF93" s="270">
        <f t="shared" si="129"/>
        <v>0</v>
      </c>
      <c r="CG93" s="270">
        <f t="shared" si="129"/>
        <v>0</v>
      </c>
      <c r="CH93" s="270">
        <f t="shared" si="77"/>
        <v>0</v>
      </c>
      <c r="CI93" s="44"/>
    </row>
    <row r="94" spans="1:87" ht="16.5" hidden="1" customHeight="1">
      <c r="A94" s="23">
        <f t="shared" si="78"/>
        <v>90</v>
      </c>
      <c r="B94" s="143"/>
      <c r="C94" s="92"/>
      <c r="D94" s="93"/>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8"/>
        <v>0</v>
      </c>
      <c r="BT94" s="59">
        <f t="shared" si="69"/>
        <v>0</v>
      </c>
      <c r="BU94" s="57"/>
      <c r="BV94" s="44"/>
      <c r="BY94" s="253"/>
      <c r="BZ94" s="272"/>
      <c r="CA94" s="272"/>
      <c r="CB94" s="273"/>
      <c r="CC94" s="285">
        <f t="shared" si="127"/>
        <v>0</v>
      </c>
      <c r="CD94" s="286" t="str">
        <f t="shared" si="128"/>
        <v>청년외</v>
      </c>
      <c r="CE94" s="275">
        <f t="shared" si="76"/>
        <v>0</v>
      </c>
      <c r="CF94" s="270">
        <f t="shared" si="129"/>
        <v>0</v>
      </c>
      <c r="CG94" s="270">
        <f t="shared" si="129"/>
        <v>0</v>
      </c>
      <c r="CH94" s="270">
        <f t="shared" si="77"/>
        <v>0</v>
      </c>
      <c r="CI94" s="44"/>
    </row>
    <row r="95" spans="1:87" ht="16.5" hidden="1" customHeight="1">
      <c r="A95" s="23">
        <f t="shared" si="78"/>
        <v>91</v>
      </c>
      <c r="B95" s="143"/>
      <c r="C95" s="92"/>
      <c r="D95" s="93"/>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8"/>
        <v>0</v>
      </c>
      <c r="BT95" s="59">
        <f t="shared" si="69"/>
        <v>0</v>
      </c>
      <c r="BU95" s="57"/>
      <c r="BV95" s="44"/>
      <c r="BY95" s="253"/>
      <c r="BZ95" s="272"/>
      <c r="CA95" s="272"/>
      <c r="CB95" s="273"/>
      <c r="CC95" s="285">
        <f t="shared" si="127"/>
        <v>0</v>
      </c>
      <c r="CD95" s="286" t="str">
        <f t="shared" si="128"/>
        <v>청년외</v>
      </c>
      <c r="CE95" s="275">
        <f t="shared" si="76"/>
        <v>0</v>
      </c>
      <c r="CF95" s="270">
        <f t="shared" si="129"/>
        <v>0</v>
      </c>
      <c r="CG95" s="270">
        <f t="shared" si="129"/>
        <v>0</v>
      </c>
      <c r="CH95" s="270">
        <f t="shared" si="77"/>
        <v>0</v>
      </c>
      <c r="CI95" s="44"/>
    </row>
    <row r="96" spans="1:87" ht="16.5" hidden="1" customHeight="1">
      <c r="A96" s="23">
        <f t="shared" si="78"/>
        <v>92</v>
      </c>
      <c r="B96" s="143"/>
      <c r="C96" s="92"/>
      <c r="D96" s="93"/>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8"/>
        <v>0</v>
      </c>
      <c r="BT96" s="59">
        <f t="shared" si="69"/>
        <v>0</v>
      </c>
      <c r="BU96" s="57"/>
      <c r="BV96" s="44"/>
      <c r="BY96" s="253"/>
      <c r="BZ96" s="272"/>
      <c r="CA96" s="272"/>
      <c r="CB96" s="273"/>
      <c r="CC96" s="285">
        <f t="shared" si="127"/>
        <v>0</v>
      </c>
      <c r="CD96" s="286" t="str">
        <f t="shared" si="128"/>
        <v>청년외</v>
      </c>
      <c r="CE96" s="275">
        <f t="shared" si="76"/>
        <v>0</v>
      </c>
      <c r="CF96" s="270">
        <f t="shared" si="129"/>
        <v>0</v>
      </c>
      <c r="CG96" s="270">
        <f t="shared" si="129"/>
        <v>0</v>
      </c>
      <c r="CH96" s="270">
        <f t="shared" si="77"/>
        <v>0</v>
      </c>
      <c r="CI96" s="44"/>
    </row>
    <row r="97" spans="1:87" ht="16.5" hidden="1" customHeight="1" thickBot="1">
      <c r="A97" s="23">
        <f t="shared" si="78"/>
        <v>93</v>
      </c>
      <c r="B97" s="143"/>
      <c r="C97" s="92"/>
      <c r="D97" s="93"/>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8"/>
        <v>0</v>
      </c>
      <c r="BT97" s="59">
        <f t="shared" si="69"/>
        <v>0</v>
      </c>
      <c r="BU97" s="57"/>
      <c r="BV97" s="44"/>
      <c r="BY97" s="253"/>
      <c r="BZ97" s="272"/>
      <c r="CA97" s="272"/>
      <c r="CB97" s="273"/>
      <c r="CC97" s="285">
        <f t="shared" si="127"/>
        <v>0</v>
      </c>
      <c r="CD97" s="286" t="str">
        <f t="shared" si="128"/>
        <v>청년외</v>
      </c>
      <c r="CE97" s="275">
        <f t="shared" si="76"/>
        <v>0</v>
      </c>
      <c r="CF97" s="270">
        <f t="shared" si="129"/>
        <v>0</v>
      </c>
      <c r="CG97" s="270">
        <f t="shared" si="129"/>
        <v>0</v>
      </c>
      <c r="CH97" s="270">
        <f t="shared" si="77"/>
        <v>0</v>
      </c>
      <c r="CI97" s="44"/>
    </row>
    <row r="98" spans="1:87" ht="16.5" hidden="1" customHeight="1">
      <c r="A98" s="23">
        <f t="shared" si="78"/>
        <v>94</v>
      </c>
      <c r="B98" s="143"/>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8"/>
        <v>0</v>
      </c>
      <c r="BT98" s="59">
        <f t="shared" si="69"/>
        <v>0</v>
      </c>
      <c r="BU98" s="57"/>
      <c r="BV98" s="44"/>
      <c r="BY98" s="253"/>
      <c r="BZ98" s="272"/>
      <c r="CA98" s="272"/>
      <c r="CB98" s="273"/>
      <c r="CC98" s="285">
        <f t="shared" si="127"/>
        <v>0</v>
      </c>
      <c r="CD98" s="286" t="str">
        <f t="shared" si="128"/>
        <v>청년외</v>
      </c>
      <c r="CE98" s="275">
        <f t="shared" si="76"/>
        <v>0</v>
      </c>
      <c r="CF98" s="270">
        <f t="shared" si="129"/>
        <v>0</v>
      </c>
      <c r="CG98" s="270">
        <f t="shared" si="129"/>
        <v>0</v>
      </c>
      <c r="CH98" s="270">
        <f t="shared" si="77"/>
        <v>0</v>
      </c>
      <c r="CI98" s="44"/>
    </row>
    <row r="99" spans="1:87" ht="16.5" hidden="1" customHeight="1">
      <c r="A99" s="23">
        <f t="shared" si="78"/>
        <v>95</v>
      </c>
      <c r="B99" s="143"/>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8"/>
        <v>0</v>
      </c>
      <c r="BT99" s="59">
        <f t="shared" si="69"/>
        <v>0</v>
      </c>
      <c r="BU99" s="57"/>
      <c r="BV99" s="44"/>
      <c r="BY99" s="253"/>
      <c r="BZ99" s="272"/>
      <c r="CA99" s="272"/>
      <c r="CB99" s="273"/>
      <c r="CC99" s="285">
        <f t="shared" si="127"/>
        <v>0</v>
      </c>
      <c r="CD99" s="286" t="str">
        <f t="shared" si="128"/>
        <v>청년외</v>
      </c>
      <c r="CE99" s="275">
        <f t="shared" si="76"/>
        <v>0</v>
      </c>
      <c r="CF99" s="270">
        <f t="shared" si="129"/>
        <v>0</v>
      </c>
      <c r="CG99" s="270">
        <f t="shared" si="129"/>
        <v>0</v>
      </c>
      <c r="CH99" s="270">
        <f t="shared" si="77"/>
        <v>0</v>
      </c>
      <c r="CI99" s="44"/>
    </row>
    <row r="100" spans="1:87" ht="16.5" hidden="1" customHeight="1">
      <c r="A100" s="23">
        <f t="shared" si="78"/>
        <v>96</v>
      </c>
      <c r="B100" s="143"/>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8"/>
        <v>0</v>
      </c>
      <c r="BT100" s="59">
        <f t="shared" si="69"/>
        <v>0</v>
      </c>
      <c r="BU100" s="57"/>
      <c r="BV100" s="44"/>
      <c r="BY100" s="253"/>
      <c r="BZ100" s="272"/>
      <c r="CA100" s="272"/>
      <c r="CB100" s="273"/>
      <c r="CC100" s="285">
        <f t="shared" si="127"/>
        <v>0</v>
      </c>
      <c r="CD100" s="286" t="str">
        <f t="shared" si="128"/>
        <v>청년외</v>
      </c>
      <c r="CE100" s="275">
        <f t="shared" si="76"/>
        <v>0</v>
      </c>
      <c r="CF100" s="270">
        <f t="shared" si="129"/>
        <v>0</v>
      </c>
      <c r="CG100" s="270">
        <f t="shared" si="129"/>
        <v>0</v>
      </c>
      <c r="CH100" s="270">
        <f t="shared" si="77"/>
        <v>0</v>
      </c>
      <c r="CI100" s="44"/>
    </row>
    <row r="101" spans="1:87" ht="16.5" hidden="1" customHeight="1">
      <c r="A101" s="23">
        <f t="shared" si="78"/>
        <v>97</v>
      </c>
      <c r="B101" s="143"/>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8"/>
        <v>0</v>
      </c>
      <c r="BT101" s="59">
        <f t="shared" si="69"/>
        <v>0</v>
      </c>
      <c r="BU101" s="57"/>
      <c r="BV101" s="44"/>
      <c r="BY101" s="253"/>
      <c r="BZ101" s="272"/>
      <c r="CA101" s="272"/>
      <c r="CB101" s="273"/>
      <c r="CC101" s="285">
        <f t="shared" si="127"/>
        <v>0</v>
      </c>
      <c r="CD101" s="286" t="str">
        <f t="shared" si="128"/>
        <v>청년외</v>
      </c>
      <c r="CE101" s="275">
        <f t="shared" si="76"/>
        <v>0</v>
      </c>
      <c r="CF101" s="270">
        <f t="shared" si="129"/>
        <v>0</v>
      </c>
      <c r="CG101" s="270">
        <f t="shared" si="129"/>
        <v>0</v>
      </c>
      <c r="CH101" s="270">
        <f t="shared" si="77"/>
        <v>0</v>
      </c>
      <c r="CI101" s="44"/>
    </row>
    <row r="102" spans="1:87" ht="16.5" hidden="1" customHeight="1">
      <c r="A102" s="23">
        <f t="shared" si="78"/>
        <v>98</v>
      </c>
      <c r="B102" s="143"/>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8"/>
        <v>0</v>
      </c>
      <c r="BT102" s="59">
        <f t="shared" si="69"/>
        <v>0</v>
      </c>
      <c r="BU102" s="57"/>
      <c r="BV102" s="44"/>
      <c r="BY102" s="253"/>
      <c r="BZ102" s="272"/>
      <c r="CA102" s="272"/>
      <c r="CB102" s="273"/>
      <c r="CC102" s="285">
        <f t="shared" si="127"/>
        <v>0</v>
      </c>
      <c r="CD102" s="286" t="str">
        <f t="shared" si="128"/>
        <v>청년외</v>
      </c>
      <c r="CE102" s="275">
        <f t="shared" si="76"/>
        <v>0</v>
      </c>
      <c r="CF102" s="270">
        <f t="shared" si="129"/>
        <v>0</v>
      </c>
      <c r="CG102" s="270">
        <f t="shared" si="129"/>
        <v>0</v>
      </c>
      <c r="CH102" s="270">
        <f t="shared" si="77"/>
        <v>0</v>
      </c>
      <c r="CI102" s="44"/>
    </row>
    <row r="103" spans="1:87" ht="16.5" hidden="1" customHeight="1">
      <c r="A103" s="23">
        <f t="shared" si="78"/>
        <v>99</v>
      </c>
      <c r="B103" s="143"/>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8"/>
        <v>0</v>
      </c>
      <c r="BT103" s="59">
        <f t="shared" si="69"/>
        <v>0</v>
      </c>
      <c r="BU103" s="57"/>
      <c r="BV103" s="44"/>
      <c r="BY103" s="253"/>
      <c r="BZ103" s="272"/>
      <c r="CA103" s="272"/>
      <c r="CB103" s="273"/>
      <c r="CC103" s="285">
        <f t="shared" si="127"/>
        <v>0</v>
      </c>
      <c r="CD103" s="286" t="str">
        <f t="shared" si="128"/>
        <v>청년외</v>
      </c>
      <c r="CE103" s="275">
        <f t="shared" si="76"/>
        <v>0</v>
      </c>
      <c r="CF103" s="270">
        <f t="shared" si="129"/>
        <v>0</v>
      </c>
      <c r="CG103" s="270">
        <f t="shared" si="129"/>
        <v>0</v>
      </c>
      <c r="CH103" s="270">
        <f t="shared" si="77"/>
        <v>0</v>
      </c>
      <c r="CI103" s="44"/>
    </row>
    <row r="104" spans="1:87" ht="16.5" hidden="1" customHeight="1" thickBot="1">
      <c r="A104" s="23">
        <f t="shared" si="78"/>
        <v>100</v>
      </c>
      <c r="B104" s="143"/>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8"/>
        <v>0</v>
      </c>
      <c r="BT104" s="59">
        <f t="shared" si="69"/>
        <v>0</v>
      </c>
      <c r="BU104" s="57"/>
      <c r="BV104" s="44"/>
      <c r="BW104" s="4" t="s">
        <v>454</v>
      </c>
      <c r="BY104" s="253"/>
      <c r="BZ104" s="272"/>
      <c r="CA104" s="272"/>
      <c r="CB104" s="273"/>
      <c r="CC104" s="285">
        <f t="shared" si="127"/>
        <v>0</v>
      </c>
      <c r="CD104" s="286" t="str">
        <f t="shared" si="128"/>
        <v>청년외</v>
      </c>
      <c r="CE104" s="275">
        <f t="shared" si="76"/>
        <v>0</v>
      </c>
      <c r="CF104" s="270">
        <f t="shared" si="129"/>
        <v>0</v>
      </c>
      <c r="CG104" s="270">
        <f t="shared" si="129"/>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0">COUNTIF(U5:U104,"여")</f>
        <v>0</v>
      </c>
      <c r="V105" s="48">
        <f t="shared" si="130"/>
        <v>0</v>
      </c>
      <c r="W105" s="65">
        <f>SUM(W5:W104)</f>
        <v>9</v>
      </c>
      <c r="X105" s="66"/>
      <c r="Y105" s="66"/>
      <c r="Z105" s="67">
        <f>SUM(Z5:Z104)</f>
        <v>7</v>
      </c>
      <c r="AA105" s="65">
        <f>SUM(AA5:AA104)</f>
        <v>9</v>
      </c>
      <c r="AB105" s="66"/>
      <c r="AC105" s="66"/>
      <c r="AD105" s="67">
        <f>SUM(AD5:AD104)</f>
        <v>7</v>
      </c>
      <c r="AE105" s="65">
        <f t="shared" ref="AE105" si="131">SUM(AE5:AE104)</f>
        <v>10</v>
      </c>
      <c r="AF105" s="66"/>
      <c r="AG105" s="66"/>
      <c r="AH105" s="67">
        <f t="shared" ref="AH105:AI105" si="132">SUM(AH5:AH104)</f>
        <v>8</v>
      </c>
      <c r="AI105" s="65">
        <f t="shared" si="132"/>
        <v>11</v>
      </c>
      <c r="AJ105" s="66"/>
      <c r="AK105" s="66"/>
      <c r="AL105" s="67">
        <f t="shared" ref="AL105:AM105" si="133">SUM(AL5:AL104)</f>
        <v>9</v>
      </c>
      <c r="AM105" s="65">
        <f t="shared" si="133"/>
        <v>11</v>
      </c>
      <c r="AN105" s="66"/>
      <c r="AO105" s="66"/>
      <c r="AP105" s="67">
        <f t="shared" ref="AP105:AQ105" si="134">SUM(AP5:AP104)</f>
        <v>9</v>
      </c>
      <c r="AQ105" s="65">
        <f t="shared" si="134"/>
        <v>11</v>
      </c>
      <c r="AR105" s="66"/>
      <c r="AS105" s="66"/>
      <c r="AT105" s="67">
        <f t="shared" ref="AT105:AU105" si="135">SUM(AT5:AT104)</f>
        <v>9</v>
      </c>
      <c r="AU105" s="65">
        <f t="shared" si="135"/>
        <v>11</v>
      </c>
      <c r="AV105" s="66"/>
      <c r="AW105" s="66"/>
      <c r="AX105" s="67">
        <f t="shared" ref="AX105:AY105" si="136">SUM(AX5:AX104)</f>
        <v>9</v>
      </c>
      <c r="AY105" s="65">
        <f t="shared" si="136"/>
        <v>11</v>
      </c>
      <c r="AZ105" s="66"/>
      <c r="BA105" s="66"/>
      <c r="BB105" s="67">
        <f t="shared" ref="BB105:BC105" si="137">SUM(BB5:BB104)</f>
        <v>9</v>
      </c>
      <c r="BC105" s="65">
        <f t="shared" si="137"/>
        <v>11</v>
      </c>
      <c r="BD105" s="66"/>
      <c r="BE105" s="66"/>
      <c r="BF105" s="67">
        <f t="shared" ref="BF105:BG105" si="138">SUM(BF5:BF104)</f>
        <v>9</v>
      </c>
      <c r="BG105" s="65">
        <f t="shared" si="138"/>
        <v>11</v>
      </c>
      <c r="BH105" s="66"/>
      <c r="BI105" s="66"/>
      <c r="BJ105" s="67">
        <f t="shared" ref="BJ105:BK105" si="139">SUM(BJ5:BJ104)</f>
        <v>9</v>
      </c>
      <c r="BK105" s="65">
        <f t="shared" si="139"/>
        <v>11</v>
      </c>
      <c r="BL105" s="66"/>
      <c r="BM105" s="66"/>
      <c r="BN105" s="67">
        <f t="shared" ref="BN105:BO105" si="140">SUM(BN5:BN104)</f>
        <v>9</v>
      </c>
      <c r="BO105" s="65">
        <f t="shared" si="140"/>
        <v>11</v>
      </c>
      <c r="BP105" s="66"/>
      <c r="BQ105" s="66"/>
      <c r="BR105" s="67">
        <f t="shared" ref="BR105" si="141">SUM(BR5:BR104)</f>
        <v>9</v>
      </c>
      <c r="BS105" s="163">
        <f>SUM(BS5:BS104)</f>
        <v>127</v>
      </c>
      <c r="BT105" s="164">
        <f>SUM(BT5:BT104)</f>
        <v>103</v>
      </c>
      <c r="BU105" s="45"/>
      <c r="BV105" s="45"/>
      <c r="BW105" s="159">
        <f>SUM(W105,AA105,AE105,AI105,AM105,AQ105,AU105,AY105,BC105,BG105,BK105,BO105)</f>
        <v>127</v>
      </c>
      <c r="BX105" s="160">
        <f>SUM(Z105,AD105,AH105,AL105,AP105,AT105,AX105,BB105,BF105,BJ105,BN105,BR105)</f>
        <v>103</v>
      </c>
      <c r="BY105" s="253"/>
      <c r="BZ105" s="281">
        <f>SUM(BZ5:BZ104)</f>
        <v>0</v>
      </c>
      <c r="CA105" s="281">
        <f>SUM(CA5:CA104)</f>
        <v>0</v>
      </c>
      <c r="CB105" s="281">
        <f>SUM(CB5:CB104)</f>
        <v>0</v>
      </c>
      <c r="CC105" s="44"/>
      <c r="CD105" s="44"/>
      <c r="CE105" s="44"/>
      <c r="CF105" s="282">
        <f>SUM(CF5:CF104)</f>
        <v>0</v>
      </c>
      <c r="CG105" s="282">
        <f t="shared" ref="CG105:CH105" si="142">SUM(CG5:CG104)</f>
        <v>0</v>
      </c>
      <c r="CH105" s="281">
        <f t="shared" si="142"/>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10.583333333333334</v>
      </c>
      <c r="BT107" s="161">
        <f>BT105/BT106</f>
        <v>8.5833333333333339</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10.58</v>
      </c>
      <c r="BT110" s="68">
        <f>TRUNC(BT107,2)</f>
        <v>8.58</v>
      </c>
      <c r="BX110" s="4"/>
      <c r="BY110" s="253"/>
    </row>
    <row r="111" spans="1:87" ht="12.75" customHeight="1" thickTop="1">
      <c r="C111" s="22" t="s">
        <v>32</v>
      </c>
      <c r="BS111" s="158" t="s">
        <v>63</v>
      </c>
      <c r="BT111" s="158" t="s">
        <v>453</v>
      </c>
      <c r="BV111" s="219">
        <f>BS110-BT110</f>
        <v>2</v>
      </c>
      <c r="BY111" s="253"/>
    </row>
    <row r="112" spans="1:87" ht="12.75" customHeight="1" thickBot="1">
      <c r="C112" s="22" t="s">
        <v>48</v>
      </c>
    </row>
    <row r="113" spans="1:74" ht="12.75" customHeight="1" thickTop="1" thickBot="1">
      <c r="C113" s="22" t="s">
        <v>35</v>
      </c>
      <c r="BQ113" s="22" t="s">
        <v>487</v>
      </c>
      <c r="BS113" s="118">
        <f>'고용증대 상시근로자수-2018'!BS110</f>
        <v>10.41</v>
      </c>
      <c r="BT113" s="68">
        <f>'고용증대 상시근로자수-2018'!BT110</f>
        <v>8.41</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6" t="s">
        <v>687</v>
      </c>
      <c r="BS116" s="455">
        <f>BS110-BS113</f>
        <v>0.16999999999999993</v>
      </c>
      <c r="BT116" s="455">
        <f>BT110-BT113</f>
        <v>0.16999999999999993</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256" priority="187" operator="equal">
      <formula>1</formula>
    </cfRule>
  </conditionalFormatting>
  <conditionalFormatting sqref="H5:H104">
    <cfRule type="cellIs" dxfId="255" priority="186" operator="equal">
      <formula>"남"</formula>
    </cfRule>
  </conditionalFormatting>
  <conditionalFormatting sqref="K5:K104">
    <cfRule type="cellIs" dxfId="254" priority="184" operator="greaterThan">
      <formula>59</formula>
    </cfRule>
    <cfRule type="cellIs" dxfId="253" priority="185" operator="lessThan">
      <formula>30</formula>
    </cfRule>
  </conditionalFormatting>
  <conditionalFormatting sqref="J5:J12">
    <cfRule type="cellIs" dxfId="252" priority="183" operator="greaterThan">
      <formula>0</formula>
    </cfRule>
  </conditionalFormatting>
  <conditionalFormatting sqref="I5:I12">
    <cfRule type="cellIs" dxfId="251" priority="181" operator="greaterThan">
      <formula>$A$1</formula>
    </cfRule>
    <cfRule type="cellIs" dxfId="250" priority="182" operator="equal">
      <formula>""""""</formula>
    </cfRule>
  </conditionalFormatting>
  <conditionalFormatting sqref="X5:X104">
    <cfRule type="cellIs" dxfId="249" priority="180" operator="lessThan">
      <formula>30</formula>
    </cfRule>
  </conditionalFormatting>
  <conditionalFormatting sqref="I5:I12">
    <cfRule type="cellIs" dxfId="248" priority="179" operator="equal">
      <formula>""""""</formula>
    </cfRule>
  </conditionalFormatting>
  <conditionalFormatting sqref="X5:X104">
    <cfRule type="cellIs" dxfId="247" priority="178" operator="between">
      <formula>30</formula>
      <formula>31</formula>
    </cfRule>
  </conditionalFormatting>
  <conditionalFormatting sqref="BT105">
    <cfRule type="cellIs" dxfId="246" priority="177" operator="greaterThan">
      <formula>$BS$105</formula>
    </cfRule>
  </conditionalFormatting>
  <conditionalFormatting sqref="Q5:R12">
    <cfRule type="cellIs" dxfId="245" priority="176" operator="equal">
      <formula>"부"</formula>
    </cfRule>
  </conditionalFormatting>
  <conditionalFormatting sqref="T5:V12">
    <cfRule type="cellIs" dxfId="244" priority="174" operator="equal">
      <formula>"부"</formula>
    </cfRule>
    <cfRule type="cellIs" dxfId="243" priority="175" operator="equal">
      <formula>"여"</formula>
    </cfRule>
  </conditionalFormatting>
  <conditionalFormatting sqref="W5:W104">
    <cfRule type="cellIs" dxfId="242" priority="173" operator="equal">
      <formula>1</formula>
    </cfRule>
  </conditionalFormatting>
  <conditionalFormatting sqref="W5:W104">
    <cfRule type="cellIs" dxfId="241" priority="172" operator="equal">
      <formula>0</formula>
    </cfRule>
  </conditionalFormatting>
  <conditionalFormatting sqref="Z5:Z104">
    <cfRule type="cellIs" dxfId="240" priority="171" operator="equal">
      <formula>1</formula>
    </cfRule>
  </conditionalFormatting>
  <conditionalFormatting sqref="J13:J19">
    <cfRule type="cellIs" dxfId="239" priority="170" operator="greaterThan">
      <formula>0</formula>
    </cfRule>
  </conditionalFormatting>
  <conditionalFormatting sqref="I13:I19">
    <cfRule type="cellIs" dxfId="238" priority="168" operator="greaterThan">
      <formula>$A$1</formula>
    </cfRule>
    <cfRule type="cellIs" dxfId="237" priority="169" operator="equal">
      <formula>""""""</formula>
    </cfRule>
  </conditionalFormatting>
  <conditionalFormatting sqref="I13:I19">
    <cfRule type="cellIs" dxfId="236" priority="167" operator="equal">
      <formula>""""""</formula>
    </cfRule>
  </conditionalFormatting>
  <conditionalFormatting sqref="Q13:R19">
    <cfRule type="cellIs" dxfId="235" priority="166" operator="equal">
      <formula>"부"</formula>
    </cfRule>
  </conditionalFormatting>
  <conditionalFormatting sqref="T13:V19">
    <cfRule type="cellIs" dxfId="234" priority="164" operator="equal">
      <formula>"부"</formula>
    </cfRule>
    <cfRule type="cellIs" dxfId="233" priority="165" operator="equal">
      <formula>"여"</formula>
    </cfRule>
  </conditionalFormatting>
  <conditionalFormatting sqref="J20:J26">
    <cfRule type="cellIs" dxfId="232" priority="163" operator="greaterThan">
      <formula>0</formula>
    </cfRule>
  </conditionalFormatting>
  <conditionalFormatting sqref="I20:I26">
    <cfRule type="cellIs" dxfId="231" priority="161" operator="greaterThan">
      <formula>$A$1</formula>
    </cfRule>
    <cfRule type="cellIs" dxfId="230" priority="162" operator="equal">
      <formula>""""""</formula>
    </cfRule>
  </conditionalFormatting>
  <conditionalFormatting sqref="I20:I26">
    <cfRule type="cellIs" dxfId="229" priority="160" operator="equal">
      <formula>""""""</formula>
    </cfRule>
  </conditionalFormatting>
  <conditionalFormatting sqref="Q20:R26">
    <cfRule type="cellIs" dxfId="228" priority="159" operator="equal">
      <formula>"부"</formula>
    </cfRule>
  </conditionalFormatting>
  <conditionalFormatting sqref="T20:V26">
    <cfRule type="cellIs" dxfId="227" priority="157" operator="equal">
      <formula>"부"</formula>
    </cfRule>
    <cfRule type="cellIs" dxfId="226" priority="158" operator="equal">
      <formula>"여"</formula>
    </cfRule>
  </conditionalFormatting>
  <conditionalFormatting sqref="J27:J33">
    <cfRule type="cellIs" dxfId="225" priority="156" operator="greaterThan">
      <formula>0</formula>
    </cfRule>
  </conditionalFormatting>
  <conditionalFormatting sqref="I27:I33">
    <cfRule type="cellIs" dxfId="224" priority="154" operator="greaterThan">
      <formula>$A$1</formula>
    </cfRule>
    <cfRule type="cellIs" dxfId="223" priority="155" operator="equal">
      <formula>""""""</formula>
    </cfRule>
  </conditionalFormatting>
  <conditionalFormatting sqref="I27:I33">
    <cfRule type="cellIs" dxfId="222" priority="153" operator="equal">
      <formula>""""""</formula>
    </cfRule>
  </conditionalFormatting>
  <conditionalFormatting sqref="Q27:R33">
    <cfRule type="cellIs" dxfId="221" priority="152" operator="equal">
      <formula>"부"</formula>
    </cfRule>
  </conditionalFormatting>
  <conditionalFormatting sqref="T27:V33">
    <cfRule type="cellIs" dxfId="220" priority="150" operator="equal">
      <formula>"부"</formula>
    </cfRule>
    <cfRule type="cellIs" dxfId="219" priority="151" operator="equal">
      <formula>"여"</formula>
    </cfRule>
  </conditionalFormatting>
  <conditionalFormatting sqref="J34:J40">
    <cfRule type="cellIs" dxfId="218" priority="149" operator="greaterThan">
      <formula>0</formula>
    </cfRule>
  </conditionalFormatting>
  <conditionalFormatting sqref="I34:I40">
    <cfRule type="cellIs" dxfId="217" priority="147" operator="greaterThan">
      <formula>$A$1</formula>
    </cfRule>
    <cfRule type="cellIs" dxfId="216" priority="148" operator="equal">
      <formula>""""""</formula>
    </cfRule>
  </conditionalFormatting>
  <conditionalFormatting sqref="I34:I40">
    <cfRule type="cellIs" dxfId="215" priority="146" operator="equal">
      <formula>""""""</formula>
    </cfRule>
  </conditionalFormatting>
  <conditionalFormatting sqref="Q34:R40">
    <cfRule type="cellIs" dxfId="214" priority="145" operator="equal">
      <formula>"부"</formula>
    </cfRule>
  </conditionalFormatting>
  <conditionalFormatting sqref="T34:V40">
    <cfRule type="cellIs" dxfId="213" priority="143" operator="equal">
      <formula>"부"</formula>
    </cfRule>
    <cfRule type="cellIs" dxfId="212" priority="144" operator="equal">
      <formula>"여"</formula>
    </cfRule>
  </conditionalFormatting>
  <conditionalFormatting sqref="J41:J47">
    <cfRule type="cellIs" dxfId="211" priority="142" operator="greaterThan">
      <formula>0</formula>
    </cfRule>
  </conditionalFormatting>
  <conditionalFormatting sqref="I41:I47">
    <cfRule type="cellIs" dxfId="210" priority="140" operator="greaterThan">
      <formula>$A$1</formula>
    </cfRule>
    <cfRule type="cellIs" dxfId="209" priority="141" operator="equal">
      <formula>""""""</formula>
    </cfRule>
  </conditionalFormatting>
  <conditionalFormatting sqref="I41:I47">
    <cfRule type="cellIs" dxfId="208" priority="139" operator="equal">
      <formula>""""""</formula>
    </cfRule>
  </conditionalFormatting>
  <conditionalFormatting sqref="Q41:R47">
    <cfRule type="cellIs" dxfId="207" priority="138" operator="equal">
      <formula>"부"</formula>
    </cfRule>
  </conditionalFormatting>
  <conditionalFormatting sqref="T41:V47">
    <cfRule type="cellIs" dxfId="206" priority="136" operator="equal">
      <formula>"부"</formula>
    </cfRule>
    <cfRule type="cellIs" dxfId="205" priority="137" operator="equal">
      <formula>"여"</formula>
    </cfRule>
  </conditionalFormatting>
  <conditionalFormatting sqref="J48:J54">
    <cfRule type="cellIs" dxfId="204" priority="135" operator="greaterThan">
      <formula>0</formula>
    </cfRule>
  </conditionalFormatting>
  <conditionalFormatting sqref="I48:I54">
    <cfRule type="cellIs" dxfId="203" priority="133" operator="greaterThan">
      <formula>$A$1</formula>
    </cfRule>
    <cfRule type="cellIs" dxfId="202" priority="134" operator="equal">
      <formula>""""""</formula>
    </cfRule>
  </conditionalFormatting>
  <conditionalFormatting sqref="I48:I54">
    <cfRule type="cellIs" dxfId="201" priority="132" operator="equal">
      <formula>""""""</formula>
    </cfRule>
  </conditionalFormatting>
  <conditionalFormatting sqref="Q48:R54">
    <cfRule type="cellIs" dxfId="200" priority="131" operator="equal">
      <formula>"부"</formula>
    </cfRule>
  </conditionalFormatting>
  <conditionalFormatting sqref="T48:V54">
    <cfRule type="cellIs" dxfId="199" priority="129" operator="equal">
      <formula>"부"</formula>
    </cfRule>
    <cfRule type="cellIs" dxfId="198" priority="130" operator="equal">
      <formula>"여"</formula>
    </cfRule>
  </conditionalFormatting>
  <conditionalFormatting sqref="J55:J61">
    <cfRule type="cellIs" dxfId="197" priority="128" operator="greaterThan">
      <formula>0</formula>
    </cfRule>
  </conditionalFormatting>
  <conditionalFormatting sqref="I55:I61">
    <cfRule type="cellIs" dxfId="196" priority="126" operator="greaterThan">
      <formula>$A$1</formula>
    </cfRule>
    <cfRule type="cellIs" dxfId="195" priority="127" operator="equal">
      <formula>""""""</formula>
    </cfRule>
  </conditionalFormatting>
  <conditionalFormatting sqref="I55:I61">
    <cfRule type="cellIs" dxfId="194" priority="125" operator="equal">
      <formula>""""""</formula>
    </cfRule>
  </conditionalFormatting>
  <conditionalFormatting sqref="Q55:R61">
    <cfRule type="cellIs" dxfId="193" priority="124" operator="equal">
      <formula>"부"</formula>
    </cfRule>
  </conditionalFormatting>
  <conditionalFormatting sqref="T55:V61">
    <cfRule type="cellIs" dxfId="192" priority="122" operator="equal">
      <formula>"부"</formula>
    </cfRule>
    <cfRule type="cellIs" dxfId="191" priority="123" operator="equal">
      <formula>"여"</formula>
    </cfRule>
  </conditionalFormatting>
  <conditionalFormatting sqref="J62:J64">
    <cfRule type="cellIs" dxfId="190" priority="121" operator="greaterThan">
      <formula>0</formula>
    </cfRule>
  </conditionalFormatting>
  <conditionalFormatting sqref="I62:I64">
    <cfRule type="cellIs" dxfId="189" priority="119" operator="greaterThan">
      <formula>$A$1</formula>
    </cfRule>
    <cfRule type="cellIs" dxfId="188" priority="120" operator="equal">
      <formula>""""""</formula>
    </cfRule>
  </conditionalFormatting>
  <conditionalFormatting sqref="I62:I64">
    <cfRule type="cellIs" dxfId="187" priority="118" operator="equal">
      <formula>""""""</formula>
    </cfRule>
  </conditionalFormatting>
  <conditionalFormatting sqref="Q62:R64">
    <cfRule type="cellIs" dxfId="186" priority="117" operator="equal">
      <formula>"부"</formula>
    </cfRule>
  </conditionalFormatting>
  <conditionalFormatting sqref="T62:V64">
    <cfRule type="cellIs" dxfId="185" priority="115" operator="equal">
      <formula>"부"</formula>
    </cfRule>
    <cfRule type="cellIs" dxfId="184" priority="116" operator="equal">
      <formula>"여"</formula>
    </cfRule>
  </conditionalFormatting>
  <conditionalFormatting sqref="J65:J71">
    <cfRule type="cellIs" dxfId="183" priority="114" operator="greaterThan">
      <formula>0</formula>
    </cfRule>
  </conditionalFormatting>
  <conditionalFormatting sqref="I65:I71">
    <cfRule type="cellIs" dxfId="182" priority="112" operator="greaterThan">
      <formula>$A$1</formula>
    </cfRule>
    <cfRule type="cellIs" dxfId="181" priority="113" operator="equal">
      <formula>""""""</formula>
    </cfRule>
  </conditionalFormatting>
  <conditionalFormatting sqref="I65:I71">
    <cfRule type="cellIs" dxfId="180" priority="111" operator="equal">
      <formula>""""""</formula>
    </cfRule>
  </conditionalFormatting>
  <conditionalFormatting sqref="Q65:R71">
    <cfRule type="cellIs" dxfId="179" priority="110" operator="equal">
      <formula>"부"</formula>
    </cfRule>
  </conditionalFormatting>
  <conditionalFormatting sqref="T65:V71">
    <cfRule type="cellIs" dxfId="178" priority="108" operator="equal">
      <formula>"부"</formula>
    </cfRule>
    <cfRule type="cellIs" dxfId="177" priority="109" operator="equal">
      <formula>"여"</formula>
    </cfRule>
  </conditionalFormatting>
  <conditionalFormatting sqref="J72:J78">
    <cfRule type="cellIs" dxfId="176" priority="107" operator="greaterThan">
      <formula>0</formula>
    </cfRule>
  </conditionalFormatting>
  <conditionalFormatting sqref="I72:I78">
    <cfRule type="cellIs" dxfId="175" priority="105" operator="greaterThan">
      <formula>$A$1</formula>
    </cfRule>
    <cfRule type="cellIs" dxfId="174" priority="106" operator="equal">
      <formula>""""""</formula>
    </cfRule>
  </conditionalFormatting>
  <conditionalFormatting sqref="I72:I78">
    <cfRule type="cellIs" dxfId="173" priority="104" operator="equal">
      <formula>""""""</formula>
    </cfRule>
  </conditionalFormatting>
  <conditionalFormatting sqref="Q72:R78">
    <cfRule type="cellIs" dxfId="172" priority="103" operator="equal">
      <formula>"부"</formula>
    </cfRule>
  </conditionalFormatting>
  <conditionalFormatting sqref="T72:V78">
    <cfRule type="cellIs" dxfId="171" priority="101" operator="equal">
      <formula>"부"</formula>
    </cfRule>
    <cfRule type="cellIs" dxfId="170" priority="102" operator="equal">
      <formula>"여"</formula>
    </cfRule>
  </conditionalFormatting>
  <conditionalFormatting sqref="J79:J85">
    <cfRule type="cellIs" dxfId="169" priority="100" operator="greaterThan">
      <formula>0</formula>
    </cfRule>
  </conditionalFormatting>
  <conditionalFormatting sqref="I79:I85">
    <cfRule type="cellIs" dxfId="168" priority="98" operator="greaterThan">
      <formula>$A$1</formula>
    </cfRule>
    <cfRule type="cellIs" dxfId="167" priority="99" operator="equal">
      <formula>""""""</formula>
    </cfRule>
  </conditionalFormatting>
  <conditionalFormatting sqref="I79:I85">
    <cfRule type="cellIs" dxfId="166" priority="97" operator="equal">
      <formula>""""""</formula>
    </cfRule>
  </conditionalFormatting>
  <conditionalFormatting sqref="Q79:R85">
    <cfRule type="cellIs" dxfId="165" priority="96" operator="equal">
      <formula>"부"</formula>
    </cfRule>
  </conditionalFormatting>
  <conditionalFormatting sqref="T79:V85">
    <cfRule type="cellIs" dxfId="164" priority="94" operator="equal">
      <formula>"부"</formula>
    </cfRule>
    <cfRule type="cellIs" dxfId="163" priority="95" operator="equal">
      <formula>"여"</formula>
    </cfRule>
  </conditionalFormatting>
  <conditionalFormatting sqref="J86:J90">
    <cfRule type="cellIs" dxfId="162" priority="93" operator="greaterThan">
      <formula>0</formula>
    </cfRule>
  </conditionalFormatting>
  <conditionalFormatting sqref="I86:I90">
    <cfRule type="cellIs" dxfId="161" priority="91" operator="greaterThan">
      <formula>$A$1</formula>
    </cfRule>
    <cfRule type="cellIs" dxfId="160" priority="92" operator="equal">
      <formula>""""""</formula>
    </cfRule>
  </conditionalFormatting>
  <conditionalFormatting sqref="I86:I90">
    <cfRule type="cellIs" dxfId="159" priority="90" operator="equal">
      <formula>""""""</formula>
    </cfRule>
  </conditionalFormatting>
  <conditionalFormatting sqref="Q86:R90">
    <cfRule type="cellIs" dxfId="158" priority="89" operator="equal">
      <formula>"부"</formula>
    </cfRule>
  </conditionalFormatting>
  <conditionalFormatting sqref="T86:V90">
    <cfRule type="cellIs" dxfId="157" priority="87" operator="equal">
      <formula>"부"</formula>
    </cfRule>
    <cfRule type="cellIs" dxfId="156" priority="88" operator="equal">
      <formula>"여"</formula>
    </cfRule>
  </conditionalFormatting>
  <conditionalFormatting sqref="J91:J97">
    <cfRule type="cellIs" dxfId="155" priority="86" operator="greaterThan">
      <formula>0</formula>
    </cfRule>
  </conditionalFormatting>
  <conditionalFormatting sqref="I91:I97">
    <cfRule type="cellIs" dxfId="154" priority="84" operator="greaterThan">
      <formula>$A$1</formula>
    </cfRule>
    <cfRule type="cellIs" dxfId="153" priority="85" operator="equal">
      <formula>""""""</formula>
    </cfRule>
  </conditionalFormatting>
  <conditionalFormatting sqref="I91:I97">
    <cfRule type="cellIs" dxfId="152" priority="83" operator="equal">
      <formula>""""""</formula>
    </cfRule>
  </conditionalFormatting>
  <conditionalFormatting sqref="Q91:R97">
    <cfRule type="cellIs" dxfId="151" priority="82" operator="equal">
      <formula>"부"</formula>
    </cfRule>
  </conditionalFormatting>
  <conditionalFormatting sqref="T91:V97">
    <cfRule type="cellIs" dxfId="150" priority="80" operator="equal">
      <formula>"부"</formula>
    </cfRule>
    <cfRule type="cellIs" dxfId="149" priority="81" operator="equal">
      <formula>"여"</formula>
    </cfRule>
  </conditionalFormatting>
  <conditionalFormatting sqref="J98:J104">
    <cfRule type="cellIs" dxfId="148" priority="79" operator="greaterThan">
      <formula>0</formula>
    </cfRule>
  </conditionalFormatting>
  <conditionalFormatting sqref="I98:I104">
    <cfRule type="cellIs" dxfId="147" priority="77" operator="greaterThan">
      <formula>$A$1</formula>
    </cfRule>
    <cfRule type="cellIs" dxfId="146" priority="78" operator="equal">
      <formula>""""""</formula>
    </cfRule>
  </conditionalFormatting>
  <conditionalFormatting sqref="I98:I104">
    <cfRule type="cellIs" dxfId="145" priority="76" operator="equal">
      <formula>""""""</formula>
    </cfRule>
  </conditionalFormatting>
  <conditionalFormatting sqref="Q98:R104">
    <cfRule type="cellIs" dxfId="144" priority="75" operator="equal">
      <formula>"부"</formula>
    </cfRule>
  </conditionalFormatting>
  <conditionalFormatting sqref="T98:V104">
    <cfRule type="cellIs" dxfId="143" priority="73" operator="equal">
      <formula>"부"</formula>
    </cfRule>
    <cfRule type="cellIs" dxfId="142" priority="74" operator="equal">
      <formula>"여"</formula>
    </cfRule>
  </conditionalFormatting>
  <conditionalFormatting sqref="AB5:AC104">
    <cfRule type="cellIs" dxfId="141" priority="72" operator="equal">
      <formula>1</formula>
    </cfRule>
  </conditionalFormatting>
  <conditionalFormatting sqref="AB5:AB104">
    <cfRule type="cellIs" dxfId="140" priority="71" operator="lessThan">
      <formula>30</formula>
    </cfRule>
  </conditionalFormatting>
  <conditionalFormatting sqref="AB5:AB104">
    <cfRule type="cellIs" dxfId="139" priority="70" operator="between">
      <formula>30</formula>
      <formula>31</formula>
    </cfRule>
  </conditionalFormatting>
  <conditionalFormatting sqref="AD5:AD104">
    <cfRule type="cellIs" dxfId="138" priority="69" operator="equal">
      <formula>1</formula>
    </cfRule>
  </conditionalFormatting>
  <conditionalFormatting sqref="AF5:AG104">
    <cfRule type="cellIs" dxfId="137" priority="68" operator="equal">
      <formula>1</formula>
    </cfRule>
  </conditionalFormatting>
  <conditionalFormatting sqref="AF5:AF104">
    <cfRule type="cellIs" dxfId="136" priority="67" operator="lessThan">
      <formula>30</formula>
    </cfRule>
  </conditionalFormatting>
  <conditionalFormatting sqref="AF5:AF104">
    <cfRule type="cellIs" dxfId="135" priority="66" operator="between">
      <formula>30</formula>
      <formula>31</formula>
    </cfRule>
  </conditionalFormatting>
  <conditionalFormatting sqref="AH5:AH104">
    <cfRule type="cellIs" dxfId="134" priority="65" operator="equal">
      <formula>1</formula>
    </cfRule>
  </conditionalFormatting>
  <conditionalFormatting sqref="AJ5:AK104">
    <cfRule type="cellIs" dxfId="133" priority="64" operator="equal">
      <formula>1</formula>
    </cfRule>
  </conditionalFormatting>
  <conditionalFormatting sqref="AJ5:AJ104">
    <cfRule type="cellIs" dxfId="132" priority="63" operator="lessThan">
      <formula>30</formula>
    </cfRule>
  </conditionalFormatting>
  <conditionalFormatting sqref="AJ5:AJ104">
    <cfRule type="cellIs" dxfId="131" priority="62" operator="between">
      <formula>30</formula>
      <formula>31</formula>
    </cfRule>
  </conditionalFormatting>
  <conditionalFormatting sqref="AL5:AL104">
    <cfRule type="cellIs" dxfId="130" priority="61" operator="equal">
      <formula>1</formula>
    </cfRule>
  </conditionalFormatting>
  <conditionalFormatting sqref="AN5:AO104">
    <cfRule type="cellIs" dxfId="129" priority="60" operator="equal">
      <formula>1</formula>
    </cfRule>
  </conditionalFormatting>
  <conditionalFormatting sqref="AN5:AN104">
    <cfRule type="cellIs" dxfId="128" priority="59" operator="lessThan">
      <formula>30</formula>
    </cfRule>
  </conditionalFormatting>
  <conditionalFormatting sqref="AN5:AN104">
    <cfRule type="cellIs" dxfId="127" priority="58" operator="between">
      <formula>30</formula>
      <formula>31</formula>
    </cfRule>
  </conditionalFormatting>
  <conditionalFormatting sqref="AP5:AP104">
    <cfRule type="cellIs" dxfId="126" priority="57" operator="equal">
      <formula>1</formula>
    </cfRule>
  </conditionalFormatting>
  <conditionalFormatting sqref="AR5:AS104">
    <cfRule type="cellIs" dxfId="125" priority="56" operator="equal">
      <formula>1</formula>
    </cfRule>
  </conditionalFormatting>
  <conditionalFormatting sqref="AR5:AR104">
    <cfRule type="cellIs" dxfId="124" priority="55" operator="lessThan">
      <formula>30</formula>
    </cfRule>
  </conditionalFormatting>
  <conditionalFormatting sqref="AR5:AR104">
    <cfRule type="cellIs" dxfId="123" priority="54" operator="between">
      <formula>30</formula>
      <formula>31</formula>
    </cfRule>
  </conditionalFormatting>
  <conditionalFormatting sqref="AT5:AT104">
    <cfRule type="cellIs" dxfId="122" priority="53" operator="equal">
      <formula>1</formula>
    </cfRule>
  </conditionalFormatting>
  <conditionalFormatting sqref="AV5:AW104">
    <cfRule type="cellIs" dxfId="121" priority="52" operator="equal">
      <formula>1</formula>
    </cfRule>
  </conditionalFormatting>
  <conditionalFormatting sqref="AV5:AV104">
    <cfRule type="cellIs" dxfId="120" priority="51" operator="lessThan">
      <formula>30</formula>
    </cfRule>
  </conditionalFormatting>
  <conditionalFormatting sqref="AV5:AV104">
    <cfRule type="cellIs" dxfId="119" priority="50" operator="between">
      <formula>30</formula>
      <formula>31</formula>
    </cfRule>
  </conditionalFormatting>
  <conditionalFormatting sqref="AX5:AX104">
    <cfRule type="cellIs" dxfId="118" priority="49" operator="equal">
      <formula>1</formula>
    </cfRule>
  </conditionalFormatting>
  <conditionalFormatting sqref="AZ5:BA104">
    <cfRule type="cellIs" dxfId="117" priority="48" operator="equal">
      <formula>1</formula>
    </cfRule>
  </conditionalFormatting>
  <conditionalFormatting sqref="AZ5:AZ104">
    <cfRule type="cellIs" dxfId="116" priority="47" operator="lessThan">
      <formula>30</formula>
    </cfRule>
  </conditionalFormatting>
  <conditionalFormatting sqref="AZ5:AZ104">
    <cfRule type="cellIs" dxfId="115" priority="46" operator="between">
      <formula>30</formula>
      <formula>31</formula>
    </cfRule>
  </conditionalFormatting>
  <conditionalFormatting sqref="BB5:BB104">
    <cfRule type="cellIs" dxfId="114" priority="45" operator="equal">
      <formula>1</formula>
    </cfRule>
  </conditionalFormatting>
  <conditionalFormatting sqref="BD5:BE104">
    <cfRule type="cellIs" dxfId="113" priority="44" operator="equal">
      <formula>1</formula>
    </cfRule>
  </conditionalFormatting>
  <conditionalFormatting sqref="BD5:BD104">
    <cfRule type="cellIs" dxfId="112" priority="43" operator="lessThan">
      <formula>30</formula>
    </cfRule>
  </conditionalFormatting>
  <conditionalFormatting sqref="BD5:BD104">
    <cfRule type="cellIs" dxfId="111" priority="42" operator="between">
      <formula>30</formula>
      <formula>31</formula>
    </cfRule>
  </conditionalFormatting>
  <conditionalFormatting sqref="BF5:BF104">
    <cfRule type="cellIs" dxfId="110" priority="41" operator="equal">
      <formula>1</formula>
    </cfRule>
  </conditionalFormatting>
  <conditionalFormatting sqref="BH5:BI104">
    <cfRule type="cellIs" dxfId="109" priority="40" operator="equal">
      <formula>1</formula>
    </cfRule>
  </conditionalFormatting>
  <conditionalFormatting sqref="BH5:BH104">
    <cfRule type="cellIs" dxfId="108" priority="39" operator="lessThan">
      <formula>30</formula>
    </cfRule>
  </conditionalFormatting>
  <conditionalFormatting sqref="BH5:BH104">
    <cfRule type="cellIs" dxfId="107" priority="38" operator="between">
      <formula>30</formula>
      <formula>31</formula>
    </cfRule>
  </conditionalFormatting>
  <conditionalFormatting sqref="BJ5:BJ104">
    <cfRule type="cellIs" dxfId="106" priority="37" operator="equal">
      <formula>1</formula>
    </cfRule>
  </conditionalFormatting>
  <conditionalFormatting sqref="BL5:BM104">
    <cfRule type="cellIs" dxfId="105" priority="36" operator="equal">
      <formula>1</formula>
    </cfRule>
  </conditionalFormatting>
  <conditionalFormatting sqref="BL5:BL104">
    <cfRule type="cellIs" dxfId="104" priority="35" operator="lessThan">
      <formula>30</formula>
    </cfRule>
  </conditionalFormatting>
  <conditionalFormatting sqref="BL5:BL104">
    <cfRule type="cellIs" dxfId="103" priority="34" operator="between">
      <formula>30</formula>
      <formula>31</formula>
    </cfRule>
  </conditionalFormatting>
  <conditionalFormatting sqref="BN5:BN104">
    <cfRule type="cellIs" dxfId="102" priority="33" operator="equal">
      <formula>1</formula>
    </cfRule>
  </conditionalFormatting>
  <conditionalFormatting sqref="BP5:BQ104">
    <cfRule type="cellIs" dxfId="101" priority="32" operator="equal">
      <formula>1</formula>
    </cfRule>
  </conditionalFormatting>
  <conditionalFormatting sqref="BP5:BP104">
    <cfRule type="cellIs" dxfId="100" priority="31" operator="lessThan">
      <formula>30</formula>
    </cfRule>
  </conditionalFormatting>
  <conditionalFormatting sqref="BP5:BP104">
    <cfRule type="cellIs" dxfId="99" priority="30" operator="between">
      <formula>30</formula>
      <formula>31</formula>
    </cfRule>
  </conditionalFormatting>
  <conditionalFormatting sqref="BR5:BR104">
    <cfRule type="cellIs" dxfId="98" priority="29" operator="equal">
      <formula>1</formula>
    </cfRule>
  </conditionalFormatting>
  <conditionalFormatting sqref="AA5:AA104">
    <cfRule type="cellIs" dxfId="97" priority="28" operator="equal">
      <formula>1</formula>
    </cfRule>
  </conditionalFormatting>
  <conditionalFormatting sqref="AA5:AA104">
    <cfRule type="cellIs" dxfId="96" priority="27" operator="equal">
      <formula>0</formula>
    </cfRule>
  </conditionalFormatting>
  <conditionalFormatting sqref="AE5:AE104">
    <cfRule type="cellIs" dxfId="95" priority="26" operator="equal">
      <formula>1</formula>
    </cfRule>
  </conditionalFormatting>
  <conditionalFormatting sqref="AE5:AE104">
    <cfRule type="cellIs" dxfId="94" priority="25" operator="equal">
      <formula>0</formula>
    </cfRule>
  </conditionalFormatting>
  <conditionalFormatting sqref="AI5:AI104">
    <cfRule type="cellIs" dxfId="93" priority="24" operator="equal">
      <formula>1</formula>
    </cfRule>
  </conditionalFormatting>
  <conditionalFormatting sqref="AI5:AI104">
    <cfRule type="cellIs" dxfId="92" priority="23" operator="equal">
      <formula>0</formula>
    </cfRule>
  </conditionalFormatting>
  <conditionalFormatting sqref="AM5:AM104">
    <cfRule type="cellIs" dxfId="91" priority="22" operator="equal">
      <formula>1</formula>
    </cfRule>
  </conditionalFormatting>
  <conditionalFormatting sqref="AM5:AM104">
    <cfRule type="cellIs" dxfId="90" priority="21" operator="equal">
      <formula>0</formula>
    </cfRule>
  </conditionalFormatting>
  <conditionalFormatting sqref="AQ5:AQ104">
    <cfRule type="cellIs" dxfId="89" priority="20" operator="equal">
      <formula>1</formula>
    </cfRule>
  </conditionalFormatting>
  <conditionalFormatting sqref="AQ5:AQ104">
    <cfRule type="cellIs" dxfId="88" priority="19" operator="equal">
      <formula>0</formula>
    </cfRule>
  </conditionalFormatting>
  <conditionalFormatting sqref="AU5:AU104">
    <cfRule type="cellIs" dxfId="87" priority="18" operator="equal">
      <formula>1</formula>
    </cfRule>
  </conditionalFormatting>
  <conditionalFormatting sqref="AU5:AU104">
    <cfRule type="cellIs" dxfId="86" priority="17" operator="equal">
      <formula>0</formula>
    </cfRule>
  </conditionalFormatting>
  <conditionalFormatting sqref="AY5:AY104">
    <cfRule type="cellIs" dxfId="85" priority="16" operator="equal">
      <formula>1</formula>
    </cfRule>
  </conditionalFormatting>
  <conditionalFormatting sqref="AY5:AY104">
    <cfRule type="cellIs" dxfId="84" priority="15" operator="equal">
      <formula>0</formula>
    </cfRule>
  </conditionalFormatting>
  <conditionalFormatting sqref="BC5:BC104">
    <cfRule type="cellIs" dxfId="83" priority="14" operator="equal">
      <formula>1</formula>
    </cfRule>
  </conditionalFormatting>
  <conditionalFormatting sqref="BC5:BC104">
    <cfRule type="cellIs" dxfId="82" priority="13" operator="equal">
      <formula>0</formula>
    </cfRule>
  </conditionalFormatting>
  <conditionalFormatting sqref="BG5:BG104">
    <cfRule type="cellIs" dxfId="81" priority="12" operator="equal">
      <formula>1</formula>
    </cfRule>
  </conditionalFormatting>
  <conditionalFormatting sqref="BG5:BG104">
    <cfRule type="cellIs" dxfId="80" priority="11" operator="equal">
      <formula>0</formula>
    </cfRule>
  </conditionalFormatting>
  <conditionalFormatting sqref="BK5:BK104">
    <cfRule type="cellIs" dxfId="79" priority="10" operator="equal">
      <formula>1</formula>
    </cfRule>
  </conditionalFormatting>
  <conditionalFormatting sqref="BK5:BK104">
    <cfRule type="cellIs" dxfId="78" priority="9" operator="equal">
      <formula>0</formula>
    </cfRule>
  </conditionalFormatting>
  <conditionalFormatting sqref="BO5:BO104">
    <cfRule type="cellIs" dxfId="77" priority="8" operator="equal">
      <formula>1</formula>
    </cfRule>
  </conditionalFormatting>
  <conditionalFormatting sqref="BO5:BO104">
    <cfRule type="cellIs" dxfId="76" priority="7" operator="equal">
      <formula>0</formula>
    </cfRule>
  </conditionalFormatting>
  <conditionalFormatting sqref="CD5:CD104">
    <cfRule type="cellIs" dxfId="75" priority="5" operator="equal">
      <formula>"청년외"</formula>
    </cfRule>
    <cfRule type="cellIs" dxfId="74" priority="6" operator="equal">
      <formula>"청년"</formula>
    </cfRule>
  </conditionalFormatting>
  <conditionalFormatting sqref="CI105">
    <cfRule type="cellIs" dxfId="73" priority="4" operator="equal">
      <formula>TRUE</formula>
    </cfRule>
  </conditionalFormatting>
  <conditionalFormatting sqref="CC5:CC104">
    <cfRule type="cellIs" dxfId="72" priority="2" operator="equal">
      <formula>1</formula>
    </cfRule>
    <cfRule type="cellIs" dxfId="71" priority="3" operator="equal">
      <formula>0</formula>
    </cfRule>
  </conditionalFormatting>
  <conditionalFormatting sqref="I5:I104">
    <cfRule type="cellIs" dxfId="70"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64AE-56A6-42EA-9A99-A758E28B3D63}">
  <sheetPr>
    <tabColor rgb="FF002060"/>
  </sheetPr>
  <dimension ref="A2:AV114"/>
  <sheetViews>
    <sheetView zoomScale="150" zoomScaleNormal="150" workbookViewId="0">
      <selection activeCell="I108" sqref="I108"/>
    </sheetView>
  </sheetViews>
  <sheetFormatPr defaultRowHeight="9.75" outlineLevelCol="1"/>
  <cols>
    <col min="1" max="1" width="3.125" style="308" customWidth="1"/>
    <col min="2" max="2" width="10.125" style="308" customWidth="1"/>
    <col min="3" max="3" width="7.625" style="308" customWidth="1" outlineLevel="1"/>
    <col min="4" max="5" width="7.5" style="308" customWidth="1" outlineLevel="1"/>
    <col min="6" max="6" width="2.75" style="308" customWidth="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상시근로자수-2019(2)'!A1,"yyyy")&amp;"년"</f>
        <v>2019년</v>
      </c>
    </row>
    <row r="3" spans="1:48">
      <c r="A3" s="1177" t="s">
        <v>676</v>
      </c>
      <c r="B3" s="1169" t="s">
        <v>20</v>
      </c>
      <c r="C3" s="1169" t="s">
        <v>30</v>
      </c>
      <c r="D3" s="1171" t="s">
        <v>260</v>
      </c>
      <c r="E3" s="1171" t="s">
        <v>261</v>
      </c>
      <c r="F3" s="1175" t="s">
        <v>668</v>
      </c>
      <c r="G3" s="1154" t="s">
        <v>656</v>
      </c>
      <c r="H3" s="1165"/>
      <c r="I3" s="1166"/>
      <c r="J3" s="1164" t="s">
        <v>657</v>
      </c>
      <c r="K3" s="1165"/>
      <c r="L3" s="1166"/>
      <c r="M3" s="1164" t="s">
        <v>658</v>
      </c>
      <c r="N3" s="1165"/>
      <c r="O3" s="1166"/>
      <c r="P3" s="1164" t="s">
        <v>659</v>
      </c>
      <c r="Q3" s="1165"/>
      <c r="R3" s="1166"/>
      <c r="S3" s="1164" t="s">
        <v>660</v>
      </c>
      <c r="T3" s="1165"/>
      <c r="U3" s="1166"/>
      <c r="V3" s="1164" t="s">
        <v>661</v>
      </c>
      <c r="W3" s="1165"/>
      <c r="X3" s="1166"/>
      <c r="Y3" s="1164" t="s">
        <v>662</v>
      </c>
      <c r="Z3" s="1165"/>
      <c r="AA3" s="1166"/>
      <c r="AB3" s="1164" t="s">
        <v>663</v>
      </c>
      <c r="AC3" s="1165"/>
      <c r="AD3" s="1166"/>
      <c r="AE3" s="1164" t="s">
        <v>664</v>
      </c>
      <c r="AF3" s="1165"/>
      <c r="AG3" s="1166"/>
      <c r="AH3" s="1164" t="s">
        <v>665</v>
      </c>
      <c r="AI3" s="1165"/>
      <c r="AJ3" s="1166"/>
      <c r="AK3" s="1164" t="s">
        <v>666</v>
      </c>
      <c r="AL3" s="1165"/>
      <c r="AM3" s="1166"/>
      <c r="AN3" s="1164" t="s">
        <v>667</v>
      </c>
      <c r="AO3" s="1165"/>
      <c r="AP3" s="1166"/>
      <c r="AQ3" s="1164" t="s">
        <v>670</v>
      </c>
      <c r="AR3" s="1155"/>
      <c r="AS3" s="1156" t="s">
        <v>129</v>
      </c>
      <c r="AT3" s="1157"/>
      <c r="AU3" s="1158"/>
    </row>
    <row r="4" spans="1:48" s="311" customFormat="1" ht="29.25">
      <c r="A4" s="1168"/>
      <c r="B4" s="1170"/>
      <c r="C4" s="1170"/>
      <c r="D4" s="1172"/>
      <c r="E4" s="117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상시근로자수-2019(2)'!C5</f>
        <v>채지안</v>
      </c>
      <c r="C5" s="319">
        <f>'고용증대 상시근로자수-2019(2)'!E5</f>
        <v>33288</v>
      </c>
      <c r="D5" s="332">
        <f>IF('고용증대 상시근로자수-2019(2)'!I5="","",'고용증대 상시근로자수-2019(2)'!I5)</f>
        <v>41548</v>
      </c>
      <c r="E5" s="332" t="str">
        <f>IF('고용증대 상시근로자수-2019(2)'!J5="","",'고용증대 상시근로자수-2019(2)'!J5)</f>
        <v/>
      </c>
      <c r="F5" s="320" t="str">
        <f>'고용증대 상시근로자수-2019(2)'!H5</f>
        <v>여</v>
      </c>
      <c r="G5" s="324">
        <f>'고용증대 상시근로자수-2019(2)'!W5</f>
        <v>1</v>
      </c>
      <c r="H5" s="313">
        <f>'고용증대 상시근로자수-2019(2)'!X5</f>
        <v>27</v>
      </c>
      <c r="I5" s="314">
        <f>'고용증대 상시근로자수-2019(2)'!Z5</f>
        <v>1</v>
      </c>
      <c r="J5" s="312">
        <f>'고용증대 상시근로자수-2019(2)'!AA5</f>
        <v>1</v>
      </c>
      <c r="K5" s="313">
        <f>'고용증대 상시근로자수-2019(2)'!AB5</f>
        <v>28</v>
      </c>
      <c r="L5" s="314">
        <f>'고용증대 상시근로자수-2019(2)'!AD5</f>
        <v>1</v>
      </c>
      <c r="M5" s="312">
        <f>'고용증대 상시근로자수-2019(2)'!AE5</f>
        <v>1</v>
      </c>
      <c r="N5" s="313">
        <f>'고용증대 상시근로자수-2019(2)'!AF5</f>
        <v>28</v>
      </c>
      <c r="O5" s="314">
        <f>'고용증대 상시근로자수-2019(2)'!AH5</f>
        <v>1</v>
      </c>
      <c r="P5" s="312">
        <f>'고용증대 상시근로자수-2019(2)'!AI5</f>
        <v>1</v>
      </c>
      <c r="Q5" s="313">
        <f>'고용증대 상시근로자수-2019(2)'!AJ5</f>
        <v>28</v>
      </c>
      <c r="R5" s="314">
        <f>'고용증대 상시근로자수-2019(2)'!AL5</f>
        <v>1</v>
      </c>
      <c r="S5" s="312">
        <f>'고용증대 상시근로자수-2019(2)'!AM5</f>
        <v>1</v>
      </c>
      <c r="T5" s="313">
        <f>'고용증대 상시근로자수-2019(2)'!AN5</f>
        <v>28</v>
      </c>
      <c r="U5" s="314">
        <f>'고용증대 상시근로자수-2019(2)'!AP5</f>
        <v>1</v>
      </c>
      <c r="V5" s="312">
        <f>'고용증대 상시근로자수-2019(2)'!AQ5</f>
        <v>1</v>
      </c>
      <c r="W5" s="313">
        <f>'고용증대 상시근로자수-2019(2)'!AR5</f>
        <v>28</v>
      </c>
      <c r="X5" s="314">
        <f>'고용증대 상시근로자수-2019(2)'!AT5</f>
        <v>1</v>
      </c>
      <c r="Y5" s="312">
        <f>'고용증대 상시근로자수-2019(2)'!AU5</f>
        <v>1</v>
      </c>
      <c r="Z5" s="313">
        <f>'고용증대 상시근로자수-2019(2)'!AV5</f>
        <v>28</v>
      </c>
      <c r="AA5" s="314">
        <f>'고용증대 상시근로자수-2019(2)'!AX5</f>
        <v>1</v>
      </c>
      <c r="AB5" s="312">
        <f>'고용증대 상시근로자수-2019(2)'!AY5</f>
        <v>1</v>
      </c>
      <c r="AC5" s="313">
        <f>'고용증대 상시근로자수-2019(2)'!AZ5</f>
        <v>28</v>
      </c>
      <c r="AD5" s="314">
        <f>'고용증대 상시근로자수-2019(2)'!BB5</f>
        <v>1</v>
      </c>
      <c r="AE5" s="312">
        <f>'고용증대 상시근로자수-2019(2)'!BC5</f>
        <v>1</v>
      </c>
      <c r="AF5" s="313">
        <f>'고용증대 상시근로자수-2019(2)'!BD5</f>
        <v>28</v>
      </c>
      <c r="AG5" s="314">
        <f>'고용증대 상시근로자수-2019(2)'!BF5</f>
        <v>1</v>
      </c>
      <c r="AH5" s="312">
        <f>'고용증대 상시근로자수-2019(2)'!BG5</f>
        <v>1</v>
      </c>
      <c r="AI5" s="313">
        <f>'고용증대 상시근로자수-2019(2)'!BH5</f>
        <v>28</v>
      </c>
      <c r="AJ5" s="314">
        <f>'고용증대 상시근로자수-2019(2)'!BJ5</f>
        <v>1</v>
      </c>
      <c r="AK5" s="312">
        <f>'고용증대 상시근로자수-2019(2)'!BK5</f>
        <v>1</v>
      </c>
      <c r="AL5" s="313">
        <f>'고용증대 상시근로자수-2019(2)'!BL5</f>
        <v>28</v>
      </c>
      <c r="AM5" s="314">
        <f>'고용증대 상시근로자수-2019(2)'!BN5</f>
        <v>1</v>
      </c>
      <c r="AN5" s="312">
        <f>'고용증대 상시근로자수-2019(2)'!BO5</f>
        <v>1</v>
      </c>
      <c r="AO5" s="313">
        <f>'고용증대 상시근로자수-2019(2)'!BP5</f>
        <v>28</v>
      </c>
      <c r="AP5" s="314">
        <f>'고용증대 상시근로자수-2019(2)'!BR5</f>
        <v>1</v>
      </c>
      <c r="AQ5" s="335">
        <f>SUM(G5,J5,M5,P5,S5,V5,Y5,AB5,AE5,AH5,AK5,AN5)</f>
        <v>12</v>
      </c>
      <c r="AR5" s="336">
        <f>SUM(I5,L5,O5,R5,U5,X5,AA5,AD5,AG5,AJ5,AM5,AP5)</f>
        <v>12</v>
      </c>
      <c r="AS5" s="342">
        <f>'고용증대 상시근로자수-2019(2)'!CF5</f>
        <v>0</v>
      </c>
      <c r="AT5" s="343">
        <f>'고용증대 상시근로자수-2019(2)'!CG5</f>
        <v>0</v>
      </c>
      <c r="AU5" s="340">
        <f>SUM(AS5:AT5)</f>
        <v>0</v>
      </c>
      <c r="AV5" s="308" t="str">
        <f>B5</f>
        <v>채지안</v>
      </c>
    </row>
    <row r="6" spans="1:48">
      <c r="A6" s="327">
        <f>A5+1</f>
        <v>2</v>
      </c>
      <c r="B6" s="318" t="str">
        <f>'고용증대 상시근로자수-2019(2)'!C6</f>
        <v>조하나(육아휴직)</v>
      </c>
      <c r="C6" s="319">
        <f>'고용증대 상시근로자수-2019(2)'!E6</f>
        <v>31419</v>
      </c>
      <c r="D6" s="332">
        <f>IF('고용증대 상시근로자수-2019(2)'!I6="","",'고용증대 상시근로자수-2019(2)'!I6)</f>
        <v>41548</v>
      </c>
      <c r="E6" s="332" t="str">
        <f>IF('고용증대 상시근로자수-2019(2)'!J6="","",'고용증대 상시근로자수-2019(2)'!J6)</f>
        <v/>
      </c>
      <c r="F6" s="320" t="str">
        <f>'고용증대 상시근로자수-2019(2)'!H6</f>
        <v>여</v>
      </c>
      <c r="G6" s="324">
        <f>'고용증대 상시근로자수-2019(2)'!W6</f>
        <v>1</v>
      </c>
      <c r="H6" s="313">
        <f>'고용증대 상시근로자수-2019(2)'!X6</f>
        <v>33</v>
      </c>
      <c r="I6" s="314">
        <f>'고용증대 상시근로자수-2019(2)'!Z6</f>
        <v>0</v>
      </c>
      <c r="J6" s="312">
        <f>'고용증대 상시근로자수-2019(2)'!AA6</f>
        <v>1</v>
      </c>
      <c r="K6" s="313">
        <f>'고용증대 상시근로자수-2019(2)'!AB6</f>
        <v>33</v>
      </c>
      <c r="L6" s="314">
        <f>'고용증대 상시근로자수-2019(2)'!AD6</f>
        <v>0</v>
      </c>
      <c r="M6" s="312">
        <f>'고용증대 상시근로자수-2019(2)'!AE6</f>
        <v>1</v>
      </c>
      <c r="N6" s="313">
        <f>'고용증대 상시근로자수-2019(2)'!AF6</f>
        <v>33</v>
      </c>
      <c r="O6" s="314">
        <f>'고용증대 상시근로자수-2019(2)'!AH6</f>
        <v>0</v>
      </c>
      <c r="P6" s="312">
        <f>'고용증대 상시근로자수-2019(2)'!AI6</f>
        <v>1</v>
      </c>
      <c r="Q6" s="313">
        <f>'고용증대 상시근로자수-2019(2)'!AJ6</f>
        <v>33</v>
      </c>
      <c r="R6" s="314">
        <f>'고용증대 상시근로자수-2019(2)'!AL6</f>
        <v>0</v>
      </c>
      <c r="S6" s="312">
        <f>'고용증대 상시근로자수-2019(2)'!AM6</f>
        <v>1</v>
      </c>
      <c r="T6" s="313">
        <f>'고용증대 상시근로자수-2019(2)'!AN6</f>
        <v>33</v>
      </c>
      <c r="U6" s="314">
        <f>'고용증대 상시근로자수-2019(2)'!AP6</f>
        <v>0</v>
      </c>
      <c r="V6" s="312">
        <f>'고용증대 상시근로자수-2019(2)'!AQ6</f>
        <v>1</v>
      </c>
      <c r="W6" s="313">
        <f>'고용증대 상시근로자수-2019(2)'!AR6</f>
        <v>33</v>
      </c>
      <c r="X6" s="314">
        <f>'고용증대 상시근로자수-2019(2)'!AT6</f>
        <v>0</v>
      </c>
      <c r="Y6" s="312">
        <f>'고용증대 상시근로자수-2019(2)'!AU6</f>
        <v>1</v>
      </c>
      <c r="Z6" s="313">
        <f>'고용증대 상시근로자수-2019(2)'!AV6</f>
        <v>33</v>
      </c>
      <c r="AA6" s="314">
        <f>'고용증대 상시근로자수-2019(2)'!AX6</f>
        <v>0</v>
      </c>
      <c r="AB6" s="312">
        <f>'고용증대 상시근로자수-2019(2)'!AY6</f>
        <v>1</v>
      </c>
      <c r="AC6" s="313">
        <f>'고용증대 상시근로자수-2019(2)'!AZ6</f>
        <v>33</v>
      </c>
      <c r="AD6" s="314">
        <f>'고용증대 상시근로자수-2019(2)'!BB6</f>
        <v>0</v>
      </c>
      <c r="AE6" s="312">
        <f>'고용증대 상시근로자수-2019(2)'!BC6</f>
        <v>1</v>
      </c>
      <c r="AF6" s="313">
        <f>'고용증대 상시근로자수-2019(2)'!BD6</f>
        <v>33</v>
      </c>
      <c r="AG6" s="314">
        <f>'고용증대 상시근로자수-2019(2)'!BF6</f>
        <v>0</v>
      </c>
      <c r="AH6" s="312">
        <f>'고용증대 상시근로자수-2019(2)'!BG6</f>
        <v>1</v>
      </c>
      <c r="AI6" s="313">
        <f>'고용증대 상시근로자수-2019(2)'!BH6</f>
        <v>33</v>
      </c>
      <c r="AJ6" s="314">
        <f>'고용증대 상시근로자수-2019(2)'!BJ6</f>
        <v>0</v>
      </c>
      <c r="AK6" s="312">
        <f>'고용증대 상시근로자수-2019(2)'!BK6</f>
        <v>1</v>
      </c>
      <c r="AL6" s="313">
        <f>'고용증대 상시근로자수-2019(2)'!BL6</f>
        <v>33</v>
      </c>
      <c r="AM6" s="314">
        <f>'고용증대 상시근로자수-2019(2)'!BN6</f>
        <v>0</v>
      </c>
      <c r="AN6" s="312">
        <f>'고용증대 상시근로자수-2019(2)'!BO6</f>
        <v>1</v>
      </c>
      <c r="AO6" s="313">
        <f>'고용증대 상시근로자수-2019(2)'!BP6</f>
        <v>33</v>
      </c>
      <c r="AP6" s="314">
        <f>'고용증대 상시근로자수-2019(2)'!BR6</f>
        <v>0</v>
      </c>
      <c r="AQ6" s="335">
        <f t="shared" ref="AQ6:AQ69" si="0">SUM(G6,J6,M6,P6,S6,V6,Y6,AB6,AE6,AH6,AK6,AN6)</f>
        <v>12</v>
      </c>
      <c r="AR6" s="336">
        <f t="shared" ref="AR6:AR69" si="1">SUM(I6,L6,O6,R6,U6,X6,AA6,AD6,AG6,AJ6,AM6,AP6)</f>
        <v>0</v>
      </c>
      <c r="AS6" s="342">
        <f>'고용증대 상시근로자수-2019(2)'!CF6</f>
        <v>0</v>
      </c>
      <c r="AT6" s="343">
        <f>'고용증대 상시근로자수-2019(2)'!CG6</f>
        <v>0</v>
      </c>
      <c r="AU6" s="340">
        <f t="shared" ref="AU6:AU69" si="2">SUM(AS6:AT6)</f>
        <v>0</v>
      </c>
      <c r="AV6" s="308" t="str">
        <f t="shared" ref="AV6:AV69" si="3">B6</f>
        <v>조하나(육아휴직)</v>
      </c>
    </row>
    <row r="7" spans="1:48">
      <c r="A7" s="327">
        <f t="shared" ref="A7:A70" si="4">A6+1</f>
        <v>3</v>
      </c>
      <c r="B7" s="318" t="str">
        <f>'고용증대 상시근로자수-2019(2)'!C7</f>
        <v>문채원(육아휴직)</v>
      </c>
      <c r="C7" s="319">
        <f>'고용증대 상시근로자수-2019(2)'!E7</f>
        <v>33325</v>
      </c>
      <c r="D7" s="332">
        <f>IF('고용증대 상시근로자수-2019(2)'!I7="","",'고용증대 상시근로자수-2019(2)'!I7)</f>
        <v>41548</v>
      </c>
      <c r="E7" s="332" t="str">
        <f>IF('고용증대 상시근로자수-2019(2)'!J7="","",'고용증대 상시근로자수-2019(2)'!J7)</f>
        <v/>
      </c>
      <c r="F7" s="320" t="str">
        <f>'고용증대 상시근로자수-2019(2)'!H7</f>
        <v>여</v>
      </c>
      <c r="G7" s="324">
        <f>'고용증대 상시근로자수-2019(2)'!W7</f>
        <v>1</v>
      </c>
      <c r="H7" s="313">
        <f>'고용증대 상시근로자수-2019(2)'!X7</f>
        <v>27</v>
      </c>
      <c r="I7" s="314">
        <f>'고용증대 상시근로자수-2019(2)'!Z7</f>
        <v>1</v>
      </c>
      <c r="J7" s="312">
        <f>'고용증대 상시근로자수-2019(2)'!AA7</f>
        <v>1</v>
      </c>
      <c r="K7" s="313">
        <f>'고용증대 상시근로자수-2019(2)'!AB7</f>
        <v>27</v>
      </c>
      <c r="L7" s="314">
        <f>'고용증대 상시근로자수-2019(2)'!AD7</f>
        <v>1</v>
      </c>
      <c r="M7" s="312">
        <f>'고용증대 상시근로자수-2019(2)'!AE7</f>
        <v>1</v>
      </c>
      <c r="N7" s="313">
        <f>'고용증대 상시근로자수-2019(2)'!AF7</f>
        <v>28</v>
      </c>
      <c r="O7" s="314">
        <f>'고용증대 상시근로자수-2019(2)'!AH7</f>
        <v>1</v>
      </c>
      <c r="P7" s="312">
        <f>'고용증대 상시근로자수-2019(2)'!AI7</f>
        <v>1</v>
      </c>
      <c r="Q7" s="313">
        <f>'고용증대 상시근로자수-2019(2)'!AJ7</f>
        <v>28</v>
      </c>
      <c r="R7" s="314">
        <f>'고용증대 상시근로자수-2019(2)'!AL7</f>
        <v>1</v>
      </c>
      <c r="S7" s="312">
        <f>'고용증대 상시근로자수-2019(2)'!AM7</f>
        <v>1</v>
      </c>
      <c r="T7" s="313">
        <f>'고용증대 상시근로자수-2019(2)'!AN7</f>
        <v>28</v>
      </c>
      <c r="U7" s="314">
        <f>'고용증대 상시근로자수-2019(2)'!AP7</f>
        <v>1</v>
      </c>
      <c r="V7" s="312">
        <f>'고용증대 상시근로자수-2019(2)'!AQ7</f>
        <v>1</v>
      </c>
      <c r="W7" s="313">
        <f>'고용증대 상시근로자수-2019(2)'!AR7</f>
        <v>28</v>
      </c>
      <c r="X7" s="314">
        <f>'고용증대 상시근로자수-2019(2)'!AT7</f>
        <v>1</v>
      </c>
      <c r="Y7" s="312">
        <f>'고용증대 상시근로자수-2019(2)'!AU7</f>
        <v>1</v>
      </c>
      <c r="Z7" s="313">
        <f>'고용증대 상시근로자수-2019(2)'!AV7</f>
        <v>28</v>
      </c>
      <c r="AA7" s="314">
        <f>'고용증대 상시근로자수-2019(2)'!AX7</f>
        <v>1</v>
      </c>
      <c r="AB7" s="312">
        <f>'고용증대 상시근로자수-2019(2)'!AY7</f>
        <v>1</v>
      </c>
      <c r="AC7" s="313">
        <f>'고용증대 상시근로자수-2019(2)'!AZ7</f>
        <v>28</v>
      </c>
      <c r="AD7" s="314">
        <f>'고용증대 상시근로자수-2019(2)'!BB7</f>
        <v>1</v>
      </c>
      <c r="AE7" s="312">
        <f>'고용증대 상시근로자수-2019(2)'!BC7</f>
        <v>1</v>
      </c>
      <c r="AF7" s="313">
        <f>'고용증대 상시근로자수-2019(2)'!BD7</f>
        <v>28</v>
      </c>
      <c r="AG7" s="314">
        <f>'고용증대 상시근로자수-2019(2)'!BF7</f>
        <v>1</v>
      </c>
      <c r="AH7" s="312">
        <f>'고용증대 상시근로자수-2019(2)'!BG7</f>
        <v>1</v>
      </c>
      <c r="AI7" s="313">
        <f>'고용증대 상시근로자수-2019(2)'!BH7</f>
        <v>28</v>
      </c>
      <c r="AJ7" s="314">
        <f>'고용증대 상시근로자수-2019(2)'!BJ7</f>
        <v>1</v>
      </c>
      <c r="AK7" s="312">
        <f>'고용증대 상시근로자수-2019(2)'!BK7</f>
        <v>1</v>
      </c>
      <c r="AL7" s="313">
        <f>'고용증대 상시근로자수-2019(2)'!BL7</f>
        <v>28</v>
      </c>
      <c r="AM7" s="314">
        <f>'고용증대 상시근로자수-2019(2)'!BN7</f>
        <v>1</v>
      </c>
      <c r="AN7" s="312">
        <f>'고용증대 상시근로자수-2019(2)'!BO7</f>
        <v>1</v>
      </c>
      <c r="AO7" s="313">
        <f>'고용증대 상시근로자수-2019(2)'!BP7</f>
        <v>28</v>
      </c>
      <c r="AP7" s="314">
        <f>'고용증대 상시근로자수-2019(2)'!BR7</f>
        <v>1</v>
      </c>
      <c r="AQ7" s="335">
        <f t="shared" si="0"/>
        <v>12</v>
      </c>
      <c r="AR7" s="336">
        <f t="shared" si="1"/>
        <v>12</v>
      </c>
      <c r="AS7" s="342">
        <f>'고용증대 상시근로자수-2019(2)'!CF7</f>
        <v>0</v>
      </c>
      <c r="AT7" s="343">
        <f>'고용증대 상시근로자수-2019(2)'!CG7</f>
        <v>0</v>
      </c>
      <c r="AU7" s="340">
        <f t="shared" si="2"/>
        <v>0</v>
      </c>
      <c r="AV7" s="308" t="str">
        <f t="shared" si="3"/>
        <v>문채원(육아휴직)</v>
      </c>
    </row>
    <row r="8" spans="1:48">
      <c r="A8" s="327">
        <f t="shared" si="4"/>
        <v>4</v>
      </c>
      <c r="B8" s="318" t="str">
        <f>'고용증대 상시근로자수-2019(2)'!C8</f>
        <v>김가영</v>
      </c>
      <c r="C8" s="319">
        <f>'고용증대 상시근로자수-2019(2)'!E8</f>
        <v>33783</v>
      </c>
      <c r="D8" s="332">
        <f>IF('고용증대 상시근로자수-2019(2)'!I8="","",'고용증대 상시근로자수-2019(2)'!I8)</f>
        <v>41662</v>
      </c>
      <c r="E8" s="332" t="str">
        <f>IF('고용증대 상시근로자수-2019(2)'!J8="","",'고용증대 상시근로자수-2019(2)'!J8)</f>
        <v/>
      </c>
      <c r="F8" s="320" t="str">
        <f>'고용증대 상시근로자수-2019(2)'!H8</f>
        <v>여</v>
      </c>
      <c r="G8" s="324">
        <f>'고용증대 상시근로자수-2019(2)'!W8</f>
        <v>1</v>
      </c>
      <c r="H8" s="313">
        <f>'고용증대 상시근로자수-2019(2)'!X8</f>
        <v>26</v>
      </c>
      <c r="I8" s="314">
        <f>'고용증대 상시근로자수-2019(2)'!Z8</f>
        <v>1</v>
      </c>
      <c r="J8" s="312">
        <f>'고용증대 상시근로자수-2019(2)'!AA8</f>
        <v>1</v>
      </c>
      <c r="K8" s="313">
        <f>'고용증대 상시근로자수-2019(2)'!AB8</f>
        <v>26</v>
      </c>
      <c r="L8" s="314">
        <f>'고용증대 상시근로자수-2019(2)'!AD8</f>
        <v>1</v>
      </c>
      <c r="M8" s="312">
        <f>'고용증대 상시근로자수-2019(2)'!AE8</f>
        <v>1</v>
      </c>
      <c r="N8" s="313">
        <f>'고용증대 상시근로자수-2019(2)'!AF8</f>
        <v>26</v>
      </c>
      <c r="O8" s="314">
        <f>'고용증대 상시근로자수-2019(2)'!AH8</f>
        <v>1</v>
      </c>
      <c r="P8" s="312">
        <f>'고용증대 상시근로자수-2019(2)'!AI8</f>
        <v>1</v>
      </c>
      <c r="Q8" s="313">
        <f>'고용증대 상시근로자수-2019(2)'!AJ8</f>
        <v>26</v>
      </c>
      <c r="R8" s="314">
        <f>'고용증대 상시근로자수-2019(2)'!AL8</f>
        <v>1</v>
      </c>
      <c r="S8" s="312">
        <f>'고용증대 상시근로자수-2019(2)'!AM8</f>
        <v>1</v>
      </c>
      <c r="T8" s="313">
        <f>'고용증대 상시근로자수-2019(2)'!AN8</f>
        <v>26</v>
      </c>
      <c r="U8" s="314">
        <f>'고용증대 상시근로자수-2019(2)'!AP8</f>
        <v>1</v>
      </c>
      <c r="V8" s="312">
        <f>'고용증대 상시근로자수-2019(2)'!AQ8</f>
        <v>1</v>
      </c>
      <c r="W8" s="313">
        <f>'고용증대 상시근로자수-2019(2)'!AR8</f>
        <v>27</v>
      </c>
      <c r="X8" s="314">
        <f>'고용증대 상시근로자수-2019(2)'!AT8</f>
        <v>1</v>
      </c>
      <c r="Y8" s="312">
        <f>'고용증대 상시근로자수-2019(2)'!AU8</f>
        <v>1</v>
      </c>
      <c r="Z8" s="313">
        <f>'고용증대 상시근로자수-2019(2)'!AV8</f>
        <v>27</v>
      </c>
      <c r="AA8" s="314">
        <f>'고용증대 상시근로자수-2019(2)'!AX8</f>
        <v>1</v>
      </c>
      <c r="AB8" s="312">
        <f>'고용증대 상시근로자수-2019(2)'!AY8</f>
        <v>1</v>
      </c>
      <c r="AC8" s="313">
        <f>'고용증대 상시근로자수-2019(2)'!AZ8</f>
        <v>27</v>
      </c>
      <c r="AD8" s="314">
        <f>'고용증대 상시근로자수-2019(2)'!BB8</f>
        <v>1</v>
      </c>
      <c r="AE8" s="312">
        <f>'고용증대 상시근로자수-2019(2)'!BC8</f>
        <v>1</v>
      </c>
      <c r="AF8" s="313">
        <f>'고용증대 상시근로자수-2019(2)'!BD8</f>
        <v>27</v>
      </c>
      <c r="AG8" s="314">
        <f>'고용증대 상시근로자수-2019(2)'!BF8</f>
        <v>1</v>
      </c>
      <c r="AH8" s="312">
        <f>'고용증대 상시근로자수-2019(2)'!BG8</f>
        <v>1</v>
      </c>
      <c r="AI8" s="313">
        <f>'고용증대 상시근로자수-2019(2)'!BH8</f>
        <v>27</v>
      </c>
      <c r="AJ8" s="314">
        <f>'고용증대 상시근로자수-2019(2)'!BJ8</f>
        <v>1</v>
      </c>
      <c r="AK8" s="312">
        <f>'고용증대 상시근로자수-2019(2)'!BK8</f>
        <v>1</v>
      </c>
      <c r="AL8" s="313">
        <f>'고용증대 상시근로자수-2019(2)'!BL8</f>
        <v>27</v>
      </c>
      <c r="AM8" s="314">
        <f>'고용증대 상시근로자수-2019(2)'!BN8</f>
        <v>1</v>
      </c>
      <c r="AN8" s="312">
        <f>'고용증대 상시근로자수-2019(2)'!BO8</f>
        <v>1</v>
      </c>
      <c r="AO8" s="313">
        <f>'고용증대 상시근로자수-2019(2)'!BP8</f>
        <v>27</v>
      </c>
      <c r="AP8" s="314">
        <f>'고용증대 상시근로자수-2019(2)'!BR8</f>
        <v>1</v>
      </c>
      <c r="AQ8" s="335">
        <f t="shared" si="0"/>
        <v>12</v>
      </c>
      <c r="AR8" s="336">
        <f t="shared" si="1"/>
        <v>12</v>
      </c>
      <c r="AS8" s="342">
        <f>'고용증대 상시근로자수-2019(2)'!CF8</f>
        <v>0</v>
      </c>
      <c r="AT8" s="343">
        <f>'고용증대 상시근로자수-2019(2)'!CG8</f>
        <v>0</v>
      </c>
      <c r="AU8" s="340">
        <f t="shared" si="2"/>
        <v>0</v>
      </c>
      <c r="AV8" s="308" t="str">
        <f t="shared" si="3"/>
        <v>김가영</v>
      </c>
    </row>
    <row r="9" spans="1:48">
      <c r="A9" s="327">
        <f t="shared" si="4"/>
        <v>5</v>
      </c>
      <c r="B9" s="318" t="str">
        <f>'고용증대 상시근로자수-2019(2)'!C9</f>
        <v>류주현</v>
      </c>
      <c r="C9" s="319">
        <f>'고용증대 상시근로자수-2019(2)'!E9</f>
        <v>23630</v>
      </c>
      <c r="D9" s="332">
        <f>IF('고용증대 상시근로자수-2019(2)'!I9="","",'고용증대 상시근로자수-2019(2)'!I9)</f>
        <v>42278</v>
      </c>
      <c r="E9" s="332" t="str">
        <f>IF('고용증대 상시근로자수-2019(2)'!J9="","",'고용증대 상시근로자수-2019(2)'!J9)</f>
        <v/>
      </c>
      <c r="F9" s="320" t="str">
        <f>'고용증대 상시근로자수-2019(2)'!H9</f>
        <v>여</v>
      </c>
      <c r="G9" s="324">
        <f>'고용증대 상시근로자수-2019(2)'!W9</f>
        <v>1</v>
      </c>
      <c r="H9" s="313">
        <f>'고용증대 상시근로자수-2019(2)'!X9</f>
        <v>54</v>
      </c>
      <c r="I9" s="314">
        <f>'고용증대 상시근로자수-2019(2)'!Z9</f>
        <v>0</v>
      </c>
      <c r="J9" s="312">
        <f>'고용증대 상시근로자수-2019(2)'!AA9</f>
        <v>1</v>
      </c>
      <c r="K9" s="313">
        <f>'고용증대 상시근로자수-2019(2)'!AB9</f>
        <v>54</v>
      </c>
      <c r="L9" s="314">
        <f>'고용증대 상시근로자수-2019(2)'!AD9</f>
        <v>0</v>
      </c>
      <c r="M9" s="312">
        <f>'고용증대 상시근로자수-2019(2)'!AE9</f>
        <v>1</v>
      </c>
      <c r="N9" s="313">
        <f>'고용증대 상시근로자수-2019(2)'!AF9</f>
        <v>54</v>
      </c>
      <c r="O9" s="314">
        <f>'고용증대 상시근로자수-2019(2)'!AH9</f>
        <v>0</v>
      </c>
      <c r="P9" s="312">
        <f>'고용증대 상시근로자수-2019(2)'!AI9</f>
        <v>1</v>
      </c>
      <c r="Q9" s="313">
        <f>'고용증대 상시근로자수-2019(2)'!AJ9</f>
        <v>54</v>
      </c>
      <c r="R9" s="314">
        <f>'고용증대 상시근로자수-2019(2)'!AL9</f>
        <v>0</v>
      </c>
      <c r="S9" s="312">
        <f>'고용증대 상시근로자수-2019(2)'!AM9</f>
        <v>1</v>
      </c>
      <c r="T9" s="313">
        <f>'고용증대 상시근로자수-2019(2)'!AN9</f>
        <v>54</v>
      </c>
      <c r="U9" s="314">
        <f>'고용증대 상시근로자수-2019(2)'!AP9</f>
        <v>0</v>
      </c>
      <c r="V9" s="312">
        <f>'고용증대 상시근로자수-2019(2)'!AQ9</f>
        <v>1</v>
      </c>
      <c r="W9" s="313">
        <f>'고용증대 상시근로자수-2019(2)'!AR9</f>
        <v>54</v>
      </c>
      <c r="X9" s="314">
        <f>'고용증대 상시근로자수-2019(2)'!AT9</f>
        <v>0</v>
      </c>
      <c r="Y9" s="312">
        <f>'고용증대 상시근로자수-2019(2)'!AU9</f>
        <v>1</v>
      </c>
      <c r="Z9" s="313">
        <f>'고용증대 상시근로자수-2019(2)'!AV9</f>
        <v>54</v>
      </c>
      <c r="AA9" s="314">
        <f>'고용증대 상시근로자수-2019(2)'!AX9</f>
        <v>0</v>
      </c>
      <c r="AB9" s="312">
        <f>'고용증대 상시근로자수-2019(2)'!AY9</f>
        <v>1</v>
      </c>
      <c r="AC9" s="313">
        <f>'고용증대 상시근로자수-2019(2)'!AZ9</f>
        <v>54</v>
      </c>
      <c r="AD9" s="314">
        <f>'고용증대 상시근로자수-2019(2)'!BB9</f>
        <v>0</v>
      </c>
      <c r="AE9" s="312">
        <f>'고용증대 상시근로자수-2019(2)'!BC9</f>
        <v>1</v>
      </c>
      <c r="AF9" s="313">
        <f>'고용증대 상시근로자수-2019(2)'!BD9</f>
        <v>55</v>
      </c>
      <c r="AG9" s="314">
        <f>'고용증대 상시근로자수-2019(2)'!BF9</f>
        <v>0</v>
      </c>
      <c r="AH9" s="312">
        <f>'고용증대 상시근로자수-2019(2)'!BG9</f>
        <v>1</v>
      </c>
      <c r="AI9" s="313">
        <f>'고용증대 상시근로자수-2019(2)'!BH9</f>
        <v>55</v>
      </c>
      <c r="AJ9" s="314">
        <f>'고용증대 상시근로자수-2019(2)'!BJ9</f>
        <v>0</v>
      </c>
      <c r="AK9" s="312">
        <f>'고용증대 상시근로자수-2019(2)'!BK9</f>
        <v>1</v>
      </c>
      <c r="AL9" s="313">
        <f>'고용증대 상시근로자수-2019(2)'!BL9</f>
        <v>55</v>
      </c>
      <c r="AM9" s="314">
        <f>'고용증대 상시근로자수-2019(2)'!BN9</f>
        <v>0</v>
      </c>
      <c r="AN9" s="312">
        <f>'고용증대 상시근로자수-2019(2)'!BO9</f>
        <v>1</v>
      </c>
      <c r="AO9" s="313">
        <f>'고용증대 상시근로자수-2019(2)'!BP9</f>
        <v>55</v>
      </c>
      <c r="AP9" s="314">
        <f>'고용증대 상시근로자수-2019(2)'!BR9</f>
        <v>0</v>
      </c>
      <c r="AQ9" s="335">
        <f t="shared" si="0"/>
        <v>12</v>
      </c>
      <c r="AR9" s="336">
        <f t="shared" si="1"/>
        <v>0</v>
      </c>
      <c r="AS9" s="342">
        <f>'고용증대 상시근로자수-2019(2)'!CF9</f>
        <v>0</v>
      </c>
      <c r="AT9" s="343">
        <f>'고용증대 상시근로자수-2019(2)'!CG9</f>
        <v>0</v>
      </c>
      <c r="AU9" s="340">
        <f t="shared" si="2"/>
        <v>0</v>
      </c>
      <c r="AV9" s="308" t="str">
        <f t="shared" si="3"/>
        <v>류주현</v>
      </c>
    </row>
    <row r="10" spans="1:48">
      <c r="A10" s="327">
        <f t="shared" si="4"/>
        <v>6</v>
      </c>
      <c r="B10" s="318" t="str">
        <f>'고용증대 상시근로자수-2019(2)'!C10</f>
        <v>신예지</v>
      </c>
      <c r="C10" s="319">
        <f>'고용증대 상시근로자수-2019(2)'!E10</f>
        <v>34996</v>
      </c>
      <c r="D10" s="332">
        <f>IF('고용증대 상시근로자수-2019(2)'!I10="","",'고용증대 상시근로자수-2019(2)'!I10)</f>
        <v>42767</v>
      </c>
      <c r="E10" s="332" t="str">
        <f>IF('고용증대 상시근로자수-2019(2)'!J10="","",'고용증대 상시근로자수-2019(2)'!J10)</f>
        <v/>
      </c>
      <c r="F10" s="320" t="str">
        <f>'고용증대 상시근로자수-2019(2)'!H10</f>
        <v>여</v>
      </c>
      <c r="G10" s="324">
        <f>'고용증대 상시근로자수-2019(2)'!W10</f>
        <v>1</v>
      </c>
      <c r="H10" s="313">
        <f>'고용증대 상시근로자수-2019(2)'!X10</f>
        <v>23</v>
      </c>
      <c r="I10" s="314">
        <f>'고용증대 상시근로자수-2019(2)'!Z10</f>
        <v>1</v>
      </c>
      <c r="J10" s="312">
        <f>'고용증대 상시근로자수-2019(2)'!AA10</f>
        <v>1</v>
      </c>
      <c r="K10" s="313">
        <f>'고용증대 상시근로자수-2019(2)'!AB10</f>
        <v>23</v>
      </c>
      <c r="L10" s="314">
        <f>'고용증대 상시근로자수-2019(2)'!AD10</f>
        <v>1</v>
      </c>
      <c r="M10" s="312">
        <f>'고용증대 상시근로자수-2019(2)'!AE10</f>
        <v>1</v>
      </c>
      <c r="N10" s="313">
        <f>'고용증대 상시근로자수-2019(2)'!AF10</f>
        <v>23</v>
      </c>
      <c r="O10" s="314">
        <f>'고용증대 상시근로자수-2019(2)'!AH10</f>
        <v>1</v>
      </c>
      <c r="P10" s="312">
        <f>'고용증대 상시근로자수-2019(2)'!AI10</f>
        <v>1</v>
      </c>
      <c r="Q10" s="313">
        <f>'고용증대 상시근로자수-2019(2)'!AJ10</f>
        <v>23</v>
      </c>
      <c r="R10" s="314">
        <f>'고용증대 상시근로자수-2019(2)'!AL10</f>
        <v>1</v>
      </c>
      <c r="S10" s="312">
        <f>'고용증대 상시근로자수-2019(2)'!AM10</f>
        <v>1</v>
      </c>
      <c r="T10" s="313">
        <f>'고용증대 상시근로자수-2019(2)'!AN10</f>
        <v>23</v>
      </c>
      <c r="U10" s="314">
        <f>'고용증대 상시근로자수-2019(2)'!AP10</f>
        <v>1</v>
      </c>
      <c r="V10" s="312">
        <f>'고용증대 상시근로자수-2019(2)'!AQ10</f>
        <v>1</v>
      </c>
      <c r="W10" s="313">
        <f>'고용증대 상시근로자수-2019(2)'!AR10</f>
        <v>23</v>
      </c>
      <c r="X10" s="314">
        <f>'고용증대 상시근로자수-2019(2)'!AT10</f>
        <v>1</v>
      </c>
      <c r="Y10" s="312">
        <f>'고용증대 상시근로자수-2019(2)'!AU10</f>
        <v>1</v>
      </c>
      <c r="Z10" s="313">
        <f>'고용증대 상시근로자수-2019(2)'!AV10</f>
        <v>23</v>
      </c>
      <c r="AA10" s="314">
        <f>'고용증대 상시근로자수-2019(2)'!AX10</f>
        <v>1</v>
      </c>
      <c r="AB10" s="312">
        <f>'고용증대 상시근로자수-2019(2)'!AY10</f>
        <v>1</v>
      </c>
      <c r="AC10" s="313">
        <f>'고용증대 상시근로자수-2019(2)'!AZ10</f>
        <v>23</v>
      </c>
      <c r="AD10" s="314">
        <f>'고용증대 상시근로자수-2019(2)'!BB10</f>
        <v>1</v>
      </c>
      <c r="AE10" s="312">
        <f>'고용증대 상시근로자수-2019(2)'!BC10</f>
        <v>1</v>
      </c>
      <c r="AF10" s="313">
        <f>'고용증대 상시근로자수-2019(2)'!BD10</f>
        <v>23</v>
      </c>
      <c r="AG10" s="314">
        <f>'고용증대 상시근로자수-2019(2)'!BF10</f>
        <v>1</v>
      </c>
      <c r="AH10" s="312">
        <f>'고용증대 상시근로자수-2019(2)'!BG10</f>
        <v>1</v>
      </c>
      <c r="AI10" s="313">
        <f>'고용증대 상시근로자수-2019(2)'!BH10</f>
        <v>24</v>
      </c>
      <c r="AJ10" s="314">
        <f>'고용증대 상시근로자수-2019(2)'!BJ10</f>
        <v>1</v>
      </c>
      <c r="AK10" s="312">
        <f>'고용증대 상시근로자수-2019(2)'!BK10</f>
        <v>1</v>
      </c>
      <c r="AL10" s="313">
        <f>'고용증대 상시근로자수-2019(2)'!BL10</f>
        <v>24</v>
      </c>
      <c r="AM10" s="314">
        <f>'고용증대 상시근로자수-2019(2)'!BN10</f>
        <v>1</v>
      </c>
      <c r="AN10" s="312">
        <f>'고용증대 상시근로자수-2019(2)'!BO10</f>
        <v>1</v>
      </c>
      <c r="AO10" s="313">
        <f>'고용증대 상시근로자수-2019(2)'!BP10</f>
        <v>24</v>
      </c>
      <c r="AP10" s="314">
        <f>'고용증대 상시근로자수-2019(2)'!BR10</f>
        <v>1</v>
      </c>
      <c r="AQ10" s="335">
        <f t="shared" si="0"/>
        <v>12</v>
      </c>
      <c r="AR10" s="336">
        <f t="shared" si="1"/>
        <v>12</v>
      </c>
      <c r="AS10" s="342">
        <f>'고용증대 상시근로자수-2019(2)'!CF10</f>
        <v>0</v>
      </c>
      <c r="AT10" s="343">
        <f>'고용증대 상시근로자수-2019(2)'!CG10</f>
        <v>0</v>
      </c>
      <c r="AU10" s="340">
        <f t="shared" si="2"/>
        <v>0</v>
      </c>
      <c r="AV10" s="308" t="str">
        <f t="shared" si="3"/>
        <v>신예지</v>
      </c>
    </row>
    <row r="11" spans="1:48">
      <c r="A11" s="327">
        <f t="shared" si="4"/>
        <v>7</v>
      </c>
      <c r="B11" s="318" t="str">
        <f>'고용증대 상시근로자수-2019(2)'!C11</f>
        <v>황보</v>
      </c>
      <c r="C11" s="319">
        <f>'고용증대 상시근로자수-2019(2)'!E11</f>
        <v>34617</v>
      </c>
      <c r="D11" s="332">
        <f>IF('고용증대 상시근로자수-2019(2)'!I11="","",'고용증대 상시근로자수-2019(2)'!I11)</f>
        <v>42767</v>
      </c>
      <c r="E11" s="332">
        <f>IF('고용증대 상시근로자수-2019(2)'!J11="","",'고용증대 상시근로자수-2019(2)'!J11)</f>
        <v>43536</v>
      </c>
      <c r="F11" s="320" t="str">
        <f>'고용증대 상시근로자수-2019(2)'!H11</f>
        <v>여</v>
      </c>
      <c r="G11" s="324">
        <f>'고용증대 상시근로자수-2019(2)'!W11</f>
        <v>1</v>
      </c>
      <c r="H11" s="313">
        <f>'고용증대 상시근로자수-2019(2)'!X11</f>
        <v>24</v>
      </c>
      <c r="I11" s="314">
        <f>'고용증대 상시근로자수-2019(2)'!Z11</f>
        <v>1</v>
      </c>
      <c r="J11" s="312">
        <f>'고용증대 상시근로자수-2019(2)'!AA11</f>
        <v>1</v>
      </c>
      <c r="K11" s="313">
        <f>'고용증대 상시근로자수-2019(2)'!AB11</f>
        <v>24</v>
      </c>
      <c r="L11" s="314">
        <f>'고용증대 상시근로자수-2019(2)'!AD11</f>
        <v>1</v>
      </c>
      <c r="M11" s="312">
        <f>'고용증대 상시근로자수-2019(2)'!AE11</f>
        <v>0</v>
      </c>
      <c r="N11" s="313">
        <f>'고용증대 상시근로자수-2019(2)'!AF11</f>
        <v>24</v>
      </c>
      <c r="O11" s="314">
        <f>'고용증대 상시근로자수-2019(2)'!AH11</f>
        <v>0</v>
      </c>
      <c r="P11" s="312">
        <f>'고용증대 상시근로자수-2019(2)'!AI11</f>
        <v>0</v>
      </c>
      <c r="Q11" s="313">
        <f>'고용증대 상시근로자수-2019(2)'!AJ11</f>
        <v>24</v>
      </c>
      <c r="R11" s="314">
        <f>'고용증대 상시근로자수-2019(2)'!AL11</f>
        <v>0</v>
      </c>
      <c r="S11" s="312">
        <f>'고용증대 상시근로자수-2019(2)'!AM11</f>
        <v>0</v>
      </c>
      <c r="T11" s="313">
        <f>'고용증대 상시근로자수-2019(2)'!AN11</f>
        <v>24</v>
      </c>
      <c r="U11" s="314">
        <f>'고용증대 상시근로자수-2019(2)'!AP11</f>
        <v>0</v>
      </c>
      <c r="V11" s="312">
        <f>'고용증대 상시근로자수-2019(2)'!AQ11</f>
        <v>0</v>
      </c>
      <c r="W11" s="313">
        <f>'고용증대 상시근로자수-2019(2)'!AR11</f>
        <v>24</v>
      </c>
      <c r="X11" s="314">
        <f>'고용증대 상시근로자수-2019(2)'!AT11</f>
        <v>0</v>
      </c>
      <c r="Y11" s="312">
        <f>'고용증대 상시근로자수-2019(2)'!AU11</f>
        <v>0</v>
      </c>
      <c r="Z11" s="313">
        <f>'고용증대 상시근로자수-2019(2)'!AV11</f>
        <v>24</v>
      </c>
      <c r="AA11" s="314">
        <f>'고용증대 상시근로자수-2019(2)'!AX11</f>
        <v>0</v>
      </c>
      <c r="AB11" s="312">
        <f>'고용증대 상시근로자수-2019(2)'!AY11</f>
        <v>0</v>
      </c>
      <c r="AC11" s="313">
        <f>'고용증대 상시근로자수-2019(2)'!AZ11</f>
        <v>24</v>
      </c>
      <c r="AD11" s="314">
        <f>'고용증대 상시근로자수-2019(2)'!BB11</f>
        <v>0</v>
      </c>
      <c r="AE11" s="312">
        <f>'고용증대 상시근로자수-2019(2)'!BC11</f>
        <v>0</v>
      </c>
      <c r="AF11" s="313">
        <f>'고용증대 상시근로자수-2019(2)'!BD11</f>
        <v>24</v>
      </c>
      <c r="AG11" s="314">
        <f>'고용증대 상시근로자수-2019(2)'!BF11</f>
        <v>0</v>
      </c>
      <c r="AH11" s="312">
        <f>'고용증대 상시근로자수-2019(2)'!BG11</f>
        <v>0</v>
      </c>
      <c r="AI11" s="313">
        <f>'고용증대 상시근로자수-2019(2)'!BH11</f>
        <v>25</v>
      </c>
      <c r="AJ11" s="314">
        <f>'고용증대 상시근로자수-2019(2)'!BJ11</f>
        <v>0</v>
      </c>
      <c r="AK11" s="312">
        <f>'고용증대 상시근로자수-2019(2)'!BK11</f>
        <v>0</v>
      </c>
      <c r="AL11" s="313">
        <f>'고용증대 상시근로자수-2019(2)'!BL11</f>
        <v>25</v>
      </c>
      <c r="AM11" s="314">
        <f>'고용증대 상시근로자수-2019(2)'!BN11</f>
        <v>0</v>
      </c>
      <c r="AN11" s="312">
        <f>'고용증대 상시근로자수-2019(2)'!BO11</f>
        <v>0</v>
      </c>
      <c r="AO11" s="313">
        <f>'고용증대 상시근로자수-2019(2)'!BP11</f>
        <v>25</v>
      </c>
      <c r="AP11" s="314">
        <f>'고용증대 상시근로자수-2019(2)'!BR11</f>
        <v>0</v>
      </c>
      <c r="AQ11" s="335">
        <f t="shared" si="0"/>
        <v>2</v>
      </c>
      <c r="AR11" s="336">
        <f t="shared" si="1"/>
        <v>2</v>
      </c>
      <c r="AS11" s="342">
        <f>'고용증대 상시근로자수-2019(2)'!CF11</f>
        <v>0</v>
      </c>
      <c r="AT11" s="343">
        <f>'고용증대 상시근로자수-2019(2)'!CG11</f>
        <v>0</v>
      </c>
      <c r="AU11" s="340">
        <f t="shared" si="2"/>
        <v>0</v>
      </c>
      <c r="AV11" s="308" t="str">
        <f t="shared" si="3"/>
        <v>황보</v>
      </c>
    </row>
    <row r="12" spans="1:48">
      <c r="A12" s="327">
        <f t="shared" si="4"/>
        <v>8</v>
      </c>
      <c r="B12" s="318" t="str">
        <f>'고용증대 상시근로자수-2019(2)'!C12</f>
        <v>조보아</v>
      </c>
      <c r="C12" s="319">
        <f>'고용증대 상시근로자수-2019(2)'!E12</f>
        <v>34905</v>
      </c>
      <c r="D12" s="332">
        <f>IF('고용증대 상시근로자수-2019(2)'!I12="","",'고용증대 상시근로자수-2019(2)'!I12)</f>
        <v>42856</v>
      </c>
      <c r="E12" s="332" t="str">
        <f>IF('고용증대 상시근로자수-2019(2)'!J12="","",'고용증대 상시근로자수-2019(2)'!J12)</f>
        <v/>
      </c>
      <c r="F12" s="320" t="str">
        <f>'고용증대 상시근로자수-2019(2)'!H12</f>
        <v>여</v>
      </c>
      <c r="G12" s="324">
        <f>'고용증대 상시근로자수-2019(2)'!W12</f>
        <v>1</v>
      </c>
      <c r="H12" s="313">
        <f>'고용증대 상시근로자수-2019(2)'!X12</f>
        <v>23</v>
      </c>
      <c r="I12" s="314">
        <f>'고용증대 상시근로자수-2019(2)'!Z12</f>
        <v>1</v>
      </c>
      <c r="J12" s="312">
        <f>'고용증대 상시근로자수-2019(2)'!AA12</f>
        <v>1</v>
      </c>
      <c r="K12" s="313">
        <f>'고용증대 상시근로자수-2019(2)'!AB12</f>
        <v>23</v>
      </c>
      <c r="L12" s="314">
        <f>'고용증대 상시근로자수-2019(2)'!AD12</f>
        <v>1</v>
      </c>
      <c r="M12" s="312">
        <f>'고용증대 상시근로자수-2019(2)'!AE12</f>
        <v>1</v>
      </c>
      <c r="N12" s="313">
        <f>'고용증대 상시근로자수-2019(2)'!AF12</f>
        <v>23</v>
      </c>
      <c r="O12" s="314">
        <f>'고용증대 상시근로자수-2019(2)'!AH12</f>
        <v>1</v>
      </c>
      <c r="P12" s="312">
        <f>'고용증대 상시근로자수-2019(2)'!AI12</f>
        <v>1</v>
      </c>
      <c r="Q12" s="313">
        <f>'고용증대 상시근로자수-2019(2)'!AJ12</f>
        <v>23</v>
      </c>
      <c r="R12" s="314">
        <f>'고용증대 상시근로자수-2019(2)'!AL12</f>
        <v>1</v>
      </c>
      <c r="S12" s="312">
        <f>'고용증대 상시근로자수-2019(2)'!AM12</f>
        <v>1</v>
      </c>
      <c r="T12" s="313">
        <f>'고용증대 상시근로자수-2019(2)'!AN12</f>
        <v>23</v>
      </c>
      <c r="U12" s="314">
        <f>'고용증대 상시근로자수-2019(2)'!AP12</f>
        <v>1</v>
      </c>
      <c r="V12" s="312">
        <f>'고용증대 상시근로자수-2019(2)'!AQ12</f>
        <v>1</v>
      </c>
      <c r="W12" s="313">
        <f>'고용증대 상시근로자수-2019(2)'!AR12</f>
        <v>23</v>
      </c>
      <c r="X12" s="314">
        <f>'고용증대 상시근로자수-2019(2)'!AT12</f>
        <v>1</v>
      </c>
      <c r="Y12" s="312">
        <f>'고용증대 상시근로자수-2019(2)'!AU12</f>
        <v>1</v>
      </c>
      <c r="Z12" s="313">
        <f>'고용증대 상시근로자수-2019(2)'!AV12</f>
        <v>24</v>
      </c>
      <c r="AA12" s="314">
        <f>'고용증대 상시근로자수-2019(2)'!AX12</f>
        <v>1</v>
      </c>
      <c r="AB12" s="312">
        <f>'고용증대 상시근로자수-2019(2)'!AY12</f>
        <v>1</v>
      </c>
      <c r="AC12" s="313">
        <f>'고용증대 상시근로자수-2019(2)'!AZ12</f>
        <v>24</v>
      </c>
      <c r="AD12" s="314">
        <f>'고용증대 상시근로자수-2019(2)'!BB12</f>
        <v>1</v>
      </c>
      <c r="AE12" s="312">
        <f>'고용증대 상시근로자수-2019(2)'!BC12</f>
        <v>1</v>
      </c>
      <c r="AF12" s="313">
        <f>'고용증대 상시근로자수-2019(2)'!BD12</f>
        <v>24</v>
      </c>
      <c r="AG12" s="314">
        <f>'고용증대 상시근로자수-2019(2)'!BF12</f>
        <v>1</v>
      </c>
      <c r="AH12" s="312">
        <f>'고용증대 상시근로자수-2019(2)'!BG12</f>
        <v>1</v>
      </c>
      <c r="AI12" s="313">
        <f>'고용증대 상시근로자수-2019(2)'!BH12</f>
        <v>24</v>
      </c>
      <c r="AJ12" s="314">
        <f>'고용증대 상시근로자수-2019(2)'!BJ12</f>
        <v>1</v>
      </c>
      <c r="AK12" s="312">
        <f>'고용증대 상시근로자수-2019(2)'!BK12</f>
        <v>1</v>
      </c>
      <c r="AL12" s="313">
        <f>'고용증대 상시근로자수-2019(2)'!BL12</f>
        <v>24</v>
      </c>
      <c r="AM12" s="314">
        <f>'고용증대 상시근로자수-2019(2)'!BN12</f>
        <v>1</v>
      </c>
      <c r="AN12" s="312">
        <f>'고용증대 상시근로자수-2019(2)'!BO12</f>
        <v>1</v>
      </c>
      <c r="AO12" s="313">
        <f>'고용증대 상시근로자수-2019(2)'!BP12</f>
        <v>24</v>
      </c>
      <c r="AP12" s="314">
        <f>'고용증대 상시근로자수-2019(2)'!BR12</f>
        <v>1</v>
      </c>
      <c r="AQ12" s="335">
        <f t="shared" si="0"/>
        <v>12</v>
      </c>
      <c r="AR12" s="336">
        <f t="shared" si="1"/>
        <v>12</v>
      </c>
      <c r="AS12" s="342">
        <f>'고용증대 상시근로자수-2019(2)'!CF12</f>
        <v>0</v>
      </c>
      <c r="AT12" s="343">
        <f>'고용증대 상시근로자수-2019(2)'!CG12</f>
        <v>0</v>
      </c>
      <c r="AU12" s="340">
        <f t="shared" si="2"/>
        <v>0</v>
      </c>
      <c r="AV12" s="308" t="str">
        <f t="shared" si="3"/>
        <v>조보아</v>
      </c>
    </row>
    <row r="13" spans="1:48">
      <c r="A13" s="327">
        <f t="shared" si="4"/>
        <v>9</v>
      </c>
      <c r="B13" s="318" t="str">
        <f>'고용증대 상시근로자수-2019(2)'!C13</f>
        <v>전지현</v>
      </c>
      <c r="C13" s="319">
        <f>'고용증대 상시근로자수-2019(2)'!E13</f>
        <v>34472</v>
      </c>
      <c r="D13" s="332">
        <f>IF('고용증대 상시근로자수-2019(2)'!I13="","",'고용증대 상시근로자수-2019(2)'!I13)</f>
        <v>43161</v>
      </c>
      <c r="E13" s="332">
        <f>IF('고용증대 상시근로자수-2019(2)'!J13="","",'고용증대 상시근로자수-2019(2)'!J13)</f>
        <v>43488</v>
      </c>
      <c r="F13" s="320" t="str">
        <f>'고용증대 상시근로자수-2019(2)'!H13</f>
        <v>여</v>
      </c>
      <c r="G13" s="324">
        <f>'고용증대 상시근로자수-2019(2)'!W13</f>
        <v>0</v>
      </c>
      <c r="H13" s="313">
        <f>'고용증대 상시근로자수-2019(2)'!X13</f>
        <v>24</v>
      </c>
      <c r="I13" s="314">
        <f>'고용증대 상시근로자수-2019(2)'!Z13</f>
        <v>0</v>
      </c>
      <c r="J13" s="312">
        <f>'고용증대 상시근로자수-2019(2)'!AA13</f>
        <v>0</v>
      </c>
      <c r="K13" s="313">
        <f>'고용증대 상시근로자수-2019(2)'!AB13</f>
        <v>24</v>
      </c>
      <c r="L13" s="314">
        <f>'고용증대 상시근로자수-2019(2)'!AD13</f>
        <v>0</v>
      </c>
      <c r="M13" s="312">
        <f>'고용증대 상시근로자수-2019(2)'!AE13</f>
        <v>0</v>
      </c>
      <c r="N13" s="313">
        <f>'고용증대 상시근로자수-2019(2)'!AF13</f>
        <v>24</v>
      </c>
      <c r="O13" s="314">
        <f>'고용증대 상시근로자수-2019(2)'!AH13</f>
        <v>0</v>
      </c>
      <c r="P13" s="312">
        <f>'고용증대 상시근로자수-2019(2)'!AI13</f>
        <v>0</v>
      </c>
      <c r="Q13" s="313">
        <f>'고용증대 상시근로자수-2019(2)'!AJ13</f>
        <v>24</v>
      </c>
      <c r="R13" s="314">
        <f>'고용증대 상시근로자수-2019(2)'!AL13</f>
        <v>0</v>
      </c>
      <c r="S13" s="312">
        <f>'고용증대 상시근로자수-2019(2)'!AM13</f>
        <v>0</v>
      </c>
      <c r="T13" s="313">
        <f>'고용증대 상시근로자수-2019(2)'!AN13</f>
        <v>25</v>
      </c>
      <c r="U13" s="314">
        <f>'고용증대 상시근로자수-2019(2)'!AP13</f>
        <v>0</v>
      </c>
      <c r="V13" s="312">
        <f>'고용증대 상시근로자수-2019(2)'!AQ13</f>
        <v>0</v>
      </c>
      <c r="W13" s="313">
        <f>'고용증대 상시근로자수-2019(2)'!AR13</f>
        <v>25</v>
      </c>
      <c r="X13" s="314">
        <f>'고용증대 상시근로자수-2019(2)'!AT13</f>
        <v>0</v>
      </c>
      <c r="Y13" s="312">
        <f>'고용증대 상시근로자수-2019(2)'!AU13</f>
        <v>0</v>
      </c>
      <c r="Z13" s="313">
        <f>'고용증대 상시근로자수-2019(2)'!AV13</f>
        <v>25</v>
      </c>
      <c r="AA13" s="314">
        <f>'고용증대 상시근로자수-2019(2)'!AX13</f>
        <v>0</v>
      </c>
      <c r="AB13" s="312">
        <f>'고용증대 상시근로자수-2019(2)'!AY13</f>
        <v>0</v>
      </c>
      <c r="AC13" s="313">
        <f>'고용증대 상시근로자수-2019(2)'!AZ13</f>
        <v>25</v>
      </c>
      <c r="AD13" s="314">
        <f>'고용증대 상시근로자수-2019(2)'!BB13</f>
        <v>0</v>
      </c>
      <c r="AE13" s="312">
        <f>'고용증대 상시근로자수-2019(2)'!BC13</f>
        <v>0</v>
      </c>
      <c r="AF13" s="313">
        <f>'고용증대 상시근로자수-2019(2)'!BD13</f>
        <v>25</v>
      </c>
      <c r="AG13" s="314">
        <f>'고용증대 상시근로자수-2019(2)'!BF13</f>
        <v>0</v>
      </c>
      <c r="AH13" s="312">
        <f>'고용증대 상시근로자수-2019(2)'!BG13</f>
        <v>0</v>
      </c>
      <c r="AI13" s="313">
        <f>'고용증대 상시근로자수-2019(2)'!BH13</f>
        <v>25</v>
      </c>
      <c r="AJ13" s="314">
        <f>'고용증대 상시근로자수-2019(2)'!BJ13</f>
        <v>0</v>
      </c>
      <c r="AK13" s="312">
        <f>'고용증대 상시근로자수-2019(2)'!BK13</f>
        <v>0</v>
      </c>
      <c r="AL13" s="313">
        <f>'고용증대 상시근로자수-2019(2)'!BL13</f>
        <v>25</v>
      </c>
      <c r="AM13" s="314">
        <f>'고용증대 상시근로자수-2019(2)'!BN13</f>
        <v>0</v>
      </c>
      <c r="AN13" s="312">
        <f>'고용증대 상시근로자수-2019(2)'!BO13</f>
        <v>0</v>
      </c>
      <c r="AO13" s="313">
        <f>'고용증대 상시근로자수-2019(2)'!BP13</f>
        <v>25</v>
      </c>
      <c r="AP13" s="314">
        <f>'고용증대 상시근로자수-2019(2)'!BR13</f>
        <v>0</v>
      </c>
      <c r="AQ13" s="335">
        <f t="shared" si="0"/>
        <v>0</v>
      </c>
      <c r="AR13" s="336">
        <f t="shared" si="1"/>
        <v>0</v>
      </c>
      <c r="AS13" s="342">
        <f>'고용증대 상시근로자수-2019(2)'!CF13</f>
        <v>0</v>
      </c>
      <c r="AT13" s="343">
        <f>'고용증대 상시근로자수-2019(2)'!CG13</f>
        <v>0</v>
      </c>
      <c r="AU13" s="340">
        <f t="shared" si="2"/>
        <v>0</v>
      </c>
      <c r="AV13" s="308" t="str">
        <f t="shared" si="3"/>
        <v>전지현</v>
      </c>
    </row>
    <row r="14" spans="1:48">
      <c r="A14" s="327">
        <f t="shared" si="4"/>
        <v>10</v>
      </c>
      <c r="B14" s="318" t="str">
        <f>'고용증대 상시근로자수-2019(2)'!C14</f>
        <v>손예진</v>
      </c>
      <c r="C14" s="319">
        <f>'고용증대 상시근로자수-2019(2)'!E14</f>
        <v>34242</v>
      </c>
      <c r="D14" s="332">
        <f>IF('고용증대 상시근로자수-2019(2)'!I14="","",'고용증대 상시근로자수-2019(2)'!I14)</f>
        <v>43248</v>
      </c>
      <c r="E14" s="332" t="str">
        <f>IF('고용증대 상시근로자수-2019(2)'!J14="","",'고용증대 상시근로자수-2019(2)'!J14)</f>
        <v/>
      </c>
      <c r="F14" s="320" t="str">
        <f>'고용증대 상시근로자수-2019(2)'!H14</f>
        <v>여</v>
      </c>
      <c r="G14" s="324">
        <f>'고용증대 상시근로자수-2019(2)'!W14</f>
        <v>1</v>
      </c>
      <c r="H14" s="313">
        <f>'고용증대 상시근로자수-2019(2)'!X14</f>
        <v>25</v>
      </c>
      <c r="I14" s="314">
        <f>'고용증대 상시근로자수-2019(2)'!Z14</f>
        <v>1</v>
      </c>
      <c r="J14" s="312">
        <f>'고용증대 상시근로자수-2019(2)'!AA14</f>
        <v>1</v>
      </c>
      <c r="K14" s="313">
        <f>'고용증대 상시근로자수-2019(2)'!AB14</f>
        <v>25</v>
      </c>
      <c r="L14" s="314">
        <f>'고용증대 상시근로자수-2019(2)'!AD14</f>
        <v>1</v>
      </c>
      <c r="M14" s="312">
        <f>'고용증대 상시근로자수-2019(2)'!AE14</f>
        <v>1</v>
      </c>
      <c r="N14" s="313">
        <f>'고용증대 상시근로자수-2019(2)'!AF14</f>
        <v>25</v>
      </c>
      <c r="O14" s="314">
        <f>'고용증대 상시근로자수-2019(2)'!AH14</f>
        <v>1</v>
      </c>
      <c r="P14" s="312">
        <f>'고용증대 상시근로자수-2019(2)'!AI14</f>
        <v>1</v>
      </c>
      <c r="Q14" s="313">
        <f>'고용증대 상시근로자수-2019(2)'!AJ14</f>
        <v>25</v>
      </c>
      <c r="R14" s="314">
        <f>'고용증대 상시근로자수-2019(2)'!AL14</f>
        <v>1</v>
      </c>
      <c r="S14" s="312">
        <f>'고용증대 상시근로자수-2019(2)'!AM14</f>
        <v>1</v>
      </c>
      <c r="T14" s="313">
        <f>'고용증대 상시근로자수-2019(2)'!AN14</f>
        <v>25</v>
      </c>
      <c r="U14" s="314">
        <f>'고용증대 상시근로자수-2019(2)'!AP14</f>
        <v>1</v>
      </c>
      <c r="V14" s="312">
        <f>'고용증대 상시근로자수-2019(2)'!AQ14</f>
        <v>1</v>
      </c>
      <c r="W14" s="313">
        <f>'고용증대 상시근로자수-2019(2)'!AR14</f>
        <v>25</v>
      </c>
      <c r="X14" s="314">
        <f>'고용증대 상시근로자수-2019(2)'!AT14</f>
        <v>1</v>
      </c>
      <c r="Y14" s="312">
        <f>'고용증대 상시근로자수-2019(2)'!AU14</f>
        <v>1</v>
      </c>
      <c r="Z14" s="313">
        <f>'고용증대 상시근로자수-2019(2)'!AV14</f>
        <v>25</v>
      </c>
      <c r="AA14" s="314">
        <f>'고용증대 상시근로자수-2019(2)'!AX14</f>
        <v>1</v>
      </c>
      <c r="AB14" s="312">
        <f>'고용증대 상시근로자수-2019(2)'!AY14</f>
        <v>1</v>
      </c>
      <c r="AC14" s="313">
        <f>'고용증대 상시근로자수-2019(2)'!AZ14</f>
        <v>25</v>
      </c>
      <c r="AD14" s="314">
        <f>'고용증대 상시근로자수-2019(2)'!BB14</f>
        <v>1</v>
      </c>
      <c r="AE14" s="312">
        <f>'고용증대 상시근로자수-2019(2)'!BC14</f>
        <v>1</v>
      </c>
      <c r="AF14" s="313">
        <f>'고용증대 상시근로자수-2019(2)'!BD14</f>
        <v>26</v>
      </c>
      <c r="AG14" s="314">
        <f>'고용증대 상시근로자수-2019(2)'!BF14</f>
        <v>1</v>
      </c>
      <c r="AH14" s="312">
        <f>'고용증대 상시근로자수-2019(2)'!BG14</f>
        <v>1</v>
      </c>
      <c r="AI14" s="313">
        <f>'고용증대 상시근로자수-2019(2)'!BH14</f>
        <v>26</v>
      </c>
      <c r="AJ14" s="314">
        <f>'고용증대 상시근로자수-2019(2)'!BJ14</f>
        <v>1</v>
      </c>
      <c r="AK14" s="312">
        <f>'고용증대 상시근로자수-2019(2)'!BK14</f>
        <v>1</v>
      </c>
      <c r="AL14" s="313">
        <f>'고용증대 상시근로자수-2019(2)'!BL14</f>
        <v>26</v>
      </c>
      <c r="AM14" s="314">
        <f>'고용증대 상시근로자수-2019(2)'!BN14</f>
        <v>1</v>
      </c>
      <c r="AN14" s="312">
        <f>'고용증대 상시근로자수-2019(2)'!BO14</f>
        <v>1</v>
      </c>
      <c r="AO14" s="313">
        <f>'고용증대 상시근로자수-2019(2)'!BP14</f>
        <v>26</v>
      </c>
      <c r="AP14" s="314">
        <f>'고용증대 상시근로자수-2019(2)'!BR14</f>
        <v>1</v>
      </c>
      <c r="AQ14" s="335">
        <f t="shared" si="0"/>
        <v>12</v>
      </c>
      <c r="AR14" s="336">
        <f t="shared" si="1"/>
        <v>12</v>
      </c>
      <c r="AS14" s="342">
        <f>'고용증대 상시근로자수-2019(2)'!CF14</f>
        <v>0</v>
      </c>
      <c r="AT14" s="343">
        <f>'고용증대 상시근로자수-2019(2)'!CG14</f>
        <v>0</v>
      </c>
      <c r="AU14" s="340">
        <f t="shared" si="2"/>
        <v>0</v>
      </c>
      <c r="AV14" s="308" t="str">
        <f t="shared" si="3"/>
        <v>손예진</v>
      </c>
    </row>
    <row r="15" spans="1:48">
      <c r="A15" s="327">
        <f t="shared" si="4"/>
        <v>11</v>
      </c>
      <c r="B15" s="318" t="str">
        <f>'고용증대 상시근로자수-2019(2)'!C15</f>
        <v>전효성</v>
      </c>
      <c r="C15" s="319">
        <f>'고용증대 상시근로자수-2019(2)'!E15</f>
        <v>35154</v>
      </c>
      <c r="D15" s="332">
        <f>IF('고용증대 상시근로자수-2019(2)'!I15="","",'고용증대 상시근로자수-2019(2)'!I15)</f>
        <v>43528</v>
      </c>
      <c r="E15" s="332" t="str">
        <f>IF('고용증대 상시근로자수-2019(2)'!J15="","",'고용증대 상시근로자수-2019(2)'!J15)</f>
        <v/>
      </c>
      <c r="F15" s="320" t="str">
        <f>'고용증대 상시근로자수-2019(2)'!H15</f>
        <v>여</v>
      </c>
      <c r="G15" s="324">
        <f>'고용증대 상시근로자수-2019(2)'!W15</f>
        <v>0</v>
      </c>
      <c r="H15" s="313">
        <f>'고용증대 상시근로자수-2019(2)'!X15</f>
        <v>22</v>
      </c>
      <c r="I15" s="314">
        <f>'고용증대 상시근로자수-2019(2)'!Z15</f>
        <v>0</v>
      </c>
      <c r="J15" s="312">
        <f>'고용증대 상시근로자수-2019(2)'!AA15</f>
        <v>0</v>
      </c>
      <c r="K15" s="313">
        <f>'고용증대 상시근로자수-2019(2)'!AB15</f>
        <v>22</v>
      </c>
      <c r="L15" s="314">
        <f>'고용증대 상시근로자수-2019(2)'!AD15</f>
        <v>0</v>
      </c>
      <c r="M15" s="312">
        <f>'고용증대 상시근로자수-2019(2)'!AE15</f>
        <v>1</v>
      </c>
      <c r="N15" s="313">
        <f>'고용증대 상시근로자수-2019(2)'!AF15</f>
        <v>23</v>
      </c>
      <c r="O15" s="314">
        <f>'고용증대 상시근로자수-2019(2)'!AH15</f>
        <v>1</v>
      </c>
      <c r="P15" s="312">
        <f>'고용증대 상시근로자수-2019(2)'!AI15</f>
        <v>1</v>
      </c>
      <c r="Q15" s="313">
        <f>'고용증대 상시근로자수-2019(2)'!AJ15</f>
        <v>23</v>
      </c>
      <c r="R15" s="314">
        <f>'고용증대 상시근로자수-2019(2)'!AL15</f>
        <v>1</v>
      </c>
      <c r="S15" s="312">
        <f>'고용증대 상시근로자수-2019(2)'!AM15</f>
        <v>1</v>
      </c>
      <c r="T15" s="313">
        <f>'고용증대 상시근로자수-2019(2)'!AN15</f>
        <v>23</v>
      </c>
      <c r="U15" s="314">
        <f>'고용증대 상시근로자수-2019(2)'!AP15</f>
        <v>1</v>
      </c>
      <c r="V15" s="312">
        <f>'고용증대 상시근로자수-2019(2)'!AQ15</f>
        <v>1</v>
      </c>
      <c r="W15" s="313">
        <f>'고용증대 상시근로자수-2019(2)'!AR15</f>
        <v>23</v>
      </c>
      <c r="X15" s="314">
        <f>'고용증대 상시근로자수-2019(2)'!AT15</f>
        <v>1</v>
      </c>
      <c r="Y15" s="312">
        <f>'고용증대 상시근로자수-2019(2)'!AU15</f>
        <v>1</v>
      </c>
      <c r="Z15" s="313">
        <f>'고용증대 상시근로자수-2019(2)'!AV15</f>
        <v>23</v>
      </c>
      <c r="AA15" s="314">
        <f>'고용증대 상시근로자수-2019(2)'!AX15</f>
        <v>1</v>
      </c>
      <c r="AB15" s="312">
        <f>'고용증대 상시근로자수-2019(2)'!AY15</f>
        <v>1</v>
      </c>
      <c r="AC15" s="313">
        <f>'고용증대 상시근로자수-2019(2)'!AZ15</f>
        <v>23</v>
      </c>
      <c r="AD15" s="314">
        <f>'고용증대 상시근로자수-2019(2)'!BB15</f>
        <v>1</v>
      </c>
      <c r="AE15" s="312">
        <f>'고용증대 상시근로자수-2019(2)'!BC15</f>
        <v>1</v>
      </c>
      <c r="AF15" s="313">
        <f>'고용증대 상시근로자수-2019(2)'!BD15</f>
        <v>23</v>
      </c>
      <c r="AG15" s="314">
        <f>'고용증대 상시근로자수-2019(2)'!BF15</f>
        <v>1</v>
      </c>
      <c r="AH15" s="312">
        <f>'고용증대 상시근로자수-2019(2)'!BG15</f>
        <v>1</v>
      </c>
      <c r="AI15" s="313">
        <f>'고용증대 상시근로자수-2019(2)'!BH15</f>
        <v>23</v>
      </c>
      <c r="AJ15" s="314">
        <f>'고용증대 상시근로자수-2019(2)'!BJ15</f>
        <v>1</v>
      </c>
      <c r="AK15" s="312">
        <f>'고용증대 상시근로자수-2019(2)'!BK15</f>
        <v>1</v>
      </c>
      <c r="AL15" s="313">
        <f>'고용증대 상시근로자수-2019(2)'!BL15</f>
        <v>23</v>
      </c>
      <c r="AM15" s="314">
        <f>'고용증대 상시근로자수-2019(2)'!BN15</f>
        <v>1</v>
      </c>
      <c r="AN15" s="312">
        <f>'고용증대 상시근로자수-2019(2)'!BO15</f>
        <v>1</v>
      </c>
      <c r="AO15" s="313">
        <f>'고용증대 상시근로자수-2019(2)'!BP15</f>
        <v>23</v>
      </c>
      <c r="AP15" s="314">
        <f>'고용증대 상시근로자수-2019(2)'!BR15</f>
        <v>1</v>
      </c>
      <c r="AQ15" s="335">
        <f t="shared" si="0"/>
        <v>10</v>
      </c>
      <c r="AR15" s="336">
        <f t="shared" si="1"/>
        <v>10</v>
      </c>
      <c r="AS15" s="342">
        <f>'고용증대 상시근로자수-2019(2)'!CF15</f>
        <v>0</v>
      </c>
      <c r="AT15" s="343">
        <f>'고용증대 상시근로자수-2019(2)'!CG15</f>
        <v>0</v>
      </c>
      <c r="AU15" s="340">
        <f t="shared" si="2"/>
        <v>0</v>
      </c>
      <c r="AV15" s="308" t="str">
        <f t="shared" si="3"/>
        <v>전효성</v>
      </c>
    </row>
    <row r="16" spans="1:48">
      <c r="A16" s="327">
        <f t="shared" si="4"/>
        <v>12</v>
      </c>
      <c r="B16" s="318" t="str">
        <f>'고용증대 상시근로자수-2019(2)'!C16</f>
        <v>손연재</v>
      </c>
      <c r="C16" s="319">
        <f>'고용증대 상시근로자수-2019(2)'!E16</f>
        <v>34917</v>
      </c>
      <c r="D16" s="332">
        <f>IF('고용증대 상시근로자수-2019(2)'!I16="","",'고용증대 상시근로자수-2019(2)'!I16)</f>
        <v>43537</v>
      </c>
      <c r="E16" s="332" t="str">
        <f>IF('고용증대 상시근로자수-2019(2)'!J16="","",'고용증대 상시근로자수-2019(2)'!J16)</f>
        <v/>
      </c>
      <c r="F16" s="320" t="str">
        <f>'고용증대 상시근로자수-2019(2)'!H16</f>
        <v>여</v>
      </c>
      <c r="G16" s="324">
        <f>'고용증대 상시근로자수-2019(2)'!W16</f>
        <v>0</v>
      </c>
      <c r="H16" s="313">
        <f>'고용증대 상시근로자수-2019(2)'!X16</f>
        <v>23</v>
      </c>
      <c r="I16" s="314">
        <f>'고용증대 상시근로자수-2019(2)'!Z16</f>
        <v>0</v>
      </c>
      <c r="J16" s="312">
        <f>'고용증대 상시근로자수-2019(2)'!AA16</f>
        <v>0</v>
      </c>
      <c r="K16" s="313">
        <f>'고용증대 상시근로자수-2019(2)'!AB16</f>
        <v>23</v>
      </c>
      <c r="L16" s="314">
        <f>'고용증대 상시근로자수-2019(2)'!AD16</f>
        <v>0</v>
      </c>
      <c r="M16" s="312">
        <f>'고용증대 상시근로자수-2019(2)'!AE16</f>
        <v>1</v>
      </c>
      <c r="N16" s="313">
        <f>'고용증대 상시근로자수-2019(2)'!AF16</f>
        <v>23</v>
      </c>
      <c r="O16" s="314">
        <f>'고용증대 상시근로자수-2019(2)'!AH16</f>
        <v>1</v>
      </c>
      <c r="P16" s="312">
        <f>'고용증대 상시근로자수-2019(2)'!AI16</f>
        <v>1</v>
      </c>
      <c r="Q16" s="313">
        <f>'고용증대 상시근로자수-2019(2)'!AJ16</f>
        <v>23</v>
      </c>
      <c r="R16" s="314">
        <f>'고용증대 상시근로자수-2019(2)'!AL16</f>
        <v>1</v>
      </c>
      <c r="S16" s="312">
        <f>'고용증대 상시근로자수-2019(2)'!AM16</f>
        <v>1</v>
      </c>
      <c r="T16" s="313">
        <f>'고용증대 상시근로자수-2019(2)'!AN16</f>
        <v>23</v>
      </c>
      <c r="U16" s="314">
        <f>'고용증대 상시근로자수-2019(2)'!AP16</f>
        <v>1</v>
      </c>
      <c r="V16" s="312">
        <f>'고용증대 상시근로자수-2019(2)'!AQ16</f>
        <v>1</v>
      </c>
      <c r="W16" s="313">
        <f>'고용증대 상시근로자수-2019(2)'!AR16</f>
        <v>23</v>
      </c>
      <c r="X16" s="314">
        <f>'고용증대 상시근로자수-2019(2)'!AT16</f>
        <v>1</v>
      </c>
      <c r="Y16" s="312">
        <f>'고용증대 상시근로자수-2019(2)'!AU16</f>
        <v>1</v>
      </c>
      <c r="Z16" s="313">
        <f>'고용증대 상시근로자수-2019(2)'!AV16</f>
        <v>23</v>
      </c>
      <c r="AA16" s="314">
        <f>'고용증대 상시근로자수-2019(2)'!AX16</f>
        <v>1</v>
      </c>
      <c r="AB16" s="312">
        <f>'고용증대 상시근로자수-2019(2)'!AY16</f>
        <v>1</v>
      </c>
      <c r="AC16" s="313">
        <f>'고용증대 상시근로자수-2019(2)'!AZ16</f>
        <v>24</v>
      </c>
      <c r="AD16" s="314">
        <f>'고용증대 상시근로자수-2019(2)'!BB16</f>
        <v>1</v>
      </c>
      <c r="AE16" s="312">
        <f>'고용증대 상시근로자수-2019(2)'!BC16</f>
        <v>1</v>
      </c>
      <c r="AF16" s="313">
        <f>'고용증대 상시근로자수-2019(2)'!BD16</f>
        <v>24</v>
      </c>
      <c r="AG16" s="314">
        <f>'고용증대 상시근로자수-2019(2)'!BF16</f>
        <v>1</v>
      </c>
      <c r="AH16" s="312">
        <f>'고용증대 상시근로자수-2019(2)'!BG16</f>
        <v>1</v>
      </c>
      <c r="AI16" s="313">
        <f>'고용증대 상시근로자수-2019(2)'!BH16</f>
        <v>24</v>
      </c>
      <c r="AJ16" s="314">
        <f>'고용증대 상시근로자수-2019(2)'!BJ16</f>
        <v>1</v>
      </c>
      <c r="AK16" s="312">
        <f>'고용증대 상시근로자수-2019(2)'!BK16</f>
        <v>1</v>
      </c>
      <c r="AL16" s="313">
        <f>'고용증대 상시근로자수-2019(2)'!BL16</f>
        <v>24</v>
      </c>
      <c r="AM16" s="314">
        <f>'고용증대 상시근로자수-2019(2)'!BN16</f>
        <v>1</v>
      </c>
      <c r="AN16" s="312">
        <f>'고용증대 상시근로자수-2019(2)'!BO16</f>
        <v>1</v>
      </c>
      <c r="AO16" s="313">
        <f>'고용증대 상시근로자수-2019(2)'!BP16</f>
        <v>24</v>
      </c>
      <c r="AP16" s="314">
        <f>'고용증대 상시근로자수-2019(2)'!BR16</f>
        <v>1</v>
      </c>
      <c r="AQ16" s="335">
        <f t="shared" si="0"/>
        <v>10</v>
      </c>
      <c r="AR16" s="336">
        <f t="shared" si="1"/>
        <v>10</v>
      </c>
      <c r="AS16" s="342">
        <f>'고용증대 상시근로자수-2019(2)'!CF16</f>
        <v>0</v>
      </c>
      <c r="AT16" s="343">
        <f>'고용증대 상시근로자수-2019(2)'!CG16</f>
        <v>0</v>
      </c>
      <c r="AU16" s="340">
        <f t="shared" si="2"/>
        <v>0</v>
      </c>
      <c r="AV16" s="308" t="str">
        <f t="shared" si="3"/>
        <v>손연재</v>
      </c>
    </row>
    <row r="17" spans="1:48">
      <c r="A17" s="327">
        <f t="shared" si="4"/>
        <v>13</v>
      </c>
      <c r="B17" s="318" t="str">
        <f>'고용증대 상시근로자수-2019(2)'!C17</f>
        <v>윤보미</v>
      </c>
      <c r="C17" s="319">
        <f>'고용증대 상시근로자수-2019(2)'!E17</f>
        <v>36556</v>
      </c>
      <c r="D17" s="332">
        <f>IF('고용증대 상시근로자수-2019(2)'!I17="","",'고용증대 상시근로자수-2019(2)'!I17)</f>
        <v>43585</v>
      </c>
      <c r="E17" s="332" t="str">
        <f>IF('고용증대 상시근로자수-2019(2)'!J17="","",'고용증대 상시근로자수-2019(2)'!J17)</f>
        <v/>
      </c>
      <c r="F17" s="320" t="str">
        <f>'고용증대 상시근로자수-2019(2)'!H17</f>
        <v>여</v>
      </c>
      <c r="G17" s="324">
        <f>'고용증대 상시근로자수-2019(2)'!W17</f>
        <v>0</v>
      </c>
      <c r="H17" s="313">
        <f>'고용증대 상시근로자수-2019(2)'!X17</f>
        <v>19</v>
      </c>
      <c r="I17" s="314">
        <f>'고용증대 상시근로자수-2019(2)'!Z17</f>
        <v>0</v>
      </c>
      <c r="J17" s="312">
        <f>'고용증대 상시근로자수-2019(2)'!AA17</f>
        <v>0</v>
      </c>
      <c r="K17" s="313">
        <f>'고용증대 상시근로자수-2019(2)'!AB17</f>
        <v>19</v>
      </c>
      <c r="L17" s="314">
        <f>'고용증대 상시근로자수-2019(2)'!AD17</f>
        <v>0</v>
      </c>
      <c r="M17" s="312">
        <f>'고용증대 상시근로자수-2019(2)'!AE17</f>
        <v>0</v>
      </c>
      <c r="N17" s="313">
        <f>'고용증대 상시근로자수-2019(2)'!AF17</f>
        <v>19</v>
      </c>
      <c r="O17" s="314">
        <f>'고용증대 상시근로자수-2019(2)'!AH17</f>
        <v>0</v>
      </c>
      <c r="P17" s="312">
        <f>'고용증대 상시근로자수-2019(2)'!AI17</f>
        <v>1</v>
      </c>
      <c r="Q17" s="313">
        <f>'고용증대 상시근로자수-2019(2)'!AJ17</f>
        <v>19</v>
      </c>
      <c r="R17" s="314">
        <f>'고용증대 상시근로자수-2019(2)'!AL17</f>
        <v>1</v>
      </c>
      <c r="S17" s="312">
        <f>'고용증대 상시근로자수-2019(2)'!AM17</f>
        <v>1</v>
      </c>
      <c r="T17" s="313">
        <f>'고용증대 상시근로자수-2019(2)'!AN17</f>
        <v>19</v>
      </c>
      <c r="U17" s="314">
        <f>'고용증대 상시근로자수-2019(2)'!AP17</f>
        <v>1</v>
      </c>
      <c r="V17" s="312">
        <f>'고용증대 상시근로자수-2019(2)'!AQ17</f>
        <v>1</v>
      </c>
      <c r="W17" s="313">
        <f>'고용증대 상시근로자수-2019(2)'!AR17</f>
        <v>19</v>
      </c>
      <c r="X17" s="314">
        <f>'고용증대 상시근로자수-2019(2)'!AT17</f>
        <v>1</v>
      </c>
      <c r="Y17" s="312">
        <f>'고용증대 상시근로자수-2019(2)'!AU17</f>
        <v>1</v>
      </c>
      <c r="Z17" s="313">
        <f>'고용증대 상시근로자수-2019(2)'!AV17</f>
        <v>19</v>
      </c>
      <c r="AA17" s="314">
        <f>'고용증대 상시근로자수-2019(2)'!AX17</f>
        <v>1</v>
      </c>
      <c r="AB17" s="312">
        <f>'고용증대 상시근로자수-2019(2)'!AY17</f>
        <v>1</v>
      </c>
      <c r="AC17" s="313">
        <f>'고용증대 상시근로자수-2019(2)'!AZ17</f>
        <v>19</v>
      </c>
      <c r="AD17" s="314">
        <f>'고용증대 상시근로자수-2019(2)'!BB17</f>
        <v>1</v>
      </c>
      <c r="AE17" s="312">
        <f>'고용증대 상시근로자수-2019(2)'!BC17</f>
        <v>1</v>
      </c>
      <c r="AF17" s="313">
        <f>'고용증대 상시근로자수-2019(2)'!BD17</f>
        <v>19</v>
      </c>
      <c r="AG17" s="314">
        <f>'고용증대 상시근로자수-2019(2)'!BF17</f>
        <v>1</v>
      </c>
      <c r="AH17" s="312">
        <f>'고용증대 상시근로자수-2019(2)'!BG17</f>
        <v>1</v>
      </c>
      <c r="AI17" s="313">
        <f>'고용증대 상시근로자수-2019(2)'!BH17</f>
        <v>19</v>
      </c>
      <c r="AJ17" s="314">
        <f>'고용증대 상시근로자수-2019(2)'!BJ17</f>
        <v>1</v>
      </c>
      <c r="AK17" s="312">
        <f>'고용증대 상시근로자수-2019(2)'!BK17</f>
        <v>1</v>
      </c>
      <c r="AL17" s="313">
        <f>'고용증대 상시근로자수-2019(2)'!BL17</f>
        <v>19</v>
      </c>
      <c r="AM17" s="314">
        <f>'고용증대 상시근로자수-2019(2)'!BN17</f>
        <v>1</v>
      </c>
      <c r="AN17" s="312">
        <f>'고용증대 상시근로자수-2019(2)'!BO17</f>
        <v>1</v>
      </c>
      <c r="AO17" s="313">
        <f>'고용증대 상시근로자수-2019(2)'!BP17</f>
        <v>19</v>
      </c>
      <c r="AP17" s="314">
        <f>'고용증대 상시근로자수-2019(2)'!BR17</f>
        <v>1</v>
      </c>
      <c r="AQ17" s="335">
        <f t="shared" si="0"/>
        <v>9</v>
      </c>
      <c r="AR17" s="336">
        <f t="shared" si="1"/>
        <v>9</v>
      </c>
      <c r="AS17" s="342">
        <f>'고용증대 상시근로자수-2019(2)'!CF17</f>
        <v>0</v>
      </c>
      <c r="AT17" s="343">
        <f>'고용증대 상시근로자수-2019(2)'!CG17</f>
        <v>0</v>
      </c>
      <c r="AU17" s="340">
        <f t="shared" si="2"/>
        <v>0</v>
      </c>
      <c r="AV17" s="308" t="str">
        <f t="shared" si="3"/>
        <v>윤보미</v>
      </c>
    </row>
    <row r="18" spans="1:48" hidden="1">
      <c r="A18" s="327">
        <f t="shared" si="4"/>
        <v>14</v>
      </c>
      <c r="B18" s="318">
        <f>'고용증대 상시근로자수-2019(2)'!C18</f>
        <v>0</v>
      </c>
      <c r="C18" s="319" t="str">
        <f>'고용증대 상시근로자수-2019(2)'!E18</f>
        <v/>
      </c>
      <c r="D18" s="332" t="str">
        <f>IF('고용증대 상시근로자수-2019(2)'!I18="","",'고용증대 상시근로자수-2019(2)'!I18)</f>
        <v/>
      </c>
      <c r="E18" s="332" t="str">
        <f>IF('고용증대 상시근로자수-2019(2)'!J18="","",'고용증대 상시근로자수-2019(2)'!J18)</f>
        <v/>
      </c>
      <c r="F18" s="320" t="str">
        <f>'고용증대 상시근로자수-2019(2)'!H18</f>
        <v/>
      </c>
      <c r="G18" s="324">
        <f>'고용증대 상시근로자수-2019(2)'!W18</f>
        <v>0</v>
      </c>
      <c r="H18" s="313">
        <f>'고용증대 상시근로자수-2019(2)'!X18</f>
        <v>0</v>
      </c>
      <c r="I18" s="314">
        <f>'고용증대 상시근로자수-2019(2)'!Z18</f>
        <v>0</v>
      </c>
      <c r="J18" s="312">
        <f>'고용증대 상시근로자수-2019(2)'!AA18</f>
        <v>0</v>
      </c>
      <c r="K18" s="313">
        <f>'고용증대 상시근로자수-2019(2)'!AB18</f>
        <v>0</v>
      </c>
      <c r="L18" s="314">
        <f>'고용증대 상시근로자수-2019(2)'!AD18</f>
        <v>0</v>
      </c>
      <c r="M18" s="312">
        <f>'고용증대 상시근로자수-2019(2)'!AE18</f>
        <v>0</v>
      </c>
      <c r="N18" s="313">
        <f>'고용증대 상시근로자수-2019(2)'!AF18</f>
        <v>0</v>
      </c>
      <c r="O18" s="314">
        <f>'고용증대 상시근로자수-2019(2)'!AH18</f>
        <v>0</v>
      </c>
      <c r="P18" s="312">
        <f>'고용증대 상시근로자수-2019(2)'!AI18</f>
        <v>0</v>
      </c>
      <c r="Q18" s="313">
        <f>'고용증대 상시근로자수-2019(2)'!AJ18</f>
        <v>0</v>
      </c>
      <c r="R18" s="314">
        <f>'고용증대 상시근로자수-2019(2)'!AL18</f>
        <v>0</v>
      </c>
      <c r="S18" s="312">
        <f>'고용증대 상시근로자수-2019(2)'!AM18</f>
        <v>0</v>
      </c>
      <c r="T18" s="313">
        <f>'고용증대 상시근로자수-2019(2)'!AN18</f>
        <v>0</v>
      </c>
      <c r="U18" s="314">
        <f>'고용증대 상시근로자수-2019(2)'!AP18</f>
        <v>0</v>
      </c>
      <c r="V18" s="312">
        <f>'고용증대 상시근로자수-2019(2)'!AQ18</f>
        <v>0</v>
      </c>
      <c r="W18" s="313">
        <f>'고용증대 상시근로자수-2019(2)'!AR18</f>
        <v>0</v>
      </c>
      <c r="X18" s="314">
        <f>'고용증대 상시근로자수-2019(2)'!AT18</f>
        <v>0</v>
      </c>
      <c r="Y18" s="312">
        <f>'고용증대 상시근로자수-2019(2)'!AU18</f>
        <v>0</v>
      </c>
      <c r="Z18" s="313">
        <f>'고용증대 상시근로자수-2019(2)'!AV18</f>
        <v>0</v>
      </c>
      <c r="AA18" s="314">
        <f>'고용증대 상시근로자수-2019(2)'!AX18</f>
        <v>0</v>
      </c>
      <c r="AB18" s="312">
        <f>'고용증대 상시근로자수-2019(2)'!AY18</f>
        <v>0</v>
      </c>
      <c r="AC18" s="313">
        <f>'고용증대 상시근로자수-2019(2)'!AZ18</f>
        <v>0</v>
      </c>
      <c r="AD18" s="314">
        <f>'고용증대 상시근로자수-2019(2)'!BB18</f>
        <v>0</v>
      </c>
      <c r="AE18" s="312">
        <f>'고용증대 상시근로자수-2019(2)'!BC18</f>
        <v>0</v>
      </c>
      <c r="AF18" s="313">
        <f>'고용증대 상시근로자수-2019(2)'!BD18</f>
        <v>0</v>
      </c>
      <c r="AG18" s="314">
        <f>'고용증대 상시근로자수-2019(2)'!BF18</f>
        <v>0</v>
      </c>
      <c r="AH18" s="312">
        <f>'고용증대 상시근로자수-2019(2)'!BG18</f>
        <v>0</v>
      </c>
      <c r="AI18" s="313">
        <f>'고용증대 상시근로자수-2019(2)'!BH18</f>
        <v>0</v>
      </c>
      <c r="AJ18" s="314">
        <f>'고용증대 상시근로자수-2019(2)'!BJ18</f>
        <v>0</v>
      </c>
      <c r="AK18" s="312">
        <f>'고용증대 상시근로자수-2019(2)'!BK18</f>
        <v>0</v>
      </c>
      <c r="AL18" s="313">
        <f>'고용증대 상시근로자수-2019(2)'!BL18</f>
        <v>0</v>
      </c>
      <c r="AM18" s="314">
        <f>'고용증대 상시근로자수-2019(2)'!BN18</f>
        <v>0</v>
      </c>
      <c r="AN18" s="312">
        <f>'고용증대 상시근로자수-2019(2)'!BO18</f>
        <v>0</v>
      </c>
      <c r="AO18" s="313">
        <f>'고용증대 상시근로자수-2019(2)'!BP18</f>
        <v>0</v>
      </c>
      <c r="AP18" s="314">
        <f>'고용증대 상시근로자수-2019(2)'!BR18</f>
        <v>0</v>
      </c>
      <c r="AQ18" s="335">
        <f t="shared" si="0"/>
        <v>0</v>
      </c>
      <c r="AR18" s="336">
        <f t="shared" si="1"/>
        <v>0</v>
      </c>
      <c r="AS18" s="342">
        <f>'고용증대 상시근로자수-2019(2)'!CF18</f>
        <v>0</v>
      </c>
      <c r="AT18" s="343">
        <f>'고용증대 상시근로자수-2019(2)'!CG18</f>
        <v>0</v>
      </c>
      <c r="AU18" s="340">
        <f t="shared" si="2"/>
        <v>0</v>
      </c>
      <c r="AV18" s="308">
        <f t="shared" si="3"/>
        <v>0</v>
      </c>
    </row>
    <row r="19" spans="1:48" hidden="1">
      <c r="A19" s="327">
        <f t="shared" si="4"/>
        <v>15</v>
      </c>
      <c r="B19" s="318">
        <f>'고용증대 상시근로자수-2019(2)'!C19</f>
        <v>0</v>
      </c>
      <c r="C19" s="319" t="str">
        <f>'고용증대 상시근로자수-2019(2)'!E19</f>
        <v/>
      </c>
      <c r="D19" s="332" t="str">
        <f>IF('고용증대 상시근로자수-2019(2)'!I19="","",'고용증대 상시근로자수-2019(2)'!I19)</f>
        <v/>
      </c>
      <c r="E19" s="332" t="str">
        <f>IF('고용증대 상시근로자수-2019(2)'!J19="","",'고용증대 상시근로자수-2019(2)'!J19)</f>
        <v/>
      </c>
      <c r="F19" s="320" t="str">
        <f>'고용증대 상시근로자수-2019(2)'!H19</f>
        <v/>
      </c>
      <c r="G19" s="324">
        <f>'고용증대 상시근로자수-2019(2)'!W19</f>
        <v>0</v>
      </c>
      <c r="H19" s="313">
        <f>'고용증대 상시근로자수-2019(2)'!X19</f>
        <v>0</v>
      </c>
      <c r="I19" s="314">
        <f>'고용증대 상시근로자수-2019(2)'!Z19</f>
        <v>0</v>
      </c>
      <c r="J19" s="312">
        <f>'고용증대 상시근로자수-2019(2)'!AA19</f>
        <v>0</v>
      </c>
      <c r="K19" s="313">
        <f>'고용증대 상시근로자수-2019(2)'!AB19</f>
        <v>0</v>
      </c>
      <c r="L19" s="314">
        <f>'고용증대 상시근로자수-2019(2)'!AD19</f>
        <v>0</v>
      </c>
      <c r="M19" s="312">
        <f>'고용증대 상시근로자수-2019(2)'!AE19</f>
        <v>0</v>
      </c>
      <c r="N19" s="313">
        <f>'고용증대 상시근로자수-2019(2)'!AF19</f>
        <v>0</v>
      </c>
      <c r="O19" s="314">
        <f>'고용증대 상시근로자수-2019(2)'!AH19</f>
        <v>0</v>
      </c>
      <c r="P19" s="312">
        <f>'고용증대 상시근로자수-2019(2)'!AI19</f>
        <v>0</v>
      </c>
      <c r="Q19" s="313">
        <f>'고용증대 상시근로자수-2019(2)'!AJ19</f>
        <v>0</v>
      </c>
      <c r="R19" s="314">
        <f>'고용증대 상시근로자수-2019(2)'!AL19</f>
        <v>0</v>
      </c>
      <c r="S19" s="312">
        <f>'고용증대 상시근로자수-2019(2)'!AM19</f>
        <v>0</v>
      </c>
      <c r="T19" s="313">
        <f>'고용증대 상시근로자수-2019(2)'!AN19</f>
        <v>0</v>
      </c>
      <c r="U19" s="314">
        <f>'고용증대 상시근로자수-2019(2)'!AP19</f>
        <v>0</v>
      </c>
      <c r="V19" s="312">
        <f>'고용증대 상시근로자수-2019(2)'!AQ19</f>
        <v>0</v>
      </c>
      <c r="W19" s="313">
        <f>'고용증대 상시근로자수-2019(2)'!AR19</f>
        <v>0</v>
      </c>
      <c r="X19" s="314">
        <f>'고용증대 상시근로자수-2019(2)'!AT19</f>
        <v>0</v>
      </c>
      <c r="Y19" s="312">
        <f>'고용증대 상시근로자수-2019(2)'!AU19</f>
        <v>0</v>
      </c>
      <c r="Z19" s="313">
        <f>'고용증대 상시근로자수-2019(2)'!AV19</f>
        <v>0</v>
      </c>
      <c r="AA19" s="314">
        <f>'고용증대 상시근로자수-2019(2)'!AX19</f>
        <v>0</v>
      </c>
      <c r="AB19" s="312">
        <f>'고용증대 상시근로자수-2019(2)'!AY19</f>
        <v>0</v>
      </c>
      <c r="AC19" s="313">
        <f>'고용증대 상시근로자수-2019(2)'!AZ19</f>
        <v>0</v>
      </c>
      <c r="AD19" s="314">
        <f>'고용증대 상시근로자수-2019(2)'!BB19</f>
        <v>0</v>
      </c>
      <c r="AE19" s="312">
        <f>'고용증대 상시근로자수-2019(2)'!BC19</f>
        <v>0</v>
      </c>
      <c r="AF19" s="313">
        <f>'고용증대 상시근로자수-2019(2)'!BD19</f>
        <v>0</v>
      </c>
      <c r="AG19" s="314">
        <f>'고용증대 상시근로자수-2019(2)'!BF19</f>
        <v>0</v>
      </c>
      <c r="AH19" s="312">
        <f>'고용증대 상시근로자수-2019(2)'!BG19</f>
        <v>0</v>
      </c>
      <c r="AI19" s="313">
        <f>'고용증대 상시근로자수-2019(2)'!BH19</f>
        <v>0</v>
      </c>
      <c r="AJ19" s="314">
        <f>'고용증대 상시근로자수-2019(2)'!BJ19</f>
        <v>0</v>
      </c>
      <c r="AK19" s="312">
        <f>'고용증대 상시근로자수-2019(2)'!BK19</f>
        <v>0</v>
      </c>
      <c r="AL19" s="313">
        <f>'고용증대 상시근로자수-2019(2)'!BL19</f>
        <v>0</v>
      </c>
      <c r="AM19" s="314">
        <f>'고용증대 상시근로자수-2019(2)'!BN19</f>
        <v>0</v>
      </c>
      <c r="AN19" s="312">
        <f>'고용증대 상시근로자수-2019(2)'!BO19</f>
        <v>0</v>
      </c>
      <c r="AO19" s="313">
        <f>'고용증대 상시근로자수-2019(2)'!BP19</f>
        <v>0</v>
      </c>
      <c r="AP19" s="314">
        <f>'고용증대 상시근로자수-2019(2)'!BR19</f>
        <v>0</v>
      </c>
      <c r="AQ19" s="335">
        <f t="shared" si="0"/>
        <v>0</v>
      </c>
      <c r="AR19" s="336">
        <f t="shared" si="1"/>
        <v>0</v>
      </c>
      <c r="AS19" s="342">
        <f>'고용증대 상시근로자수-2019(2)'!CF19</f>
        <v>0</v>
      </c>
      <c r="AT19" s="343">
        <f>'고용증대 상시근로자수-2019(2)'!CG19</f>
        <v>0</v>
      </c>
      <c r="AU19" s="340">
        <f t="shared" si="2"/>
        <v>0</v>
      </c>
      <c r="AV19" s="308">
        <f t="shared" si="3"/>
        <v>0</v>
      </c>
    </row>
    <row r="20" spans="1:48" hidden="1">
      <c r="A20" s="327">
        <f t="shared" si="4"/>
        <v>16</v>
      </c>
      <c r="B20" s="318">
        <f>'고용증대 상시근로자수-2019(2)'!C20</f>
        <v>0</v>
      </c>
      <c r="C20" s="319" t="str">
        <f>'고용증대 상시근로자수-2019(2)'!E20</f>
        <v/>
      </c>
      <c r="D20" s="332" t="str">
        <f>IF('고용증대 상시근로자수-2019(2)'!I20="","",'고용증대 상시근로자수-2019(2)'!I20)</f>
        <v/>
      </c>
      <c r="E20" s="332" t="str">
        <f>IF('고용증대 상시근로자수-2019(2)'!J20="","",'고용증대 상시근로자수-2019(2)'!J20)</f>
        <v/>
      </c>
      <c r="F20" s="320" t="str">
        <f>'고용증대 상시근로자수-2019(2)'!H20</f>
        <v/>
      </c>
      <c r="G20" s="324">
        <f>'고용증대 상시근로자수-2019(2)'!W20</f>
        <v>0</v>
      </c>
      <c r="H20" s="313">
        <f>'고용증대 상시근로자수-2019(2)'!X20</f>
        <v>0</v>
      </c>
      <c r="I20" s="314">
        <f>'고용증대 상시근로자수-2019(2)'!Z20</f>
        <v>0</v>
      </c>
      <c r="J20" s="312">
        <f>'고용증대 상시근로자수-2019(2)'!AA20</f>
        <v>0</v>
      </c>
      <c r="K20" s="313">
        <f>'고용증대 상시근로자수-2019(2)'!AB20</f>
        <v>0</v>
      </c>
      <c r="L20" s="314">
        <f>'고용증대 상시근로자수-2019(2)'!AD20</f>
        <v>0</v>
      </c>
      <c r="M20" s="312">
        <f>'고용증대 상시근로자수-2019(2)'!AE20</f>
        <v>0</v>
      </c>
      <c r="N20" s="313">
        <f>'고용증대 상시근로자수-2019(2)'!AF20</f>
        <v>0</v>
      </c>
      <c r="O20" s="314">
        <f>'고용증대 상시근로자수-2019(2)'!AH20</f>
        <v>0</v>
      </c>
      <c r="P20" s="312">
        <f>'고용증대 상시근로자수-2019(2)'!AI20</f>
        <v>0</v>
      </c>
      <c r="Q20" s="313">
        <f>'고용증대 상시근로자수-2019(2)'!AJ20</f>
        <v>0</v>
      </c>
      <c r="R20" s="314">
        <f>'고용증대 상시근로자수-2019(2)'!AL20</f>
        <v>0</v>
      </c>
      <c r="S20" s="312">
        <f>'고용증대 상시근로자수-2019(2)'!AM20</f>
        <v>0</v>
      </c>
      <c r="T20" s="313">
        <f>'고용증대 상시근로자수-2019(2)'!AN20</f>
        <v>0</v>
      </c>
      <c r="U20" s="314">
        <f>'고용증대 상시근로자수-2019(2)'!AP20</f>
        <v>0</v>
      </c>
      <c r="V20" s="312">
        <f>'고용증대 상시근로자수-2019(2)'!AQ20</f>
        <v>0</v>
      </c>
      <c r="W20" s="313">
        <f>'고용증대 상시근로자수-2019(2)'!AR20</f>
        <v>0</v>
      </c>
      <c r="X20" s="314">
        <f>'고용증대 상시근로자수-2019(2)'!AT20</f>
        <v>0</v>
      </c>
      <c r="Y20" s="312">
        <f>'고용증대 상시근로자수-2019(2)'!AU20</f>
        <v>0</v>
      </c>
      <c r="Z20" s="313">
        <f>'고용증대 상시근로자수-2019(2)'!AV20</f>
        <v>0</v>
      </c>
      <c r="AA20" s="314">
        <f>'고용증대 상시근로자수-2019(2)'!AX20</f>
        <v>0</v>
      </c>
      <c r="AB20" s="312">
        <f>'고용증대 상시근로자수-2019(2)'!AY20</f>
        <v>0</v>
      </c>
      <c r="AC20" s="313">
        <f>'고용증대 상시근로자수-2019(2)'!AZ20</f>
        <v>0</v>
      </c>
      <c r="AD20" s="314">
        <f>'고용증대 상시근로자수-2019(2)'!BB20</f>
        <v>0</v>
      </c>
      <c r="AE20" s="312">
        <f>'고용증대 상시근로자수-2019(2)'!BC20</f>
        <v>0</v>
      </c>
      <c r="AF20" s="313">
        <f>'고용증대 상시근로자수-2019(2)'!BD20</f>
        <v>0</v>
      </c>
      <c r="AG20" s="314">
        <f>'고용증대 상시근로자수-2019(2)'!BF20</f>
        <v>0</v>
      </c>
      <c r="AH20" s="312">
        <f>'고용증대 상시근로자수-2019(2)'!BG20</f>
        <v>0</v>
      </c>
      <c r="AI20" s="313">
        <f>'고용증대 상시근로자수-2019(2)'!BH20</f>
        <v>0</v>
      </c>
      <c r="AJ20" s="314">
        <f>'고용증대 상시근로자수-2019(2)'!BJ20</f>
        <v>0</v>
      </c>
      <c r="AK20" s="312">
        <f>'고용증대 상시근로자수-2019(2)'!BK20</f>
        <v>0</v>
      </c>
      <c r="AL20" s="313">
        <f>'고용증대 상시근로자수-2019(2)'!BL20</f>
        <v>0</v>
      </c>
      <c r="AM20" s="314">
        <f>'고용증대 상시근로자수-2019(2)'!BN20</f>
        <v>0</v>
      </c>
      <c r="AN20" s="312">
        <f>'고용증대 상시근로자수-2019(2)'!BO20</f>
        <v>0</v>
      </c>
      <c r="AO20" s="313">
        <f>'고용증대 상시근로자수-2019(2)'!BP20</f>
        <v>0</v>
      </c>
      <c r="AP20" s="314">
        <f>'고용증대 상시근로자수-2019(2)'!BR20</f>
        <v>0</v>
      </c>
      <c r="AQ20" s="335">
        <f t="shared" si="0"/>
        <v>0</v>
      </c>
      <c r="AR20" s="336">
        <f t="shared" si="1"/>
        <v>0</v>
      </c>
      <c r="AS20" s="342">
        <f>'고용증대 상시근로자수-2019(2)'!CF20</f>
        <v>0</v>
      </c>
      <c r="AT20" s="343">
        <f>'고용증대 상시근로자수-2019(2)'!CG20</f>
        <v>0</v>
      </c>
      <c r="AU20" s="340">
        <f t="shared" si="2"/>
        <v>0</v>
      </c>
      <c r="AV20" s="308">
        <f t="shared" si="3"/>
        <v>0</v>
      </c>
    </row>
    <row r="21" spans="1:48" hidden="1">
      <c r="A21" s="327">
        <f t="shared" si="4"/>
        <v>17</v>
      </c>
      <c r="B21" s="318">
        <f>'고용증대 상시근로자수-2019(2)'!C21</f>
        <v>0</v>
      </c>
      <c r="C21" s="319" t="str">
        <f>'고용증대 상시근로자수-2019(2)'!E21</f>
        <v/>
      </c>
      <c r="D21" s="332" t="str">
        <f>IF('고용증대 상시근로자수-2019(2)'!I21="","",'고용증대 상시근로자수-2019(2)'!I21)</f>
        <v/>
      </c>
      <c r="E21" s="332" t="str">
        <f>IF('고용증대 상시근로자수-2019(2)'!J21="","",'고용증대 상시근로자수-2019(2)'!J21)</f>
        <v/>
      </c>
      <c r="F21" s="320" t="str">
        <f>'고용증대 상시근로자수-2019(2)'!H21</f>
        <v/>
      </c>
      <c r="G21" s="324">
        <f>'고용증대 상시근로자수-2019(2)'!W21</f>
        <v>0</v>
      </c>
      <c r="H21" s="313">
        <f>'고용증대 상시근로자수-2019(2)'!X21</f>
        <v>0</v>
      </c>
      <c r="I21" s="314">
        <f>'고용증대 상시근로자수-2019(2)'!Z21</f>
        <v>0</v>
      </c>
      <c r="J21" s="312">
        <f>'고용증대 상시근로자수-2019(2)'!AA21</f>
        <v>0</v>
      </c>
      <c r="K21" s="313">
        <f>'고용증대 상시근로자수-2019(2)'!AB21</f>
        <v>0</v>
      </c>
      <c r="L21" s="314">
        <f>'고용증대 상시근로자수-2019(2)'!AD21</f>
        <v>0</v>
      </c>
      <c r="M21" s="312">
        <f>'고용증대 상시근로자수-2019(2)'!AE21</f>
        <v>0</v>
      </c>
      <c r="N21" s="313">
        <f>'고용증대 상시근로자수-2019(2)'!AF21</f>
        <v>0</v>
      </c>
      <c r="O21" s="314">
        <f>'고용증대 상시근로자수-2019(2)'!AH21</f>
        <v>0</v>
      </c>
      <c r="P21" s="312">
        <f>'고용증대 상시근로자수-2019(2)'!AI21</f>
        <v>0</v>
      </c>
      <c r="Q21" s="313">
        <f>'고용증대 상시근로자수-2019(2)'!AJ21</f>
        <v>0</v>
      </c>
      <c r="R21" s="314">
        <f>'고용증대 상시근로자수-2019(2)'!AL21</f>
        <v>0</v>
      </c>
      <c r="S21" s="312">
        <f>'고용증대 상시근로자수-2019(2)'!AM21</f>
        <v>0</v>
      </c>
      <c r="T21" s="313">
        <f>'고용증대 상시근로자수-2019(2)'!AN21</f>
        <v>0</v>
      </c>
      <c r="U21" s="314">
        <f>'고용증대 상시근로자수-2019(2)'!AP21</f>
        <v>0</v>
      </c>
      <c r="V21" s="312">
        <f>'고용증대 상시근로자수-2019(2)'!AQ21</f>
        <v>0</v>
      </c>
      <c r="W21" s="313">
        <f>'고용증대 상시근로자수-2019(2)'!AR21</f>
        <v>0</v>
      </c>
      <c r="X21" s="314">
        <f>'고용증대 상시근로자수-2019(2)'!AT21</f>
        <v>0</v>
      </c>
      <c r="Y21" s="312">
        <f>'고용증대 상시근로자수-2019(2)'!AU21</f>
        <v>0</v>
      </c>
      <c r="Z21" s="313">
        <f>'고용증대 상시근로자수-2019(2)'!AV21</f>
        <v>0</v>
      </c>
      <c r="AA21" s="314">
        <f>'고용증대 상시근로자수-2019(2)'!AX21</f>
        <v>0</v>
      </c>
      <c r="AB21" s="312">
        <f>'고용증대 상시근로자수-2019(2)'!AY21</f>
        <v>0</v>
      </c>
      <c r="AC21" s="313">
        <f>'고용증대 상시근로자수-2019(2)'!AZ21</f>
        <v>0</v>
      </c>
      <c r="AD21" s="314">
        <f>'고용증대 상시근로자수-2019(2)'!BB21</f>
        <v>0</v>
      </c>
      <c r="AE21" s="312">
        <f>'고용증대 상시근로자수-2019(2)'!BC21</f>
        <v>0</v>
      </c>
      <c r="AF21" s="313">
        <f>'고용증대 상시근로자수-2019(2)'!BD21</f>
        <v>0</v>
      </c>
      <c r="AG21" s="314">
        <f>'고용증대 상시근로자수-2019(2)'!BF21</f>
        <v>0</v>
      </c>
      <c r="AH21" s="312">
        <f>'고용증대 상시근로자수-2019(2)'!BG21</f>
        <v>0</v>
      </c>
      <c r="AI21" s="313">
        <f>'고용증대 상시근로자수-2019(2)'!BH21</f>
        <v>0</v>
      </c>
      <c r="AJ21" s="314">
        <f>'고용증대 상시근로자수-2019(2)'!BJ21</f>
        <v>0</v>
      </c>
      <c r="AK21" s="312">
        <f>'고용증대 상시근로자수-2019(2)'!BK21</f>
        <v>0</v>
      </c>
      <c r="AL21" s="313">
        <f>'고용증대 상시근로자수-2019(2)'!BL21</f>
        <v>0</v>
      </c>
      <c r="AM21" s="314">
        <f>'고용증대 상시근로자수-2019(2)'!BN21</f>
        <v>0</v>
      </c>
      <c r="AN21" s="312">
        <f>'고용증대 상시근로자수-2019(2)'!BO21</f>
        <v>0</v>
      </c>
      <c r="AO21" s="313">
        <f>'고용증대 상시근로자수-2019(2)'!BP21</f>
        <v>0</v>
      </c>
      <c r="AP21" s="314">
        <f>'고용증대 상시근로자수-2019(2)'!BR21</f>
        <v>0</v>
      </c>
      <c r="AQ21" s="335">
        <f t="shared" si="0"/>
        <v>0</v>
      </c>
      <c r="AR21" s="336">
        <f t="shared" si="1"/>
        <v>0</v>
      </c>
      <c r="AS21" s="342">
        <f>'고용증대 상시근로자수-2019(2)'!CF21</f>
        <v>0</v>
      </c>
      <c r="AT21" s="343">
        <f>'고용증대 상시근로자수-2019(2)'!CG21</f>
        <v>0</v>
      </c>
      <c r="AU21" s="340">
        <f t="shared" si="2"/>
        <v>0</v>
      </c>
      <c r="AV21" s="308">
        <f t="shared" si="3"/>
        <v>0</v>
      </c>
    </row>
    <row r="22" spans="1:48" hidden="1">
      <c r="A22" s="327">
        <f t="shared" si="4"/>
        <v>18</v>
      </c>
      <c r="B22" s="318">
        <f>'고용증대 상시근로자수-2019(2)'!C22</f>
        <v>0</v>
      </c>
      <c r="C22" s="319" t="str">
        <f>'고용증대 상시근로자수-2019(2)'!E22</f>
        <v/>
      </c>
      <c r="D22" s="332" t="str">
        <f>IF('고용증대 상시근로자수-2019(2)'!I22="","",'고용증대 상시근로자수-2019(2)'!I22)</f>
        <v/>
      </c>
      <c r="E22" s="332" t="str">
        <f>IF('고용증대 상시근로자수-2019(2)'!J22="","",'고용증대 상시근로자수-2019(2)'!J22)</f>
        <v/>
      </c>
      <c r="F22" s="320" t="str">
        <f>'고용증대 상시근로자수-2019(2)'!H22</f>
        <v/>
      </c>
      <c r="G22" s="324">
        <f>'고용증대 상시근로자수-2019(2)'!W22</f>
        <v>0</v>
      </c>
      <c r="H22" s="313">
        <f>'고용증대 상시근로자수-2019(2)'!X22</f>
        <v>0</v>
      </c>
      <c r="I22" s="314">
        <f>'고용증대 상시근로자수-2019(2)'!Z22</f>
        <v>0</v>
      </c>
      <c r="J22" s="312">
        <f>'고용증대 상시근로자수-2019(2)'!AA22</f>
        <v>0</v>
      </c>
      <c r="K22" s="313">
        <f>'고용증대 상시근로자수-2019(2)'!AB22</f>
        <v>0</v>
      </c>
      <c r="L22" s="314">
        <f>'고용증대 상시근로자수-2019(2)'!AD22</f>
        <v>0</v>
      </c>
      <c r="M22" s="312">
        <f>'고용증대 상시근로자수-2019(2)'!AE22</f>
        <v>0</v>
      </c>
      <c r="N22" s="313">
        <f>'고용증대 상시근로자수-2019(2)'!AF22</f>
        <v>0</v>
      </c>
      <c r="O22" s="314">
        <f>'고용증대 상시근로자수-2019(2)'!AH22</f>
        <v>0</v>
      </c>
      <c r="P22" s="312">
        <f>'고용증대 상시근로자수-2019(2)'!AI22</f>
        <v>0</v>
      </c>
      <c r="Q22" s="313">
        <f>'고용증대 상시근로자수-2019(2)'!AJ22</f>
        <v>0</v>
      </c>
      <c r="R22" s="314">
        <f>'고용증대 상시근로자수-2019(2)'!AL22</f>
        <v>0</v>
      </c>
      <c r="S22" s="312">
        <f>'고용증대 상시근로자수-2019(2)'!AM22</f>
        <v>0</v>
      </c>
      <c r="T22" s="313">
        <f>'고용증대 상시근로자수-2019(2)'!AN22</f>
        <v>0</v>
      </c>
      <c r="U22" s="314">
        <f>'고용증대 상시근로자수-2019(2)'!AP22</f>
        <v>0</v>
      </c>
      <c r="V22" s="312">
        <f>'고용증대 상시근로자수-2019(2)'!AQ22</f>
        <v>0</v>
      </c>
      <c r="W22" s="313">
        <f>'고용증대 상시근로자수-2019(2)'!AR22</f>
        <v>0</v>
      </c>
      <c r="X22" s="314">
        <f>'고용증대 상시근로자수-2019(2)'!AT22</f>
        <v>0</v>
      </c>
      <c r="Y22" s="312">
        <f>'고용증대 상시근로자수-2019(2)'!AU22</f>
        <v>0</v>
      </c>
      <c r="Z22" s="313">
        <f>'고용증대 상시근로자수-2019(2)'!AV22</f>
        <v>0</v>
      </c>
      <c r="AA22" s="314">
        <f>'고용증대 상시근로자수-2019(2)'!AX22</f>
        <v>0</v>
      </c>
      <c r="AB22" s="312">
        <f>'고용증대 상시근로자수-2019(2)'!AY22</f>
        <v>0</v>
      </c>
      <c r="AC22" s="313">
        <f>'고용증대 상시근로자수-2019(2)'!AZ22</f>
        <v>0</v>
      </c>
      <c r="AD22" s="314">
        <f>'고용증대 상시근로자수-2019(2)'!BB22</f>
        <v>0</v>
      </c>
      <c r="AE22" s="312">
        <f>'고용증대 상시근로자수-2019(2)'!BC22</f>
        <v>0</v>
      </c>
      <c r="AF22" s="313">
        <f>'고용증대 상시근로자수-2019(2)'!BD22</f>
        <v>0</v>
      </c>
      <c r="AG22" s="314">
        <f>'고용증대 상시근로자수-2019(2)'!BF22</f>
        <v>0</v>
      </c>
      <c r="AH22" s="312">
        <f>'고용증대 상시근로자수-2019(2)'!BG22</f>
        <v>0</v>
      </c>
      <c r="AI22" s="313">
        <f>'고용증대 상시근로자수-2019(2)'!BH22</f>
        <v>0</v>
      </c>
      <c r="AJ22" s="314">
        <f>'고용증대 상시근로자수-2019(2)'!BJ22</f>
        <v>0</v>
      </c>
      <c r="AK22" s="312">
        <f>'고용증대 상시근로자수-2019(2)'!BK22</f>
        <v>0</v>
      </c>
      <c r="AL22" s="313">
        <f>'고용증대 상시근로자수-2019(2)'!BL22</f>
        <v>0</v>
      </c>
      <c r="AM22" s="314">
        <f>'고용증대 상시근로자수-2019(2)'!BN22</f>
        <v>0</v>
      </c>
      <c r="AN22" s="312">
        <f>'고용증대 상시근로자수-2019(2)'!BO22</f>
        <v>0</v>
      </c>
      <c r="AO22" s="313">
        <f>'고용증대 상시근로자수-2019(2)'!BP22</f>
        <v>0</v>
      </c>
      <c r="AP22" s="314">
        <f>'고용증대 상시근로자수-2019(2)'!BR22</f>
        <v>0</v>
      </c>
      <c r="AQ22" s="335">
        <f t="shared" si="0"/>
        <v>0</v>
      </c>
      <c r="AR22" s="336">
        <f t="shared" si="1"/>
        <v>0</v>
      </c>
      <c r="AS22" s="342">
        <f>'고용증대 상시근로자수-2019(2)'!CF22</f>
        <v>0</v>
      </c>
      <c r="AT22" s="343">
        <f>'고용증대 상시근로자수-2019(2)'!CG22</f>
        <v>0</v>
      </c>
      <c r="AU22" s="340">
        <f t="shared" si="2"/>
        <v>0</v>
      </c>
      <c r="AV22" s="308">
        <f t="shared" si="3"/>
        <v>0</v>
      </c>
    </row>
    <row r="23" spans="1:48" hidden="1">
      <c r="A23" s="327">
        <f t="shared" si="4"/>
        <v>19</v>
      </c>
      <c r="B23" s="318">
        <f>'고용증대 상시근로자수-2019(2)'!C23</f>
        <v>0</v>
      </c>
      <c r="C23" s="319" t="str">
        <f>'고용증대 상시근로자수-2019(2)'!E23</f>
        <v/>
      </c>
      <c r="D23" s="332" t="str">
        <f>IF('고용증대 상시근로자수-2019(2)'!I23="","",'고용증대 상시근로자수-2019(2)'!I23)</f>
        <v/>
      </c>
      <c r="E23" s="332" t="str">
        <f>IF('고용증대 상시근로자수-2019(2)'!J23="","",'고용증대 상시근로자수-2019(2)'!J23)</f>
        <v/>
      </c>
      <c r="F23" s="320" t="str">
        <f>'고용증대 상시근로자수-2019(2)'!H23</f>
        <v/>
      </c>
      <c r="G23" s="324">
        <f>'고용증대 상시근로자수-2019(2)'!W23</f>
        <v>0</v>
      </c>
      <c r="H23" s="313">
        <f>'고용증대 상시근로자수-2019(2)'!X23</f>
        <v>0</v>
      </c>
      <c r="I23" s="314">
        <f>'고용증대 상시근로자수-2019(2)'!Z23</f>
        <v>0</v>
      </c>
      <c r="J23" s="312">
        <f>'고용증대 상시근로자수-2019(2)'!AA23</f>
        <v>0</v>
      </c>
      <c r="K23" s="313">
        <f>'고용증대 상시근로자수-2019(2)'!AB23</f>
        <v>0</v>
      </c>
      <c r="L23" s="314">
        <f>'고용증대 상시근로자수-2019(2)'!AD23</f>
        <v>0</v>
      </c>
      <c r="M23" s="312">
        <f>'고용증대 상시근로자수-2019(2)'!AE23</f>
        <v>0</v>
      </c>
      <c r="N23" s="313">
        <f>'고용증대 상시근로자수-2019(2)'!AF23</f>
        <v>0</v>
      </c>
      <c r="O23" s="314">
        <f>'고용증대 상시근로자수-2019(2)'!AH23</f>
        <v>0</v>
      </c>
      <c r="P23" s="312">
        <f>'고용증대 상시근로자수-2019(2)'!AI23</f>
        <v>0</v>
      </c>
      <c r="Q23" s="313">
        <f>'고용증대 상시근로자수-2019(2)'!AJ23</f>
        <v>0</v>
      </c>
      <c r="R23" s="314">
        <f>'고용증대 상시근로자수-2019(2)'!AL23</f>
        <v>0</v>
      </c>
      <c r="S23" s="312">
        <f>'고용증대 상시근로자수-2019(2)'!AM23</f>
        <v>0</v>
      </c>
      <c r="T23" s="313">
        <f>'고용증대 상시근로자수-2019(2)'!AN23</f>
        <v>0</v>
      </c>
      <c r="U23" s="314">
        <f>'고용증대 상시근로자수-2019(2)'!AP23</f>
        <v>0</v>
      </c>
      <c r="V23" s="312">
        <f>'고용증대 상시근로자수-2019(2)'!AQ23</f>
        <v>0</v>
      </c>
      <c r="W23" s="313">
        <f>'고용증대 상시근로자수-2019(2)'!AR23</f>
        <v>0</v>
      </c>
      <c r="X23" s="314">
        <f>'고용증대 상시근로자수-2019(2)'!AT23</f>
        <v>0</v>
      </c>
      <c r="Y23" s="312">
        <f>'고용증대 상시근로자수-2019(2)'!AU23</f>
        <v>0</v>
      </c>
      <c r="Z23" s="313">
        <f>'고용증대 상시근로자수-2019(2)'!AV23</f>
        <v>0</v>
      </c>
      <c r="AA23" s="314">
        <f>'고용증대 상시근로자수-2019(2)'!AX23</f>
        <v>0</v>
      </c>
      <c r="AB23" s="312">
        <f>'고용증대 상시근로자수-2019(2)'!AY23</f>
        <v>0</v>
      </c>
      <c r="AC23" s="313">
        <f>'고용증대 상시근로자수-2019(2)'!AZ23</f>
        <v>0</v>
      </c>
      <c r="AD23" s="314">
        <f>'고용증대 상시근로자수-2019(2)'!BB23</f>
        <v>0</v>
      </c>
      <c r="AE23" s="312">
        <f>'고용증대 상시근로자수-2019(2)'!BC23</f>
        <v>0</v>
      </c>
      <c r="AF23" s="313">
        <f>'고용증대 상시근로자수-2019(2)'!BD23</f>
        <v>0</v>
      </c>
      <c r="AG23" s="314">
        <f>'고용증대 상시근로자수-2019(2)'!BF23</f>
        <v>0</v>
      </c>
      <c r="AH23" s="312">
        <f>'고용증대 상시근로자수-2019(2)'!BG23</f>
        <v>0</v>
      </c>
      <c r="AI23" s="313">
        <f>'고용증대 상시근로자수-2019(2)'!BH23</f>
        <v>0</v>
      </c>
      <c r="AJ23" s="314">
        <f>'고용증대 상시근로자수-2019(2)'!BJ23</f>
        <v>0</v>
      </c>
      <c r="AK23" s="312">
        <f>'고용증대 상시근로자수-2019(2)'!BK23</f>
        <v>0</v>
      </c>
      <c r="AL23" s="313">
        <f>'고용증대 상시근로자수-2019(2)'!BL23</f>
        <v>0</v>
      </c>
      <c r="AM23" s="314">
        <f>'고용증대 상시근로자수-2019(2)'!BN23</f>
        <v>0</v>
      </c>
      <c r="AN23" s="312">
        <f>'고용증대 상시근로자수-2019(2)'!BO23</f>
        <v>0</v>
      </c>
      <c r="AO23" s="313">
        <f>'고용증대 상시근로자수-2019(2)'!BP23</f>
        <v>0</v>
      </c>
      <c r="AP23" s="314">
        <f>'고용증대 상시근로자수-2019(2)'!BR23</f>
        <v>0</v>
      </c>
      <c r="AQ23" s="335">
        <f t="shared" si="0"/>
        <v>0</v>
      </c>
      <c r="AR23" s="336">
        <f t="shared" si="1"/>
        <v>0</v>
      </c>
      <c r="AS23" s="342">
        <f>'고용증대 상시근로자수-2019(2)'!CF23</f>
        <v>0</v>
      </c>
      <c r="AT23" s="343">
        <f>'고용증대 상시근로자수-2019(2)'!CG23</f>
        <v>0</v>
      </c>
      <c r="AU23" s="340">
        <f t="shared" si="2"/>
        <v>0</v>
      </c>
      <c r="AV23" s="308">
        <f t="shared" si="3"/>
        <v>0</v>
      </c>
    </row>
    <row r="24" spans="1:48" hidden="1">
      <c r="A24" s="327">
        <f t="shared" si="4"/>
        <v>20</v>
      </c>
      <c r="B24" s="318">
        <f>'고용증대 상시근로자수-2019(2)'!C24</f>
        <v>0</v>
      </c>
      <c r="C24" s="319" t="str">
        <f>'고용증대 상시근로자수-2019(2)'!E24</f>
        <v/>
      </c>
      <c r="D24" s="332" t="str">
        <f>IF('고용증대 상시근로자수-2019(2)'!I24="","",'고용증대 상시근로자수-2019(2)'!I24)</f>
        <v/>
      </c>
      <c r="E24" s="332" t="str">
        <f>IF('고용증대 상시근로자수-2019(2)'!J24="","",'고용증대 상시근로자수-2019(2)'!J24)</f>
        <v/>
      </c>
      <c r="F24" s="320" t="str">
        <f>'고용증대 상시근로자수-2019(2)'!H24</f>
        <v/>
      </c>
      <c r="G24" s="324">
        <f>'고용증대 상시근로자수-2019(2)'!W24</f>
        <v>0</v>
      </c>
      <c r="H24" s="313">
        <f>'고용증대 상시근로자수-2019(2)'!X24</f>
        <v>0</v>
      </c>
      <c r="I24" s="314">
        <f>'고용증대 상시근로자수-2019(2)'!Z24</f>
        <v>0</v>
      </c>
      <c r="J24" s="312">
        <f>'고용증대 상시근로자수-2019(2)'!AA24</f>
        <v>0</v>
      </c>
      <c r="K24" s="313">
        <f>'고용증대 상시근로자수-2019(2)'!AB24</f>
        <v>0</v>
      </c>
      <c r="L24" s="314">
        <f>'고용증대 상시근로자수-2019(2)'!AD24</f>
        <v>0</v>
      </c>
      <c r="M24" s="312">
        <f>'고용증대 상시근로자수-2019(2)'!AE24</f>
        <v>0</v>
      </c>
      <c r="N24" s="313">
        <f>'고용증대 상시근로자수-2019(2)'!AF24</f>
        <v>0</v>
      </c>
      <c r="O24" s="314">
        <f>'고용증대 상시근로자수-2019(2)'!AH24</f>
        <v>0</v>
      </c>
      <c r="P24" s="312">
        <f>'고용증대 상시근로자수-2019(2)'!AI24</f>
        <v>0</v>
      </c>
      <c r="Q24" s="313">
        <f>'고용증대 상시근로자수-2019(2)'!AJ24</f>
        <v>0</v>
      </c>
      <c r="R24" s="314">
        <f>'고용증대 상시근로자수-2019(2)'!AL24</f>
        <v>0</v>
      </c>
      <c r="S24" s="312">
        <f>'고용증대 상시근로자수-2019(2)'!AM24</f>
        <v>0</v>
      </c>
      <c r="T24" s="313">
        <f>'고용증대 상시근로자수-2019(2)'!AN24</f>
        <v>0</v>
      </c>
      <c r="U24" s="314">
        <f>'고용증대 상시근로자수-2019(2)'!AP24</f>
        <v>0</v>
      </c>
      <c r="V24" s="312">
        <f>'고용증대 상시근로자수-2019(2)'!AQ24</f>
        <v>0</v>
      </c>
      <c r="W24" s="313">
        <f>'고용증대 상시근로자수-2019(2)'!AR24</f>
        <v>0</v>
      </c>
      <c r="X24" s="314">
        <f>'고용증대 상시근로자수-2019(2)'!AT24</f>
        <v>0</v>
      </c>
      <c r="Y24" s="312">
        <f>'고용증대 상시근로자수-2019(2)'!AU24</f>
        <v>0</v>
      </c>
      <c r="Z24" s="313">
        <f>'고용증대 상시근로자수-2019(2)'!AV24</f>
        <v>0</v>
      </c>
      <c r="AA24" s="314">
        <f>'고용증대 상시근로자수-2019(2)'!AX24</f>
        <v>0</v>
      </c>
      <c r="AB24" s="312">
        <f>'고용증대 상시근로자수-2019(2)'!AY24</f>
        <v>0</v>
      </c>
      <c r="AC24" s="313">
        <f>'고용증대 상시근로자수-2019(2)'!AZ24</f>
        <v>0</v>
      </c>
      <c r="AD24" s="314">
        <f>'고용증대 상시근로자수-2019(2)'!BB24</f>
        <v>0</v>
      </c>
      <c r="AE24" s="312">
        <f>'고용증대 상시근로자수-2019(2)'!BC24</f>
        <v>0</v>
      </c>
      <c r="AF24" s="313">
        <f>'고용증대 상시근로자수-2019(2)'!BD24</f>
        <v>0</v>
      </c>
      <c r="AG24" s="314">
        <f>'고용증대 상시근로자수-2019(2)'!BF24</f>
        <v>0</v>
      </c>
      <c r="AH24" s="312">
        <f>'고용증대 상시근로자수-2019(2)'!BG24</f>
        <v>0</v>
      </c>
      <c r="AI24" s="313">
        <f>'고용증대 상시근로자수-2019(2)'!BH24</f>
        <v>0</v>
      </c>
      <c r="AJ24" s="314">
        <f>'고용증대 상시근로자수-2019(2)'!BJ24</f>
        <v>0</v>
      </c>
      <c r="AK24" s="312">
        <f>'고용증대 상시근로자수-2019(2)'!BK24</f>
        <v>0</v>
      </c>
      <c r="AL24" s="313">
        <f>'고용증대 상시근로자수-2019(2)'!BL24</f>
        <v>0</v>
      </c>
      <c r="AM24" s="314">
        <f>'고용증대 상시근로자수-2019(2)'!BN24</f>
        <v>0</v>
      </c>
      <c r="AN24" s="312">
        <f>'고용증대 상시근로자수-2019(2)'!BO24</f>
        <v>0</v>
      </c>
      <c r="AO24" s="313">
        <f>'고용증대 상시근로자수-2019(2)'!BP24</f>
        <v>0</v>
      </c>
      <c r="AP24" s="314">
        <f>'고용증대 상시근로자수-2019(2)'!BR24</f>
        <v>0</v>
      </c>
      <c r="AQ24" s="335">
        <f t="shared" si="0"/>
        <v>0</v>
      </c>
      <c r="AR24" s="336">
        <f t="shared" si="1"/>
        <v>0</v>
      </c>
      <c r="AS24" s="342">
        <f>'고용증대 상시근로자수-2019(2)'!CF24</f>
        <v>0</v>
      </c>
      <c r="AT24" s="343">
        <f>'고용증대 상시근로자수-2019(2)'!CG24</f>
        <v>0</v>
      </c>
      <c r="AU24" s="340">
        <f t="shared" si="2"/>
        <v>0</v>
      </c>
      <c r="AV24" s="308">
        <f t="shared" si="3"/>
        <v>0</v>
      </c>
    </row>
    <row r="25" spans="1:48" hidden="1">
      <c r="A25" s="327">
        <f t="shared" si="4"/>
        <v>21</v>
      </c>
      <c r="B25" s="318">
        <f>'고용증대 상시근로자수-2019(2)'!C25</f>
        <v>0</v>
      </c>
      <c r="C25" s="319" t="str">
        <f>'고용증대 상시근로자수-2019(2)'!E25</f>
        <v/>
      </c>
      <c r="D25" s="332" t="str">
        <f>IF('고용증대 상시근로자수-2019(2)'!I25="","",'고용증대 상시근로자수-2019(2)'!I25)</f>
        <v/>
      </c>
      <c r="E25" s="332" t="str">
        <f>IF('고용증대 상시근로자수-2019(2)'!J25="","",'고용증대 상시근로자수-2019(2)'!J25)</f>
        <v/>
      </c>
      <c r="F25" s="320" t="str">
        <f>'고용증대 상시근로자수-2019(2)'!H25</f>
        <v/>
      </c>
      <c r="G25" s="324">
        <f>'고용증대 상시근로자수-2019(2)'!W25</f>
        <v>0</v>
      </c>
      <c r="H25" s="313">
        <f>'고용증대 상시근로자수-2019(2)'!X25</f>
        <v>0</v>
      </c>
      <c r="I25" s="314">
        <f>'고용증대 상시근로자수-2019(2)'!Z25</f>
        <v>0</v>
      </c>
      <c r="J25" s="312">
        <f>'고용증대 상시근로자수-2019(2)'!AA25</f>
        <v>0</v>
      </c>
      <c r="K25" s="313">
        <f>'고용증대 상시근로자수-2019(2)'!AB25</f>
        <v>0</v>
      </c>
      <c r="L25" s="314">
        <f>'고용증대 상시근로자수-2019(2)'!AD25</f>
        <v>0</v>
      </c>
      <c r="M25" s="312">
        <f>'고용증대 상시근로자수-2019(2)'!AE25</f>
        <v>0</v>
      </c>
      <c r="N25" s="313">
        <f>'고용증대 상시근로자수-2019(2)'!AF25</f>
        <v>0</v>
      </c>
      <c r="O25" s="314">
        <f>'고용증대 상시근로자수-2019(2)'!AH25</f>
        <v>0</v>
      </c>
      <c r="P25" s="312">
        <f>'고용증대 상시근로자수-2019(2)'!AI25</f>
        <v>0</v>
      </c>
      <c r="Q25" s="313">
        <f>'고용증대 상시근로자수-2019(2)'!AJ25</f>
        <v>0</v>
      </c>
      <c r="R25" s="314">
        <f>'고용증대 상시근로자수-2019(2)'!AL25</f>
        <v>0</v>
      </c>
      <c r="S25" s="312">
        <f>'고용증대 상시근로자수-2019(2)'!AM25</f>
        <v>0</v>
      </c>
      <c r="T25" s="313">
        <f>'고용증대 상시근로자수-2019(2)'!AN25</f>
        <v>0</v>
      </c>
      <c r="U25" s="314">
        <f>'고용증대 상시근로자수-2019(2)'!AP25</f>
        <v>0</v>
      </c>
      <c r="V25" s="312">
        <f>'고용증대 상시근로자수-2019(2)'!AQ25</f>
        <v>0</v>
      </c>
      <c r="W25" s="313">
        <f>'고용증대 상시근로자수-2019(2)'!AR25</f>
        <v>0</v>
      </c>
      <c r="X25" s="314">
        <f>'고용증대 상시근로자수-2019(2)'!AT25</f>
        <v>0</v>
      </c>
      <c r="Y25" s="312">
        <f>'고용증대 상시근로자수-2019(2)'!AU25</f>
        <v>0</v>
      </c>
      <c r="Z25" s="313">
        <f>'고용증대 상시근로자수-2019(2)'!AV25</f>
        <v>0</v>
      </c>
      <c r="AA25" s="314">
        <f>'고용증대 상시근로자수-2019(2)'!AX25</f>
        <v>0</v>
      </c>
      <c r="AB25" s="312">
        <f>'고용증대 상시근로자수-2019(2)'!AY25</f>
        <v>0</v>
      </c>
      <c r="AC25" s="313">
        <f>'고용증대 상시근로자수-2019(2)'!AZ25</f>
        <v>0</v>
      </c>
      <c r="AD25" s="314">
        <f>'고용증대 상시근로자수-2019(2)'!BB25</f>
        <v>0</v>
      </c>
      <c r="AE25" s="312">
        <f>'고용증대 상시근로자수-2019(2)'!BC25</f>
        <v>0</v>
      </c>
      <c r="AF25" s="313">
        <f>'고용증대 상시근로자수-2019(2)'!BD25</f>
        <v>0</v>
      </c>
      <c r="AG25" s="314">
        <f>'고용증대 상시근로자수-2019(2)'!BF25</f>
        <v>0</v>
      </c>
      <c r="AH25" s="312">
        <f>'고용증대 상시근로자수-2019(2)'!BG25</f>
        <v>0</v>
      </c>
      <c r="AI25" s="313">
        <f>'고용증대 상시근로자수-2019(2)'!BH25</f>
        <v>0</v>
      </c>
      <c r="AJ25" s="314">
        <f>'고용증대 상시근로자수-2019(2)'!BJ25</f>
        <v>0</v>
      </c>
      <c r="AK25" s="312">
        <f>'고용증대 상시근로자수-2019(2)'!BK25</f>
        <v>0</v>
      </c>
      <c r="AL25" s="313">
        <f>'고용증대 상시근로자수-2019(2)'!BL25</f>
        <v>0</v>
      </c>
      <c r="AM25" s="314">
        <f>'고용증대 상시근로자수-2019(2)'!BN25</f>
        <v>0</v>
      </c>
      <c r="AN25" s="312">
        <f>'고용증대 상시근로자수-2019(2)'!BO25</f>
        <v>0</v>
      </c>
      <c r="AO25" s="313">
        <f>'고용증대 상시근로자수-2019(2)'!BP25</f>
        <v>0</v>
      </c>
      <c r="AP25" s="314">
        <f>'고용증대 상시근로자수-2019(2)'!BR25</f>
        <v>0</v>
      </c>
      <c r="AQ25" s="335">
        <f t="shared" si="0"/>
        <v>0</v>
      </c>
      <c r="AR25" s="336">
        <f t="shared" si="1"/>
        <v>0</v>
      </c>
      <c r="AS25" s="342">
        <f>'고용증대 상시근로자수-2019(2)'!CF25</f>
        <v>0</v>
      </c>
      <c r="AT25" s="343">
        <f>'고용증대 상시근로자수-2019(2)'!CG25</f>
        <v>0</v>
      </c>
      <c r="AU25" s="340">
        <f t="shared" si="2"/>
        <v>0</v>
      </c>
      <c r="AV25" s="308">
        <f t="shared" si="3"/>
        <v>0</v>
      </c>
    </row>
    <row r="26" spans="1:48" hidden="1">
      <c r="A26" s="327">
        <f t="shared" si="4"/>
        <v>22</v>
      </c>
      <c r="B26" s="318">
        <f>'고용증대 상시근로자수-2019(2)'!C26</f>
        <v>0</v>
      </c>
      <c r="C26" s="319" t="str">
        <f>'고용증대 상시근로자수-2019(2)'!E26</f>
        <v/>
      </c>
      <c r="D26" s="332" t="str">
        <f>IF('고용증대 상시근로자수-2019(2)'!I26="","",'고용증대 상시근로자수-2019(2)'!I26)</f>
        <v/>
      </c>
      <c r="E26" s="332" t="str">
        <f>IF('고용증대 상시근로자수-2019(2)'!J26="","",'고용증대 상시근로자수-2019(2)'!J26)</f>
        <v/>
      </c>
      <c r="F26" s="320" t="str">
        <f>'고용증대 상시근로자수-2019(2)'!H26</f>
        <v/>
      </c>
      <c r="G26" s="324">
        <f>'고용증대 상시근로자수-2019(2)'!W26</f>
        <v>0</v>
      </c>
      <c r="H26" s="313">
        <f>'고용증대 상시근로자수-2019(2)'!X26</f>
        <v>0</v>
      </c>
      <c r="I26" s="314">
        <f>'고용증대 상시근로자수-2019(2)'!Z26</f>
        <v>0</v>
      </c>
      <c r="J26" s="312">
        <f>'고용증대 상시근로자수-2019(2)'!AA26</f>
        <v>0</v>
      </c>
      <c r="K26" s="313">
        <f>'고용증대 상시근로자수-2019(2)'!AB26</f>
        <v>0</v>
      </c>
      <c r="L26" s="314">
        <f>'고용증대 상시근로자수-2019(2)'!AD26</f>
        <v>0</v>
      </c>
      <c r="M26" s="312">
        <f>'고용증대 상시근로자수-2019(2)'!AE26</f>
        <v>0</v>
      </c>
      <c r="N26" s="313">
        <f>'고용증대 상시근로자수-2019(2)'!AF26</f>
        <v>0</v>
      </c>
      <c r="O26" s="314">
        <f>'고용증대 상시근로자수-2019(2)'!AH26</f>
        <v>0</v>
      </c>
      <c r="P26" s="312">
        <f>'고용증대 상시근로자수-2019(2)'!AI26</f>
        <v>0</v>
      </c>
      <c r="Q26" s="313">
        <f>'고용증대 상시근로자수-2019(2)'!AJ26</f>
        <v>0</v>
      </c>
      <c r="R26" s="314">
        <f>'고용증대 상시근로자수-2019(2)'!AL26</f>
        <v>0</v>
      </c>
      <c r="S26" s="312">
        <f>'고용증대 상시근로자수-2019(2)'!AM26</f>
        <v>0</v>
      </c>
      <c r="T26" s="313">
        <f>'고용증대 상시근로자수-2019(2)'!AN26</f>
        <v>0</v>
      </c>
      <c r="U26" s="314">
        <f>'고용증대 상시근로자수-2019(2)'!AP26</f>
        <v>0</v>
      </c>
      <c r="V26" s="312">
        <f>'고용증대 상시근로자수-2019(2)'!AQ26</f>
        <v>0</v>
      </c>
      <c r="W26" s="313">
        <f>'고용증대 상시근로자수-2019(2)'!AR26</f>
        <v>0</v>
      </c>
      <c r="X26" s="314">
        <f>'고용증대 상시근로자수-2019(2)'!AT26</f>
        <v>0</v>
      </c>
      <c r="Y26" s="312">
        <f>'고용증대 상시근로자수-2019(2)'!AU26</f>
        <v>0</v>
      </c>
      <c r="Z26" s="313">
        <f>'고용증대 상시근로자수-2019(2)'!AV26</f>
        <v>0</v>
      </c>
      <c r="AA26" s="314">
        <f>'고용증대 상시근로자수-2019(2)'!AX26</f>
        <v>0</v>
      </c>
      <c r="AB26" s="312">
        <f>'고용증대 상시근로자수-2019(2)'!AY26</f>
        <v>0</v>
      </c>
      <c r="AC26" s="313">
        <f>'고용증대 상시근로자수-2019(2)'!AZ26</f>
        <v>0</v>
      </c>
      <c r="AD26" s="314">
        <f>'고용증대 상시근로자수-2019(2)'!BB26</f>
        <v>0</v>
      </c>
      <c r="AE26" s="312">
        <f>'고용증대 상시근로자수-2019(2)'!BC26</f>
        <v>0</v>
      </c>
      <c r="AF26" s="313">
        <f>'고용증대 상시근로자수-2019(2)'!BD26</f>
        <v>0</v>
      </c>
      <c r="AG26" s="314">
        <f>'고용증대 상시근로자수-2019(2)'!BF26</f>
        <v>0</v>
      </c>
      <c r="AH26" s="312">
        <f>'고용증대 상시근로자수-2019(2)'!BG26</f>
        <v>0</v>
      </c>
      <c r="AI26" s="313">
        <f>'고용증대 상시근로자수-2019(2)'!BH26</f>
        <v>0</v>
      </c>
      <c r="AJ26" s="314">
        <f>'고용증대 상시근로자수-2019(2)'!BJ26</f>
        <v>0</v>
      </c>
      <c r="AK26" s="312">
        <f>'고용증대 상시근로자수-2019(2)'!BK26</f>
        <v>0</v>
      </c>
      <c r="AL26" s="313">
        <f>'고용증대 상시근로자수-2019(2)'!BL26</f>
        <v>0</v>
      </c>
      <c r="AM26" s="314">
        <f>'고용증대 상시근로자수-2019(2)'!BN26</f>
        <v>0</v>
      </c>
      <c r="AN26" s="312">
        <f>'고용증대 상시근로자수-2019(2)'!BO26</f>
        <v>0</v>
      </c>
      <c r="AO26" s="313">
        <f>'고용증대 상시근로자수-2019(2)'!BP26</f>
        <v>0</v>
      </c>
      <c r="AP26" s="314">
        <f>'고용증대 상시근로자수-2019(2)'!BR26</f>
        <v>0</v>
      </c>
      <c r="AQ26" s="335">
        <f t="shared" si="0"/>
        <v>0</v>
      </c>
      <c r="AR26" s="336">
        <f t="shared" si="1"/>
        <v>0</v>
      </c>
      <c r="AS26" s="342">
        <f>'고용증대 상시근로자수-2019(2)'!CF26</f>
        <v>0</v>
      </c>
      <c r="AT26" s="343">
        <f>'고용증대 상시근로자수-2019(2)'!CG26</f>
        <v>0</v>
      </c>
      <c r="AU26" s="340">
        <f t="shared" si="2"/>
        <v>0</v>
      </c>
      <c r="AV26" s="308">
        <f t="shared" si="3"/>
        <v>0</v>
      </c>
    </row>
    <row r="27" spans="1:48" hidden="1">
      <c r="A27" s="327">
        <f t="shared" si="4"/>
        <v>23</v>
      </c>
      <c r="B27" s="318">
        <f>'고용증대 상시근로자수-2019(2)'!C27</f>
        <v>0</v>
      </c>
      <c r="C27" s="319" t="str">
        <f>'고용증대 상시근로자수-2019(2)'!E27</f>
        <v/>
      </c>
      <c r="D27" s="332" t="str">
        <f>IF('고용증대 상시근로자수-2019(2)'!I27="","",'고용증대 상시근로자수-2019(2)'!I27)</f>
        <v/>
      </c>
      <c r="E27" s="332" t="str">
        <f>IF('고용증대 상시근로자수-2019(2)'!J27="","",'고용증대 상시근로자수-2019(2)'!J27)</f>
        <v/>
      </c>
      <c r="F27" s="320" t="str">
        <f>'고용증대 상시근로자수-2019(2)'!H27</f>
        <v/>
      </c>
      <c r="G27" s="324">
        <f>'고용증대 상시근로자수-2019(2)'!W27</f>
        <v>0</v>
      </c>
      <c r="H27" s="313">
        <f>'고용증대 상시근로자수-2019(2)'!X27</f>
        <v>0</v>
      </c>
      <c r="I27" s="314">
        <f>'고용증대 상시근로자수-2019(2)'!Z27</f>
        <v>0</v>
      </c>
      <c r="J27" s="312">
        <f>'고용증대 상시근로자수-2019(2)'!AA27</f>
        <v>0</v>
      </c>
      <c r="K27" s="313">
        <f>'고용증대 상시근로자수-2019(2)'!AB27</f>
        <v>0</v>
      </c>
      <c r="L27" s="314">
        <f>'고용증대 상시근로자수-2019(2)'!AD27</f>
        <v>0</v>
      </c>
      <c r="M27" s="312">
        <f>'고용증대 상시근로자수-2019(2)'!AE27</f>
        <v>0</v>
      </c>
      <c r="N27" s="313">
        <f>'고용증대 상시근로자수-2019(2)'!AF27</f>
        <v>0</v>
      </c>
      <c r="O27" s="314">
        <f>'고용증대 상시근로자수-2019(2)'!AH27</f>
        <v>0</v>
      </c>
      <c r="P27" s="312">
        <f>'고용증대 상시근로자수-2019(2)'!AI27</f>
        <v>0</v>
      </c>
      <c r="Q27" s="313">
        <f>'고용증대 상시근로자수-2019(2)'!AJ27</f>
        <v>0</v>
      </c>
      <c r="R27" s="314">
        <f>'고용증대 상시근로자수-2019(2)'!AL27</f>
        <v>0</v>
      </c>
      <c r="S27" s="312">
        <f>'고용증대 상시근로자수-2019(2)'!AM27</f>
        <v>0</v>
      </c>
      <c r="T27" s="313">
        <f>'고용증대 상시근로자수-2019(2)'!AN27</f>
        <v>0</v>
      </c>
      <c r="U27" s="314">
        <f>'고용증대 상시근로자수-2019(2)'!AP27</f>
        <v>0</v>
      </c>
      <c r="V27" s="312">
        <f>'고용증대 상시근로자수-2019(2)'!AQ27</f>
        <v>0</v>
      </c>
      <c r="W27" s="313">
        <f>'고용증대 상시근로자수-2019(2)'!AR27</f>
        <v>0</v>
      </c>
      <c r="X27" s="314">
        <f>'고용증대 상시근로자수-2019(2)'!AT27</f>
        <v>0</v>
      </c>
      <c r="Y27" s="312">
        <f>'고용증대 상시근로자수-2019(2)'!AU27</f>
        <v>0</v>
      </c>
      <c r="Z27" s="313">
        <f>'고용증대 상시근로자수-2019(2)'!AV27</f>
        <v>0</v>
      </c>
      <c r="AA27" s="314">
        <f>'고용증대 상시근로자수-2019(2)'!AX27</f>
        <v>0</v>
      </c>
      <c r="AB27" s="312">
        <f>'고용증대 상시근로자수-2019(2)'!AY27</f>
        <v>0</v>
      </c>
      <c r="AC27" s="313">
        <f>'고용증대 상시근로자수-2019(2)'!AZ27</f>
        <v>0</v>
      </c>
      <c r="AD27" s="314">
        <f>'고용증대 상시근로자수-2019(2)'!BB27</f>
        <v>0</v>
      </c>
      <c r="AE27" s="312">
        <f>'고용증대 상시근로자수-2019(2)'!BC27</f>
        <v>0</v>
      </c>
      <c r="AF27" s="313">
        <f>'고용증대 상시근로자수-2019(2)'!BD27</f>
        <v>0</v>
      </c>
      <c r="AG27" s="314">
        <f>'고용증대 상시근로자수-2019(2)'!BF27</f>
        <v>0</v>
      </c>
      <c r="AH27" s="312">
        <f>'고용증대 상시근로자수-2019(2)'!BG27</f>
        <v>0</v>
      </c>
      <c r="AI27" s="313">
        <f>'고용증대 상시근로자수-2019(2)'!BH27</f>
        <v>0</v>
      </c>
      <c r="AJ27" s="314">
        <f>'고용증대 상시근로자수-2019(2)'!BJ27</f>
        <v>0</v>
      </c>
      <c r="AK27" s="312">
        <f>'고용증대 상시근로자수-2019(2)'!BK27</f>
        <v>0</v>
      </c>
      <c r="AL27" s="313">
        <f>'고용증대 상시근로자수-2019(2)'!BL27</f>
        <v>0</v>
      </c>
      <c r="AM27" s="314">
        <f>'고용증대 상시근로자수-2019(2)'!BN27</f>
        <v>0</v>
      </c>
      <c r="AN27" s="312">
        <f>'고용증대 상시근로자수-2019(2)'!BO27</f>
        <v>0</v>
      </c>
      <c r="AO27" s="313">
        <f>'고용증대 상시근로자수-2019(2)'!BP27</f>
        <v>0</v>
      </c>
      <c r="AP27" s="314">
        <f>'고용증대 상시근로자수-2019(2)'!BR27</f>
        <v>0</v>
      </c>
      <c r="AQ27" s="335">
        <f t="shared" si="0"/>
        <v>0</v>
      </c>
      <c r="AR27" s="336">
        <f t="shared" si="1"/>
        <v>0</v>
      </c>
      <c r="AS27" s="342">
        <f>'고용증대 상시근로자수-2019(2)'!CF27</f>
        <v>0</v>
      </c>
      <c r="AT27" s="343">
        <f>'고용증대 상시근로자수-2019(2)'!CG27</f>
        <v>0</v>
      </c>
      <c r="AU27" s="340">
        <f t="shared" si="2"/>
        <v>0</v>
      </c>
      <c r="AV27" s="308">
        <f t="shared" si="3"/>
        <v>0</v>
      </c>
    </row>
    <row r="28" spans="1:48" hidden="1">
      <c r="A28" s="327">
        <f t="shared" si="4"/>
        <v>24</v>
      </c>
      <c r="B28" s="318">
        <f>'고용증대 상시근로자수-2019(2)'!C28</f>
        <v>0</v>
      </c>
      <c r="C28" s="319" t="str">
        <f>'고용증대 상시근로자수-2019(2)'!E28</f>
        <v/>
      </c>
      <c r="D28" s="332" t="str">
        <f>IF('고용증대 상시근로자수-2019(2)'!I28="","",'고용증대 상시근로자수-2019(2)'!I28)</f>
        <v/>
      </c>
      <c r="E28" s="332" t="str">
        <f>IF('고용증대 상시근로자수-2019(2)'!J28="","",'고용증대 상시근로자수-2019(2)'!J28)</f>
        <v/>
      </c>
      <c r="F28" s="320" t="str">
        <f>'고용증대 상시근로자수-2019(2)'!H28</f>
        <v/>
      </c>
      <c r="G28" s="324">
        <f>'고용증대 상시근로자수-2019(2)'!W28</f>
        <v>0</v>
      </c>
      <c r="H28" s="313">
        <f>'고용증대 상시근로자수-2019(2)'!X28</f>
        <v>0</v>
      </c>
      <c r="I28" s="314">
        <f>'고용증대 상시근로자수-2019(2)'!Z28</f>
        <v>0</v>
      </c>
      <c r="J28" s="312">
        <f>'고용증대 상시근로자수-2019(2)'!AA28</f>
        <v>0</v>
      </c>
      <c r="K28" s="313">
        <f>'고용증대 상시근로자수-2019(2)'!AB28</f>
        <v>0</v>
      </c>
      <c r="L28" s="314">
        <f>'고용증대 상시근로자수-2019(2)'!AD28</f>
        <v>0</v>
      </c>
      <c r="M28" s="312">
        <f>'고용증대 상시근로자수-2019(2)'!AE28</f>
        <v>0</v>
      </c>
      <c r="N28" s="313">
        <f>'고용증대 상시근로자수-2019(2)'!AF28</f>
        <v>0</v>
      </c>
      <c r="O28" s="314">
        <f>'고용증대 상시근로자수-2019(2)'!AH28</f>
        <v>0</v>
      </c>
      <c r="P28" s="312">
        <f>'고용증대 상시근로자수-2019(2)'!AI28</f>
        <v>0</v>
      </c>
      <c r="Q28" s="313">
        <f>'고용증대 상시근로자수-2019(2)'!AJ28</f>
        <v>0</v>
      </c>
      <c r="R28" s="314">
        <f>'고용증대 상시근로자수-2019(2)'!AL28</f>
        <v>0</v>
      </c>
      <c r="S28" s="312">
        <f>'고용증대 상시근로자수-2019(2)'!AM28</f>
        <v>0</v>
      </c>
      <c r="T28" s="313">
        <f>'고용증대 상시근로자수-2019(2)'!AN28</f>
        <v>0</v>
      </c>
      <c r="U28" s="314">
        <f>'고용증대 상시근로자수-2019(2)'!AP28</f>
        <v>0</v>
      </c>
      <c r="V28" s="312">
        <f>'고용증대 상시근로자수-2019(2)'!AQ28</f>
        <v>0</v>
      </c>
      <c r="W28" s="313">
        <f>'고용증대 상시근로자수-2019(2)'!AR28</f>
        <v>0</v>
      </c>
      <c r="X28" s="314">
        <f>'고용증대 상시근로자수-2019(2)'!AT28</f>
        <v>0</v>
      </c>
      <c r="Y28" s="312">
        <f>'고용증대 상시근로자수-2019(2)'!AU28</f>
        <v>0</v>
      </c>
      <c r="Z28" s="313">
        <f>'고용증대 상시근로자수-2019(2)'!AV28</f>
        <v>0</v>
      </c>
      <c r="AA28" s="314">
        <f>'고용증대 상시근로자수-2019(2)'!AX28</f>
        <v>0</v>
      </c>
      <c r="AB28" s="312">
        <f>'고용증대 상시근로자수-2019(2)'!AY28</f>
        <v>0</v>
      </c>
      <c r="AC28" s="313">
        <f>'고용증대 상시근로자수-2019(2)'!AZ28</f>
        <v>0</v>
      </c>
      <c r="AD28" s="314">
        <f>'고용증대 상시근로자수-2019(2)'!BB28</f>
        <v>0</v>
      </c>
      <c r="AE28" s="312">
        <f>'고용증대 상시근로자수-2019(2)'!BC28</f>
        <v>0</v>
      </c>
      <c r="AF28" s="313">
        <f>'고용증대 상시근로자수-2019(2)'!BD28</f>
        <v>0</v>
      </c>
      <c r="AG28" s="314">
        <f>'고용증대 상시근로자수-2019(2)'!BF28</f>
        <v>0</v>
      </c>
      <c r="AH28" s="312">
        <f>'고용증대 상시근로자수-2019(2)'!BG28</f>
        <v>0</v>
      </c>
      <c r="AI28" s="313">
        <f>'고용증대 상시근로자수-2019(2)'!BH28</f>
        <v>0</v>
      </c>
      <c r="AJ28" s="314">
        <f>'고용증대 상시근로자수-2019(2)'!BJ28</f>
        <v>0</v>
      </c>
      <c r="AK28" s="312">
        <f>'고용증대 상시근로자수-2019(2)'!BK28</f>
        <v>0</v>
      </c>
      <c r="AL28" s="313">
        <f>'고용증대 상시근로자수-2019(2)'!BL28</f>
        <v>0</v>
      </c>
      <c r="AM28" s="314">
        <f>'고용증대 상시근로자수-2019(2)'!BN28</f>
        <v>0</v>
      </c>
      <c r="AN28" s="312">
        <f>'고용증대 상시근로자수-2019(2)'!BO28</f>
        <v>0</v>
      </c>
      <c r="AO28" s="313">
        <f>'고용증대 상시근로자수-2019(2)'!BP28</f>
        <v>0</v>
      </c>
      <c r="AP28" s="314">
        <f>'고용증대 상시근로자수-2019(2)'!BR28</f>
        <v>0</v>
      </c>
      <c r="AQ28" s="335">
        <f t="shared" si="0"/>
        <v>0</v>
      </c>
      <c r="AR28" s="336">
        <f t="shared" si="1"/>
        <v>0</v>
      </c>
      <c r="AS28" s="342">
        <f>'고용증대 상시근로자수-2019(2)'!CF28</f>
        <v>0</v>
      </c>
      <c r="AT28" s="343">
        <f>'고용증대 상시근로자수-2019(2)'!CG28</f>
        <v>0</v>
      </c>
      <c r="AU28" s="340">
        <f t="shared" si="2"/>
        <v>0</v>
      </c>
      <c r="AV28" s="308">
        <f t="shared" si="3"/>
        <v>0</v>
      </c>
    </row>
    <row r="29" spans="1:48" hidden="1">
      <c r="A29" s="327">
        <f t="shared" si="4"/>
        <v>25</v>
      </c>
      <c r="B29" s="318">
        <f>'고용증대 상시근로자수-2019(2)'!C29</f>
        <v>0</v>
      </c>
      <c r="C29" s="319" t="str">
        <f>'고용증대 상시근로자수-2019(2)'!E29</f>
        <v/>
      </c>
      <c r="D29" s="332" t="str">
        <f>IF('고용증대 상시근로자수-2019(2)'!I29="","",'고용증대 상시근로자수-2019(2)'!I29)</f>
        <v/>
      </c>
      <c r="E29" s="332" t="str">
        <f>IF('고용증대 상시근로자수-2019(2)'!J29="","",'고용증대 상시근로자수-2019(2)'!J29)</f>
        <v/>
      </c>
      <c r="F29" s="320" t="str">
        <f>'고용증대 상시근로자수-2019(2)'!H29</f>
        <v/>
      </c>
      <c r="G29" s="324">
        <f>'고용증대 상시근로자수-2019(2)'!W29</f>
        <v>0</v>
      </c>
      <c r="H29" s="313">
        <f>'고용증대 상시근로자수-2019(2)'!X29</f>
        <v>0</v>
      </c>
      <c r="I29" s="314">
        <f>'고용증대 상시근로자수-2019(2)'!Z29</f>
        <v>0</v>
      </c>
      <c r="J29" s="312">
        <f>'고용증대 상시근로자수-2019(2)'!AA29</f>
        <v>0</v>
      </c>
      <c r="K29" s="313">
        <f>'고용증대 상시근로자수-2019(2)'!AB29</f>
        <v>0</v>
      </c>
      <c r="L29" s="314">
        <f>'고용증대 상시근로자수-2019(2)'!AD29</f>
        <v>0</v>
      </c>
      <c r="M29" s="312">
        <f>'고용증대 상시근로자수-2019(2)'!AE29</f>
        <v>0</v>
      </c>
      <c r="N29" s="313">
        <f>'고용증대 상시근로자수-2019(2)'!AF29</f>
        <v>0</v>
      </c>
      <c r="O29" s="314">
        <f>'고용증대 상시근로자수-2019(2)'!AH29</f>
        <v>0</v>
      </c>
      <c r="P29" s="312">
        <f>'고용증대 상시근로자수-2019(2)'!AI29</f>
        <v>0</v>
      </c>
      <c r="Q29" s="313">
        <f>'고용증대 상시근로자수-2019(2)'!AJ29</f>
        <v>0</v>
      </c>
      <c r="R29" s="314">
        <f>'고용증대 상시근로자수-2019(2)'!AL29</f>
        <v>0</v>
      </c>
      <c r="S29" s="312">
        <f>'고용증대 상시근로자수-2019(2)'!AM29</f>
        <v>0</v>
      </c>
      <c r="T29" s="313">
        <f>'고용증대 상시근로자수-2019(2)'!AN29</f>
        <v>0</v>
      </c>
      <c r="U29" s="314">
        <f>'고용증대 상시근로자수-2019(2)'!AP29</f>
        <v>0</v>
      </c>
      <c r="V29" s="312">
        <f>'고용증대 상시근로자수-2019(2)'!AQ29</f>
        <v>0</v>
      </c>
      <c r="W29" s="313">
        <f>'고용증대 상시근로자수-2019(2)'!AR29</f>
        <v>0</v>
      </c>
      <c r="X29" s="314">
        <f>'고용증대 상시근로자수-2019(2)'!AT29</f>
        <v>0</v>
      </c>
      <c r="Y29" s="312">
        <f>'고용증대 상시근로자수-2019(2)'!AU29</f>
        <v>0</v>
      </c>
      <c r="Z29" s="313">
        <f>'고용증대 상시근로자수-2019(2)'!AV29</f>
        <v>0</v>
      </c>
      <c r="AA29" s="314">
        <f>'고용증대 상시근로자수-2019(2)'!AX29</f>
        <v>0</v>
      </c>
      <c r="AB29" s="312">
        <f>'고용증대 상시근로자수-2019(2)'!AY29</f>
        <v>0</v>
      </c>
      <c r="AC29" s="313">
        <f>'고용증대 상시근로자수-2019(2)'!AZ29</f>
        <v>0</v>
      </c>
      <c r="AD29" s="314">
        <f>'고용증대 상시근로자수-2019(2)'!BB29</f>
        <v>0</v>
      </c>
      <c r="AE29" s="312">
        <f>'고용증대 상시근로자수-2019(2)'!BC29</f>
        <v>0</v>
      </c>
      <c r="AF29" s="313">
        <f>'고용증대 상시근로자수-2019(2)'!BD29</f>
        <v>0</v>
      </c>
      <c r="AG29" s="314">
        <f>'고용증대 상시근로자수-2019(2)'!BF29</f>
        <v>0</v>
      </c>
      <c r="AH29" s="312">
        <f>'고용증대 상시근로자수-2019(2)'!BG29</f>
        <v>0</v>
      </c>
      <c r="AI29" s="313">
        <f>'고용증대 상시근로자수-2019(2)'!BH29</f>
        <v>0</v>
      </c>
      <c r="AJ29" s="314">
        <f>'고용증대 상시근로자수-2019(2)'!BJ29</f>
        <v>0</v>
      </c>
      <c r="AK29" s="312">
        <f>'고용증대 상시근로자수-2019(2)'!BK29</f>
        <v>0</v>
      </c>
      <c r="AL29" s="313">
        <f>'고용증대 상시근로자수-2019(2)'!BL29</f>
        <v>0</v>
      </c>
      <c r="AM29" s="314">
        <f>'고용증대 상시근로자수-2019(2)'!BN29</f>
        <v>0</v>
      </c>
      <c r="AN29" s="312">
        <f>'고용증대 상시근로자수-2019(2)'!BO29</f>
        <v>0</v>
      </c>
      <c r="AO29" s="313">
        <f>'고용증대 상시근로자수-2019(2)'!BP29</f>
        <v>0</v>
      </c>
      <c r="AP29" s="314">
        <f>'고용증대 상시근로자수-2019(2)'!BR29</f>
        <v>0</v>
      </c>
      <c r="AQ29" s="335">
        <f t="shared" si="0"/>
        <v>0</v>
      </c>
      <c r="AR29" s="336">
        <f t="shared" si="1"/>
        <v>0</v>
      </c>
      <c r="AS29" s="342">
        <f>'고용증대 상시근로자수-2019(2)'!CF29</f>
        <v>0</v>
      </c>
      <c r="AT29" s="343">
        <f>'고용증대 상시근로자수-2019(2)'!CG29</f>
        <v>0</v>
      </c>
      <c r="AU29" s="340">
        <f t="shared" si="2"/>
        <v>0</v>
      </c>
      <c r="AV29" s="308">
        <f t="shared" si="3"/>
        <v>0</v>
      </c>
    </row>
    <row r="30" spans="1:48" hidden="1">
      <c r="A30" s="327">
        <f t="shared" si="4"/>
        <v>26</v>
      </c>
      <c r="B30" s="318">
        <f>'고용증대 상시근로자수-2019(2)'!C30</f>
        <v>0</v>
      </c>
      <c r="C30" s="319" t="str">
        <f>'고용증대 상시근로자수-2019(2)'!E30</f>
        <v/>
      </c>
      <c r="D30" s="332" t="str">
        <f>IF('고용증대 상시근로자수-2019(2)'!I30="","",'고용증대 상시근로자수-2019(2)'!I30)</f>
        <v/>
      </c>
      <c r="E30" s="332" t="str">
        <f>IF('고용증대 상시근로자수-2019(2)'!J30="","",'고용증대 상시근로자수-2019(2)'!J30)</f>
        <v/>
      </c>
      <c r="F30" s="320" t="str">
        <f>'고용증대 상시근로자수-2019(2)'!H30</f>
        <v/>
      </c>
      <c r="G30" s="324">
        <f>'고용증대 상시근로자수-2019(2)'!W30</f>
        <v>0</v>
      </c>
      <c r="H30" s="313">
        <f>'고용증대 상시근로자수-2019(2)'!X30</f>
        <v>0</v>
      </c>
      <c r="I30" s="314">
        <f>'고용증대 상시근로자수-2019(2)'!Z30</f>
        <v>0</v>
      </c>
      <c r="J30" s="312">
        <f>'고용증대 상시근로자수-2019(2)'!AA30</f>
        <v>0</v>
      </c>
      <c r="K30" s="313">
        <f>'고용증대 상시근로자수-2019(2)'!AB30</f>
        <v>0</v>
      </c>
      <c r="L30" s="314">
        <f>'고용증대 상시근로자수-2019(2)'!AD30</f>
        <v>0</v>
      </c>
      <c r="M30" s="312">
        <f>'고용증대 상시근로자수-2019(2)'!AE30</f>
        <v>0</v>
      </c>
      <c r="N30" s="313">
        <f>'고용증대 상시근로자수-2019(2)'!AF30</f>
        <v>0</v>
      </c>
      <c r="O30" s="314">
        <f>'고용증대 상시근로자수-2019(2)'!AH30</f>
        <v>0</v>
      </c>
      <c r="P30" s="312">
        <f>'고용증대 상시근로자수-2019(2)'!AI30</f>
        <v>0</v>
      </c>
      <c r="Q30" s="313">
        <f>'고용증대 상시근로자수-2019(2)'!AJ30</f>
        <v>0</v>
      </c>
      <c r="R30" s="314">
        <f>'고용증대 상시근로자수-2019(2)'!AL30</f>
        <v>0</v>
      </c>
      <c r="S30" s="312">
        <f>'고용증대 상시근로자수-2019(2)'!AM30</f>
        <v>0</v>
      </c>
      <c r="T30" s="313">
        <f>'고용증대 상시근로자수-2019(2)'!AN30</f>
        <v>0</v>
      </c>
      <c r="U30" s="314">
        <f>'고용증대 상시근로자수-2019(2)'!AP30</f>
        <v>0</v>
      </c>
      <c r="V30" s="312">
        <f>'고용증대 상시근로자수-2019(2)'!AQ30</f>
        <v>0</v>
      </c>
      <c r="W30" s="313">
        <f>'고용증대 상시근로자수-2019(2)'!AR30</f>
        <v>0</v>
      </c>
      <c r="X30" s="314">
        <f>'고용증대 상시근로자수-2019(2)'!AT30</f>
        <v>0</v>
      </c>
      <c r="Y30" s="312">
        <f>'고용증대 상시근로자수-2019(2)'!AU30</f>
        <v>0</v>
      </c>
      <c r="Z30" s="313">
        <f>'고용증대 상시근로자수-2019(2)'!AV30</f>
        <v>0</v>
      </c>
      <c r="AA30" s="314">
        <f>'고용증대 상시근로자수-2019(2)'!AX30</f>
        <v>0</v>
      </c>
      <c r="AB30" s="312">
        <f>'고용증대 상시근로자수-2019(2)'!AY30</f>
        <v>0</v>
      </c>
      <c r="AC30" s="313">
        <f>'고용증대 상시근로자수-2019(2)'!AZ30</f>
        <v>0</v>
      </c>
      <c r="AD30" s="314">
        <f>'고용증대 상시근로자수-2019(2)'!BB30</f>
        <v>0</v>
      </c>
      <c r="AE30" s="312">
        <f>'고용증대 상시근로자수-2019(2)'!BC30</f>
        <v>0</v>
      </c>
      <c r="AF30" s="313">
        <f>'고용증대 상시근로자수-2019(2)'!BD30</f>
        <v>0</v>
      </c>
      <c r="AG30" s="314">
        <f>'고용증대 상시근로자수-2019(2)'!BF30</f>
        <v>0</v>
      </c>
      <c r="AH30" s="312">
        <f>'고용증대 상시근로자수-2019(2)'!BG30</f>
        <v>0</v>
      </c>
      <c r="AI30" s="313">
        <f>'고용증대 상시근로자수-2019(2)'!BH30</f>
        <v>0</v>
      </c>
      <c r="AJ30" s="314">
        <f>'고용증대 상시근로자수-2019(2)'!BJ30</f>
        <v>0</v>
      </c>
      <c r="AK30" s="312">
        <f>'고용증대 상시근로자수-2019(2)'!BK30</f>
        <v>0</v>
      </c>
      <c r="AL30" s="313">
        <f>'고용증대 상시근로자수-2019(2)'!BL30</f>
        <v>0</v>
      </c>
      <c r="AM30" s="314">
        <f>'고용증대 상시근로자수-2019(2)'!BN30</f>
        <v>0</v>
      </c>
      <c r="AN30" s="312">
        <f>'고용증대 상시근로자수-2019(2)'!BO30</f>
        <v>0</v>
      </c>
      <c r="AO30" s="313">
        <f>'고용증대 상시근로자수-2019(2)'!BP30</f>
        <v>0</v>
      </c>
      <c r="AP30" s="314">
        <f>'고용증대 상시근로자수-2019(2)'!BR30</f>
        <v>0</v>
      </c>
      <c r="AQ30" s="335">
        <f t="shared" si="0"/>
        <v>0</v>
      </c>
      <c r="AR30" s="336">
        <f t="shared" si="1"/>
        <v>0</v>
      </c>
      <c r="AS30" s="342">
        <f>'고용증대 상시근로자수-2019(2)'!CF30</f>
        <v>0</v>
      </c>
      <c r="AT30" s="343">
        <f>'고용증대 상시근로자수-2019(2)'!CG30</f>
        <v>0</v>
      </c>
      <c r="AU30" s="340">
        <f t="shared" si="2"/>
        <v>0</v>
      </c>
      <c r="AV30" s="308">
        <f t="shared" si="3"/>
        <v>0</v>
      </c>
    </row>
    <row r="31" spans="1:48" hidden="1">
      <c r="A31" s="327">
        <f t="shared" si="4"/>
        <v>27</v>
      </c>
      <c r="B31" s="318">
        <f>'고용증대 상시근로자수-2019(2)'!C31</f>
        <v>0</v>
      </c>
      <c r="C31" s="319" t="str">
        <f>'고용증대 상시근로자수-2019(2)'!E31</f>
        <v/>
      </c>
      <c r="D31" s="332" t="str">
        <f>IF('고용증대 상시근로자수-2019(2)'!I31="","",'고용증대 상시근로자수-2019(2)'!I31)</f>
        <v/>
      </c>
      <c r="E31" s="332" t="str">
        <f>IF('고용증대 상시근로자수-2019(2)'!J31="","",'고용증대 상시근로자수-2019(2)'!J31)</f>
        <v/>
      </c>
      <c r="F31" s="320" t="str">
        <f>'고용증대 상시근로자수-2019(2)'!H31</f>
        <v/>
      </c>
      <c r="G31" s="324">
        <f>'고용증대 상시근로자수-2019(2)'!W31</f>
        <v>0</v>
      </c>
      <c r="H31" s="313">
        <f>'고용증대 상시근로자수-2019(2)'!X31</f>
        <v>0</v>
      </c>
      <c r="I31" s="314">
        <f>'고용증대 상시근로자수-2019(2)'!Z31</f>
        <v>0</v>
      </c>
      <c r="J31" s="312">
        <f>'고용증대 상시근로자수-2019(2)'!AA31</f>
        <v>0</v>
      </c>
      <c r="K31" s="313">
        <f>'고용증대 상시근로자수-2019(2)'!AB31</f>
        <v>0</v>
      </c>
      <c r="L31" s="314">
        <f>'고용증대 상시근로자수-2019(2)'!AD31</f>
        <v>0</v>
      </c>
      <c r="M31" s="312">
        <f>'고용증대 상시근로자수-2019(2)'!AE31</f>
        <v>0</v>
      </c>
      <c r="N31" s="313">
        <f>'고용증대 상시근로자수-2019(2)'!AF31</f>
        <v>0</v>
      </c>
      <c r="O31" s="314">
        <f>'고용증대 상시근로자수-2019(2)'!AH31</f>
        <v>0</v>
      </c>
      <c r="P31" s="312">
        <f>'고용증대 상시근로자수-2019(2)'!AI31</f>
        <v>0</v>
      </c>
      <c r="Q31" s="313">
        <f>'고용증대 상시근로자수-2019(2)'!AJ31</f>
        <v>0</v>
      </c>
      <c r="R31" s="314">
        <f>'고용증대 상시근로자수-2019(2)'!AL31</f>
        <v>0</v>
      </c>
      <c r="S31" s="312">
        <f>'고용증대 상시근로자수-2019(2)'!AM31</f>
        <v>0</v>
      </c>
      <c r="T31" s="313">
        <f>'고용증대 상시근로자수-2019(2)'!AN31</f>
        <v>0</v>
      </c>
      <c r="U31" s="314">
        <f>'고용증대 상시근로자수-2019(2)'!AP31</f>
        <v>0</v>
      </c>
      <c r="V31" s="312">
        <f>'고용증대 상시근로자수-2019(2)'!AQ31</f>
        <v>0</v>
      </c>
      <c r="W31" s="313">
        <f>'고용증대 상시근로자수-2019(2)'!AR31</f>
        <v>0</v>
      </c>
      <c r="X31" s="314">
        <f>'고용증대 상시근로자수-2019(2)'!AT31</f>
        <v>0</v>
      </c>
      <c r="Y31" s="312">
        <f>'고용증대 상시근로자수-2019(2)'!AU31</f>
        <v>0</v>
      </c>
      <c r="Z31" s="313">
        <f>'고용증대 상시근로자수-2019(2)'!AV31</f>
        <v>0</v>
      </c>
      <c r="AA31" s="314">
        <f>'고용증대 상시근로자수-2019(2)'!AX31</f>
        <v>0</v>
      </c>
      <c r="AB31" s="312">
        <f>'고용증대 상시근로자수-2019(2)'!AY31</f>
        <v>0</v>
      </c>
      <c r="AC31" s="313">
        <f>'고용증대 상시근로자수-2019(2)'!AZ31</f>
        <v>0</v>
      </c>
      <c r="AD31" s="314">
        <f>'고용증대 상시근로자수-2019(2)'!BB31</f>
        <v>0</v>
      </c>
      <c r="AE31" s="312">
        <f>'고용증대 상시근로자수-2019(2)'!BC31</f>
        <v>0</v>
      </c>
      <c r="AF31" s="313">
        <f>'고용증대 상시근로자수-2019(2)'!BD31</f>
        <v>0</v>
      </c>
      <c r="AG31" s="314">
        <f>'고용증대 상시근로자수-2019(2)'!BF31</f>
        <v>0</v>
      </c>
      <c r="AH31" s="312">
        <f>'고용증대 상시근로자수-2019(2)'!BG31</f>
        <v>0</v>
      </c>
      <c r="AI31" s="313">
        <f>'고용증대 상시근로자수-2019(2)'!BH31</f>
        <v>0</v>
      </c>
      <c r="AJ31" s="314">
        <f>'고용증대 상시근로자수-2019(2)'!BJ31</f>
        <v>0</v>
      </c>
      <c r="AK31" s="312">
        <f>'고용증대 상시근로자수-2019(2)'!BK31</f>
        <v>0</v>
      </c>
      <c r="AL31" s="313">
        <f>'고용증대 상시근로자수-2019(2)'!BL31</f>
        <v>0</v>
      </c>
      <c r="AM31" s="314">
        <f>'고용증대 상시근로자수-2019(2)'!BN31</f>
        <v>0</v>
      </c>
      <c r="AN31" s="312">
        <f>'고용증대 상시근로자수-2019(2)'!BO31</f>
        <v>0</v>
      </c>
      <c r="AO31" s="313">
        <f>'고용증대 상시근로자수-2019(2)'!BP31</f>
        <v>0</v>
      </c>
      <c r="AP31" s="314">
        <f>'고용증대 상시근로자수-2019(2)'!BR31</f>
        <v>0</v>
      </c>
      <c r="AQ31" s="335">
        <f t="shared" si="0"/>
        <v>0</v>
      </c>
      <c r="AR31" s="336">
        <f t="shared" si="1"/>
        <v>0</v>
      </c>
      <c r="AS31" s="342">
        <f>'고용증대 상시근로자수-2019(2)'!CF31</f>
        <v>0</v>
      </c>
      <c r="AT31" s="343">
        <f>'고용증대 상시근로자수-2019(2)'!CG31</f>
        <v>0</v>
      </c>
      <c r="AU31" s="340">
        <f t="shared" si="2"/>
        <v>0</v>
      </c>
      <c r="AV31" s="308">
        <f t="shared" si="3"/>
        <v>0</v>
      </c>
    </row>
    <row r="32" spans="1:48" hidden="1">
      <c r="A32" s="327">
        <f t="shared" si="4"/>
        <v>28</v>
      </c>
      <c r="B32" s="318">
        <f>'고용증대 상시근로자수-2019(2)'!C32</f>
        <v>0</v>
      </c>
      <c r="C32" s="319" t="str">
        <f>'고용증대 상시근로자수-2019(2)'!E32</f>
        <v/>
      </c>
      <c r="D32" s="332" t="str">
        <f>IF('고용증대 상시근로자수-2019(2)'!I32="","",'고용증대 상시근로자수-2019(2)'!I32)</f>
        <v/>
      </c>
      <c r="E32" s="332" t="str">
        <f>IF('고용증대 상시근로자수-2019(2)'!J32="","",'고용증대 상시근로자수-2019(2)'!J32)</f>
        <v/>
      </c>
      <c r="F32" s="320" t="str">
        <f>'고용증대 상시근로자수-2019(2)'!H32</f>
        <v/>
      </c>
      <c r="G32" s="324">
        <f>'고용증대 상시근로자수-2019(2)'!W32</f>
        <v>0</v>
      </c>
      <c r="H32" s="313">
        <f>'고용증대 상시근로자수-2019(2)'!X32</f>
        <v>0</v>
      </c>
      <c r="I32" s="314">
        <f>'고용증대 상시근로자수-2019(2)'!Z32</f>
        <v>0</v>
      </c>
      <c r="J32" s="312">
        <f>'고용증대 상시근로자수-2019(2)'!AA32</f>
        <v>0</v>
      </c>
      <c r="K32" s="313">
        <f>'고용증대 상시근로자수-2019(2)'!AB32</f>
        <v>0</v>
      </c>
      <c r="L32" s="314">
        <f>'고용증대 상시근로자수-2019(2)'!AD32</f>
        <v>0</v>
      </c>
      <c r="M32" s="312">
        <f>'고용증대 상시근로자수-2019(2)'!AE32</f>
        <v>0</v>
      </c>
      <c r="N32" s="313">
        <f>'고용증대 상시근로자수-2019(2)'!AF32</f>
        <v>0</v>
      </c>
      <c r="O32" s="314">
        <f>'고용증대 상시근로자수-2019(2)'!AH32</f>
        <v>0</v>
      </c>
      <c r="P32" s="312">
        <f>'고용증대 상시근로자수-2019(2)'!AI32</f>
        <v>0</v>
      </c>
      <c r="Q32" s="313">
        <f>'고용증대 상시근로자수-2019(2)'!AJ32</f>
        <v>0</v>
      </c>
      <c r="R32" s="314">
        <f>'고용증대 상시근로자수-2019(2)'!AL32</f>
        <v>0</v>
      </c>
      <c r="S32" s="312">
        <f>'고용증대 상시근로자수-2019(2)'!AM32</f>
        <v>0</v>
      </c>
      <c r="T32" s="313">
        <f>'고용증대 상시근로자수-2019(2)'!AN32</f>
        <v>0</v>
      </c>
      <c r="U32" s="314">
        <f>'고용증대 상시근로자수-2019(2)'!AP32</f>
        <v>0</v>
      </c>
      <c r="V32" s="312">
        <f>'고용증대 상시근로자수-2019(2)'!AQ32</f>
        <v>0</v>
      </c>
      <c r="W32" s="313">
        <f>'고용증대 상시근로자수-2019(2)'!AR32</f>
        <v>0</v>
      </c>
      <c r="X32" s="314">
        <f>'고용증대 상시근로자수-2019(2)'!AT32</f>
        <v>0</v>
      </c>
      <c r="Y32" s="312">
        <f>'고용증대 상시근로자수-2019(2)'!AU32</f>
        <v>0</v>
      </c>
      <c r="Z32" s="313">
        <f>'고용증대 상시근로자수-2019(2)'!AV32</f>
        <v>0</v>
      </c>
      <c r="AA32" s="314">
        <f>'고용증대 상시근로자수-2019(2)'!AX32</f>
        <v>0</v>
      </c>
      <c r="AB32" s="312">
        <f>'고용증대 상시근로자수-2019(2)'!AY32</f>
        <v>0</v>
      </c>
      <c r="AC32" s="313">
        <f>'고용증대 상시근로자수-2019(2)'!AZ32</f>
        <v>0</v>
      </c>
      <c r="AD32" s="314">
        <f>'고용증대 상시근로자수-2019(2)'!BB32</f>
        <v>0</v>
      </c>
      <c r="AE32" s="312">
        <f>'고용증대 상시근로자수-2019(2)'!BC32</f>
        <v>0</v>
      </c>
      <c r="AF32" s="313">
        <f>'고용증대 상시근로자수-2019(2)'!BD32</f>
        <v>0</v>
      </c>
      <c r="AG32" s="314">
        <f>'고용증대 상시근로자수-2019(2)'!BF32</f>
        <v>0</v>
      </c>
      <c r="AH32" s="312">
        <f>'고용증대 상시근로자수-2019(2)'!BG32</f>
        <v>0</v>
      </c>
      <c r="AI32" s="313">
        <f>'고용증대 상시근로자수-2019(2)'!BH32</f>
        <v>0</v>
      </c>
      <c r="AJ32" s="314">
        <f>'고용증대 상시근로자수-2019(2)'!BJ32</f>
        <v>0</v>
      </c>
      <c r="AK32" s="312">
        <f>'고용증대 상시근로자수-2019(2)'!BK32</f>
        <v>0</v>
      </c>
      <c r="AL32" s="313">
        <f>'고용증대 상시근로자수-2019(2)'!BL32</f>
        <v>0</v>
      </c>
      <c r="AM32" s="314">
        <f>'고용증대 상시근로자수-2019(2)'!BN32</f>
        <v>0</v>
      </c>
      <c r="AN32" s="312">
        <f>'고용증대 상시근로자수-2019(2)'!BO32</f>
        <v>0</v>
      </c>
      <c r="AO32" s="313">
        <f>'고용증대 상시근로자수-2019(2)'!BP32</f>
        <v>0</v>
      </c>
      <c r="AP32" s="314">
        <f>'고용증대 상시근로자수-2019(2)'!BR32</f>
        <v>0</v>
      </c>
      <c r="AQ32" s="335">
        <f t="shared" si="0"/>
        <v>0</v>
      </c>
      <c r="AR32" s="336">
        <f t="shared" si="1"/>
        <v>0</v>
      </c>
      <c r="AS32" s="342">
        <f>'고용증대 상시근로자수-2019(2)'!CF32</f>
        <v>0</v>
      </c>
      <c r="AT32" s="343">
        <f>'고용증대 상시근로자수-2019(2)'!CG32</f>
        <v>0</v>
      </c>
      <c r="AU32" s="340">
        <f t="shared" si="2"/>
        <v>0</v>
      </c>
      <c r="AV32" s="308">
        <f t="shared" si="3"/>
        <v>0</v>
      </c>
    </row>
    <row r="33" spans="1:48" hidden="1">
      <c r="A33" s="327">
        <f t="shared" si="4"/>
        <v>29</v>
      </c>
      <c r="B33" s="318">
        <f>'고용증대 상시근로자수-2019(2)'!C33</f>
        <v>0</v>
      </c>
      <c r="C33" s="319" t="str">
        <f>'고용증대 상시근로자수-2019(2)'!E33</f>
        <v/>
      </c>
      <c r="D33" s="332" t="str">
        <f>IF('고용증대 상시근로자수-2019(2)'!I33="","",'고용증대 상시근로자수-2019(2)'!I33)</f>
        <v/>
      </c>
      <c r="E33" s="332" t="str">
        <f>IF('고용증대 상시근로자수-2019(2)'!J33="","",'고용증대 상시근로자수-2019(2)'!J33)</f>
        <v/>
      </c>
      <c r="F33" s="320" t="str">
        <f>'고용증대 상시근로자수-2019(2)'!H33</f>
        <v/>
      </c>
      <c r="G33" s="324">
        <f>'고용증대 상시근로자수-2019(2)'!W33</f>
        <v>0</v>
      </c>
      <c r="H33" s="313">
        <f>'고용증대 상시근로자수-2019(2)'!X33</f>
        <v>0</v>
      </c>
      <c r="I33" s="314">
        <f>'고용증대 상시근로자수-2019(2)'!Z33</f>
        <v>0</v>
      </c>
      <c r="J33" s="312">
        <f>'고용증대 상시근로자수-2019(2)'!AA33</f>
        <v>0</v>
      </c>
      <c r="K33" s="313">
        <f>'고용증대 상시근로자수-2019(2)'!AB33</f>
        <v>0</v>
      </c>
      <c r="L33" s="314">
        <f>'고용증대 상시근로자수-2019(2)'!AD33</f>
        <v>0</v>
      </c>
      <c r="M33" s="312">
        <f>'고용증대 상시근로자수-2019(2)'!AE33</f>
        <v>0</v>
      </c>
      <c r="N33" s="313">
        <f>'고용증대 상시근로자수-2019(2)'!AF33</f>
        <v>0</v>
      </c>
      <c r="O33" s="314">
        <f>'고용증대 상시근로자수-2019(2)'!AH33</f>
        <v>0</v>
      </c>
      <c r="P33" s="312">
        <f>'고용증대 상시근로자수-2019(2)'!AI33</f>
        <v>0</v>
      </c>
      <c r="Q33" s="313">
        <f>'고용증대 상시근로자수-2019(2)'!AJ33</f>
        <v>0</v>
      </c>
      <c r="R33" s="314">
        <f>'고용증대 상시근로자수-2019(2)'!AL33</f>
        <v>0</v>
      </c>
      <c r="S33" s="312">
        <f>'고용증대 상시근로자수-2019(2)'!AM33</f>
        <v>0</v>
      </c>
      <c r="T33" s="313">
        <f>'고용증대 상시근로자수-2019(2)'!AN33</f>
        <v>0</v>
      </c>
      <c r="U33" s="314">
        <f>'고용증대 상시근로자수-2019(2)'!AP33</f>
        <v>0</v>
      </c>
      <c r="V33" s="312">
        <f>'고용증대 상시근로자수-2019(2)'!AQ33</f>
        <v>0</v>
      </c>
      <c r="W33" s="313">
        <f>'고용증대 상시근로자수-2019(2)'!AR33</f>
        <v>0</v>
      </c>
      <c r="X33" s="314">
        <f>'고용증대 상시근로자수-2019(2)'!AT33</f>
        <v>0</v>
      </c>
      <c r="Y33" s="312">
        <f>'고용증대 상시근로자수-2019(2)'!AU33</f>
        <v>0</v>
      </c>
      <c r="Z33" s="313">
        <f>'고용증대 상시근로자수-2019(2)'!AV33</f>
        <v>0</v>
      </c>
      <c r="AA33" s="314">
        <f>'고용증대 상시근로자수-2019(2)'!AX33</f>
        <v>0</v>
      </c>
      <c r="AB33" s="312">
        <f>'고용증대 상시근로자수-2019(2)'!AY33</f>
        <v>0</v>
      </c>
      <c r="AC33" s="313">
        <f>'고용증대 상시근로자수-2019(2)'!AZ33</f>
        <v>0</v>
      </c>
      <c r="AD33" s="314">
        <f>'고용증대 상시근로자수-2019(2)'!BB33</f>
        <v>0</v>
      </c>
      <c r="AE33" s="312">
        <f>'고용증대 상시근로자수-2019(2)'!BC33</f>
        <v>0</v>
      </c>
      <c r="AF33" s="313">
        <f>'고용증대 상시근로자수-2019(2)'!BD33</f>
        <v>0</v>
      </c>
      <c r="AG33" s="314">
        <f>'고용증대 상시근로자수-2019(2)'!BF33</f>
        <v>0</v>
      </c>
      <c r="AH33" s="312">
        <f>'고용증대 상시근로자수-2019(2)'!BG33</f>
        <v>0</v>
      </c>
      <c r="AI33" s="313">
        <f>'고용증대 상시근로자수-2019(2)'!BH33</f>
        <v>0</v>
      </c>
      <c r="AJ33" s="314">
        <f>'고용증대 상시근로자수-2019(2)'!BJ33</f>
        <v>0</v>
      </c>
      <c r="AK33" s="312">
        <f>'고용증대 상시근로자수-2019(2)'!BK33</f>
        <v>0</v>
      </c>
      <c r="AL33" s="313">
        <f>'고용증대 상시근로자수-2019(2)'!BL33</f>
        <v>0</v>
      </c>
      <c r="AM33" s="314">
        <f>'고용증대 상시근로자수-2019(2)'!BN33</f>
        <v>0</v>
      </c>
      <c r="AN33" s="312">
        <f>'고용증대 상시근로자수-2019(2)'!BO33</f>
        <v>0</v>
      </c>
      <c r="AO33" s="313">
        <f>'고용증대 상시근로자수-2019(2)'!BP33</f>
        <v>0</v>
      </c>
      <c r="AP33" s="314">
        <f>'고용증대 상시근로자수-2019(2)'!BR33</f>
        <v>0</v>
      </c>
      <c r="AQ33" s="335">
        <f t="shared" si="0"/>
        <v>0</v>
      </c>
      <c r="AR33" s="336">
        <f t="shared" si="1"/>
        <v>0</v>
      </c>
      <c r="AS33" s="342">
        <f>'고용증대 상시근로자수-2019(2)'!CF33</f>
        <v>0</v>
      </c>
      <c r="AT33" s="343">
        <f>'고용증대 상시근로자수-2019(2)'!CG33</f>
        <v>0</v>
      </c>
      <c r="AU33" s="340">
        <f t="shared" si="2"/>
        <v>0</v>
      </c>
      <c r="AV33" s="308">
        <f t="shared" si="3"/>
        <v>0</v>
      </c>
    </row>
    <row r="34" spans="1:48" hidden="1">
      <c r="A34" s="327">
        <f t="shared" si="4"/>
        <v>30</v>
      </c>
      <c r="B34" s="318">
        <f>'고용증대 상시근로자수-2019(2)'!C34</f>
        <v>0</v>
      </c>
      <c r="C34" s="319" t="str">
        <f>'고용증대 상시근로자수-2019(2)'!E34</f>
        <v/>
      </c>
      <c r="D34" s="332" t="str">
        <f>IF('고용증대 상시근로자수-2019(2)'!I34="","",'고용증대 상시근로자수-2019(2)'!I34)</f>
        <v/>
      </c>
      <c r="E34" s="332" t="str">
        <f>IF('고용증대 상시근로자수-2019(2)'!J34="","",'고용증대 상시근로자수-2019(2)'!J34)</f>
        <v/>
      </c>
      <c r="F34" s="320" t="str">
        <f>'고용증대 상시근로자수-2019(2)'!H34</f>
        <v/>
      </c>
      <c r="G34" s="324">
        <f>'고용증대 상시근로자수-2019(2)'!W34</f>
        <v>0</v>
      </c>
      <c r="H34" s="313">
        <f>'고용증대 상시근로자수-2019(2)'!X34</f>
        <v>0</v>
      </c>
      <c r="I34" s="314">
        <f>'고용증대 상시근로자수-2019(2)'!Z34</f>
        <v>0</v>
      </c>
      <c r="J34" s="312">
        <f>'고용증대 상시근로자수-2019(2)'!AA34</f>
        <v>0</v>
      </c>
      <c r="K34" s="313">
        <f>'고용증대 상시근로자수-2019(2)'!AB34</f>
        <v>0</v>
      </c>
      <c r="L34" s="314">
        <f>'고용증대 상시근로자수-2019(2)'!AD34</f>
        <v>0</v>
      </c>
      <c r="M34" s="312">
        <f>'고용증대 상시근로자수-2019(2)'!AE34</f>
        <v>0</v>
      </c>
      <c r="N34" s="313">
        <f>'고용증대 상시근로자수-2019(2)'!AF34</f>
        <v>0</v>
      </c>
      <c r="O34" s="314">
        <f>'고용증대 상시근로자수-2019(2)'!AH34</f>
        <v>0</v>
      </c>
      <c r="P34" s="312">
        <f>'고용증대 상시근로자수-2019(2)'!AI34</f>
        <v>0</v>
      </c>
      <c r="Q34" s="313">
        <f>'고용증대 상시근로자수-2019(2)'!AJ34</f>
        <v>0</v>
      </c>
      <c r="R34" s="314">
        <f>'고용증대 상시근로자수-2019(2)'!AL34</f>
        <v>0</v>
      </c>
      <c r="S34" s="312">
        <f>'고용증대 상시근로자수-2019(2)'!AM34</f>
        <v>0</v>
      </c>
      <c r="T34" s="313">
        <f>'고용증대 상시근로자수-2019(2)'!AN34</f>
        <v>0</v>
      </c>
      <c r="U34" s="314">
        <f>'고용증대 상시근로자수-2019(2)'!AP34</f>
        <v>0</v>
      </c>
      <c r="V34" s="312">
        <f>'고용증대 상시근로자수-2019(2)'!AQ34</f>
        <v>0</v>
      </c>
      <c r="W34" s="313">
        <f>'고용증대 상시근로자수-2019(2)'!AR34</f>
        <v>0</v>
      </c>
      <c r="X34" s="314">
        <f>'고용증대 상시근로자수-2019(2)'!AT34</f>
        <v>0</v>
      </c>
      <c r="Y34" s="312">
        <f>'고용증대 상시근로자수-2019(2)'!AU34</f>
        <v>0</v>
      </c>
      <c r="Z34" s="313">
        <f>'고용증대 상시근로자수-2019(2)'!AV34</f>
        <v>0</v>
      </c>
      <c r="AA34" s="314">
        <f>'고용증대 상시근로자수-2019(2)'!AX34</f>
        <v>0</v>
      </c>
      <c r="AB34" s="312">
        <f>'고용증대 상시근로자수-2019(2)'!AY34</f>
        <v>0</v>
      </c>
      <c r="AC34" s="313">
        <f>'고용증대 상시근로자수-2019(2)'!AZ34</f>
        <v>0</v>
      </c>
      <c r="AD34" s="314">
        <f>'고용증대 상시근로자수-2019(2)'!BB34</f>
        <v>0</v>
      </c>
      <c r="AE34" s="312">
        <f>'고용증대 상시근로자수-2019(2)'!BC34</f>
        <v>0</v>
      </c>
      <c r="AF34" s="313">
        <f>'고용증대 상시근로자수-2019(2)'!BD34</f>
        <v>0</v>
      </c>
      <c r="AG34" s="314">
        <f>'고용증대 상시근로자수-2019(2)'!BF34</f>
        <v>0</v>
      </c>
      <c r="AH34" s="312">
        <f>'고용증대 상시근로자수-2019(2)'!BG34</f>
        <v>0</v>
      </c>
      <c r="AI34" s="313">
        <f>'고용증대 상시근로자수-2019(2)'!BH34</f>
        <v>0</v>
      </c>
      <c r="AJ34" s="314">
        <f>'고용증대 상시근로자수-2019(2)'!BJ34</f>
        <v>0</v>
      </c>
      <c r="AK34" s="312">
        <f>'고용증대 상시근로자수-2019(2)'!BK34</f>
        <v>0</v>
      </c>
      <c r="AL34" s="313">
        <f>'고용증대 상시근로자수-2019(2)'!BL34</f>
        <v>0</v>
      </c>
      <c r="AM34" s="314">
        <f>'고용증대 상시근로자수-2019(2)'!BN34</f>
        <v>0</v>
      </c>
      <c r="AN34" s="312">
        <f>'고용증대 상시근로자수-2019(2)'!BO34</f>
        <v>0</v>
      </c>
      <c r="AO34" s="313">
        <f>'고용증대 상시근로자수-2019(2)'!BP34</f>
        <v>0</v>
      </c>
      <c r="AP34" s="314">
        <f>'고용증대 상시근로자수-2019(2)'!BR34</f>
        <v>0</v>
      </c>
      <c r="AQ34" s="335">
        <f t="shared" si="0"/>
        <v>0</v>
      </c>
      <c r="AR34" s="336">
        <f t="shared" si="1"/>
        <v>0</v>
      </c>
      <c r="AS34" s="342">
        <f>'고용증대 상시근로자수-2019(2)'!CF34</f>
        <v>0</v>
      </c>
      <c r="AT34" s="343">
        <f>'고용증대 상시근로자수-2019(2)'!CG34</f>
        <v>0</v>
      </c>
      <c r="AU34" s="340">
        <f t="shared" si="2"/>
        <v>0</v>
      </c>
      <c r="AV34" s="308">
        <f t="shared" si="3"/>
        <v>0</v>
      </c>
    </row>
    <row r="35" spans="1:48" hidden="1">
      <c r="A35" s="327">
        <f t="shared" si="4"/>
        <v>31</v>
      </c>
      <c r="B35" s="318">
        <f>'고용증대 상시근로자수-2019(2)'!C35</f>
        <v>0</v>
      </c>
      <c r="C35" s="319" t="str">
        <f>'고용증대 상시근로자수-2019(2)'!E35</f>
        <v/>
      </c>
      <c r="D35" s="332" t="str">
        <f>IF('고용증대 상시근로자수-2019(2)'!I35="","",'고용증대 상시근로자수-2019(2)'!I35)</f>
        <v/>
      </c>
      <c r="E35" s="332" t="str">
        <f>IF('고용증대 상시근로자수-2019(2)'!J35="","",'고용증대 상시근로자수-2019(2)'!J35)</f>
        <v/>
      </c>
      <c r="F35" s="320" t="str">
        <f>'고용증대 상시근로자수-2019(2)'!H35</f>
        <v/>
      </c>
      <c r="G35" s="324">
        <f>'고용증대 상시근로자수-2019(2)'!W35</f>
        <v>0</v>
      </c>
      <c r="H35" s="313">
        <f>'고용증대 상시근로자수-2019(2)'!X35</f>
        <v>0</v>
      </c>
      <c r="I35" s="314">
        <f>'고용증대 상시근로자수-2019(2)'!Z35</f>
        <v>0</v>
      </c>
      <c r="J35" s="312">
        <f>'고용증대 상시근로자수-2019(2)'!AA35</f>
        <v>0</v>
      </c>
      <c r="K35" s="313">
        <f>'고용증대 상시근로자수-2019(2)'!AB35</f>
        <v>0</v>
      </c>
      <c r="L35" s="314">
        <f>'고용증대 상시근로자수-2019(2)'!AD35</f>
        <v>0</v>
      </c>
      <c r="M35" s="312">
        <f>'고용증대 상시근로자수-2019(2)'!AE35</f>
        <v>0</v>
      </c>
      <c r="N35" s="313">
        <f>'고용증대 상시근로자수-2019(2)'!AF35</f>
        <v>0</v>
      </c>
      <c r="O35" s="314">
        <f>'고용증대 상시근로자수-2019(2)'!AH35</f>
        <v>0</v>
      </c>
      <c r="P35" s="312">
        <f>'고용증대 상시근로자수-2019(2)'!AI35</f>
        <v>0</v>
      </c>
      <c r="Q35" s="313">
        <f>'고용증대 상시근로자수-2019(2)'!AJ35</f>
        <v>0</v>
      </c>
      <c r="R35" s="314">
        <f>'고용증대 상시근로자수-2019(2)'!AL35</f>
        <v>0</v>
      </c>
      <c r="S35" s="312">
        <f>'고용증대 상시근로자수-2019(2)'!AM35</f>
        <v>0</v>
      </c>
      <c r="T35" s="313">
        <f>'고용증대 상시근로자수-2019(2)'!AN35</f>
        <v>0</v>
      </c>
      <c r="U35" s="314">
        <f>'고용증대 상시근로자수-2019(2)'!AP35</f>
        <v>0</v>
      </c>
      <c r="V35" s="312">
        <f>'고용증대 상시근로자수-2019(2)'!AQ35</f>
        <v>0</v>
      </c>
      <c r="W35" s="313">
        <f>'고용증대 상시근로자수-2019(2)'!AR35</f>
        <v>0</v>
      </c>
      <c r="X35" s="314">
        <f>'고용증대 상시근로자수-2019(2)'!AT35</f>
        <v>0</v>
      </c>
      <c r="Y35" s="312">
        <f>'고용증대 상시근로자수-2019(2)'!AU35</f>
        <v>0</v>
      </c>
      <c r="Z35" s="313">
        <f>'고용증대 상시근로자수-2019(2)'!AV35</f>
        <v>0</v>
      </c>
      <c r="AA35" s="314">
        <f>'고용증대 상시근로자수-2019(2)'!AX35</f>
        <v>0</v>
      </c>
      <c r="AB35" s="312">
        <f>'고용증대 상시근로자수-2019(2)'!AY35</f>
        <v>0</v>
      </c>
      <c r="AC35" s="313">
        <f>'고용증대 상시근로자수-2019(2)'!AZ35</f>
        <v>0</v>
      </c>
      <c r="AD35" s="314">
        <f>'고용증대 상시근로자수-2019(2)'!BB35</f>
        <v>0</v>
      </c>
      <c r="AE35" s="312">
        <f>'고용증대 상시근로자수-2019(2)'!BC35</f>
        <v>0</v>
      </c>
      <c r="AF35" s="313">
        <f>'고용증대 상시근로자수-2019(2)'!BD35</f>
        <v>0</v>
      </c>
      <c r="AG35" s="314">
        <f>'고용증대 상시근로자수-2019(2)'!BF35</f>
        <v>0</v>
      </c>
      <c r="AH35" s="312">
        <f>'고용증대 상시근로자수-2019(2)'!BG35</f>
        <v>0</v>
      </c>
      <c r="AI35" s="313">
        <f>'고용증대 상시근로자수-2019(2)'!BH35</f>
        <v>0</v>
      </c>
      <c r="AJ35" s="314">
        <f>'고용증대 상시근로자수-2019(2)'!BJ35</f>
        <v>0</v>
      </c>
      <c r="AK35" s="312">
        <f>'고용증대 상시근로자수-2019(2)'!BK35</f>
        <v>0</v>
      </c>
      <c r="AL35" s="313">
        <f>'고용증대 상시근로자수-2019(2)'!BL35</f>
        <v>0</v>
      </c>
      <c r="AM35" s="314">
        <f>'고용증대 상시근로자수-2019(2)'!BN35</f>
        <v>0</v>
      </c>
      <c r="AN35" s="312">
        <f>'고용증대 상시근로자수-2019(2)'!BO35</f>
        <v>0</v>
      </c>
      <c r="AO35" s="313">
        <f>'고용증대 상시근로자수-2019(2)'!BP35</f>
        <v>0</v>
      </c>
      <c r="AP35" s="314">
        <f>'고용증대 상시근로자수-2019(2)'!BR35</f>
        <v>0</v>
      </c>
      <c r="AQ35" s="335">
        <f t="shared" si="0"/>
        <v>0</v>
      </c>
      <c r="AR35" s="336">
        <f t="shared" si="1"/>
        <v>0</v>
      </c>
      <c r="AS35" s="342">
        <f>'고용증대 상시근로자수-2019(2)'!CF35</f>
        <v>0</v>
      </c>
      <c r="AT35" s="343">
        <f>'고용증대 상시근로자수-2019(2)'!CG35</f>
        <v>0</v>
      </c>
      <c r="AU35" s="340">
        <f t="shared" si="2"/>
        <v>0</v>
      </c>
      <c r="AV35" s="308">
        <f t="shared" si="3"/>
        <v>0</v>
      </c>
    </row>
    <row r="36" spans="1:48" hidden="1">
      <c r="A36" s="327">
        <f t="shared" si="4"/>
        <v>32</v>
      </c>
      <c r="B36" s="318">
        <f>'고용증대 상시근로자수-2019(2)'!C36</f>
        <v>0</v>
      </c>
      <c r="C36" s="319" t="str">
        <f>'고용증대 상시근로자수-2019(2)'!E36</f>
        <v/>
      </c>
      <c r="D36" s="332" t="str">
        <f>IF('고용증대 상시근로자수-2019(2)'!I36="","",'고용증대 상시근로자수-2019(2)'!I36)</f>
        <v/>
      </c>
      <c r="E36" s="332" t="str">
        <f>IF('고용증대 상시근로자수-2019(2)'!J36="","",'고용증대 상시근로자수-2019(2)'!J36)</f>
        <v/>
      </c>
      <c r="F36" s="320" t="str">
        <f>'고용증대 상시근로자수-2019(2)'!H36</f>
        <v/>
      </c>
      <c r="G36" s="324">
        <f>'고용증대 상시근로자수-2019(2)'!W36</f>
        <v>0</v>
      </c>
      <c r="H36" s="313">
        <f>'고용증대 상시근로자수-2019(2)'!X36</f>
        <v>0</v>
      </c>
      <c r="I36" s="314">
        <f>'고용증대 상시근로자수-2019(2)'!Z36</f>
        <v>0</v>
      </c>
      <c r="J36" s="312">
        <f>'고용증대 상시근로자수-2019(2)'!AA36</f>
        <v>0</v>
      </c>
      <c r="K36" s="313">
        <f>'고용증대 상시근로자수-2019(2)'!AB36</f>
        <v>0</v>
      </c>
      <c r="L36" s="314">
        <f>'고용증대 상시근로자수-2019(2)'!AD36</f>
        <v>0</v>
      </c>
      <c r="M36" s="312">
        <f>'고용증대 상시근로자수-2019(2)'!AE36</f>
        <v>0</v>
      </c>
      <c r="N36" s="313">
        <f>'고용증대 상시근로자수-2019(2)'!AF36</f>
        <v>0</v>
      </c>
      <c r="O36" s="314">
        <f>'고용증대 상시근로자수-2019(2)'!AH36</f>
        <v>0</v>
      </c>
      <c r="P36" s="312">
        <f>'고용증대 상시근로자수-2019(2)'!AI36</f>
        <v>0</v>
      </c>
      <c r="Q36" s="313">
        <f>'고용증대 상시근로자수-2019(2)'!AJ36</f>
        <v>0</v>
      </c>
      <c r="R36" s="314">
        <f>'고용증대 상시근로자수-2019(2)'!AL36</f>
        <v>0</v>
      </c>
      <c r="S36" s="312">
        <f>'고용증대 상시근로자수-2019(2)'!AM36</f>
        <v>0</v>
      </c>
      <c r="T36" s="313">
        <f>'고용증대 상시근로자수-2019(2)'!AN36</f>
        <v>0</v>
      </c>
      <c r="U36" s="314">
        <f>'고용증대 상시근로자수-2019(2)'!AP36</f>
        <v>0</v>
      </c>
      <c r="V36" s="312">
        <f>'고용증대 상시근로자수-2019(2)'!AQ36</f>
        <v>0</v>
      </c>
      <c r="W36" s="313">
        <f>'고용증대 상시근로자수-2019(2)'!AR36</f>
        <v>0</v>
      </c>
      <c r="X36" s="314">
        <f>'고용증대 상시근로자수-2019(2)'!AT36</f>
        <v>0</v>
      </c>
      <c r="Y36" s="312">
        <f>'고용증대 상시근로자수-2019(2)'!AU36</f>
        <v>0</v>
      </c>
      <c r="Z36" s="313">
        <f>'고용증대 상시근로자수-2019(2)'!AV36</f>
        <v>0</v>
      </c>
      <c r="AA36" s="314">
        <f>'고용증대 상시근로자수-2019(2)'!AX36</f>
        <v>0</v>
      </c>
      <c r="AB36" s="312">
        <f>'고용증대 상시근로자수-2019(2)'!AY36</f>
        <v>0</v>
      </c>
      <c r="AC36" s="313">
        <f>'고용증대 상시근로자수-2019(2)'!AZ36</f>
        <v>0</v>
      </c>
      <c r="AD36" s="314">
        <f>'고용증대 상시근로자수-2019(2)'!BB36</f>
        <v>0</v>
      </c>
      <c r="AE36" s="312">
        <f>'고용증대 상시근로자수-2019(2)'!BC36</f>
        <v>0</v>
      </c>
      <c r="AF36" s="313">
        <f>'고용증대 상시근로자수-2019(2)'!BD36</f>
        <v>0</v>
      </c>
      <c r="AG36" s="314">
        <f>'고용증대 상시근로자수-2019(2)'!BF36</f>
        <v>0</v>
      </c>
      <c r="AH36" s="312">
        <f>'고용증대 상시근로자수-2019(2)'!BG36</f>
        <v>0</v>
      </c>
      <c r="AI36" s="313">
        <f>'고용증대 상시근로자수-2019(2)'!BH36</f>
        <v>0</v>
      </c>
      <c r="AJ36" s="314">
        <f>'고용증대 상시근로자수-2019(2)'!BJ36</f>
        <v>0</v>
      </c>
      <c r="AK36" s="312">
        <f>'고용증대 상시근로자수-2019(2)'!BK36</f>
        <v>0</v>
      </c>
      <c r="AL36" s="313">
        <f>'고용증대 상시근로자수-2019(2)'!BL36</f>
        <v>0</v>
      </c>
      <c r="AM36" s="314">
        <f>'고용증대 상시근로자수-2019(2)'!BN36</f>
        <v>0</v>
      </c>
      <c r="AN36" s="312">
        <f>'고용증대 상시근로자수-2019(2)'!BO36</f>
        <v>0</v>
      </c>
      <c r="AO36" s="313">
        <f>'고용증대 상시근로자수-2019(2)'!BP36</f>
        <v>0</v>
      </c>
      <c r="AP36" s="314">
        <f>'고용증대 상시근로자수-2019(2)'!BR36</f>
        <v>0</v>
      </c>
      <c r="AQ36" s="335">
        <f t="shared" si="0"/>
        <v>0</v>
      </c>
      <c r="AR36" s="336">
        <f t="shared" si="1"/>
        <v>0</v>
      </c>
      <c r="AS36" s="342">
        <f>'고용증대 상시근로자수-2019(2)'!CF36</f>
        <v>0</v>
      </c>
      <c r="AT36" s="343">
        <f>'고용증대 상시근로자수-2019(2)'!CG36</f>
        <v>0</v>
      </c>
      <c r="AU36" s="340">
        <f t="shared" si="2"/>
        <v>0</v>
      </c>
      <c r="AV36" s="308">
        <f t="shared" si="3"/>
        <v>0</v>
      </c>
    </row>
    <row r="37" spans="1:48" hidden="1">
      <c r="A37" s="327">
        <f t="shared" si="4"/>
        <v>33</v>
      </c>
      <c r="B37" s="318">
        <f>'고용증대 상시근로자수-2019(2)'!C37</f>
        <v>0</v>
      </c>
      <c r="C37" s="319" t="str">
        <f>'고용증대 상시근로자수-2019(2)'!E37</f>
        <v/>
      </c>
      <c r="D37" s="332" t="str">
        <f>IF('고용증대 상시근로자수-2019(2)'!I37="","",'고용증대 상시근로자수-2019(2)'!I37)</f>
        <v/>
      </c>
      <c r="E37" s="332" t="str">
        <f>IF('고용증대 상시근로자수-2019(2)'!J37="","",'고용증대 상시근로자수-2019(2)'!J37)</f>
        <v/>
      </c>
      <c r="F37" s="320" t="str">
        <f>'고용증대 상시근로자수-2019(2)'!H37</f>
        <v/>
      </c>
      <c r="G37" s="324">
        <f>'고용증대 상시근로자수-2019(2)'!W37</f>
        <v>0</v>
      </c>
      <c r="H37" s="313">
        <f>'고용증대 상시근로자수-2019(2)'!X37</f>
        <v>0</v>
      </c>
      <c r="I37" s="314">
        <f>'고용증대 상시근로자수-2019(2)'!Z37</f>
        <v>0</v>
      </c>
      <c r="J37" s="312">
        <f>'고용증대 상시근로자수-2019(2)'!AA37</f>
        <v>0</v>
      </c>
      <c r="K37" s="313">
        <f>'고용증대 상시근로자수-2019(2)'!AB37</f>
        <v>0</v>
      </c>
      <c r="L37" s="314">
        <f>'고용증대 상시근로자수-2019(2)'!AD37</f>
        <v>0</v>
      </c>
      <c r="M37" s="312">
        <f>'고용증대 상시근로자수-2019(2)'!AE37</f>
        <v>0</v>
      </c>
      <c r="N37" s="313">
        <f>'고용증대 상시근로자수-2019(2)'!AF37</f>
        <v>0</v>
      </c>
      <c r="O37" s="314">
        <f>'고용증대 상시근로자수-2019(2)'!AH37</f>
        <v>0</v>
      </c>
      <c r="P37" s="312">
        <f>'고용증대 상시근로자수-2019(2)'!AI37</f>
        <v>0</v>
      </c>
      <c r="Q37" s="313">
        <f>'고용증대 상시근로자수-2019(2)'!AJ37</f>
        <v>0</v>
      </c>
      <c r="R37" s="314">
        <f>'고용증대 상시근로자수-2019(2)'!AL37</f>
        <v>0</v>
      </c>
      <c r="S37" s="312">
        <f>'고용증대 상시근로자수-2019(2)'!AM37</f>
        <v>0</v>
      </c>
      <c r="T37" s="313">
        <f>'고용증대 상시근로자수-2019(2)'!AN37</f>
        <v>0</v>
      </c>
      <c r="U37" s="314">
        <f>'고용증대 상시근로자수-2019(2)'!AP37</f>
        <v>0</v>
      </c>
      <c r="V37" s="312">
        <f>'고용증대 상시근로자수-2019(2)'!AQ37</f>
        <v>0</v>
      </c>
      <c r="W37" s="313">
        <f>'고용증대 상시근로자수-2019(2)'!AR37</f>
        <v>0</v>
      </c>
      <c r="X37" s="314">
        <f>'고용증대 상시근로자수-2019(2)'!AT37</f>
        <v>0</v>
      </c>
      <c r="Y37" s="312">
        <f>'고용증대 상시근로자수-2019(2)'!AU37</f>
        <v>0</v>
      </c>
      <c r="Z37" s="313">
        <f>'고용증대 상시근로자수-2019(2)'!AV37</f>
        <v>0</v>
      </c>
      <c r="AA37" s="314">
        <f>'고용증대 상시근로자수-2019(2)'!AX37</f>
        <v>0</v>
      </c>
      <c r="AB37" s="312">
        <f>'고용증대 상시근로자수-2019(2)'!AY37</f>
        <v>0</v>
      </c>
      <c r="AC37" s="313">
        <f>'고용증대 상시근로자수-2019(2)'!AZ37</f>
        <v>0</v>
      </c>
      <c r="AD37" s="314">
        <f>'고용증대 상시근로자수-2019(2)'!BB37</f>
        <v>0</v>
      </c>
      <c r="AE37" s="312">
        <f>'고용증대 상시근로자수-2019(2)'!BC37</f>
        <v>0</v>
      </c>
      <c r="AF37" s="313">
        <f>'고용증대 상시근로자수-2019(2)'!BD37</f>
        <v>0</v>
      </c>
      <c r="AG37" s="314">
        <f>'고용증대 상시근로자수-2019(2)'!BF37</f>
        <v>0</v>
      </c>
      <c r="AH37" s="312">
        <f>'고용증대 상시근로자수-2019(2)'!BG37</f>
        <v>0</v>
      </c>
      <c r="AI37" s="313">
        <f>'고용증대 상시근로자수-2019(2)'!BH37</f>
        <v>0</v>
      </c>
      <c r="AJ37" s="314">
        <f>'고용증대 상시근로자수-2019(2)'!BJ37</f>
        <v>0</v>
      </c>
      <c r="AK37" s="312">
        <f>'고용증대 상시근로자수-2019(2)'!BK37</f>
        <v>0</v>
      </c>
      <c r="AL37" s="313">
        <f>'고용증대 상시근로자수-2019(2)'!BL37</f>
        <v>0</v>
      </c>
      <c r="AM37" s="314">
        <f>'고용증대 상시근로자수-2019(2)'!BN37</f>
        <v>0</v>
      </c>
      <c r="AN37" s="312">
        <f>'고용증대 상시근로자수-2019(2)'!BO37</f>
        <v>0</v>
      </c>
      <c r="AO37" s="313">
        <f>'고용증대 상시근로자수-2019(2)'!BP37</f>
        <v>0</v>
      </c>
      <c r="AP37" s="314">
        <f>'고용증대 상시근로자수-2019(2)'!BR37</f>
        <v>0</v>
      </c>
      <c r="AQ37" s="335">
        <f t="shared" si="0"/>
        <v>0</v>
      </c>
      <c r="AR37" s="336">
        <f t="shared" si="1"/>
        <v>0</v>
      </c>
      <c r="AS37" s="342">
        <f>'고용증대 상시근로자수-2019(2)'!CF37</f>
        <v>0</v>
      </c>
      <c r="AT37" s="343">
        <f>'고용증대 상시근로자수-2019(2)'!CG37</f>
        <v>0</v>
      </c>
      <c r="AU37" s="340">
        <f t="shared" si="2"/>
        <v>0</v>
      </c>
      <c r="AV37" s="308">
        <f t="shared" si="3"/>
        <v>0</v>
      </c>
    </row>
    <row r="38" spans="1:48" hidden="1">
      <c r="A38" s="327">
        <f t="shared" si="4"/>
        <v>34</v>
      </c>
      <c r="B38" s="318">
        <f>'고용증대 상시근로자수-2019(2)'!C38</f>
        <v>0</v>
      </c>
      <c r="C38" s="319" t="str">
        <f>'고용증대 상시근로자수-2019(2)'!E38</f>
        <v/>
      </c>
      <c r="D38" s="332" t="str">
        <f>IF('고용증대 상시근로자수-2019(2)'!I38="","",'고용증대 상시근로자수-2019(2)'!I38)</f>
        <v/>
      </c>
      <c r="E38" s="332" t="str">
        <f>IF('고용증대 상시근로자수-2019(2)'!J38="","",'고용증대 상시근로자수-2019(2)'!J38)</f>
        <v/>
      </c>
      <c r="F38" s="320" t="str">
        <f>'고용증대 상시근로자수-2019(2)'!H38</f>
        <v/>
      </c>
      <c r="G38" s="324">
        <f>'고용증대 상시근로자수-2019(2)'!W38</f>
        <v>0</v>
      </c>
      <c r="H38" s="313">
        <f>'고용증대 상시근로자수-2019(2)'!X38</f>
        <v>0</v>
      </c>
      <c r="I38" s="314">
        <f>'고용증대 상시근로자수-2019(2)'!Z38</f>
        <v>0</v>
      </c>
      <c r="J38" s="312">
        <f>'고용증대 상시근로자수-2019(2)'!AA38</f>
        <v>0</v>
      </c>
      <c r="K38" s="313">
        <f>'고용증대 상시근로자수-2019(2)'!AB38</f>
        <v>0</v>
      </c>
      <c r="L38" s="314">
        <f>'고용증대 상시근로자수-2019(2)'!AD38</f>
        <v>0</v>
      </c>
      <c r="M38" s="312">
        <f>'고용증대 상시근로자수-2019(2)'!AE38</f>
        <v>0</v>
      </c>
      <c r="N38" s="313">
        <f>'고용증대 상시근로자수-2019(2)'!AF38</f>
        <v>0</v>
      </c>
      <c r="O38" s="314">
        <f>'고용증대 상시근로자수-2019(2)'!AH38</f>
        <v>0</v>
      </c>
      <c r="P38" s="312">
        <f>'고용증대 상시근로자수-2019(2)'!AI38</f>
        <v>0</v>
      </c>
      <c r="Q38" s="313">
        <f>'고용증대 상시근로자수-2019(2)'!AJ38</f>
        <v>0</v>
      </c>
      <c r="R38" s="314">
        <f>'고용증대 상시근로자수-2019(2)'!AL38</f>
        <v>0</v>
      </c>
      <c r="S38" s="312">
        <f>'고용증대 상시근로자수-2019(2)'!AM38</f>
        <v>0</v>
      </c>
      <c r="T38" s="313">
        <f>'고용증대 상시근로자수-2019(2)'!AN38</f>
        <v>0</v>
      </c>
      <c r="U38" s="314">
        <f>'고용증대 상시근로자수-2019(2)'!AP38</f>
        <v>0</v>
      </c>
      <c r="V38" s="312">
        <f>'고용증대 상시근로자수-2019(2)'!AQ38</f>
        <v>0</v>
      </c>
      <c r="W38" s="313">
        <f>'고용증대 상시근로자수-2019(2)'!AR38</f>
        <v>0</v>
      </c>
      <c r="X38" s="314">
        <f>'고용증대 상시근로자수-2019(2)'!AT38</f>
        <v>0</v>
      </c>
      <c r="Y38" s="312">
        <f>'고용증대 상시근로자수-2019(2)'!AU38</f>
        <v>0</v>
      </c>
      <c r="Z38" s="313">
        <f>'고용증대 상시근로자수-2019(2)'!AV38</f>
        <v>0</v>
      </c>
      <c r="AA38" s="314">
        <f>'고용증대 상시근로자수-2019(2)'!AX38</f>
        <v>0</v>
      </c>
      <c r="AB38" s="312">
        <f>'고용증대 상시근로자수-2019(2)'!AY38</f>
        <v>0</v>
      </c>
      <c r="AC38" s="313">
        <f>'고용증대 상시근로자수-2019(2)'!AZ38</f>
        <v>0</v>
      </c>
      <c r="AD38" s="314">
        <f>'고용증대 상시근로자수-2019(2)'!BB38</f>
        <v>0</v>
      </c>
      <c r="AE38" s="312">
        <f>'고용증대 상시근로자수-2019(2)'!BC38</f>
        <v>0</v>
      </c>
      <c r="AF38" s="313">
        <f>'고용증대 상시근로자수-2019(2)'!BD38</f>
        <v>0</v>
      </c>
      <c r="AG38" s="314">
        <f>'고용증대 상시근로자수-2019(2)'!BF38</f>
        <v>0</v>
      </c>
      <c r="AH38" s="312">
        <f>'고용증대 상시근로자수-2019(2)'!BG38</f>
        <v>0</v>
      </c>
      <c r="AI38" s="313">
        <f>'고용증대 상시근로자수-2019(2)'!BH38</f>
        <v>0</v>
      </c>
      <c r="AJ38" s="314">
        <f>'고용증대 상시근로자수-2019(2)'!BJ38</f>
        <v>0</v>
      </c>
      <c r="AK38" s="312">
        <f>'고용증대 상시근로자수-2019(2)'!BK38</f>
        <v>0</v>
      </c>
      <c r="AL38" s="313">
        <f>'고용증대 상시근로자수-2019(2)'!BL38</f>
        <v>0</v>
      </c>
      <c r="AM38" s="314">
        <f>'고용증대 상시근로자수-2019(2)'!BN38</f>
        <v>0</v>
      </c>
      <c r="AN38" s="312">
        <f>'고용증대 상시근로자수-2019(2)'!BO38</f>
        <v>0</v>
      </c>
      <c r="AO38" s="313">
        <f>'고용증대 상시근로자수-2019(2)'!BP38</f>
        <v>0</v>
      </c>
      <c r="AP38" s="314">
        <f>'고용증대 상시근로자수-2019(2)'!BR38</f>
        <v>0</v>
      </c>
      <c r="AQ38" s="335">
        <f t="shared" si="0"/>
        <v>0</v>
      </c>
      <c r="AR38" s="336">
        <f t="shared" si="1"/>
        <v>0</v>
      </c>
      <c r="AS38" s="342">
        <f>'고용증대 상시근로자수-2019(2)'!CF38</f>
        <v>0</v>
      </c>
      <c r="AT38" s="343">
        <f>'고용증대 상시근로자수-2019(2)'!CG38</f>
        <v>0</v>
      </c>
      <c r="AU38" s="340">
        <f t="shared" si="2"/>
        <v>0</v>
      </c>
      <c r="AV38" s="308">
        <f t="shared" si="3"/>
        <v>0</v>
      </c>
    </row>
    <row r="39" spans="1:48" hidden="1">
      <c r="A39" s="327">
        <f t="shared" si="4"/>
        <v>35</v>
      </c>
      <c r="B39" s="318">
        <f>'고용증대 상시근로자수-2019(2)'!C39</f>
        <v>0</v>
      </c>
      <c r="C39" s="319" t="str">
        <f>'고용증대 상시근로자수-2019(2)'!E39</f>
        <v/>
      </c>
      <c r="D39" s="332" t="str">
        <f>IF('고용증대 상시근로자수-2019(2)'!I39="","",'고용증대 상시근로자수-2019(2)'!I39)</f>
        <v/>
      </c>
      <c r="E39" s="332" t="str">
        <f>IF('고용증대 상시근로자수-2019(2)'!J39="","",'고용증대 상시근로자수-2019(2)'!J39)</f>
        <v/>
      </c>
      <c r="F39" s="320" t="str">
        <f>'고용증대 상시근로자수-2019(2)'!H39</f>
        <v/>
      </c>
      <c r="G39" s="324">
        <f>'고용증대 상시근로자수-2019(2)'!W39</f>
        <v>0</v>
      </c>
      <c r="H39" s="313">
        <f>'고용증대 상시근로자수-2019(2)'!X39</f>
        <v>0</v>
      </c>
      <c r="I39" s="314">
        <f>'고용증대 상시근로자수-2019(2)'!Z39</f>
        <v>0</v>
      </c>
      <c r="J39" s="312">
        <f>'고용증대 상시근로자수-2019(2)'!AA39</f>
        <v>0</v>
      </c>
      <c r="K39" s="313">
        <f>'고용증대 상시근로자수-2019(2)'!AB39</f>
        <v>0</v>
      </c>
      <c r="L39" s="314">
        <f>'고용증대 상시근로자수-2019(2)'!AD39</f>
        <v>0</v>
      </c>
      <c r="M39" s="312">
        <f>'고용증대 상시근로자수-2019(2)'!AE39</f>
        <v>0</v>
      </c>
      <c r="N39" s="313">
        <f>'고용증대 상시근로자수-2019(2)'!AF39</f>
        <v>0</v>
      </c>
      <c r="O39" s="314">
        <f>'고용증대 상시근로자수-2019(2)'!AH39</f>
        <v>0</v>
      </c>
      <c r="P39" s="312">
        <f>'고용증대 상시근로자수-2019(2)'!AI39</f>
        <v>0</v>
      </c>
      <c r="Q39" s="313">
        <f>'고용증대 상시근로자수-2019(2)'!AJ39</f>
        <v>0</v>
      </c>
      <c r="R39" s="314">
        <f>'고용증대 상시근로자수-2019(2)'!AL39</f>
        <v>0</v>
      </c>
      <c r="S39" s="312">
        <f>'고용증대 상시근로자수-2019(2)'!AM39</f>
        <v>0</v>
      </c>
      <c r="T39" s="313">
        <f>'고용증대 상시근로자수-2019(2)'!AN39</f>
        <v>0</v>
      </c>
      <c r="U39" s="314">
        <f>'고용증대 상시근로자수-2019(2)'!AP39</f>
        <v>0</v>
      </c>
      <c r="V39" s="312">
        <f>'고용증대 상시근로자수-2019(2)'!AQ39</f>
        <v>0</v>
      </c>
      <c r="W39" s="313">
        <f>'고용증대 상시근로자수-2019(2)'!AR39</f>
        <v>0</v>
      </c>
      <c r="X39" s="314">
        <f>'고용증대 상시근로자수-2019(2)'!AT39</f>
        <v>0</v>
      </c>
      <c r="Y39" s="312">
        <f>'고용증대 상시근로자수-2019(2)'!AU39</f>
        <v>0</v>
      </c>
      <c r="Z39" s="313">
        <f>'고용증대 상시근로자수-2019(2)'!AV39</f>
        <v>0</v>
      </c>
      <c r="AA39" s="314">
        <f>'고용증대 상시근로자수-2019(2)'!AX39</f>
        <v>0</v>
      </c>
      <c r="AB39" s="312">
        <f>'고용증대 상시근로자수-2019(2)'!AY39</f>
        <v>0</v>
      </c>
      <c r="AC39" s="313">
        <f>'고용증대 상시근로자수-2019(2)'!AZ39</f>
        <v>0</v>
      </c>
      <c r="AD39" s="314">
        <f>'고용증대 상시근로자수-2019(2)'!BB39</f>
        <v>0</v>
      </c>
      <c r="AE39" s="312">
        <f>'고용증대 상시근로자수-2019(2)'!BC39</f>
        <v>0</v>
      </c>
      <c r="AF39" s="313">
        <f>'고용증대 상시근로자수-2019(2)'!BD39</f>
        <v>0</v>
      </c>
      <c r="AG39" s="314">
        <f>'고용증대 상시근로자수-2019(2)'!BF39</f>
        <v>0</v>
      </c>
      <c r="AH39" s="312">
        <f>'고용증대 상시근로자수-2019(2)'!BG39</f>
        <v>0</v>
      </c>
      <c r="AI39" s="313">
        <f>'고용증대 상시근로자수-2019(2)'!BH39</f>
        <v>0</v>
      </c>
      <c r="AJ39" s="314">
        <f>'고용증대 상시근로자수-2019(2)'!BJ39</f>
        <v>0</v>
      </c>
      <c r="AK39" s="312">
        <f>'고용증대 상시근로자수-2019(2)'!BK39</f>
        <v>0</v>
      </c>
      <c r="AL39" s="313">
        <f>'고용증대 상시근로자수-2019(2)'!BL39</f>
        <v>0</v>
      </c>
      <c r="AM39" s="314">
        <f>'고용증대 상시근로자수-2019(2)'!BN39</f>
        <v>0</v>
      </c>
      <c r="AN39" s="312">
        <f>'고용증대 상시근로자수-2019(2)'!BO39</f>
        <v>0</v>
      </c>
      <c r="AO39" s="313">
        <f>'고용증대 상시근로자수-2019(2)'!BP39</f>
        <v>0</v>
      </c>
      <c r="AP39" s="314">
        <f>'고용증대 상시근로자수-2019(2)'!BR39</f>
        <v>0</v>
      </c>
      <c r="AQ39" s="335">
        <f t="shared" si="0"/>
        <v>0</v>
      </c>
      <c r="AR39" s="336">
        <f t="shared" si="1"/>
        <v>0</v>
      </c>
      <c r="AS39" s="342">
        <f>'고용증대 상시근로자수-2019(2)'!CF39</f>
        <v>0</v>
      </c>
      <c r="AT39" s="343">
        <f>'고용증대 상시근로자수-2019(2)'!CG39</f>
        <v>0</v>
      </c>
      <c r="AU39" s="340">
        <f t="shared" si="2"/>
        <v>0</v>
      </c>
      <c r="AV39" s="308">
        <f t="shared" si="3"/>
        <v>0</v>
      </c>
    </row>
    <row r="40" spans="1:48" hidden="1">
      <c r="A40" s="327">
        <f t="shared" si="4"/>
        <v>36</v>
      </c>
      <c r="B40" s="318">
        <f>'고용증대 상시근로자수-2019(2)'!C40</f>
        <v>0</v>
      </c>
      <c r="C40" s="319" t="str">
        <f>'고용증대 상시근로자수-2019(2)'!E40</f>
        <v/>
      </c>
      <c r="D40" s="332" t="str">
        <f>IF('고용증대 상시근로자수-2019(2)'!I40="","",'고용증대 상시근로자수-2019(2)'!I40)</f>
        <v/>
      </c>
      <c r="E40" s="332" t="str">
        <f>IF('고용증대 상시근로자수-2019(2)'!J40="","",'고용증대 상시근로자수-2019(2)'!J40)</f>
        <v/>
      </c>
      <c r="F40" s="320" t="str">
        <f>'고용증대 상시근로자수-2019(2)'!H40</f>
        <v/>
      </c>
      <c r="G40" s="324">
        <f>'고용증대 상시근로자수-2019(2)'!W40</f>
        <v>0</v>
      </c>
      <c r="H40" s="313">
        <f>'고용증대 상시근로자수-2019(2)'!X40</f>
        <v>0</v>
      </c>
      <c r="I40" s="314">
        <f>'고용증대 상시근로자수-2019(2)'!Z40</f>
        <v>0</v>
      </c>
      <c r="J40" s="312">
        <f>'고용증대 상시근로자수-2019(2)'!AA40</f>
        <v>0</v>
      </c>
      <c r="K40" s="313">
        <f>'고용증대 상시근로자수-2019(2)'!AB40</f>
        <v>0</v>
      </c>
      <c r="L40" s="314">
        <f>'고용증대 상시근로자수-2019(2)'!AD40</f>
        <v>0</v>
      </c>
      <c r="M40" s="312">
        <f>'고용증대 상시근로자수-2019(2)'!AE40</f>
        <v>0</v>
      </c>
      <c r="N40" s="313">
        <f>'고용증대 상시근로자수-2019(2)'!AF40</f>
        <v>0</v>
      </c>
      <c r="O40" s="314">
        <f>'고용증대 상시근로자수-2019(2)'!AH40</f>
        <v>0</v>
      </c>
      <c r="P40" s="312">
        <f>'고용증대 상시근로자수-2019(2)'!AI40</f>
        <v>0</v>
      </c>
      <c r="Q40" s="313">
        <f>'고용증대 상시근로자수-2019(2)'!AJ40</f>
        <v>0</v>
      </c>
      <c r="R40" s="314">
        <f>'고용증대 상시근로자수-2019(2)'!AL40</f>
        <v>0</v>
      </c>
      <c r="S40" s="312">
        <f>'고용증대 상시근로자수-2019(2)'!AM40</f>
        <v>0</v>
      </c>
      <c r="T40" s="313">
        <f>'고용증대 상시근로자수-2019(2)'!AN40</f>
        <v>0</v>
      </c>
      <c r="U40" s="314">
        <f>'고용증대 상시근로자수-2019(2)'!AP40</f>
        <v>0</v>
      </c>
      <c r="V40" s="312">
        <f>'고용증대 상시근로자수-2019(2)'!AQ40</f>
        <v>0</v>
      </c>
      <c r="W40" s="313">
        <f>'고용증대 상시근로자수-2019(2)'!AR40</f>
        <v>0</v>
      </c>
      <c r="X40" s="314">
        <f>'고용증대 상시근로자수-2019(2)'!AT40</f>
        <v>0</v>
      </c>
      <c r="Y40" s="312">
        <f>'고용증대 상시근로자수-2019(2)'!AU40</f>
        <v>0</v>
      </c>
      <c r="Z40" s="313">
        <f>'고용증대 상시근로자수-2019(2)'!AV40</f>
        <v>0</v>
      </c>
      <c r="AA40" s="314">
        <f>'고용증대 상시근로자수-2019(2)'!AX40</f>
        <v>0</v>
      </c>
      <c r="AB40" s="312">
        <f>'고용증대 상시근로자수-2019(2)'!AY40</f>
        <v>0</v>
      </c>
      <c r="AC40" s="313">
        <f>'고용증대 상시근로자수-2019(2)'!AZ40</f>
        <v>0</v>
      </c>
      <c r="AD40" s="314">
        <f>'고용증대 상시근로자수-2019(2)'!BB40</f>
        <v>0</v>
      </c>
      <c r="AE40" s="312">
        <f>'고용증대 상시근로자수-2019(2)'!BC40</f>
        <v>0</v>
      </c>
      <c r="AF40" s="313">
        <f>'고용증대 상시근로자수-2019(2)'!BD40</f>
        <v>0</v>
      </c>
      <c r="AG40" s="314">
        <f>'고용증대 상시근로자수-2019(2)'!BF40</f>
        <v>0</v>
      </c>
      <c r="AH40" s="312">
        <f>'고용증대 상시근로자수-2019(2)'!BG40</f>
        <v>0</v>
      </c>
      <c r="AI40" s="313">
        <f>'고용증대 상시근로자수-2019(2)'!BH40</f>
        <v>0</v>
      </c>
      <c r="AJ40" s="314">
        <f>'고용증대 상시근로자수-2019(2)'!BJ40</f>
        <v>0</v>
      </c>
      <c r="AK40" s="312">
        <f>'고용증대 상시근로자수-2019(2)'!BK40</f>
        <v>0</v>
      </c>
      <c r="AL40" s="313">
        <f>'고용증대 상시근로자수-2019(2)'!BL40</f>
        <v>0</v>
      </c>
      <c r="AM40" s="314">
        <f>'고용증대 상시근로자수-2019(2)'!BN40</f>
        <v>0</v>
      </c>
      <c r="AN40" s="312">
        <f>'고용증대 상시근로자수-2019(2)'!BO40</f>
        <v>0</v>
      </c>
      <c r="AO40" s="313">
        <f>'고용증대 상시근로자수-2019(2)'!BP40</f>
        <v>0</v>
      </c>
      <c r="AP40" s="314">
        <f>'고용증대 상시근로자수-2019(2)'!BR40</f>
        <v>0</v>
      </c>
      <c r="AQ40" s="335">
        <f t="shared" si="0"/>
        <v>0</v>
      </c>
      <c r="AR40" s="336">
        <f t="shared" si="1"/>
        <v>0</v>
      </c>
      <c r="AS40" s="342">
        <f>'고용증대 상시근로자수-2019(2)'!CF40</f>
        <v>0</v>
      </c>
      <c r="AT40" s="343">
        <f>'고용증대 상시근로자수-2019(2)'!CG40</f>
        <v>0</v>
      </c>
      <c r="AU40" s="340">
        <f t="shared" si="2"/>
        <v>0</v>
      </c>
      <c r="AV40" s="308">
        <f t="shared" si="3"/>
        <v>0</v>
      </c>
    </row>
    <row r="41" spans="1:48" hidden="1">
      <c r="A41" s="327">
        <f t="shared" si="4"/>
        <v>37</v>
      </c>
      <c r="B41" s="318">
        <f>'고용증대 상시근로자수-2019(2)'!C41</f>
        <v>0</v>
      </c>
      <c r="C41" s="319" t="str">
        <f>'고용증대 상시근로자수-2019(2)'!E41</f>
        <v/>
      </c>
      <c r="D41" s="332" t="str">
        <f>IF('고용증대 상시근로자수-2019(2)'!I41="","",'고용증대 상시근로자수-2019(2)'!I41)</f>
        <v/>
      </c>
      <c r="E41" s="332" t="str">
        <f>IF('고용증대 상시근로자수-2019(2)'!J41="","",'고용증대 상시근로자수-2019(2)'!J41)</f>
        <v/>
      </c>
      <c r="F41" s="320" t="str">
        <f>'고용증대 상시근로자수-2019(2)'!H41</f>
        <v/>
      </c>
      <c r="G41" s="324">
        <f>'고용증대 상시근로자수-2019(2)'!W41</f>
        <v>0</v>
      </c>
      <c r="H41" s="313">
        <f>'고용증대 상시근로자수-2019(2)'!X41</f>
        <v>0</v>
      </c>
      <c r="I41" s="314">
        <f>'고용증대 상시근로자수-2019(2)'!Z41</f>
        <v>0</v>
      </c>
      <c r="J41" s="312">
        <f>'고용증대 상시근로자수-2019(2)'!AA41</f>
        <v>0</v>
      </c>
      <c r="K41" s="313">
        <f>'고용증대 상시근로자수-2019(2)'!AB41</f>
        <v>0</v>
      </c>
      <c r="L41" s="314">
        <f>'고용증대 상시근로자수-2019(2)'!AD41</f>
        <v>0</v>
      </c>
      <c r="M41" s="312">
        <f>'고용증대 상시근로자수-2019(2)'!AE41</f>
        <v>0</v>
      </c>
      <c r="N41" s="313">
        <f>'고용증대 상시근로자수-2019(2)'!AF41</f>
        <v>0</v>
      </c>
      <c r="O41" s="314">
        <f>'고용증대 상시근로자수-2019(2)'!AH41</f>
        <v>0</v>
      </c>
      <c r="P41" s="312">
        <f>'고용증대 상시근로자수-2019(2)'!AI41</f>
        <v>0</v>
      </c>
      <c r="Q41" s="313">
        <f>'고용증대 상시근로자수-2019(2)'!AJ41</f>
        <v>0</v>
      </c>
      <c r="R41" s="314">
        <f>'고용증대 상시근로자수-2019(2)'!AL41</f>
        <v>0</v>
      </c>
      <c r="S41" s="312">
        <f>'고용증대 상시근로자수-2019(2)'!AM41</f>
        <v>0</v>
      </c>
      <c r="T41" s="313">
        <f>'고용증대 상시근로자수-2019(2)'!AN41</f>
        <v>0</v>
      </c>
      <c r="U41" s="314">
        <f>'고용증대 상시근로자수-2019(2)'!AP41</f>
        <v>0</v>
      </c>
      <c r="V41" s="312">
        <f>'고용증대 상시근로자수-2019(2)'!AQ41</f>
        <v>0</v>
      </c>
      <c r="W41" s="313">
        <f>'고용증대 상시근로자수-2019(2)'!AR41</f>
        <v>0</v>
      </c>
      <c r="X41" s="314">
        <f>'고용증대 상시근로자수-2019(2)'!AT41</f>
        <v>0</v>
      </c>
      <c r="Y41" s="312">
        <f>'고용증대 상시근로자수-2019(2)'!AU41</f>
        <v>0</v>
      </c>
      <c r="Z41" s="313">
        <f>'고용증대 상시근로자수-2019(2)'!AV41</f>
        <v>0</v>
      </c>
      <c r="AA41" s="314">
        <f>'고용증대 상시근로자수-2019(2)'!AX41</f>
        <v>0</v>
      </c>
      <c r="AB41" s="312">
        <f>'고용증대 상시근로자수-2019(2)'!AY41</f>
        <v>0</v>
      </c>
      <c r="AC41" s="313">
        <f>'고용증대 상시근로자수-2019(2)'!AZ41</f>
        <v>0</v>
      </c>
      <c r="AD41" s="314">
        <f>'고용증대 상시근로자수-2019(2)'!BB41</f>
        <v>0</v>
      </c>
      <c r="AE41" s="312">
        <f>'고용증대 상시근로자수-2019(2)'!BC41</f>
        <v>0</v>
      </c>
      <c r="AF41" s="313">
        <f>'고용증대 상시근로자수-2019(2)'!BD41</f>
        <v>0</v>
      </c>
      <c r="AG41" s="314">
        <f>'고용증대 상시근로자수-2019(2)'!BF41</f>
        <v>0</v>
      </c>
      <c r="AH41" s="312">
        <f>'고용증대 상시근로자수-2019(2)'!BG41</f>
        <v>0</v>
      </c>
      <c r="AI41" s="313">
        <f>'고용증대 상시근로자수-2019(2)'!BH41</f>
        <v>0</v>
      </c>
      <c r="AJ41" s="314">
        <f>'고용증대 상시근로자수-2019(2)'!BJ41</f>
        <v>0</v>
      </c>
      <c r="AK41" s="312">
        <f>'고용증대 상시근로자수-2019(2)'!BK41</f>
        <v>0</v>
      </c>
      <c r="AL41" s="313">
        <f>'고용증대 상시근로자수-2019(2)'!BL41</f>
        <v>0</v>
      </c>
      <c r="AM41" s="314">
        <f>'고용증대 상시근로자수-2019(2)'!BN41</f>
        <v>0</v>
      </c>
      <c r="AN41" s="312">
        <f>'고용증대 상시근로자수-2019(2)'!BO41</f>
        <v>0</v>
      </c>
      <c r="AO41" s="313">
        <f>'고용증대 상시근로자수-2019(2)'!BP41</f>
        <v>0</v>
      </c>
      <c r="AP41" s="314">
        <f>'고용증대 상시근로자수-2019(2)'!BR41</f>
        <v>0</v>
      </c>
      <c r="AQ41" s="335">
        <f t="shared" si="0"/>
        <v>0</v>
      </c>
      <c r="AR41" s="336">
        <f t="shared" si="1"/>
        <v>0</v>
      </c>
      <c r="AS41" s="342">
        <f>'고용증대 상시근로자수-2019(2)'!CF41</f>
        <v>0</v>
      </c>
      <c r="AT41" s="343">
        <f>'고용증대 상시근로자수-2019(2)'!CG41</f>
        <v>0</v>
      </c>
      <c r="AU41" s="340">
        <f t="shared" si="2"/>
        <v>0</v>
      </c>
      <c r="AV41" s="308">
        <f t="shared" si="3"/>
        <v>0</v>
      </c>
    </row>
    <row r="42" spans="1:48" hidden="1">
      <c r="A42" s="327">
        <f t="shared" si="4"/>
        <v>38</v>
      </c>
      <c r="B42" s="318">
        <f>'고용증대 상시근로자수-2019(2)'!C42</f>
        <v>0</v>
      </c>
      <c r="C42" s="319" t="str">
        <f>'고용증대 상시근로자수-2019(2)'!E42</f>
        <v/>
      </c>
      <c r="D42" s="332" t="str">
        <f>IF('고용증대 상시근로자수-2019(2)'!I42="","",'고용증대 상시근로자수-2019(2)'!I42)</f>
        <v/>
      </c>
      <c r="E42" s="332" t="str">
        <f>IF('고용증대 상시근로자수-2019(2)'!J42="","",'고용증대 상시근로자수-2019(2)'!J42)</f>
        <v/>
      </c>
      <c r="F42" s="320" t="str">
        <f>'고용증대 상시근로자수-2019(2)'!H42</f>
        <v/>
      </c>
      <c r="G42" s="324">
        <f>'고용증대 상시근로자수-2019(2)'!W42</f>
        <v>0</v>
      </c>
      <c r="H42" s="313">
        <f>'고용증대 상시근로자수-2019(2)'!X42</f>
        <v>0</v>
      </c>
      <c r="I42" s="314">
        <f>'고용증대 상시근로자수-2019(2)'!Z42</f>
        <v>0</v>
      </c>
      <c r="J42" s="312">
        <f>'고용증대 상시근로자수-2019(2)'!AA42</f>
        <v>0</v>
      </c>
      <c r="K42" s="313">
        <f>'고용증대 상시근로자수-2019(2)'!AB42</f>
        <v>0</v>
      </c>
      <c r="L42" s="314">
        <f>'고용증대 상시근로자수-2019(2)'!AD42</f>
        <v>0</v>
      </c>
      <c r="M42" s="312">
        <f>'고용증대 상시근로자수-2019(2)'!AE42</f>
        <v>0</v>
      </c>
      <c r="N42" s="313">
        <f>'고용증대 상시근로자수-2019(2)'!AF42</f>
        <v>0</v>
      </c>
      <c r="O42" s="314">
        <f>'고용증대 상시근로자수-2019(2)'!AH42</f>
        <v>0</v>
      </c>
      <c r="P42" s="312">
        <f>'고용증대 상시근로자수-2019(2)'!AI42</f>
        <v>0</v>
      </c>
      <c r="Q42" s="313">
        <f>'고용증대 상시근로자수-2019(2)'!AJ42</f>
        <v>0</v>
      </c>
      <c r="R42" s="314">
        <f>'고용증대 상시근로자수-2019(2)'!AL42</f>
        <v>0</v>
      </c>
      <c r="S42" s="312">
        <f>'고용증대 상시근로자수-2019(2)'!AM42</f>
        <v>0</v>
      </c>
      <c r="T42" s="313">
        <f>'고용증대 상시근로자수-2019(2)'!AN42</f>
        <v>0</v>
      </c>
      <c r="U42" s="314">
        <f>'고용증대 상시근로자수-2019(2)'!AP42</f>
        <v>0</v>
      </c>
      <c r="V42" s="312">
        <f>'고용증대 상시근로자수-2019(2)'!AQ42</f>
        <v>0</v>
      </c>
      <c r="W42" s="313">
        <f>'고용증대 상시근로자수-2019(2)'!AR42</f>
        <v>0</v>
      </c>
      <c r="X42" s="314">
        <f>'고용증대 상시근로자수-2019(2)'!AT42</f>
        <v>0</v>
      </c>
      <c r="Y42" s="312">
        <f>'고용증대 상시근로자수-2019(2)'!AU42</f>
        <v>0</v>
      </c>
      <c r="Z42" s="313">
        <f>'고용증대 상시근로자수-2019(2)'!AV42</f>
        <v>0</v>
      </c>
      <c r="AA42" s="314">
        <f>'고용증대 상시근로자수-2019(2)'!AX42</f>
        <v>0</v>
      </c>
      <c r="AB42" s="312">
        <f>'고용증대 상시근로자수-2019(2)'!AY42</f>
        <v>0</v>
      </c>
      <c r="AC42" s="313">
        <f>'고용증대 상시근로자수-2019(2)'!AZ42</f>
        <v>0</v>
      </c>
      <c r="AD42" s="314">
        <f>'고용증대 상시근로자수-2019(2)'!BB42</f>
        <v>0</v>
      </c>
      <c r="AE42" s="312">
        <f>'고용증대 상시근로자수-2019(2)'!BC42</f>
        <v>0</v>
      </c>
      <c r="AF42" s="313">
        <f>'고용증대 상시근로자수-2019(2)'!BD42</f>
        <v>0</v>
      </c>
      <c r="AG42" s="314">
        <f>'고용증대 상시근로자수-2019(2)'!BF42</f>
        <v>0</v>
      </c>
      <c r="AH42" s="312">
        <f>'고용증대 상시근로자수-2019(2)'!BG42</f>
        <v>0</v>
      </c>
      <c r="AI42" s="313">
        <f>'고용증대 상시근로자수-2019(2)'!BH42</f>
        <v>0</v>
      </c>
      <c r="AJ42" s="314">
        <f>'고용증대 상시근로자수-2019(2)'!BJ42</f>
        <v>0</v>
      </c>
      <c r="AK42" s="312">
        <f>'고용증대 상시근로자수-2019(2)'!BK42</f>
        <v>0</v>
      </c>
      <c r="AL42" s="313">
        <f>'고용증대 상시근로자수-2019(2)'!BL42</f>
        <v>0</v>
      </c>
      <c r="AM42" s="314">
        <f>'고용증대 상시근로자수-2019(2)'!BN42</f>
        <v>0</v>
      </c>
      <c r="AN42" s="312">
        <f>'고용증대 상시근로자수-2019(2)'!BO42</f>
        <v>0</v>
      </c>
      <c r="AO42" s="313">
        <f>'고용증대 상시근로자수-2019(2)'!BP42</f>
        <v>0</v>
      </c>
      <c r="AP42" s="314">
        <f>'고용증대 상시근로자수-2019(2)'!BR42</f>
        <v>0</v>
      </c>
      <c r="AQ42" s="335">
        <f t="shared" si="0"/>
        <v>0</v>
      </c>
      <c r="AR42" s="336">
        <f t="shared" si="1"/>
        <v>0</v>
      </c>
      <c r="AS42" s="342">
        <f>'고용증대 상시근로자수-2019(2)'!CF42</f>
        <v>0</v>
      </c>
      <c r="AT42" s="343">
        <f>'고용증대 상시근로자수-2019(2)'!CG42</f>
        <v>0</v>
      </c>
      <c r="AU42" s="340">
        <f t="shared" si="2"/>
        <v>0</v>
      </c>
      <c r="AV42" s="308">
        <f t="shared" si="3"/>
        <v>0</v>
      </c>
    </row>
    <row r="43" spans="1:48" hidden="1">
      <c r="A43" s="327">
        <f t="shared" si="4"/>
        <v>39</v>
      </c>
      <c r="B43" s="318">
        <f>'고용증대 상시근로자수-2019(2)'!C43</f>
        <v>0</v>
      </c>
      <c r="C43" s="319" t="str">
        <f>'고용증대 상시근로자수-2019(2)'!E43</f>
        <v/>
      </c>
      <c r="D43" s="332" t="str">
        <f>IF('고용증대 상시근로자수-2019(2)'!I43="","",'고용증대 상시근로자수-2019(2)'!I43)</f>
        <v/>
      </c>
      <c r="E43" s="332" t="str">
        <f>IF('고용증대 상시근로자수-2019(2)'!J43="","",'고용증대 상시근로자수-2019(2)'!J43)</f>
        <v/>
      </c>
      <c r="F43" s="320" t="str">
        <f>'고용증대 상시근로자수-2019(2)'!H43</f>
        <v/>
      </c>
      <c r="G43" s="324">
        <f>'고용증대 상시근로자수-2019(2)'!W43</f>
        <v>0</v>
      </c>
      <c r="H43" s="313">
        <f>'고용증대 상시근로자수-2019(2)'!X43</f>
        <v>0</v>
      </c>
      <c r="I43" s="314">
        <f>'고용증대 상시근로자수-2019(2)'!Z43</f>
        <v>0</v>
      </c>
      <c r="J43" s="312">
        <f>'고용증대 상시근로자수-2019(2)'!AA43</f>
        <v>0</v>
      </c>
      <c r="K43" s="313">
        <f>'고용증대 상시근로자수-2019(2)'!AB43</f>
        <v>0</v>
      </c>
      <c r="L43" s="314">
        <f>'고용증대 상시근로자수-2019(2)'!AD43</f>
        <v>0</v>
      </c>
      <c r="M43" s="312">
        <f>'고용증대 상시근로자수-2019(2)'!AE43</f>
        <v>0</v>
      </c>
      <c r="N43" s="313">
        <f>'고용증대 상시근로자수-2019(2)'!AF43</f>
        <v>0</v>
      </c>
      <c r="O43" s="314">
        <f>'고용증대 상시근로자수-2019(2)'!AH43</f>
        <v>0</v>
      </c>
      <c r="P43" s="312">
        <f>'고용증대 상시근로자수-2019(2)'!AI43</f>
        <v>0</v>
      </c>
      <c r="Q43" s="313">
        <f>'고용증대 상시근로자수-2019(2)'!AJ43</f>
        <v>0</v>
      </c>
      <c r="R43" s="314">
        <f>'고용증대 상시근로자수-2019(2)'!AL43</f>
        <v>0</v>
      </c>
      <c r="S43" s="312">
        <f>'고용증대 상시근로자수-2019(2)'!AM43</f>
        <v>0</v>
      </c>
      <c r="T43" s="313">
        <f>'고용증대 상시근로자수-2019(2)'!AN43</f>
        <v>0</v>
      </c>
      <c r="U43" s="314">
        <f>'고용증대 상시근로자수-2019(2)'!AP43</f>
        <v>0</v>
      </c>
      <c r="V43" s="312">
        <f>'고용증대 상시근로자수-2019(2)'!AQ43</f>
        <v>0</v>
      </c>
      <c r="W43" s="313">
        <f>'고용증대 상시근로자수-2019(2)'!AR43</f>
        <v>0</v>
      </c>
      <c r="X43" s="314">
        <f>'고용증대 상시근로자수-2019(2)'!AT43</f>
        <v>0</v>
      </c>
      <c r="Y43" s="312">
        <f>'고용증대 상시근로자수-2019(2)'!AU43</f>
        <v>0</v>
      </c>
      <c r="Z43" s="313">
        <f>'고용증대 상시근로자수-2019(2)'!AV43</f>
        <v>0</v>
      </c>
      <c r="AA43" s="314">
        <f>'고용증대 상시근로자수-2019(2)'!AX43</f>
        <v>0</v>
      </c>
      <c r="AB43" s="312">
        <f>'고용증대 상시근로자수-2019(2)'!AY43</f>
        <v>0</v>
      </c>
      <c r="AC43" s="313">
        <f>'고용증대 상시근로자수-2019(2)'!AZ43</f>
        <v>0</v>
      </c>
      <c r="AD43" s="314">
        <f>'고용증대 상시근로자수-2019(2)'!BB43</f>
        <v>0</v>
      </c>
      <c r="AE43" s="312">
        <f>'고용증대 상시근로자수-2019(2)'!BC43</f>
        <v>0</v>
      </c>
      <c r="AF43" s="313">
        <f>'고용증대 상시근로자수-2019(2)'!BD43</f>
        <v>0</v>
      </c>
      <c r="AG43" s="314">
        <f>'고용증대 상시근로자수-2019(2)'!BF43</f>
        <v>0</v>
      </c>
      <c r="AH43" s="312">
        <f>'고용증대 상시근로자수-2019(2)'!BG43</f>
        <v>0</v>
      </c>
      <c r="AI43" s="313">
        <f>'고용증대 상시근로자수-2019(2)'!BH43</f>
        <v>0</v>
      </c>
      <c r="AJ43" s="314">
        <f>'고용증대 상시근로자수-2019(2)'!BJ43</f>
        <v>0</v>
      </c>
      <c r="AK43" s="312">
        <f>'고용증대 상시근로자수-2019(2)'!BK43</f>
        <v>0</v>
      </c>
      <c r="AL43" s="313">
        <f>'고용증대 상시근로자수-2019(2)'!BL43</f>
        <v>0</v>
      </c>
      <c r="AM43" s="314">
        <f>'고용증대 상시근로자수-2019(2)'!BN43</f>
        <v>0</v>
      </c>
      <c r="AN43" s="312">
        <f>'고용증대 상시근로자수-2019(2)'!BO43</f>
        <v>0</v>
      </c>
      <c r="AO43" s="313">
        <f>'고용증대 상시근로자수-2019(2)'!BP43</f>
        <v>0</v>
      </c>
      <c r="AP43" s="314">
        <f>'고용증대 상시근로자수-2019(2)'!BR43</f>
        <v>0</v>
      </c>
      <c r="AQ43" s="335">
        <f t="shared" si="0"/>
        <v>0</v>
      </c>
      <c r="AR43" s="336">
        <f t="shared" si="1"/>
        <v>0</v>
      </c>
      <c r="AS43" s="342">
        <f>'고용증대 상시근로자수-2019(2)'!CF43</f>
        <v>0</v>
      </c>
      <c r="AT43" s="343">
        <f>'고용증대 상시근로자수-2019(2)'!CG43</f>
        <v>0</v>
      </c>
      <c r="AU43" s="340">
        <f t="shared" si="2"/>
        <v>0</v>
      </c>
      <c r="AV43" s="308">
        <f t="shared" si="3"/>
        <v>0</v>
      </c>
    </row>
    <row r="44" spans="1:48" hidden="1">
      <c r="A44" s="327">
        <f t="shared" si="4"/>
        <v>40</v>
      </c>
      <c r="B44" s="318">
        <f>'고용증대 상시근로자수-2019(2)'!C44</f>
        <v>0</v>
      </c>
      <c r="C44" s="319" t="str">
        <f>'고용증대 상시근로자수-2019(2)'!E44</f>
        <v/>
      </c>
      <c r="D44" s="332" t="str">
        <f>IF('고용증대 상시근로자수-2019(2)'!I44="","",'고용증대 상시근로자수-2019(2)'!I44)</f>
        <v/>
      </c>
      <c r="E44" s="332" t="str">
        <f>IF('고용증대 상시근로자수-2019(2)'!J44="","",'고용증대 상시근로자수-2019(2)'!J44)</f>
        <v/>
      </c>
      <c r="F44" s="320" t="str">
        <f>'고용증대 상시근로자수-2019(2)'!H44</f>
        <v/>
      </c>
      <c r="G44" s="324">
        <f>'고용증대 상시근로자수-2019(2)'!W44</f>
        <v>0</v>
      </c>
      <c r="H44" s="313">
        <f>'고용증대 상시근로자수-2019(2)'!X44</f>
        <v>0</v>
      </c>
      <c r="I44" s="314">
        <f>'고용증대 상시근로자수-2019(2)'!Z44</f>
        <v>0</v>
      </c>
      <c r="J44" s="312">
        <f>'고용증대 상시근로자수-2019(2)'!AA44</f>
        <v>0</v>
      </c>
      <c r="K44" s="313">
        <f>'고용증대 상시근로자수-2019(2)'!AB44</f>
        <v>0</v>
      </c>
      <c r="L44" s="314">
        <f>'고용증대 상시근로자수-2019(2)'!AD44</f>
        <v>0</v>
      </c>
      <c r="M44" s="312">
        <f>'고용증대 상시근로자수-2019(2)'!AE44</f>
        <v>0</v>
      </c>
      <c r="N44" s="313">
        <f>'고용증대 상시근로자수-2019(2)'!AF44</f>
        <v>0</v>
      </c>
      <c r="O44" s="314">
        <f>'고용증대 상시근로자수-2019(2)'!AH44</f>
        <v>0</v>
      </c>
      <c r="P44" s="312">
        <f>'고용증대 상시근로자수-2019(2)'!AI44</f>
        <v>0</v>
      </c>
      <c r="Q44" s="313">
        <f>'고용증대 상시근로자수-2019(2)'!AJ44</f>
        <v>0</v>
      </c>
      <c r="R44" s="314">
        <f>'고용증대 상시근로자수-2019(2)'!AL44</f>
        <v>0</v>
      </c>
      <c r="S44" s="312">
        <f>'고용증대 상시근로자수-2019(2)'!AM44</f>
        <v>0</v>
      </c>
      <c r="T44" s="313">
        <f>'고용증대 상시근로자수-2019(2)'!AN44</f>
        <v>0</v>
      </c>
      <c r="U44" s="314">
        <f>'고용증대 상시근로자수-2019(2)'!AP44</f>
        <v>0</v>
      </c>
      <c r="V44" s="312">
        <f>'고용증대 상시근로자수-2019(2)'!AQ44</f>
        <v>0</v>
      </c>
      <c r="W44" s="313">
        <f>'고용증대 상시근로자수-2019(2)'!AR44</f>
        <v>0</v>
      </c>
      <c r="X44" s="314">
        <f>'고용증대 상시근로자수-2019(2)'!AT44</f>
        <v>0</v>
      </c>
      <c r="Y44" s="312">
        <f>'고용증대 상시근로자수-2019(2)'!AU44</f>
        <v>0</v>
      </c>
      <c r="Z44" s="313">
        <f>'고용증대 상시근로자수-2019(2)'!AV44</f>
        <v>0</v>
      </c>
      <c r="AA44" s="314">
        <f>'고용증대 상시근로자수-2019(2)'!AX44</f>
        <v>0</v>
      </c>
      <c r="AB44" s="312">
        <f>'고용증대 상시근로자수-2019(2)'!AY44</f>
        <v>0</v>
      </c>
      <c r="AC44" s="313">
        <f>'고용증대 상시근로자수-2019(2)'!AZ44</f>
        <v>0</v>
      </c>
      <c r="AD44" s="314">
        <f>'고용증대 상시근로자수-2019(2)'!BB44</f>
        <v>0</v>
      </c>
      <c r="AE44" s="312">
        <f>'고용증대 상시근로자수-2019(2)'!BC44</f>
        <v>0</v>
      </c>
      <c r="AF44" s="313">
        <f>'고용증대 상시근로자수-2019(2)'!BD44</f>
        <v>0</v>
      </c>
      <c r="AG44" s="314">
        <f>'고용증대 상시근로자수-2019(2)'!BF44</f>
        <v>0</v>
      </c>
      <c r="AH44" s="312">
        <f>'고용증대 상시근로자수-2019(2)'!BG44</f>
        <v>0</v>
      </c>
      <c r="AI44" s="313">
        <f>'고용증대 상시근로자수-2019(2)'!BH44</f>
        <v>0</v>
      </c>
      <c r="AJ44" s="314">
        <f>'고용증대 상시근로자수-2019(2)'!BJ44</f>
        <v>0</v>
      </c>
      <c r="AK44" s="312">
        <f>'고용증대 상시근로자수-2019(2)'!BK44</f>
        <v>0</v>
      </c>
      <c r="AL44" s="313">
        <f>'고용증대 상시근로자수-2019(2)'!BL44</f>
        <v>0</v>
      </c>
      <c r="AM44" s="314">
        <f>'고용증대 상시근로자수-2019(2)'!BN44</f>
        <v>0</v>
      </c>
      <c r="AN44" s="312">
        <f>'고용증대 상시근로자수-2019(2)'!BO44</f>
        <v>0</v>
      </c>
      <c r="AO44" s="313">
        <f>'고용증대 상시근로자수-2019(2)'!BP44</f>
        <v>0</v>
      </c>
      <c r="AP44" s="314">
        <f>'고용증대 상시근로자수-2019(2)'!BR44</f>
        <v>0</v>
      </c>
      <c r="AQ44" s="335">
        <f t="shared" si="0"/>
        <v>0</v>
      </c>
      <c r="AR44" s="336">
        <f t="shared" si="1"/>
        <v>0</v>
      </c>
      <c r="AS44" s="342">
        <f>'고용증대 상시근로자수-2019(2)'!CF44</f>
        <v>0</v>
      </c>
      <c r="AT44" s="343">
        <f>'고용증대 상시근로자수-2019(2)'!CG44</f>
        <v>0</v>
      </c>
      <c r="AU44" s="340">
        <f t="shared" si="2"/>
        <v>0</v>
      </c>
      <c r="AV44" s="308">
        <f t="shared" si="3"/>
        <v>0</v>
      </c>
    </row>
    <row r="45" spans="1:48" hidden="1">
      <c r="A45" s="327">
        <f t="shared" si="4"/>
        <v>41</v>
      </c>
      <c r="B45" s="318">
        <f>'고용증대 상시근로자수-2019(2)'!C45</f>
        <v>0</v>
      </c>
      <c r="C45" s="319" t="str">
        <f>'고용증대 상시근로자수-2019(2)'!E45</f>
        <v/>
      </c>
      <c r="D45" s="332" t="str">
        <f>IF('고용증대 상시근로자수-2019(2)'!I45="","",'고용증대 상시근로자수-2019(2)'!I45)</f>
        <v/>
      </c>
      <c r="E45" s="332" t="str">
        <f>IF('고용증대 상시근로자수-2019(2)'!J45="","",'고용증대 상시근로자수-2019(2)'!J45)</f>
        <v/>
      </c>
      <c r="F45" s="320" t="str">
        <f>'고용증대 상시근로자수-2019(2)'!H45</f>
        <v/>
      </c>
      <c r="G45" s="324">
        <f>'고용증대 상시근로자수-2019(2)'!W45</f>
        <v>0</v>
      </c>
      <c r="H45" s="313">
        <f>'고용증대 상시근로자수-2019(2)'!X45</f>
        <v>0</v>
      </c>
      <c r="I45" s="314">
        <f>'고용증대 상시근로자수-2019(2)'!Z45</f>
        <v>0</v>
      </c>
      <c r="J45" s="312">
        <f>'고용증대 상시근로자수-2019(2)'!AA45</f>
        <v>0</v>
      </c>
      <c r="K45" s="313">
        <f>'고용증대 상시근로자수-2019(2)'!AB45</f>
        <v>0</v>
      </c>
      <c r="L45" s="314">
        <f>'고용증대 상시근로자수-2019(2)'!AD45</f>
        <v>0</v>
      </c>
      <c r="M45" s="312">
        <f>'고용증대 상시근로자수-2019(2)'!AE45</f>
        <v>0</v>
      </c>
      <c r="N45" s="313">
        <f>'고용증대 상시근로자수-2019(2)'!AF45</f>
        <v>0</v>
      </c>
      <c r="O45" s="314">
        <f>'고용증대 상시근로자수-2019(2)'!AH45</f>
        <v>0</v>
      </c>
      <c r="P45" s="312">
        <f>'고용증대 상시근로자수-2019(2)'!AI45</f>
        <v>0</v>
      </c>
      <c r="Q45" s="313">
        <f>'고용증대 상시근로자수-2019(2)'!AJ45</f>
        <v>0</v>
      </c>
      <c r="R45" s="314">
        <f>'고용증대 상시근로자수-2019(2)'!AL45</f>
        <v>0</v>
      </c>
      <c r="S45" s="312">
        <f>'고용증대 상시근로자수-2019(2)'!AM45</f>
        <v>0</v>
      </c>
      <c r="T45" s="313">
        <f>'고용증대 상시근로자수-2019(2)'!AN45</f>
        <v>0</v>
      </c>
      <c r="U45" s="314">
        <f>'고용증대 상시근로자수-2019(2)'!AP45</f>
        <v>0</v>
      </c>
      <c r="V45" s="312">
        <f>'고용증대 상시근로자수-2019(2)'!AQ45</f>
        <v>0</v>
      </c>
      <c r="W45" s="313">
        <f>'고용증대 상시근로자수-2019(2)'!AR45</f>
        <v>0</v>
      </c>
      <c r="X45" s="314">
        <f>'고용증대 상시근로자수-2019(2)'!AT45</f>
        <v>0</v>
      </c>
      <c r="Y45" s="312">
        <f>'고용증대 상시근로자수-2019(2)'!AU45</f>
        <v>0</v>
      </c>
      <c r="Z45" s="313">
        <f>'고용증대 상시근로자수-2019(2)'!AV45</f>
        <v>0</v>
      </c>
      <c r="AA45" s="314">
        <f>'고용증대 상시근로자수-2019(2)'!AX45</f>
        <v>0</v>
      </c>
      <c r="AB45" s="312">
        <f>'고용증대 상시근로자수-2019(2)'!AY45</f>
        <v>0</v>
      </c>
      <c r="AC45" s="313">
        <f>'고용증대 상시근로자수-2019(2)'!AZ45</f>
        <v>0</v>
      </c>
      <c r="AD45" s="314">
        <f>'고용증대 상시근로자수-2019(2)'!BB45</f>
        <v>0</v>
      </c>
      <c r="AE45" s="312">
        <f>'고용증대 상시근로자수-2019(2)'!BC45</f>
        <v>0</v>
      </c>
      <c r="AF45" s="313">
        <f>'고용증대 상시근로자수-2019(2)'!BD45</f>
        <v>0</v>
      </c>
      <c r="AG45" s="314">
        <f>'고용증대 상시근로자수-2019(2)'!BF45</f>
        <v>0</v>
      </c>
      <c r="AH45" s="312">
        <f>'고용증대 상시근로자수-2019(2)'!BG45</f>
        <v>0</v>
      </c>
      <c r="AI45" s="313">
        <f>'고용증대 상시근로자수-2019(2)'!BH45</f>
        <v>0</v>
      </c>
      <c r="AJ45" s="314">
        <f>'고용증대 상시근로자수-2019(2)'!BJ45</f>
        <v>0</v>
      </c>
      <c r="AK45" s="312">
        <f>'고용증대 상시근로자수-2019(2)'!BK45</f>
        <v>0</v>
      </c>
      <c r="AL45" s="313">
        <f>'고용증대 상시근로자수-2019(2)'!BL45</f>
        <v>0</v>
      </c>
      <c r="AM45" s="314">
        <f>'고용증대 상시근로자수-2019(2)'!BN45</f>
        <v>0</v>
      </c>
      <c r="AN45" s="312">
        <f>'고용증대 상시근로자수-2019(2)'!BO45</f>
        <v>0</v>
      </c>
      <c r="AO45" s="313">
        <f>'고용증대 상시근로자수-2019(2)'!BP45</f>
        <v>0</v>
      </c>
      <c r="AP45" s="314">
        <f>'고용증대 상시근로자수-2019(2)'!BR45</f>
        <v>0</v>
      </c>
      <c r="AQ45" s="335">
        <f t="shared" si="0"/>
        <v>0</v>
      </c>
      <c r="AR45" s="336">
        <f t="shared" si="1"/>
        <v>0</v>
      </c>
      <c r="AS45" s="342">
        <f>'고용증대 상시근로자수-2019(2)'!CF45</f>
        <v>0</v>
      </c>
      <c r="AT45" s="343">
        <f>'고용증대 상시근로자수-2019(2)'!CG45</f>
        <v>0</v>
      </c>
      <c r="AU45" s="340">
        <f t="shared" si="2"/>
        <v>0</v>
      </c>
      <c r="AV45" s="308">
        <f t="shared" si="3"/>
        <v>0</v>
      </c>
    </row>
    <row r="46" spans="1:48" hidden="1">
      <c r="A46" s="327">
        <f t="shared" si="4"/>
        <v>42</v>
      </c>
      <c r="B46" s="318">
        <f>'고용증대 상시근로자수-2019(2)'!C46</f>
        <v>0</v>
      </c>
      <c r="C46" s="319" t="str">
        <f>'고용증대 상시근로자수-2019(2)'!E46</f>
        <v/>
      </c>
      <c r="D46" s="332" t="str">
        <f>IF('고용증대 상시근로자수-2019(2)'!I46="","",'고용증대 상시근로자수-2019(2)'!I46)</f>
        <v/>
      </c>
      <c r="E46" s="332" t="str">
        <f>IF('고용증대 상시근로자수-2019(2)'!J46="","",'고용증대 상시근로자수-2019(2)'!J46)</f>
        <v/>
      </c>
      <c r="F46" s="320" t="str">
        <f>'고용증대 상시근로자수-2019(2)'!H46</f>
        <v/>
      </c>
      <c r="G46" s="324">
        <f>'고용증대 상시근로자수-2019(2)'!W46</f>
        <v>0</v>
      </c>
      <c r="H46" s="313">
        <f>'고용증대 상시근로자수-2019(2)'!X46</f>
        <v>0</v>
      </c>
      <c r="I46" s="314">
        <f>'고용증대 상시근로자수-2019(2)'!Z46</f>
        <v>0</v>
      </c>
      <c r="J46" s="312">
        <f>'고용증대 상시근로자수-2019(2)'!AA46</f>
        <v>0</v>
      </c>
      <c r="K46" s="313">
        <f>'고용증대 상시근로자수-2019(2)'!AB46</f>
        <v>0</v>
      </c>
      <c r="L46" s="314">
        <f>'고용증대 상시근로자수-2019(2)'!AD46</f>
        <v>0</v>
      </c>
      <c r="M46" s="312">
        <f>'고용증대 상시근로자수-2019(2)'!AE46</f>
        <v>0</v>
      </c>
      <c r="N46" s="313">
        <f>'고용증대 상시근로자수-2019(2)'!AF46</f>
        <v>0</v>
      </c>
      <c r="O46" s="314">
        <f>'고용증대 상시근로자수-2019(2)'!AH46</f>
        <v>0</v>
      </c>
      <c r="P46" s="312">
        <f>'고용증대 상시근로자수-2019(2)'!AI46</f>
        <v>0</v>
      </c>
      <c r="Q46" s="313">
        <f>'고용증대 상시근로자수-2019(2)'!AJ46</f>
        <v>0</v>
      </c>
      <c r="R46" s="314">
        <f>'고용증대 상시근로자수-2019(2)'!AL46</f>
        <v>0</v>
      </c>
      <c r="S46" s="312">
        <f>'고용증대 상시근로자수-2019(2)'!AM46</f>
        <v>0</v>
      </c>
      <c r="T46" s="313">
        <f>'고용증대 상시근로자수-2019(2)'!AN46</f>
        <v>0</v>
      </c>
      <c r="U46" s="314">
        <f>'고용증대 상시근로자수-2019(2)'!AP46</f>
        <v>0</v>
      </c>
      <c r="V46" s="312">
        <f>'고용증대 상시근로자수-2019(2)'!AQ46</f>
        <v>0</v>
      </c>
      <c r="W46" s="313">
        <f>'고용증대 상시근로자수-2019(2)'!AR46</f>
        <v>0</v>
      </c>
      <c r="X46" s="314">
        <f>'고용증대 상시근로자수-2019(2)'!AT46</f>
        <v>0</v>
      </c>
      <c r="Y46" s="312">
        <f>'고용증대 상시근로자수-2019(2)'!AU46</f>
        <v>0</v>
      </c>
      <c r="Z46" s="313">
        <f>'고용증대 상시근로자수-2019(2)'!AV46</f>
        <v>0</v>
      </c>
      <c r="AA46" s="314">
        <f>'고용증대 상시근로자수-2019(2)'!AX46</f>
        <v>0</v>
      </c>
      <c r="AB46" s="312">
        <f>'고용증대 상시근로자수-2019(2)'!AY46</f>
        <v>0</v>
      </c>
      <c r="AC46" s="313">
        <f>'고용증대 상시근로자수-2019(2)'!AZ46</f>
        <v>0</v>
      </c>
      <c r="AD46" s="314">
        <f>'고용증대 상시근로자수-2019(2)'!BB46</f>
        <v>0</v>
      </c>
      <c r="AE46" s="312">
        <f>'고용증대 상시근로자수-2019(2)'!BC46</f>
        <v>0</v>
      </c>
      <c r="AF46" s="313">
        <f>'고용증대 상시근로자수-2019(2)'!BD46</f>
        <v>0</v>
      </c>
      <c r="AG46" s="314">
        <f>'고용증대 상시근로자수-2019(2)'!BF46</f>
        <v>0</v>
      </c>
      <c r="AH46" s="312">
        <f>'고용증대 상시근로자수-2019(2)'!BG46</f>
        <v>0</v>
      </c>
      <c r="AI46" s="313">
        <f>'고용증대 상시근로자수-2019(2)'!BH46</f>
        <v>0</v>
      </c>
      <c r="AJ46" s="314">
        <f>'고용증대 상시근로자수-2019(2)'!BJ46</f>
        <v>0</v>
      </c>
      <c r="AK46" s="312">
        <f>'고용증대 상시근로자수-2019(2)'!BK46</f>
        <v>0</v>
      </c>
      <c r="AL46" s="313">
        <f>'고용증대 상시근로자수-2019(2)'!BL46</f>
        <v>0</v>
      </c>
      <c r="AM46" s="314">
        <f>'고용증대 상시근로자수-2019(2)'!BN46</f>
        <v>0</v>
      </c>
      <c r="AN46" s="312">
        <f>'고용증대 상시근로자수-2019(2)'!BO46</f>
        <v>0</v>
      </c>
      <c r="AO46" s="313">
        <f>'고용증대 상시근로자수-2019(2)'!BP46</f>
        <v>0</v>
      </c>
      <c r="AP46" s="314">
        <f>'고용증대 상시근로자수-2019(2)'!BR46</f>
        <v>0</v>
      </c>
      <c r="AQ46" s="335">
        <f t="shared" si="0"/>
        <v>0</v>
      </c>
      <c r="AR46" s="336">
        <f t="shared" si="1"/>
        <v>0</v>
      </c>
      <c r="AS46" s="342">
        <f>'고용증대 상시근로자수-2019(2)'!CF46</f>
        <v>0</v>
      </c>
      <c r="AT46" s="343">
        <f>'고용증대 상시근로자수-2019(2)'!CG46</f>
        <v>0</v>
      </c>
      <c r="AU46" s="340">
        <f t="shared" si="2"/>
        <v>0</v>
      </c>
      <c r="AV46" s="308">
        <f t="shared" si="3"/>
        <v>0</v>
      </c>
    </row>
    <row r="47" spans="1:48" hidden="1">
      <c r="A47" s="327">
        <f t="shared" si="4"/>
        <v>43</v>
      </c>
      <c r="B47" s="318">
        <f>'고용증대 상시근로자수-2019(2)'!C47</f>
        <v>0</v>
      </c>
      <c r="C47" s="319" t="str">
        <f>'고용증대 상시근로자수-2019(2)'!E47</f>
        <v/>
      </c>
      <c r="D47" s="332" t="str">
        <f>IF('고용증대 상시근로자수-2019(2)'!I47="","",'고용증대 상시근로자수-2019(2)'!I47)</f>
        <v/>
      </c>
      <c r="E47" s="332" t="str">
        <f>IF('고용증대 상시근로자수-2019(2)'!J47="","",'고용증대 상시근로자수-2019(2)'!J47)</f>
        <v/>
      </c>
      <c r="F47" s="320" t="str">
        <f>'고용증대 상시근로자수-2019(2)'!H47</f>
        <v/>
      </c>
      <c r="G47" s="324">
        <f>'고용증대 상시근로자수-2019(2)'!W47</f>
        <v>0</v>
      </c>
      <c r="H47" s="313">
        <f>'고용증대 상시근로자수-2019(2)'!X47</f>
        <v>0</v>
      </c>
      <c r="I47" s="314">
        <f>'고용증대 상시근로자수-2019(2)'!Z47</f>
        <v>0</v>
      </c>
      <c r="J47" s="312">
        <f>'고용증대 상시근로자수-2019(2)'!AA47</f>
        <v>0</v>
      </c>
      <c r="K47" s="313">
        <f>'고용증대 상시근로자수-2019(2)'!AB47</f>
        <v>0</v>
      </c>
      <c r="L47" s="314">
        <f>'고용증대 상시근로자수-2019(2)'!AD47</f>
        <v>0</v>
      </c>
      <c r="M47" s="312">
        <f>'고용증대 상시근로자수-2019(2)'!AE47</f>
        <v>0</v>
      </c>
      <c r="N47" s="313">
        <f>'고용증대 상시근로자수-2019(2)'!AF47</f>
        <v>0</v>
      </c>
      <c r="O47" s="314">
        <f>'고용증대 상시근로자수-2019(2)'!AH47</f>
        <v>0</v>
      </c>
      <c r="P47" s="312">
        <f>'고용증대 상시근로자수-2019(2)'!AI47</f>
        <v>0</v>
      </c>
      <c r="Q47" s="313">
        <f>'고용증대 상시근로자수-2019(2)'!AJ47</f>
        <v>0</v>
      </c>
      <c r="R47" s="314">
        <f>'고용증대 상시근로자수-2019(2)'!AL47</f>
        <v>0</v>
      </c>
      <c r="S47" s="312">
        <f>'고용증대 상시근로자수-2019(2)'!AM47</f>
        <v>0</v>
      </c>
      <c r="T47" s="313">
        <f>'고용증대 상시근로자수-2019(2)'!AN47</f>
        <v>0</v>
      </c>
      <c r="U47" s="314">
        <f>'고용증대 상시근로자수-2019(2)'!AP47</f>
        <v>0</v>
      </c>
      <c r="V47" s="312">
        <f>'고용증대 상시근로자수-2019(2)'!AQ47</f>
        <v>0</v>
      </c>
      <c r="W47" s="313">
        <f>'고용증대 상시근로자수-2019(2)'!AR47</f>
        <v>0</v>
      </c>
      <c r="X47" s="314">
        <f>'고용증대 상시근로자수-2019(2)'!AT47</f>
        <v>0</v>
      </c>
      <c r="Y47" s="312">
        <f>'고용증대 상시근로자수-2019(2)'!AU47</f>
        <v>0</v>
      </c>
      <c r="Z47" s="313">
        <f>'고용증대 상시근로자수-2019(2)'!AV47</f>
        <v>0</v>
      </c>
      <c r="AA47" s="314">
        <f>'고용증대 상시근로자수-2019(2)'!AX47</f>
        <v>0</v>
      </c>
      <c r="AB47" s="312">
        <f>'고용증대 상시근로자수-2019(2)'!AY47</f>
        <v>0</v>
      </c>
      <c r="AC47" s="313">
        <f>'고용증대 상시근로자수-2019(2)'!AZ47</f>
        <v>0</v>
      </c>
      <c r="AD47" s="314">
        <f>'고용증대 상시근로자수-2019(2)'!BB47</f>
        <v>0</v>
      </c>
      <c r="AE47" s="312">
        <f>'고용증대 상시근로자수-2019(2)'!BC47</f>
        <v>0</v>
      </c>
      <c r="AF47" s="313">
        <f>'고용증대 상시근로자수-2019(2)'!BD47</f>
        <v>0</v>
      </c>
      <c r="AG47" s="314">
        <f>'고용증대 상시근로자수-2019(2)'!BF47</f>
        <v>0</v>
      </c>
      <c r="AH47" s="312">
        <f>'고용증대 상시근로자수-2019(2)'!BG47</f>
        <v>0</v>
      </c>
      <c r="AI47" s="313">
        <f>'고용증대 상시근로자수-2019(2)'!BH47</f>
        <v>0</v>
      </c>
      <c r="AJ47" s="314">
        <f>'고용증대 상시근로자수-2019(2)'!BJ47</f>
        <v>0</v>
      </c>
      <c r="AK47" s="312">
        <f>'고용증대 상시근로자수-2019(2)'!BK47</f>
        <v>0</v>
      </c>
      <c r="AL47" s="313">
        <f>'고용증대 상시근로자수-2019(2)'!BL47</f>
        <v>0</v>
      </c>
      <c r="AM47" s="314">
        <f>'고용증대 상시근로자수-2019(2)'!BN47</f>
        <v>0</v>
      </c>
      <c r="AN47" s="312">
        <f>'고용증대 상시근로자수-2019(2)'!BO47</f>
        <v>0</v>
      </c>
      <c r="AO47" s="313">
        <f>'고용증대 상시근로자수-2019(2)'!BP47</f>
        <v>0</v>
      </c>
      <c r="AP47" s="314">
        <f>'고용증대 상시근로자수-2019(2)'!BR47</f>
        <v>0</v>
      </c>
      <c r="AQ47" s="335">
        <f t="shared" si="0"/>
        <v>0</v>
      </c>
      <c r="AR47" s="336">
        <f t="shared" si="1"/>
        <v>0</v>
      </c>
      <c r="AS47" s="342">
        <f>'고용증대 상시근로자수-2019(2)'!CF47</f>
        <v>0</v>
      </c>
      <c r="AT47" s="343">
        <f>'고용증대 상시근로자수-2019(2)'!CG47</f>
        <v>0</v>
      </c>
      <c r="AU47" s="340">
        <f t="shared" si="2"/>
        <v>0</v>
      </c>
      <c r="AV47" s="308">
        <f t="shared" si="3"/>
        <v>0</v>
      </c>
    </row>
    <row r="48" spans="1:48" hidden="1">
      <c r="A48" s="327">
        <f t="shared" si="4"/>
        <v>44</v>
      </c>
      <c r="B48" s="318">
        <f>'고용증대 상시근로자수-2019(2)'!C48</f>
        <v>0</v>
      </c>
      <c r="C48" s="319" t="str">
        <f>'고용증대 상시근로자수-2019(2)'!E48</f>
        <v/>
      </c>
      <c r="D48" s="332" t="str">
        <f>IF('고용증대 상시근로자수-2019(2)'!I48="","",'고용증대 상시근로자수-2019(2)'!I48)</f>
        <v/>
      </c>
      <c r="E48" s="332" t="str">
        <f>IF('고용증대 상시근로자수-2019(2)'!J48="","",'고용증대 상시근로자수-2019(2)'!J48)</f>
        <v/>
      </c>
      <c r="F48" s="320" t="str">
        <f>'고용증대 상시근로자수-2019(2)'!H48</f>
        <v/>
      </c>
      <c r="G48" s="324">
        <f>'고용증대 상시근로자수-2019(2)'!W48</f>
        <v>0</v>
      </c>
      <c r="H48" s="313">
        <f>'고용증대 상시근로자수-2019(2)'!X48</f>
        <v>0</v>
      </c>
      <c r="I48" s="314">
        <f>'고용증대 상시근로자수-2019(2)'!Z48</f>
        <v>0</v>
      </c>
      <c r="J48" s="312">
        <f>'고용증대 상시근로자수-2019(2)'!AA48</f>
        <v>0</v>
      </c>
      <c r="K48" s="313">
        <f>'고용증대 상시근로자수-2019(2)'!AB48</f>
        <v>0</v>
      </c>
      <c r="L48" s="314">
        <f>'고용증대 상시근로자수-2019(2)'!AD48</f>
        <v>0</v>
      </c>
      <c r="M48" s="312">
        <f>'고용증대 상시근로자수-2019(2)'!AE48</f>
        <v>0</v>
      </c>
      <c r="N48" s="313">
        <f>'고용증대 상시근로자수-2019(2)'!AF48</f>
        <v>0</v>
      </c>
      <c r="O48" s="314">
        <f>'고용증대 상시근로자수-2019(2)'!AH48</f>
        <v>0</v>
      </c>
      <c r="P48" s="312">
        <f>'고용증대 상시근로자수-2019(2)'!AI48</f>
        <v>0</v>
      </c>
      <c r="Q48" s="313">
        <f>'고용증대 상시근로자수-2019(2)'!AJ48</f>
        <v>0</v>
      </c>
      <c r="R48" s="314">
        <f>'고용증대 상시근로자수-2019(2)'!AL48</f>
        <v>0</v>
      </c>
      <c r="S48" s="312">
        <f>'고용증대 상시근로자수-2019(2)'!AM48</f>
        <v>0</v>
      </c>
      <c r="T48" s="313">
        <f>'고용증대 상시근로자수-2019(2)'!AN48</f>
        <v>0</v>
      </c>
      <c r="U48" s="314">
        <f>'고용증대 상시근로자수-2019(2)'!AP48</f>
        <v>0</v>
      </c>
      <c r="V48" s="312">
        <f>'고용증대 상시근로자수-2019(2)'!AQ48</f>
        <v>0</v>
      </c>
      <c r="W48" s="313">
        <f>'고용증대 상시근로자수-2019(2)'!AR48</f>
        <v>0</v>
      </c>
      <c r="X48" s="314">
        <f>'고용증대 상시근로자수-2019(2)'!AT48</f>
        <v>0</v>
      </c>
      <c r="Y48" s="312">
        <f>'고용증대 상시근로자수-2019(2)'!AU48</f>
        <v>0</v>
      </c>
      <c r="Z48" s="313">
        <f>'고용증대 상시근로자수-2019(2)'!AV48</f>
        <v>0</v>
      </c>
      <c r="AA48" s="314">
        <f>'고용증대 상시근로자수-2019(2)'!AX48</f>
        <v>0</v>
      </c>
      <c r="AB48" s="312">
        <f>'고용증대 상시근로자수-2019(2)'!AY48</f>
        <v>0</v>
      </c>
      <c r="AC48" s="313">
        <f>'고용증대 상시근로자수-2019(2)'!AZ48</f>
        <v>0</v>
      </c>
      <c r="AD48" s="314">
        <f>'고용증대 상시근로자수-2019(2)'!BB48</f>
        <v>0</v>
      </c>
      <c r="AE48" s="312">
        <f>'고용증대 상시근로자수-2019(2)'!BC48</f>
        <v>0</v>
      </c>
      <c r="AF48" s="313">
        <f>'고용증대 상시근로자수-2019(2)'!BD48</f>
        <v>0</v>
      </c>
      <c r="AG48" s="314">
        <f>'고용증대 상시근로자수-2019(2)'!BF48</f>
        <v>0</v>
      </c>
      <c r="AH48" s="312">
        <f>'고용증대 상시근로자수-2019(2)'!BG48</f>
        <v>0</v>
      </c>
      <c r="AI48" s="313">
        <f>'고용증대 상시근로자수-2019(2)'!BH48</f>
        <v>0</v>
      </c>
      <c r="AJ48" s="314">
        <f>'고용증대 상시근로자수-2019(2)'!BJ48</f>
        <v>0</v>
      </c>
      <c r="AK48" s="312">
        <f>'고용증대 상시근로자수-2019(2)'!BK48</f>
        <v>0</v>
      </c>
      <c r="AL48" s="313">
        <f>'고용증대 상시근로자수-2019(2)'!BL48</f>
        <v>0</v>
      </c>
      <c r="AM48" s="314">
        <f>'고용증대 상시근로자수-2019(2)'!BN48</f>
        <v>0</v>
      </c>
      <c r="AN48" s="312">
        <f>'고용증대 상시근로자수-2019(2)'!BO48</f>
        <v>0</v>
      </c>
      <c r="AO48" s="313">
        <f>'고용증대 상시근로자수-2019(2)'!BP48</f>
        <v>0</v>
      </c>
      <c r="AP48" s="314">
        <f>'고용증대 상시근로자수-2019(2)'!BR48</f>
        <v>0</v>
      </c>
      <c r="AQ48" s="335">
        <f t="shared" si="0"/>
        <v>0</v>
      </c>
      <c r="AR48" s="336">
        <f t="shared" si="1"/>
        <v>0</v>
      </c>
      <c r="AS48" s="342">
        <f>'고용증대 상시근로자수-2019(2)'!CF48</f>
        <v>0</v>
      </c>
      <c r="AT48" s="343">
        <f>'고용증대 상시근로자수-2019(2)'!CG48</f>
        <v>0</v>
      </c>
      <c r="AU48" s="340">
        <f t="shared" si="2"/>
        <v>0</v>
      </c>
      <c r="AV48" s="308">
        <f t="shared" si="3"/>
        <v>0</v>
      </c>
    </row>
    <row r="49" spans="1:48" hidden="1">
      <c r="A49" s="327">
        <f t="shared" si="4"/>
        <v>45</v>
      </c>
      <c r="B49" s="318">
        <f>'고용증대 상시근로자수-2019(2)'!C49</f>
        <v>0</v>
      </c>
      <c r="C49" s="319" t="str">
        <f>'고용증대 상시근로자수-2019(2)'!E49</f>
        <v/>
      </c>
      <c r="D49" s="332" t="str">
        <f>IF('고용증대 상시근로자수-2019(2)'!I49="","",'고용증대 상시근로자수-2019(2)'!I49)</f>
        <v/>
      </c>
      <c r="E49" s="332" t="str">
        <f>IF('고용증대 상시근로자수-2019(2)'!J49="","",'고용증대 상시근로자수-2019(2)'!J49)</f>
        <v/>
      </c>
      <c r="F49" s="320" t="str">
        <f>'고용증대 상시근로자수-2019(2)'!H49</f>
        <v/>
      </c>
      <c r="G49" s="324">
        <f>'고용증대 상시근로자수-2019(2)'!W49</f>
        <v>0</v>
      </c>
      <c r="H49" s="313">
        <f>'고용증대 상시근로자수-2019(2)'!X49</f>
        <v>0</v>
      </c>
      <c r="I49" s="314">
        <f>'고용증대 상시근로자수-2019(2)'!Z49</f>
        <v>0</v>
      </c>
      <c r="J49" s="312">
        <f>'고용증대 상시근로자수-2019(2)'!AA49</f>
        <v>0</v>
      </c>
      <c r="K49" s="313">
        <f>'고용증대 상시근로자수-2019(2)'!AB49</f>
        <v>0</v>
      </c>
      <c r="L49" s="314">
        <f>'고용증대 상시근로자수-2019(2)'!AD49</f>
        <v>0</v>
      </c>
      <c r="M49" s="312">
        <f>'고용증대 상시근로자수-2019(2)'!AE49</f>
        <v>0</v>
      </c>
      <c r="N49" s="313">
        <f>'고용증대 상시근로자수-2019(2)'!AF49</f>
        <v>0</v>
      </c>
      <c r="O49" s="314">
        <f>'고용증대 상시근로자수-2019(2)'!AH49</f>
        <v>0</v>
      </c>
      <c r="P49" s="312">
        <f>'고용증대 상시근로자수-2019(2)'!AI49</f>
        <v>0</v>
      </c>
      <c r="Q49" s="313">
        <f>'고용증대 상시근로자수-2019(2)'!AJ49</f>
        <v>0</v>
      </c>
      <c r="R49" s="314">
        <f>'고용증대 상시근로자수-2019(2)'!AL49</f>
        <v>0</v>
      </c>
      <c r="S49" s="312">
        <f>'고용증대 상시근로자수-2019(2)'!AM49</f>
        <v>0</v>
      </c>
      <c r="T49" s="313">
        <f>'고용증대 상시근로자수-2019(2)'!AN49</f>
        <v>0</v>
      </c>
      <c r="U49" s="314">
        <f>'고용증대 상시근로자수-2019(2)'!AP49</f>
        <v>0</v>
      </c>
      <c r="V49" s="312">
        <f>'고용증대 상시근로자수-2019(2)'!AQ49</f>
        <v>0</v>
      </c>
      <c r="W49" s="313">
        <f>'고용증대 상시근로자수-2019(2)'!AR49</f>
        <v>0</v>
      </c>
      <c r="X49" s="314">
        <f>'고용증대 상시근로자수-2019(2)'!AT49</f>
        <v>0</v>
      </c>
      <c r="Y49" s="312">
        <f>'고용증대 상시근로자수-2019(2)'!AU49</f>
        <v>0</v>
      </c>
      <c r="Z49" s="313">
        <f>'고용증대 상시근로자수-2019(2)'!AV49</f>
        <v>0</v>
      </c>
      <c r="AA49" s="314">
        <f>'고용증대 상시근로자수-2019(2)'!AX49</f>
        <v>0</v>
      </c>
      <c r="AB49" s="312">
        <f>'고용증대 상시근로자수-2019(2)'!AY49</f>
        <v>0</v>
      </c>
      <c r="AC49" s="313">
        <f>'고용증대 상시근로자수-2019(2)'!AZ49</f>
        <v>0</v>
      </c>
      <c r="AD49" s="314">
        <f>'고용증대 상시근로자수-2019(2)'!BB49</f>
        <v>0</v>
      </c>
      <c r="AE49" s="312">
        <f>'고용증대 상시근로자수-2019(2)'!BC49</f>
        <v>0</v>
      </c>
      <c r="AF49" s="313">
        <f>'고용증대 상시근로자수-2019(2)'!BD49</f>
        <v>0</v>
      </c>
      <c r="AG49" s="314">
        <f>'고용증대 상시근로자수-2019(2)'!BF49</f>
        <v>0</v>
      </c>
      <c r="AH49" s="312">
        <f>'고용증대 상시근로자수-2019(2)'!BG49</f>
        <v>0</v>
      </c>
      <c r="AI49" s="313">
        <f>'고용증대 상시근로자수-2019(2)'!BH49</f>
        <v>0</v>
      </c>
      <c r="AJ49" s="314">
        <f>'고용증대 상시근로자수-2019(2)'!BJ49</f>
        <v>0</v>
      </c>
      <c r="AK49" s="312">
        <f>'고용증대 상시근로자수-2019(2)'!BK49</f>
        <v>0</v>
      </c>
      <c r="AL49" s="313">
        <f>'고용증대 상시근로자수-2019(2)'!BL49</f>
        <v>0</v>
      </c>
      <c r="AM49" s="314">
        <f>'고용증대 상시근로자수-2019(2)'!BN49</f>
        <v>0</v>
      </c>
      <c r="AN49" s="312">
        <f>'고용증대 상시근로자수-2019(2)'!BO49</f>
        <v>0</v>
      </c>
      <c r="AO49" s="313">
        <f>'고용증대 상시근로자수-2019(2)'!BP49</f>
        <v>0</v>
      </c>
      <c r="AP49" s="314">
        <f>'고용증대 상시근로자수-2019(2)'!BR49</f>
        <v>0</v>
      </c>
      <c r="AQ49" s="335">
        <f t="shared" si="0"/>
        <v>0</v>
      </c>
      <c r="AR49" s="336">
        <f t="shared" si="1"/>
        <v>0</v>
      </c>
      <c r="AS49" s="342">
        <f>'고용증대 상시근로자수-2019(2)'!CF49</f>
        <v>0</v>
      </c>
      <c r="AT49" s="343">
        <f>'고용증대 상시근로자수-2019(2)'!CG49</f>
        <v>0</v>
      </c>
      <c r="AU49" s="340">
        <f t="shared" si="2"/>
        <v>0</v>
      </c>
      <c r="AV49" s="308">
        <f t="shared" si="3"/>
        <v>0</v>
      </c>
    </row>
    <row r="50" spans="1:48" hidden="1">
      <c r="A50" s="327">
        <f t="shared" si="4"/>
        <v>46</v>
      </c>
      <c r="B50" s="318">
        <f>'고용증대 상시근로자수-2019(2)'!C50</f>
        <v>0</v>
      </c>
      <c r="C50" s="319" t="str">
        <f>'고용증대 상시근로자수-2019(2)'!E50</f>
        <v/>
      </c>
      <c r="D50" s="332" t="str">
        <f>IF('고용증대 상시근로자수-2019(2)'!I50="","",'고용증대 상시근로자수-2019(2)'!I50)</f>
        <v/>
      </c>
      <c r="E50" s="332" t="str">
        <f>IF('고용증대 상시근로자수-2019(2)'!J50="","",'고용증대 상시근로자수-2019(2)'!J50)</f>
        <v/>
      </c>
      <c r="F50" s="320" t="str">
        <f>'고용증대 상시근로자수-2019(2)'!H50</f>
        <v/>
      </c>
      <c r="G50" s="324">
        <f>'고용증대 상시근로자수-2019(2)'!W50</f>
        <v>0</v>
      </c>
      <c r="H50" s="313">
        <f>'고용증대 상시근로자수-2019(2)'!X50</f>
        <v>0</v>
      </c>
      <c r="I50" s="314">
        <f>'고용증대 상시근로자수-2019(2)'!Z50</f>
        <v>0</v>
      </c>
      <c r="J50" s="312">
        <f>'고용증대 상시근로자수-2019(2)'!AA50</f>
        <v>0</v>
      </c>
      <c r="K50" s="313">
        <f>'고용증대 상시근로자수-2019(2)'!AB50</f>
        <v>0</v>
      </c>
      <c r="L50" s="314">
        <f>'고용증대 상시근로자수-2019(2)'!AD50</f>
        <v>0</v>
      </c>
      <c r="M50" s="312">
        <f>'고용증대 상시근로자수-2019(2)'!AE50</f>
        <v>0</v>
      </c>
      <c r="N50" s="313">
        <f>'고용증대 상시근로자수-2019(2)'!AF50</f>
        <v>0</v>
      </c>
      <c r="O50" s="314">
        <f>'고용증대 상시근로자수-2019(2)'!AH50</f>
        <v>0</v>
      </c>
      <c r="P50" s="312">
        <f>'고용증대 상시근로자수-2019(2)'!AI50</f>
        <v>0</v>
      </c>
      <c r="Q50" s="313">
        <f>'고용증대 상시근로자수-2019(2)'!AJ50</f>
        <v>0</v>
      </c>
      <c r="R50" s="314">
        <f>'고용증대 상시근로자수-2019(2)'!AL50</f>
        <v>0</v>
      </c>
      <c r="S50" s="312">
        <f>'고용증대 상시근로자수-2019(2)'!AM50</f>
        <v>0</v>
      </c>
      <c r="T50" s="313">
        <f>'고용증대 상시근로자수-2019(2)'!AN50</f>
        <v>0</v>
      </c>
      <c r="U50" s="314">
        <f>'고용증대 상시근로자수-2019(2)'!AP50</f>
        <v>0</v>
      </c>
      <c r="V50" s="312">
        <f>'고용증대 상시근로자수-2019(2)'!AQ50</f>
        <v>0</v>
      </c>
      <c r="W50" s="313">
        <f>'고용증대 상시근로자수-2019(2)'!AR50</f>
        <v>0</v>
      </c>
      <c r="X50" s="314">
        <f>'고용증대 상시근로자수-2019(2)'!AT50</f>
        <v>0</v>
      </c>
      <c r="Y50" s="312">
        <f>'고용증대 상시근로자수-2019(2)'!AU50</f>
        <v>0</v>
      </c>
      <c r="Z50" s="313">
        <f>'고용증대 상시근로자수-2019(2)'!AV50</f>
        <v>0</v>
      </c>
      <c r="AA50" s="314">
        <f>'고용증대 상시근로자수-2019(2)'!AX50</f>
        <v>0</v>
      </c>
      <c r="AB50" s="312">
        <f>'고용증대 상시근로자수-2019(2)'!AY50</f>
        <v>0</v>
      </c>
      <c r="AC50" s="313">
        <f>'고용증대 상시근로자수-2019(2)'!AZ50</f>
        <v>0</v>
      </c>
      <c r="AD50" s="314">
        <f>'고용증대 상시근로자수-2019(2)'!BB50</f>
        <v>0</v>
      </c>
      <c r="AE50" s="312">
        <f>'고용증대 상시근로자수-2019(2)'!BC50</f>
        <v>0</v>
      </c>
      <c r="AF50" s="313">
        <f>'고용증대 상시근로자수-2019(2)'!BD50</f>
        <v>0</v>
      </c>
      <c r="AG50" s="314">
        <f>'고용증대 상시근로자수-2019(2)'!BF50</f>
        <v>0</v>
      </c>
      <c r="AH50" s="312">
        <f>'고용증대 상시근로자수-2019(2)'!BG50</f>
        <v>0</v>
      </c>
      <c r="AI50" s="313">
        <f>'고용증대 상시근로자수-2019(2)'!BH50</f>
        <v>0</v>
      </c>
      <c r="AJ50" s="314">
        <f>'고용증대 상시근로자수-2019(2)'!BJ50</f>
        <v>0</v>
      </c>
      <c r="AK50" s="312">
        <f>'고용증대 상시근로자수-2019(2)'!BK50</f>
        <v>0</v>
      </c>
      <c r="AL50" s="313">
        <f>'고용증대 상시근로자수-2019(2)'!BL50</f>
        <v>0</v>
      </c>
      <c r="AM50" s="314">
        <f>'고용증대 상시근로자수-2019(2)'!BN50</f>
        <v>0</v>
      </c>
      <c r="AN50" s="312">
        <f>'고용증대 상시근로자수-2019(2)'!BO50</f>
        <v>0</v>
      </c>
      <c r="AO50" s="313">
        <f>'고용증대 상시근로자수-2019(2)'!BP50</f>
        <v>0</v>
      </c>
      <c r="AP50" s="314">
        <f>'고용증대 상시근로자수-2019(2)'!BR50</f>
        <v>0</v>
      </c>
      <c r="AQ50" s="335">
        <f t="shared" si="0"/>
        <v>0</v>
      </c>
      <c r="AR50" s="336">
        <f t="shared" si="1"/>
        <v>0</v>
      </c>
      <c r="AS50" s="342">
        <f>'고용증대 상시근로자수-2019(2)'!CF50</f>
        <v>0</v>
      </c>
      <c r="AT50" s="343">
        <f>'고용증대 상시근로자수-2019(2)'!CG50</f>
        <v>0</v>
      </c>
      <c r="AU50" s="340">
        <f t="shared" si="2"/>
        <v>0</v>
      </c>
      <c r="AV50" s="308">
        <f t="shared" si="3"/>
        <v>0</v>
      </c>
    </row>
    <row r="51" spans="1:48" hidden="1">
      <c r="A51" s="327">
        <f t="shared" si="4"/>
        <v>47</v>
      </c>
      <c r="B51" s="318">
        <f>'고용증대 상시근로자수-2019(2)'!C51</f>
        <v>0</v>
      </c>
      <c r="C51" s="319" t="str">
        <f>'고용증대 상시근로자수-2019(2)'!E51</f>
        <v/>
      </c>
      <c r="D51" s="332" t="str">
        <f>IF('고용증대 상시근로자수-2019(2)'!I51="","",'고용증대 상시근로자수-2019(2)'!I51)</f>
        <v/>
      </c>
      <c r="E51" s="332" t="str">
        <f>IF('고용증대 상시근로자수-2019(2)'!J51="","",'고용증대 상시근로자수-2019(2)'!J51)</f>
        <v/>
      </c>
      <c r="F51" s="320" t="str">
        <f>'고용증대 상시근로자수-2019(2)'!H51</f>
        <v/>
      </c>
      <c r="G51" s="324">
        <f>'고용증대 상시근로자수-2019(2)'!W51</f>
        <v>0</v>
      </c>
      <c r="H51" s="313">
        <f>'고용증대 상시근로자수-2019(2)'!X51</f>
        <v>0</v>
      </c>
      <c r="I51" s="314">
        <f>'고용증대 상시근로자수-2019(2)'!Z51</f>
        <v>0</v>
      </c>
      <c r="J51" s="312">
        <f>'고용증대 상시근로자수-2019(2)'!AA51</f>
        <v>0</v>
      </c>
      <c r="K51" s="313">
        <f>'고용증대 상시근로자수-2019(2)'!AB51</f>
        <v>0</v>
      </c>
      <c r="L51" s="314">
        <f>'고용증대 상시근로자수-2019(2)'!AD51</f>
        <v>0</v>
      </c>
      <c r="M51" s="312">
        <f>'고용증대 상시근로자수-2019(2)'!AE51</f>
        <v>0</v>
      </c>
      <c r="N51" s="313">
        <f>'고용증대 상시근로자수-2019(2)'!AF51</f>
        <v>0</v>
      </c>
      <c r="O51" s="314">
        <f>'고용증대 상시근로자수-2019(2)'!AH51</f>
        <v>0</v>
      </c>
      <c r="P51" s="312">
        <f>'고용증대 상시근로자수-2019(2)'!AI51</f>
        <v>0</v>
      </c>
      <c r="Q51" s="313">
        <f>'고용증대 상시근로자수-2019(2)'!AJ51</f>
        <v>0</v>
      </c>
      <c r="R51" s="314">
        <f>'고용증대 상시근로자수-2019(2)'!AL51</f>
        <v>0</v>
      </c>
      <c r="S51" s="312">
        <f>'고용증대 상시근로자수-2019(2)'!AM51</f>
        <v>0</v>
      </c>
      <c r="T51" s="313">
        <f>'고용증대 상시근로자수-2019(2)'!AN51</f>
        <v>0</v>
      </c>
      <c r="U51" s="314">
        <f>'고용증대 상시근로자수-2019(2)'!AP51</f>
        <v>0</v>
      </c>
      <c r="V51" s="312">
        <f>'고용증대 상시근로자수-2019(2)'!AQ51</f>
        <v>0</v>
      </c>
      <c r="W51" s="313">
        <f>'고용증대 상시근로자수-2019(2)'!AR51</f>
        <v>0</v>
      </c>
      <c r="X51" s="314">
        <f>'고용증대 상시근로자수-2019(2)'!AT51</f>
        <v>0</v>
      </c>
      <c r="Y51" s="312">
        <f>'고용증대 상시근로자수-2019(2)'!AU51</f>
        <v>0</v>
      </c>
      <c r="Z51" s="313">
        <f>'고용증대 상시근로자수-2019(2)'!AV51</f>
        <v>0</v>
      </c>
      <c r="AA51" s="314">
        <f>'고용증대 상시근로자수-2019(2)'!AX51</f>
        <v>0</v>
      </c>
      <c r="AB51" s="312">
        <f>'고용증대 상시근로자수-2019(2)'!AY51</f>
        <v>0</v>
      </c>
      <c r="AC51" s="313">
        <f>'고용증대 상시근로자수-2019(2)'!AZ51</f>
        <v>0</v>
      </c>
      <c r="AD51" s="314">
        <f>'고용증대 상시근로자수-2019(2)'!BB51</f>
        <v>0</v>
      </c>
      <c r="AE51" s="312">
        <f>'고용증대 상시근로자수-2019(2)'!BC51</f>
        <v>0</v>
      </c>
      <c r="AF51" s="313">
        <f>'고용증대 상시근로자수-2019(2)'!BD51</f>
        <v>0</v>
      </c>
      <c r="AG51" s="314">
        <f>'고용증대 상시근로자수-2019(2)'!BF51</f>
        <v>0</v>
      </c>
      <c r="AH51" s="312">
        <f>'고용증대 상시근로자수-2019(2)'!BG51</f>
        <v>0</v>
      </c>
      <c r="AI51" s="313">
        <f>'고용증대 상시근로자수-2019(2)'!BH51</f>
        <v>0</v>
      </c>
      <c r="AJ51" s="314">
        <f>'고용증대 상시근로자수-2019(2)'!BJ51</f>
        <v>0</v>
      </c>
      <c r="AK51" s="312">
        <f>'고용증대 상시근로자수-2019(2)'!BK51</f>
        <v>0</v>
      </c>
      <c r="AL51" s="313">
        <f>'고용증대 상시근로자수-2019(2)'!BL51</f>
        <v>0</v>
      </c>
      <c r="AM51" s="314">
        <f>'고용증대 상시근로자수-2019(2)'!BN51</f>
        <v>0</v>
      </c>
      <c r="AN51" s="312">
        <f>'고용증대 상시근로자수-2019(2)'!BO51</f>
        <v>0</v>
      </c>
      <c r="AO51" s="313">
        <f>'고용증대 상시근로자수-2019(2)'!BP51</f>
        <v>0</v>
      </c>
      <c r="AP51" s="314">
        <f>'고용증대 상시근로자수-2019(2)'!BR51</f>
        <v>0</v>
      </c>
      <c r="AQ51" s="335">
        <f t="shared" si="0"/>
        <v>0</v>
      </c>
      <c r="AR51" s="336">
        <f t="shared" si="1"/>
        <v>0</v>
      </c>
      <c r="AS51" s="342">
        <f>'고용증대 상시근로자수-2019(2)'!CF51</f>
        <v>0</v>
      </c>
      <c r="AT51" s="343">
        <f>'고용증대 상시근로자수-2019(2)'!CG51</f>
        <v>0</v>
      </c>
      <c r="AU51" s="340">
        <f t="shared" si="2"/>
        <v>0</v>
      </c>
      <c r="AV51" s="308">
        <f t="shared" si="3"/>
        <v>0</v>
      </c>
    </row>
    <row r="52" spans="1:48" hidden="1">
      <c r="A52" s="327">
        <f t="shared" si="4"/>
        <v>48</v>
      </c>
      <c r="B52" s="318">
        <f>'고용증대 상시근로자수-2019(2)'!C52</f>
        <v>0</v>
      </c>
      <c r="C52" s="319" t="str">
        <f>'고용증대 상시근로자수-2019(2)'!E52</f>
        <v/>
      </c>
      <c r="D52" s="332" t="str">
        <f>IF('고용증대 상시근로자수-2019(2)'!I52="","",'고용증대 상시근로자수-2019(2)'!I52)</f>
        <v/>
      </c>
      <c r="E52" s="332" t="str">
        <f>IF('고용증대 상시근로자수-2019(2)'!J52="","",'고용증대 상시근로자수-2019(2)'!J52)</f>
        <v/>
      </c>
      <c r="F52" s="320" t="str">
        <f>'고용증대 상시근로자수-2019(2)'!H52</f>
        <v/>
      </c>
      <c r="G52" s="324">
        <f>'고용증대 상시근로자수-2019(2)'!W52</f>
        <v>0</v>
      </c>
      <c r="H52" s="313">
        <f>'고용증대 상시근로자수-2019(2)'!X52</f>
        <v>0</v>
      </c>
      <c r="I52" s="314">
        <f>'고용증대 상시근로자수-2019(2)'!Z52</f>
        <v>0</v>
      </c>
      <c r="J52" s="312">
        <f>'고용증대 상시근로자수-2019(2)'!AA52</f>
        <v>0</v>
      </c>
      <c r="K52" s="313">
        <f>'고용증대 상시근로자수-2019(2)'!AB52</f>
        <v>0</v>
      </c>
      <c r="L52" s="314">
        <f>'고용증대 상시근로자수-2019(2)'!AD52</f>
        <v>0</v>
      </c>
      <c r="M52" s="312">
        <f>'고용증대 상시근로자수-2019(2)'!AE52</f>
        <v>0</v>
      </c>
      <c r="N52" s="313">
        <f>'고용증대 상시근로자수-2019(2)'!AF52</f>
        <v>0</v>
      </c>
      <c r="O52" s="314">
        <f>'고용증대 상시근로자수-2019(2)'!AH52</f>
        <v>0</v>
      </c>
      <c r="P52" s="312">
        <f>'고용증대 상시근로자수-2019(2)'!AI52</f>
        <v>0</v>
      </c>
      <c r="Q52" s="313">
        <f>'고용증대 상시근로자수-2019(2)'!AJ52</f>
        <v>0</v>
      </c>
      <c r="R52" s="314">
        <f>'고용증대 상시근로자수-2019(2)'!AL52</f>
        <v>0</v>
      </c>
      <c r="S52" s="312">
        <f>'고용증대 상시근로자수-2019(2)'!AM52</f>
        <v>0</v>
      </c>
      <c r="T52" s="313">
        <f>'고용증대 상시근로자수-2019(2)'!AN52</f>
        <v>0</v>
      </c>
      <c r="U52" s="314">
        <f>'고용증대 상시근로자수-2019(2)'!AP52</f>
        <v>0</v>
      </c>
      <c r="V52" s="312">
        <f>'고용증대 상시근로자수-2019(2)'!AQ52</f>
        <v>0</v>
      </c>
      <c r="W52" s="313">
        <f>'고용증대 상시근로자수-2019(2)'!AR52</f>
        <v>0</v>
      </c>
      <c r="X52" s="314">
        <f>'고용증대 상시근로자수-2019(2)'!AT52</f>
        <v>0</v>
      </c>
      <c r="Y52" s="312">
        <f>'고용증대 상시근로자수-2019(2)'!AU52</f>
        <v>0</v>
      </c>
      <c r="Z52" s="313">
        <f>'고용증대 상시근로자수-2019(2)'!AV52</f>
        <v>0</v>
      </c>
      <c r="AA52" s="314">
        <f>'고용증대 상시근로자수-2019(2)'!AX52</f>
        <v>0</v>
      </c>
      <c r="AB52" s="312">
        <f>'고용증대 상시근로자수-2019(2)'!AY52</f>
        <v>0</v>
      </c>
      <c r="AC52" s="313">
        <f>'고용증대 상시근로자수-2019(2)'!AZ52</f>
        <v>0</v>
      </c>
      <c r="AD52" s="314">
        <f>'고용증대 상시근로자수-2019(2)'!BB52</f>
        <v>0</v>
      </c>
      <c r="AE52" s="312">
        <f>'고용증대 상시근로자수-2019(2)'!BC52</f>
        <v>0</v>
      </c>
      <c r="AF52" s="313">
        <f>'고용증대 상시근로자수-2019(2)'!BD52</f>
        <v>0</v>
      </c>
      <c r="AG52" s="314">
        <f>'고용증대 상시근로자수-2019(2)'!BF52</f>
        <v>0</v>
      </c>
      <c r="AH52" s="312">
        <f>'고용증대 상시근로자수-2019(2)'!BG52</f>
        <v>0</v>
      </c>
      <c r="AI52" s="313">
        <f>'고용증대 상시근로자수-2019(2)'!BH52</f>
        <v>0</v>
      </c>
      <c r="AJ52" s="314">
        <f>'고용증대 상시근로자수-2019(2)'!BJ52</f>
        <v>0</v>
      </c>
      <c r="AK52" s="312">
        <f>'고용증대 상시근로자수-2019(2)'!BK52</f>
        <v>0</v>
      </c>
      <c r="AL52" s="313">
        <f>'고용증대 상시근로자수-2019(2)'!BL52</f>
        <v>0</v>
      </c>
      <c r="AM52" s="314">
        <f>'고용증대 상시근로자수-2019(2)'!BN52</f>
        <v>0</v>
      </c>
      <c r="AN52" s="312">
        <f>'고용증대 상시근로자수-2019(2)'!BO52</f>
        <v>0</v>
      </c>
      <c r="AO52" s="313">
        <f>'고용증대 상시근로자수-2019(2)'!BP52</f>
        <v>0</v>
      </c>
      <c r="AP52" s="314">
        <f>'고용증대 상시근로자수-2019(2)'!BR52</f>
        <v>0</v>
      </c>
      <c r="AQ52" s="335">
        <f t="shared" si="0"/>
        <v>0</v>
      </c>
      <c r="AR52" s="336">
        <f t="shared" si="1"/>
        <v>0</v>
      </c>
      <c r="AS52" s="342">
        <f>'고용증대 상시근로자수-2019(2)'!CF52</f>
        <v>0</v>
      </c>
      <c r="AT52" s="343">
        <f>'고용증대 상시근로자수-2019(2)'!CG52</f>
        <v>0</v>
      </c>
      <c r="AU52" s="340">
        <f t="shared" si="2"/>
        <v>0</v>
      </c>
      <c r="AV52" s="308">
        <f t="shared" si="3"/>
        <v>0</v>
      </c>
    </row>
    <row r="53" spans="1:48" hidden="1">
      <c r="A53" s="327">
        <f t="shared" si="4"/>
        <v>49</v>
      </c>
      <c r="B53" s="318">
        <f>'고용증대 상시근로자수-2019(2)'!C53</f>
        <v>0</v>
      </c>
      <c r="C53" s="319" t="str">
        <f>'고용증대 상시근로자수-2019(2)'!E53</f>
        <v/>
      </c>
      <c r="D53" s="332" t="str">
        <f>IF('고용증대 상시근로자수-2019(2)'!I53="","",'고용증대 상시근로자수-2019(2)'!I53)</f>
        <v/>
      </c>
      <c r="E53" s="332" t="str">
        <f>IF('고용증대 상시근로자수-2019(2)'!J53="","",'고용증대 상시근로자수-2019(2)'!J53)</f>
        <v/>
      </c>
      <c r="F53" s="320" t="str">
        <f>'고용증대 상시근로자수-2019(2)'!H53</f>
        <v/>
      </c>
      <c r="G53" s="324">
        <f>'고용증대 상시근로자수-2019(2)'!W53</f>
        <v>0</v>
      </c>
      <c r="H53" s="313">
        <f>'고용증대 상시근로자수-2019(2)'!X53</f>
        <v>0</v>
      </c>
      <c r="I53" s="314">
        <f>'고용증대 상시근로자수-2019(2)'!Z53</f>
        <v>0</v>
      </c>
      <c r="J53" s="312">
        <f>'고용증대 상시근로자수-2019(2)'!AA53</f>
        <v>0</v>
      </c>
      <c r="K53" s="313">
        <f>'고용증대 상시근로자수-2019(2)'!AB53</f>
        <v>0</v>
      </c>
      <c r="L53" s="314">
        <f>'고용증대 상시근로자수-2019(2)'!AD53</f>
        <v>0</v>
      </c>
      <c r="M53" s="312">
        <f>'고용증대 상시근로자수-2019(2)'!AE53</f>
        <v>0</v>
      </c>
      <c r="N53" s="313">
        <f>'고용증대 상시근로자수-2019(2)'!AF53</f>
        <v>0</v>
      </c>
      <c r="O53" s="314">
        <f>'고용증대 상시근로자수-2019(2)'!AH53</f>
        <v>0</v>
      </c>
      <c r="P53" s="312">
        <f>'고용증대 상시근로자수-2019(2)'!AI53</f>
        <v>0</v>
      </c>
      <c r="Q53" s="313">
        <f>'고용증대 상시근로자수-2019(2)'!AJ53</f>
        <v>0</v>
      </c>
      <c r="R53" s="314">
        <f>'고용증대 상시근로자수-2019(2)'!AL53</f>
        <v>0</v>
      </c>
      <c r="S53" s="312">
        <f>'고용증대 상시근로자수-2019(2)'!AM53</f>
        <v>0</v>
      </c>
      <c r="T53" s="313">
        <f>'고용증대 상시근로자수-2019(2)'!AN53</f>
        <v>0</v>
      </c>
      <c r="U53" s="314">
        <f>'고용증대 상시근로자수-2019(2)'!AP53</f>
        <v>0</v>
      </c>
      <c r="V53" s="312">
        <f>'고용증대 상시근로자수-2019(2)'!AQ53</f>
        <v>0</v>
      </c>
      <c r="W53" s="313">
        <f>'고용증대 상시근로자수-2019(2)'!AR53</f>
        <v>0</v>
      </c>
      <c r="X53" s="314">
        <f>'고용증대 상시근로자수-2019(2)'!AT53</f>
        <v>0</v>
      </c>
      <c r="Y53" s="312">
        <f>'고용증대 상시근로자수-2019(2)'!AU53</f>
        <v>0</v>
      </c>
      <c r="Z53" s="313">
        <f>'고용증대 상시근로자수-2019(2)'!AV53</f>
        <v>0</v>
      </c>
      <c r="AA53" s="314">
        <f>'고용증대 상시근로자수-2019(2)'!AX53</f>
        <v>0</v>
      </c>
      <c r="AB53" s="312">
        <f>'고용증대 상시근로자수-2019(2)'!AY53</f>
        <v>0</v>
      </c>
      <c r="AC53" s="313">
        <f>'고용증대 상시근로자수-2019(2)'!AZ53</f>
        <v>0</v>
      </c>
      <c r="AD53" s="314">
        <f>'고용증대 상시근로자수-2019(2)'!BB53</f>
        <v>0</v>
      </c>
      <c r="AE53" s="312">
        <f>'고용증대 상시근로자수-2019(2)'!BC53</f>
        <v>0</v>
      </c>
      <c r="AF53" s="313">
        <f>'고용증대 상시근로자수-2019(2)'!BD53</f>
        <v>0</v>
      </c>
      <c r="AG53" s="314">
        <f>'고용증대 상시근로자수-2019(2)'!BF53</f>
        <v>0</v>
      </c>
      <c r="AH53" s="312">
        <f>'고용증대 상시근로자수-2019(2)'!BG53</f>
        <v>0</v>
      </c>
      <c r="AI53" s="313">
        <f>'고용증대 상시근로자수-2019(2)'!BH53</f>
        <v>0</v>
      </c>
      <c r="AJ53" s="314">
        <f>'고용증대 상시근로자수-2019(2)'!BJ53</f>
        <v>0</v>
      </c>
      <c r="AK53" s="312">
        <f>'고용증대 상시근로자수-2019(2)'!BK53</f>
        <v>0</v>
      </c>
      <c r="AL53" s="313">
        <f>'고용증대 상시근로자수-2019(2)'!BL53</f>
        <v>0</v>
      </c>
      <c r="AM53" s="314">
        <f>'고용증대 상시근로자수-2019(2)'!BN53</f>
        <v>0</v>
      </c>
      <c r="AN53" s="312">
        <f>'고용증대 상시근로자수-2019(2)'!BO53</f>
        <v>0</v>
      </c>
      <c r="AO53" s="313">
        <f>'고용증대 상시근로자수-2019(2)'!BP53</f>
        <v>0</v>
      </c>
      <c r="AP53" s="314">
        <f>'고용증대 상시근로자수-2019(2)'!BR53</f>
        <v>0</v>
      </c>
      <c r="AQ53" s="335">
        <f t="shared" si="0"/>
        <v>0</v>
      </c>
      <c r="AR53" s="336">
        <f t="shared" si="1"/>
        <v>0</v>
      </c>
      <c r="AS53" s="342">
        <f>'고용증대 상시근로자수-2019(2)'!CF53</f>
        <v>0</v>
      </c>
      <c r="AT53" s="343">
        <f>'고용증대 상시근로자수-2019(2)'!CG53</f>
        <v>0</v>
      </c>
      <c r="AU53" s="340">
        <f t="shared" si="2"/>
        <v>0</v>
      </c>
      <c r="AV53" s="308">
        <f t="shared" si="3"/>
        <v>0</v>
      </c>
    </row>
    <row r="54" spans="1:48" hidden="1">
      <c r="A54" s="327">
        <f t="shared" si="4"/>
        <v>50</v>
      </c>
      <c r="B54" s="318">
        <f>'고용증대 상시근로자수-2019(2)'!C54</f>
        <v>0</v>
      </c>
      <c r="C54" s="319" t="str">
        <f>'고용증대 상시근로자수-2019(2)'!E54</f>
        <v/>
      </c>
      <c r="D54" s="332" t="str">
        <f>IF('고용증대 상시근로자수-2019(2)'!I54="","",'고용증대 상시근로자수-2019(2)'!I54)</f>
        <v/>
      </c>
      <c r="E54" s="332" t="str">
        <f>IF('고용증대 상시근로자수-2019(2)'!J54="","",'고용증대 상시근로자수-2019(2)'!J54)</f>
        <v/>
      </c>
      <c r="F54" s="320" t="str">
        <f>'고용증대 상시근로자수-2019(2)'!H54</f>
        <v/>
      </c>
      <c r="G54" s="324">
        <f>'고용증대 상시근로자수-2019(2)'!W54</f>
        <v>0</v>
      </c>
      <c r="H54" s="313">
        <f>'고용증대 상시근로자수-2019(2)'!X54</f>
        <v>0</v>
      </c>
      <c r="I54" s="314">
        <f>'고용증대 상시근로자수-2019(2)'!Z54</f>
        <v>0</v>
      </c>
      <c r="J54" s="312">
        <f>'고용증대 상시근로자수-2019(2)'!AA54</f>
        <v>0</v>
      </c>
      <c r="K54" s="313">
        <f>'고용증대 상시근로자수-2019(2)'!AB54</f>
        <v>0</v>
      </c>
      <c r="L54" s="314">
        <f>'고용증대 상시근로자수-2019(2)'!AD54</f>
        <v>0</v>
      </c>
      <c r="M54" s="312">
        <f>'고용증대 상시근로자수-2019(2)'!AE54</f>
        <v>0</v>
      </c>
      <c r="N54" s="313">
        <f>'고용증대 상시근로자수-2019(2)'!AF54</f>
        <v>0</v>
      </c>
      <c r="O54" s="314">
        <f>'고용증대 상시근로자수-2019(2)'!AH54</f>
        <v>0</v>
      </c>
      <c r="P54" s="312">
        <f>'고용증대 상시근로자수-2019(2)'!AI54</f>
        <v>0</v>
      </c>
      <c r="Q54" s="313">
        <f>'고용증대 상시근로자수-2019(2)'!AJ54</f>
        <v>0</v>
      </c>
      <c r="R54" s="314">
        <f>'고용증대 상시근로자수-2019(2)'!AL54</f>
        <v>0</v>
      </c>
      <c r="S54" s="312">
        <f>'고용증대 상시근로자수-2019(2)'!AM54</f>
        <v>0</v>
      </c>
      <c r="T54" s="313">
        <f>'고용증대 상시근로자수-2019(2)'!AN54</f>
        <v>0</v>
      </c>
      <c r="U54" s="314">
        <f>'고용증대 상시근로자수-2019(2)'!AP54</f>
        <v>0</v>
      </c>
      <c r="V54" s="312">
        <f>'고용증대 상시근로자수-2019(2)'!AQ54</f>
        <v>0</v>
      </c>
      <c r="W54" s="313">
        <f>'고용증대 상시근로자수-2019(2)'!AR54</f>
        <v>0</v>
      </c>
      <c r="X54" s="314">
        <f>'고용증대 상시근로자수-2019(2)'!AT54</f>
        <v>0</v>
      </c>
      <c r="Y54" s="312">
        <f>'고용증대 상시근로자수-2019(2)'!AU54</f>
        <v>0</v>
      </c>
      <c r="Z54" s="313">
        <f>'고용증대 상시근로자수-2019(2)'!AV54</f>
        <v>0</v>
      </c>
      <c r="AA54" s="314">
        <f>'고용증대 상시근로자수-2019(2)'!AX54</f>
        <v>0</v>
      </c>
      <c r="AB54" s="312">
        <f>'고용증대 상시근로자수-2019(2)'!AY54</f>
        <v>0</v>
      </c>
      <c r="AC54" s="313">
        <f>'고용증대 상시근로자수-2019(2)'!AZ54</f>
        <v>0</v>
      </c>
      <c r="AD54" s="314">
        <f>'고용증대 상시근로자수-2019(2)'!BB54</f>
        <v>0</v>
      </c>
      <c r="AE54" s="312">
        <f>'고용증대 상시근로자수-2019(2)'!BC54</f>
        <v>0</v>
      </c>
      <c r="AF54" s="313">
        <f>'고용증대 상시근로자수-2019(2)'!BD54</f>
        <v>0</v>
      </c>
      <c r="AG54" s="314">
        <f>'고용증대 상시근로자수-2019(2)'!BF54</f>
        <v>0</v>
      </c>
      <c r="AH54" s="312">
        <f>'고용증대 상시근로자수-2019(2)'!BG54</f>
        <v>0</v>
      </c>
      <c r="AI54" s="313">
        <f>'고용증대 상시근로자수-2019(2)'!BH54</f>
        <v>0</v>
      </c>
      <c r="AJ54" s="314">
        <f>'고용증대 상시근로자수-2019(2)'!BJ54</f>
        <v>0</v>
      </c>
      <c r="AK54" s="312">
        <f>'고용증대 상시근로자수-2019(2)'!BK54</f>
        <v>0</v>
      </c>
      <c r="AL54" s="313">
        <f>'고용증대 상시근로자수-2019(2)'!BL54</f>
        <v>0</v>
      </c>
      <c r="AM54" s="314">
        <f>'고용증대 상시근로자수-2019(2)'!BN54</f>
        <v>0</v>
      </c>
      <c r="AN54" s="312">
        <f>'고용증대 상시근로자수-2019(2)'!BO54</f>
        <v>0</v>
      </c>
      <c r="AO54" s="313">
        <f>'고용증대 상시근로자수-2019(2)'!BP54</f>
        <v>0</v>
      </c>
      <c r="AP54" s="314">
        <f>'고용증대 상시근로자수-2019(2)'!BR54</f>
        <v>0</v>
      </c>
      <c r="AQ54" s="335">
        <f t="shared" si="0"/>
        <v>0</v>
      </c>
      <c r="AR54" s="336">
        <f t="shared" si="1"/>
        <v>0</v>
      </c>
      <c r="AS54" s="342">
        <f>'고용증대 상시근로자수-2019(2)'!CF54</f>
        <v>0</v>
      </c>
      <c r="AT54" s="343">
        <f>'고용증대 상시근로자수-2019(2)'!CG54</f>
        <v>0</v>
      </c>
      <c r="AU54" s="340">
        <f t="shared" si="2"/>
        <v>0</v>
      </c>
      <c r="AV54" s="308">
        <f t="shared" si="3"/>
        <v>0</v>
      </c>
    </row>
    <row r="55" spans="1:48" hidden="1">
      <c r="A55" s="327">
        <f t="shared" si="4"/>
        <v>51</v>
      </c>
      <c r="B55" s="318">
        <f>'고용증대 상시근로자수-2019(2)'!C55</f>
        <v>0</v>
      </c>
      <c r="C55" s="319" t="str">
        <f>'고용증대 상시근로자수-2019(2)'!E55</f>
        <v/>
      </c>
      <c r="D55" s="332" t="str">
        <f>IF('고용증대 상시근로자수-2019(2)'!I55="","",'고용증대 상시근로자수-2019(2)'!I55)</f>
        <v/>
      </c>
      <c r="E55" s="332" t="str">
        <f>IF('고용증대 상시근로자수-2019(2)'!J55="","",'고용증대 상시근로자수-2019(2)'!J55)</f>
        <v/>
      </c>
      <c r="F55" s="320" t="str">
        <f>'고용증대 상시근로자수-2019(2)'!H55</f>
        <v/>
      </c>
      <c r="G55" s="324">
        <f>'고용증대 상시근로자수-2019(2)'!W55</f>
        <v>0</v>
      </c>
      <c r="H55" s="313">
        <f>'고용증대 상시근로자수-2019(2)'!X55</f>
        <v>0</v>
      </c>
      <c r="I55" s="314">
        <f>'고용증대 상시근로자수-2019(2)'!Z55</f>
        <v>0</v>
      </c>
      <c r="J55" s="312">
        <f>'고용증대 상시근로자수-2019(2)'!AA55</f>
        <v>0</v>
      </c>
      <c r="K55" s="313">
        <f>'고용증대 상시근로자수-2019(2)'!AB55</f>
        <v>0</v>
      </c>
      <c r="L55" s="314">
        <f>'고용증대 상시근로자수-2019(2)'!AD55</f>
        <v>0</v>
      </c>
      <c r="M55" s="312">
        <f>'고용증대 상시근로자수-2019(2)'!AE55</f>
        <v>0</v>
      </c>
      <c r="N55" s="313">
        <f>'고용증대 상시근로자수-2019(2)'!AF55</f>
        <v>0</v>
      </c>
      <c r="O55" s="314">
        <f>'고용증대 상시근로자수-2019(2)'!AH55</f>
        <v>0</v>
      </c>
      <c r="P55" s="312">
        <f>'고용증대 상시근로자수-2019(2)'!AI55</f>
        <v>0</v>
      </c>
      <c r="Q55" s="313">
        <f>'고용증대 상시근로자수-2019(2)'!AJ55</f>
        <v>0</v>
      </c>
      <c r="R55" s="314">
        <f>'고용증대 상시근로자수-2019(2)'!AL55</f>
        <v>0</v>
      </c>
      <c r="S55" s="312">
        <f>'고용증대 상시근로자수-2019(2)'!AM55</f>
        <v>0</v>
      </c>
      <c r="T55" s="313">
        <f>'고용증대 상시근로자수-2019(2)'!AN55</f>
        <v>0</v>
      </c>
      <c r="U55" s="314">
        <f>'고용증대 상시근로자수-2019(2)'!AP55</f>
        <v>0</v>
      </c>
      <c r="V55" s="312">
        <f>'고용증대 상시근로자수-2019(2)'!AQ55</f>
        <v>0</v>
      </c>
      <c r="W55" s="313">
        <f>'고용증대 상시근로자수-2019(2)'!AR55</f>
        <v>0</v>
      </c>
      <c r="X55" s="314">
        <f>'고용증대 상시근로자수-2019(2)'!AT55</f>
        <v>0</v>
      </c>
      <c r="Y55" s="312">
        <f>'고용증대 상시근로자수-2019(2)'!AU55</f>
        <v>0</v>
      </c>
      <c r="Z55" s="313">
        <f>'고용증대 상시근로자수-2019(2)'!AV55</f>
        <v>0</v>
      </c>
      <c r="AA55" s="314">
        <f>'고용증대 상시근로자수-2019(2)'!AX55</f>
        <v>0</v>
      </c>
      <c r="AB55" s="312">
        <f>'고용증대 상시근로자수-2019(2)'!AY55</f>
        <v>0</v>
      </c>
      <c r="AC55" s="313">
        <f>'고용증대 상시근로자수-2019(2)'!AZ55</f>
        <v>0</v>
      </c>
      <c r="AD55" s="314">
        <f>'고용증대 상시근로자수-2019(2)'!BB55</f>
        <v>0</v>
      </c>
      <c r="AE55" s="312">
        <f>'고용증대 상시근로자수-2019(2)'!BC55</f>
        <v>0</v>
      </c>
      <c r="AF55" s="313">
        <f>'고용증대 상시근로자수-2019(2)'!BD55</f>
        <v>0</v>
      </c>
      <c r="AG55" s="314">
        <f>'고용증대 상시근로자수-2019(2)'!BF55</f>
        <v>0</v>
      </c>
      <c r="AH55" s="312">
        <f>'고용증대 상시근로자수-2019(2)'!BG55</f>
        <v>0</v>
      </c>
      <c r="AI55" s="313">
        <f>'고용증대 상시근로자수-2019(2)'!BH55</f>
        <v>0</v>
      </c>
      <c r="AJ55" s="314">
        <f>'고용증대 상시근로자수-2019(2)'!BJ55</f>
        <v>0</v>
      </c>
      <c r="AK55" s="312">
        <f>'고용증대 상시근로자수-2019(2)'!BK55</f>
        <v>0</v>
      </c>
      <c r="AL55" s="313">
        <f>'고용증대 상시근로자수-2019(2)'!BL55</f>
        <v>0</v>
      </c>
      <c r="AM55" s="314">
        <f>'고용증대 상시근로자수-2019(2)'!BN55</f>
        <v>0</v>
      </c>
      <c r="AN55" s="312">
        <f>'고용증대 상시근로자수-2019(2)'!BO55</f>
        <v>0</v>
      </c>
      <c r="AO55" s="313">
        <f>'고용증대 상시근로자수-2019(2)'!BP55</f>
        <v>0</v>
      </c>
      <c r="AP55" s="314">
        <f>'고용증대 상시근로자수-2019(2)'!BR55</f>
        <v>0</v>
      </c>
      <c r="AQ55" s="335">
        <f t="shared" si="0"/>
        <v>0</v>
      </c>
      <c r="AR55" s="336">
        <f t="shared" si="1"/>
        <v>0</v>
      </c>
      <c r="AS55" s="342">
        <f>'고용증대 상시근로자수-2019(2)'!CF55</f>
        <v>0</v>
      </c>
      <c r="AT55" s="343">
        <f>'고용증대 상시근로자수-2019(2)'!CG55</f>
        <v>0</v>
      </c>
      <c r="AU55" s="340">
        <f t="shared" si="2"/>
        <v>0</v>
      </c>
      <c r="AV55" s="308">
        <f t="shared" si="3"/>
        <v>0</v>
      </c>
    </row>
    <row r="56" spans="1:48" hidden="1">
      <c r="A56" s="327">
        <f t="shared" si="4"/>
        <v>52</v>
      </c>
      <c r="B56" s="318">
        <f>'고용증대 상시근로자수-2019(2)'!C56</f>
        <v>0</v>
      </c>
      <c r="C56" s="319" t="str">
        <f>'고용증대 상시근로자수-2019(2)'!E56</f>
        <v/>
      </c>
      <c r="D56" s="332" t="str">
        <f>IF('고용증대 상시근로자수-2019(2)'!I56="","",'고용증대 상시근로자수-2019(2)'!I56)</f>
        <v/>
      </c>
      <c r="E56" s="332" t="str">
        <f>IF('고용증대 상시근로자수-2019(2)'!J56="","",'고용증대 상시근로자수-2019(2)'!J56)</f>
        <v/>
      </c>
      <c r="F56" s="320" t="str">
        <f>'고용증대 상시근로자수-2019(2)'!H56</f>
        <v/>
      </c>
      <c r="G56" s="324">
        <f>'고용증대 상시근로자수-2019(2)'!W56</f>
        <v>0</v>
      </c>
      <c r="H56" s="313">
        <f>'고용증대 상시근로자수-2019(2)'!X56</f>
        <v>0</v>
      </c>
      <c r="I56" s="314">
        <f>'고용증대 상시근로자수-2019(2)'!Z56</f>
        <v>0</v>
      </c>
      <c r="J56" s="312">
        <f>'고용증대 상시근로자수-2019(2)'!AA56</f>
        <v>0</v>
      </c>
      <c r="K56" s="313">
        <f>'고용증대 상시근로자수-2019(2)'!AB56</f>
        <v>0</v>
      </c>
      <c r="L56" s="314">
        <f>'고용증대 상시근로자수-2019(2)'!AD56</f>
        <v>0</v>
      </c>
      <c r="M56" s="312">
        <f>'고용증대 상시근로자수-2019(2)'!AE56</f>
        <v>0</v>
      </c>
      <c r="N56" s="313">
        <f>'고용증대 상시근로자수-2019(2)'!AF56</f>
        <v>0</v>
      </c>
      <c r="O56" s="314">
        <f>'고용증대 상시근로자수-2019(2)'!AH56</f>
        <v>0</v>
      </c>
      <c r="P56" s="312">
        <f>'고용증대 상시근로자수-2019(2)'!AI56</f>
        <v>0</v>
      </c>
      <c r="Q56" s="313">
        <f>'고용증대 상시근로자수-2019(2)'!AJ56</f>
        <v>0</v>
      </c>
      <c r="R56" s="314">
        <f>'고용증대 상시근로자수-2019(2)'!AL56</f>
        <v>0</v>
      </c>
      <c r="S56" s="312">
        <f>'고용증대 상시근로자수-2019(2)'!AM56</f>
        <v>0</v>
      </c>
      <c r="T56" s="313">
        <f>'고용증대 상시근로자수-2019(2)'!AN56</f>
        <v>0</v>
      </c>
      <c r="U56" s="314">
        <f>'고용증대 상시근로자수-2019(2)'!AP56</f>
        <v>0</v>
      </c>
      <c r="V56" s="312">
        <f>'고용증대 상시근로자수-2019(2)'!AQ56</f>
        <v>0</v>
      </c>
      <c r="W56" s="313">
        <f>'고용증대 상시근로자수-2019(2)'!AR56</f>
        <v>0</v>
      </c>
      <c r="X56" s="314">
        <f>'고용증대 상시근로자수-2019(2)'!AT56</f>
        <v>0</v>
      </c>
      <c r="Y56" s="312">
        <f>'고용증대 상시근로자수-2019(2)'!AU56</f>
        <v>0</v>
      </c>
      <c r="Z56" s="313">
        <f>'고용증대 상시근로자수-2019(2)'!AV56</f>
        <v>0</v>
      </c>
      <c r="AA56" s="314">
        <f>'고용증대 상시근로자수-2019(2)'!AX56</f>
        <v>0</v>
      </c>
      <c r="AB56" s="312">
        <f>'고용증대 상시근로자수-2019(2)'!AY56</f>
        <v>0</v>
      </c>
      <c r="AC56" s="313">
        <f>'고용증대 상시근로자수-2019(2)'!AZ56</f>
        <v>0</v>
      </c>
      <c r="AD56" s="314">
        <f>'고용증대 상시근로자수-2019(2)'!BB56</f>
        <v>0</v>
      </c>
      <c r="AE56" s="312">
        <f>'고용증대 상시근로자수-2019(2)'!BC56</f>
        <v>0</v>
      </c>
      <c r="AF56" s="313">
        <f>'고용증대 상시근로자수-2019(2)'!BD56</f>
        <v>0</v>
      </c>
      <c r="AG56" s="314">
        <f>'고용증대 상시근로자수-2019(2)'!BF56</f>
        <v>0</v>
      </c>
      <c r="AH56" s="312">
        <f>'고용증대 상시근로자수-2019(2)'!BG56</f>
        <v>0</v>
      </c>
      <c r="AI56" s="313">
        <f>'고용증대 상시근로자수-2019(2)'!BH56</f>
        <v>0</v>
      </c>
      <c r="AJ56" s="314">
        <f>'고용증대 상시근로자수-2019(2)'!BJ56</f>
        <v>0</v>
      </c>
      <c r="AK56" s="312">
        <f>'고용증대 상시근로자수-2019(2)'!BK56</f>
        <v>0</v>
      </c>
      <c r="AL56" s="313">
        <f>'고용증대 상시근로자수-2019(2)'!BL56</f>
        <v>0</v>
      </c>
      <c r="AM56" s="314">
        <f>'고용증대 상시근로자수-2019(2)'!BN56</f>
        <v>0</v>
      </c>
      <c r="AN56" s="312">
        <f>'고용증대 상시근로자수-2019(2)'!BO56</f>
        <v>0</v>
      </c>
      <c r="AO56" s="313">
        <f>'고용증대 상시근로자수-2019(2)'!BP56</f>
        <v>0</v>
      </c>
      <c r="AP56" s="314">
        <f>'고용증대 상시근로자수-2019(2)'!BR56</f>
        <v>0</v>
      </c>
      <c r="AQ56" s="335">
        <f t="shared" si="0"/>
        <v>0</v>
      </c>
      <c r="AR56" s="336">
        <f t="shared" si="1"/>
        <v>0</v>
      </c>
      <c r="AS56" s="342">
        <f>'고용증대 상시근로자수-2019(2)'!CF56</f>
        <v>0</v>
      </c>
      <c r="AT56" s="343">
        <f>'고용증대 상시근로자수-2019(2)'!CG56</f>
        <v>0</v>
      </c>
      <c r="AU56" s="340">
        <f t="shared" si="2"/>
        <v>0</v>
      </c>
      <c r="AV56" s="308">
        <f t="shared" si="3"/>
        <v>0</v>
      </c>
    </row>
    <row r="57" spans="1:48" hidden="1">
      <c r="A57" s="327">
        <f t="shared" si="4"/>
        <v>53</v>
      </c>
      <c r="B57" s="318">
        <f>'고용증대 상시근로자수-2019(2)'!C57</f>
        <v>0</v>
      </c>
      <c r="C57" s="319" t="str">
        <f>'고용증대 상시근로자수-2019(2)'!E57</f>
        <v/>
      </c>
      <c r="D57" s="332" t="str">
        <f>IF('고용증대 상시근로자수-2019(2)'!I57="","",'고용증대 상시근로자수-2019(2)'!I57)</f>
        <v/>
      </c>
      <c r="E57" s="332" t="str">
        <f>IF('고용증대 상시근로자수-2019(2)'!J57="","",'고용증대 상시근로자수-2019(2)'!J57)</f>
        <v/>
      </c>
      <c r="F57" s="320" t="str">
        <f>'고용증대 상시근로자수-2019(2)'!H57</f>
        <v/>
      </c>
      <c r="G57" s="324">
        <f>'고용증대 상시근로자수-2019(2)'!W57</f>
        <v>0</v>
      </c>
      <c r="H57" s="313">
        <f>'고용증대 상시근로자수-2019(2)'!X57</f>
        <v>0</v>
      </c>
      <c r="I57" s="314">
        <f>'고용증대 상시근로자수-2019(2)'!Z57</f>
        <v>0</v>
      </c>
      <c r="J57" s="312">
        <f>'고용증대 상시근로자수-2019(2)'!AA57</f>
        <v>0</v>
      </c>
      <c r="K57" s="313">
        <f>'고용증대 상시근로자수-2019(2)'!AB57</f>
        <v>0</v>
      </c>
      <c r="L57" s="314">
        <f>'고용증대 상시근로자수-2019(2)'!AD57</f>
        <v>0</v>
      </c>
      <c r="M57" s="312">
        <f>'고용증대 상시근로자수-2019(2)'!AE57</f>
        <v>0</v>
      </c>
      <c r="N57" s="313">
        <f>'고용증대 상시근로자수-2019(2)'!AF57</f>
        <v>0</v>
      </c>
      <c r="O57" s="314">
        <f>'고용증대 상시근로자수-2019(2)'!AH57</f>
        <v>0</v>
      </c>
      <c r="P57" s="312">
        <f>'고용증대 상시근로자수-2019(2)'!AI57</f>
        <v>0</v>
      </c>
      <c r="Q57" s="313">
        <f>'고용증대 상시근로자수-2019(2)'!AJ57</f>
        <v>0</v>
      </c>
      <c r="R57" s="314">
        <f>'고용증대 상시근로자수-2019(2)'!AL57</f>
        <v>0</v>
      </c>
      <c r="S57" s="312">
        <f>'고용증대 상시근로자수-2019(2)'!AM57</f>
        <v>0</v>
      </c>
      <c r="T57" s="313">
        <f>'고용증대 상시근로자수-2019(2)'!AN57</f>
        <v>0</v>
      </c>
      <c r="U57" s="314">
        <f>'고용증대 상시근로자수-2019(2)'!AP57</f>
        <v>0</v>
      </c>
      <c r="V57" s="312">
        <f>'고용증대 상시근로자수-2019(2)'!AQ57</f>
        <v>0</v>
      </c>
      <c r="W57" s="313">
        <f>'고용증대 상시근로자수-2019(2)'!AR57</f>
        <v>0</v>
      </c>
      <c r="X57" s="314">
        <f>'고용증대 상시근로자수-2019(2)'!AT57</f>
        <v>0</v>
      </c>
      <c r="Y57" s="312">
        <f>'고용증대 상시근로자수-2019(2)'!AU57</f>
        <v>0</v>
      </c>
      <c r="Z57" s="313">
        <f>'고용증대 상시근로자수-2019(2)'!AV57</f>
        <v>0</v>
      </c>
      <c r="AA57" s="314">
        <f>'고용증대 상시근로자수-2019(2)'!AX57</f>
        <v>0</v>
      </c>
      <c r="AB57" s="312">
        <f>'고용증대 상시근로자수-2019(2)'!AY57</f>
        <v>0</v>
      </c>
      <c r="AC57" s="313">
        <f>'고용증대 상시근로자수-2019(2)'!AZ57</f>
        <v>0</v>
      </c>
      <c r="AD57" s="314">
        <f>'고용증대 상시근로자수-2019(2)'!BB57</f>
        <v>0</v>
      </c>
      <c r="AE57" s="312">
        <f>'고용증대 상시근로자수-2019(2)'!BC57</f>
        <v>0</v>
      </c>
      <c r="AF57" s="313">
        <f>'고용증대 상시근로자수-2019(2)'!BD57</f>
        <v>0</v>
      </c>
      <c r="AG57" s="314">
        <f>'고용증대 상시근로자수-2019(2)'!BF57</f>
        <v>0</v>
      </c>
      <c r="AH57" s="312">
        <f>'고용증대 상시근로자수-2019(2)'!BG57</f>
        <v>0</v>
      </c>
      <c r="AI57" s="313">
        <f>'고용증대 상시근로자수-2019(2)'!BH57</f>
        <v>0</v>
      </c>
      <c r="AJ57" s="314">
        <f>'고용증대 상시근로자수-2019(2)'!BJ57</f>
        <v>0</v>
      </c>
      <c r="AK57" s="312">
        <f>'고용증대 상시근로자수-2019(2)'!BK57</f>
        <v>0</v>
      </c>
      <c r="AL57" s="313">
        <f>'고용증대 상시근로자수-2019(2)'!BL57</f>
        <v>0</v>
      </c>
      <c r="AM57" s="314">
        <f>'고용증대 상시근로자수-2019(2)'!BN57</f>
        <v>0</v>
      </c>
      <c r="AN57" s="312">
        <f>'고용증대 상시근로자수-2019(2)'!BO57</f>
        <v>0</v>
      </c>
      <c r="AO57" s="313">
        <f>'고용증대 상시근로자수-2019(2)'!BP57</f>
        <v>0</v>
      </c>
      <c r="AP57" s="314">
        <f>'고용증대 상시근로자수-2019(2)'!BR57</f>
        <v>0</v>
      </c>
      <c r="AQ57" s="335">
        <f t="shared" si="0"/>
        <v>0</v>
      </c>
      <c r="AR57" s="336">
        <f t="shared" si="1"/>
        <v>0</v>
      </c>
      <c r="AS57" s="342">
        <f>'고용증대 상시근로자수-2019(2)'!CF57</f>
        <v>0</v>
      </c>
      <c r="AT57" s="343">
        <f>'고용증대 상시근로자수-2019(2)'!CG57</f>
        <v>0</v>
      </c>
      <c r="AU57" s="340">
        <f t="shared" si="2"/>
        <v>0</v>
      </c>
      <c r="AV57" s="308">
        <f t="shared" si="3"/>
        <v>0</v>
      </c>
    </row>
    <row r="58" spans="1:48" hidden="1">
      <c r="A58" s="327">
        <f t="shared" si="4"/>
        <v>54</v>
      </c>
      <c r="B58" s="318">
        <f>'고용증대 상시근로자수-2019(2)'!C58</f>
        <v>0</v>
      </c>
      <c r="C58" s="319" t="str">
        <f>'고용증대 상시근로자수-2019(2)'!E58</f>
        <v/>
      </c>
      <c r="D58" s="332" t="str">
        <f>IF('고용증대 상시근로자수-2019(2)'!I58="","",'고용증대 상시근로자수-2019(2)'!I58)</f>
        <v/>
      </c>
      <c r="E58" s="332" t="str">
        <f>IF('고용증대 상시근로자수-2019(2)'!J58="","",'고용증대 상시근로자수-2019(2)'!J58)</f>
        <v/>
      </c>
      <c r="F58" s="320" t="str">
        <f>'고용증대 상시근로자수-2019(2)'!H58</f>
        <v/>
      </c>
      <c r="G58" s="324">
        <f>'고용증대 상시근로자수-2019(2)'!W58</f>
        <v>0</v>
      </c>
      <c r="H58" s="313">
        <f>'고용증대 상시근로자수-2019(2)'!X58</f>
        <v>0</v>
      </c>
      <c r="I58" s="314">
        <f>'고용증대 상시근로자수-2019(2)'!Z58</f>
        <v>0</v>
      </c>
      <c r="J58" s="312">
        <f>'고용증대 상시근로자수-2019(2)'!AA58</f>
        <v>0</v>
      </c>
      <c r="K58" s="313">
        <f>'고용증대 상시근로자수-2019(2)'!AB58</f>
        <v>0</v>
      </c>
      <c r="L58" s="314">
        <f>'고용증대 상시근로자수-2019(2)'!AD58</f>
        <v>0</v>
      </c>
      <c r="M58" s="312">
        <f>'고용증대 상시근로자수-2019(2)'!AE58</f>
        <v>0</v>
      </c>
      <c r="N58" s="313">
        <f>'고용증대 상시근로자수-2019(2)'!AF58</f>
        <v>0</v>
      </c>
      <c r="O58" s="314">
        <f>'고용증대 상시근로자수-2019(2)'!AH58</f>
        <v>0</v>
      </c>
      <c r="P58" s="312">
        <f>'고용증대 상시근로자수-2019(2)'!AI58</f>
        <v>0</v>
      </c>
      <c r="Q58" s="313">
        <f>'고용증대 상시근로자수-2019(2)'!AJ58</f>
        <v>0</v>
      </c>
      <c r="R58" s="314">
        <f>'고용증대 상시근로자수-2019(2)'!AL58</f>
        <v>0</v>
      </c>
      <c r="S58" s="312">
        <f>'고용증대 상시근로자수-2019(2)'!AM58</f>
        <v>0</v>
      </c>
      <c r="T58" s="313">
        <f>'고용증대 상시근로자수-2019(2)'!AN58</f>
        <v>0</v>
      </c>
      <c r="U58" s="314">
        <f>'고용증대 상시근로자수-2019(2)'!AP58</f>
        <v>0</v>
      </c>
      <c r="V58" s="312">
        <f>'고용증대 상시근로자수-2019(2)'!AQ58</f>
        <v>0</v>
      </c>
      <c r="W58" s="313">
        <f>'고용증대 상시근로자수-2019(2)'!AR58</f>
        <v>0</v>
      </c>
      <c r="X58" s="314">
        <f>'고용증대 상시근로자수-2019(2)'!AT58</f>
        <v>0</v>
      </c>
      <c r="Y58" s="312">
        <f>'고용증대 상시근로자수-2019(2)'!AU58</f>
        <v>0</v>
      </c>
      <c r="Z58" s="313">
        <f>'고용증대 상시근로자수-2019(2)'!AV58</f>
        <v>0</v>
      </c>
      <c r="AA58" s="314">
        <f>'고용증대 상시근로자수-2019(2)'!AX58</f>
        <v>0</v>
      </c>
      <c r="AB58" s="312">
        <f>'고용증대 상시근로자수-2019(2)'!AY58</f>
        <v>0</v>
      </c>
      <c r="AC58" s="313">
        <f>'고용증대 상시근로자수-2019(2)'!AZ58</f>
        <v>0</v>
      </c>
      <c r="AD58" s="314">
        <f>'고용증대 상시근로자수-2019(2)'!BB58</f>
        <v>0</v>
      </c>
      <c r="AE58" s="312">
        <f>'고용증대 상시근로자수-2019(2)'!BC58</f>
        <v>0</v>
      </c>
      <c r="AF58" s="313">
        <f>'고용증대 상시근로자수-2019(2)'!BD58</f>
        <v>0</v>
      </c>
      <c r="AG58" s="314">
        <f>'고용증대 상시근로자수-2019(2)'!BF58</f>
        <v>0</v>
      </c>
      <c r="AH58" s="312">
        <f>'고용증대 상시근로자수-2019(2)'!BG58</f>
        <v>0</v>
      </c>
      <c r="AI58" s="313">
        <f>'고용증대 상시근로자수-2019(2)'!BH58</f>
        <v>0</v>
      </c>
      <c r="AJ58" s="314">
        <f>'고용증대 상시근로자수-2019(2)'!BJ58</f>
        <v>0</v>
      </c>
      <c r="AK58" s="312">
        <f>'고용증대 상시근로자수-2019(2)'!BK58</f>
        <v>0</v>
      </c>
      <c r="AL58" s="313">
        <f>'고용증대 상시근로자수-2019(2)'!BL58</f>
        <v>0</v>
      </c>
      <c r="AM58" s="314">
        <f>'고용증대 상시근로자수-2019(2)'!BN58</f>
        <v>0</v>
      </c>
      <c r="AN58" s="312">
        <f>'고용증대 상시근로자수-2019(2)'!BO58</f>
        <v>0</v>
      </c>
      <c r="AO58" s="313">
        <f>'고용증대 상시근로자수-2019(2)'!BP58</f>
        <v>0</v>
      </c>
      <c r="AP58" s="314">
        <f>'고용증대 상시근로자수-2019(2)'!BR58</f>
        <v>0</v>
      </c>
      <c r="AQ58" s="335">
        <f t="shared" si="0"/>
        <v>0</v>
      </c>
      <c r="AR58" s="336">
        <f t="shared" si="1"/>
        <v>0</v>
      </c>
      <c r="AS58" s="342">
        <f>'고용증대 상시근로자수-2019(2)'!CF58</f>
        <v>0</v>
      </c>
      <c r="AT58" s="343">
        <f>'고용증대 상시근로자수-2019(2)'!CG58</f>
        <v>0</v>
      </c>
      <c r="AU58" s="340">
        <f t="shared" si="2"/>
        <v>0</v>
      </c>
      <c r="AV58" s="308">
        <f t="shared" si="3"/>
        <v>0</v>
      </c>
    </row>
    <row r="59" spans="1:48" hidden="1">
      <c r="A59" s="327">
        <f t="shared" si="4"/>
        <v>55</v>
      </c>
      <c r="B59" s="318">
        <f>'고용증대 상시근로자수-2019(2)'!C59</f>
        <v>0</v>
      </c>
      <c r="C59" s="319" t="str">
        <f>'고용증대 상시근로자수-2019(2)'!E59</f>
        <v/>
      </c>
      <c r="D59" s="332" t="str">
        <f>IF('고용증대 상시근로자수-2019(2)'!I59="","",'고용증대 상시근로자수-2019(2)'!I59)</f>
        <v/>
      </c>
      <c r="E59" s="332" t="str">
        <f>IF('고용증대 상시근로자수-2019(2)'!J59="","",'고용증대 상시근로자수-2019(2)'!J59)</f>
        <v/>
      </c>
      <c r="F59" s="320" t="str">
        <f>'고용증대 상시근로자수-2019(2)'!H59</f>
        <v/>
      </c>
      <c r="G59" s="324">
        <f>'고용증대 상시근로자수-2019(2)'!W59</f>
        <v>0</v>
      </c>
      <c r="H59" s="313">
        <f>'고용증대 상시근로자수-2019(2)'!X59</f>
        <v>0</v>
      </c>
      <c r="I59" s="314">
        <f>'고용증대 상시근로자수-2019(2)'!Z59</f>
        <v>0</v>
      </c>
      <c r="J59" s="312">
        <f>'고용증대 상시근로자수-2019(2)'!AA59</f>
        <v>0</v>
      </c>
      <c r="K59" s="313">
        <f>'고용증대 상시근로자수-2019(2)'!AB59</f>
        <v>0</v>
      </c>
      <c r="L59" s="314">
        <f>'고용증대 상시근로자수-2019(2)'!AD59</f>
        <v>0</v>
      </c>
      <c r="M59" s="312">
        <f>'고용증대 상시근로자수-2019(2)'!AE59</f>
        <v>0</v>
      </c>
      <c r="N59" s="313">
        <f>'고용증대 상시근로자수-2019(2)'!AF59</f>
        <v>0</v>
      </c>
      <c r="O59" s="314">
        <f>'고용증대 상시근로자수-2019(2)'!AH59</f>
        <v>0</v>
      </c>
      <c r="P59" s="312">
        <f>'고용증대 상시근로자수-2019(2)'!AI59</f>
        <v>0</v>
      </c>
      <c r="Q59" s="313">
        <f>'고용증대 상시근로자수-2019(2)'!AJ59</f>
        <v>0</v>
      </c>
      <c r="R59" s="314">
        <f>'고용증대 상시근로자수-2019(2)'!AL59</f>
        <v>0</v>
      </c>
      <c r="S59" s="312">
        <f>'고용증대 상시근로자수-2019(2)'!AM59</f>
        <v>0</v>
      </c>
      <c r="T59" s="313">
        <f>'고용증대 상시근로자수-2019(2)'!AN59</f>
        <v>0</v>
      </c>
      <c r="U59" s="314">
        <f>'고용증대 상시근로자수-2019(2)'!AP59</f>
        <v>0</v>
      </c>
      <c r="V59" s="312">
        <f>'고용증대 상시근로자수-2019(2)'!AQ59</f>
        <v>0</v>
      </c>
      <c r="W59" s="313">
        <f>'고용증대 상시근로자수-2019(2)'!AR59</f>
        <v>0</v>
      </c>
      <c r="X59" s="314">
        <f>'고용증대 상시근로자수-2019(2)'!AT59</f>
        <v>0</v>
      </c>
      <c r="Y59" s="312">
        <f>'고용증대 상시근로자수-2019(2)'!AU59</f>
        <v>0</v>
      </c>
      <c r="Z59" s="313">
        <f>'고용증대 상시근로자수-2019(2)'!AV59</f>
        <v>0</v>
      </c>
      <c r="AA59" s="314">
        <f>'고용증대 상시근로자수-2019(2)'!AX59</f>
        <v>0</v>
      </c>
      <c r="AB59" s="312">
        <f>'고용증대 상시근로자수-2019(2)'!AY59</f>
        <v>0</v>
      </c>
      <c r="AC59" s="313">
        <f>'고용증대 상시근로자수-2019(2)'!AZ59</f>
        <v>0</v>
      </c>
      <c r="AD59" s="314">
        <f>'고용증대 상시근로자수-2019(2)'!BB59</f>
        <v>0</v>
      </c>
      <c r="AE59" s="312">
        <f>'고용증대 상시근로자수-2019(2)'!BC59</f>
        <v>0</v>
      </c>
      <c r="AF59" s="313">
        <f>'고용증대 상시근로자수-2019(2)'!BD59</f>
        <v>0</v>
      </c>
      <c r="AG59" s="314">
        <f>'고용증대 상시근로자수-2019(2)'!BF59</f>
        <v>0</v>
      </c>
      <c r="AH59" s="312">
        <f>'고용증대 상시근로자수-2019(2)'!BG59</f>
        <v>0</v>
      </c>
      <c r="AI59" s="313">
        <f>'고용증대 상시근로자수-2019(2)'!BH59</f>
        <v>0</v>
      </c>
      <c r="AJ59" s="314">
        <f>'고용증대 상시근로자수-2019(2)'!BJ59</f>
        <v>0</v>
      </c>
      <c r="AK59" s="312">
        <f>'고용증대 상시근로자수-2019(2)'!BK59</f>
        <v>0</v>
      </c>
      <c r="AL59" s="313">
        <f>'고용증대 상시근로자수-2019(2)'!BL59</f>
        <v>0</v>
      </c>
      <c r="AM59" s="314">
        <f>'고용증대 상시근로자수-2019(2)'!BN59</f>
        <v>0</v>
      </c>
      <c r="AN59" s="312">
        <f>'고용증대 상시근로자수-2019(2)'!BO59</f>
        <v>0</v>
      </c>
      <c r="AO59" s="313">
        <f>'고용증대 상시근로자수-2019(2)'!BP59</f>
        <v>0</v>
      </c>
      <c r="AP59" s="314">
        <f>'고용증대 상시근로자수-2019(2)'!BR59</f>
        <v>0</v>
      </c>
      <c r="AQ59" s="335">
        <f t="shared" si="0"/>
        <v>0</v>
      </c>
      <c r="AR59" s="336">
        <f t="shared" si="1"/>
        <v>0</v>
      </c>
      <c r="AS59" s="342">
        <f>'고용증대 상시근로자수-2019(2)'!CF59</f>
        <v>0</v>
      </c>
      <c r="AT59" s="343">
        <f>'고용증대 상시근로자수-2019(2)'!CG59</f>
        <v>0</v>
      </c>
      <c r="AU59" s="340">
        <f t="shared" si="2"/>
        <v>0</v>
      </c>
      <c r="AV59" s="308">
        <f t="shared" si="3"/>
        <v>0</v>
      </c>
    </row>
    <row r="60" spans="1:48" hidden="1">
      <c r="A60" s="327">
        <f t="shared" si="4"/>
        <v>56</v>
      </c>
      <c r="B60" s="318">
        <f>'고용증대 상시근로자수-2019(2)'!C60</f>
        <v>0</v>
      </c>
      <c r="C60" s="319" t="str">
        <f>'고용증대 상시근로자수-2019(2)'!E60</f>
        <v/>
      </c>
      <c r="D60" s="332" t="str">
        <f>IF('고용증대 상시근로자수-2019(2)'!I60="","",'고용증대 상시근로자수-2019(2)'!I60)</f>
        <v/>
      </c>
      <c r="E60" s="332" t="str">
        <f>IF('고용증대 상시근로자수-2019(2)'!J60="","",'고용증대 상시근로자수-2019(2)'!J60)</f>
        <v/>
      </c>
      <c r="F60" s="320" t="str">
        <f>'고용증대 상시근로자수-2019(2)'!H60</f>
        <v/>
      </c>
      <c r="G60" s="324">
        <f>'고용증대 상시근로자수-2019(2)'!W60</f>
        <v>0</v>
      </c>
      <c r="H60" s="313">
        <f>'고용증대 상시근로자수-2019(2)'!X60</f>
        <v>0</v>
      </c>
      <c r="I60" s="314">
        <f>'고용증대 상시근로자수-2019(2)'!Z60</f>
        <v>0</v>
      </c>
      <c r="J60" s="312">
        <f>'고용증대 상시근로자수-2019(2)'!AA60</f>
        <v>0</v>
      </c>
      <c r="K60" s="313">
        <f>'고용증대 상시근로자수-2019(2)'!AB60</f>
        <v>0</v>
      </c>
      <c r="L60" s="314">
        <f>'고용증대 상시근로자수-2019(2)'!AD60</f>
        <v>0</v>
      </c>
      <c r="M60" s="312">
        <f>'고용증대 상시근로자수-2019(2)'!AE60</f>
        <v>0</v>
      </c>
      <c r="N60" s="313">
        <f>'고용증대 상시근로자수-2019(2)'!AF60</f>
        <v>0</v>
      </c>
      <c r="O60" s="314">
        <f>'고용증대 상시근로자수-2019(2)'!AH60</f>
        <v>0</v>
      </c>
      <c r="P60" s="312">
        <f>'고용증대 상시근로자수-2019(2)'!AI60</f>
        <v>0</v>
      </c>
      <c r="Q60" s="313">
        <f>'고용증대 상시근로자수-2019(2)'!AJ60</f>
        <v>0</v>
      </c>
      <c r="R60" s="314">
        <f>'고용증대 상시근로자수-2019(2)'!AL60</f>
        <v>0</v>
      </c>
      <c r="S60" s="312">
        <f>'고용증대 상시근로자수-2019(2)'!AM60</f>
        <v>0</v>
      </c>
      <c r="T60" s="313">
        <f>'고용증대 상시근로자수-2019(2)'!AN60</f>
        <v>0</v>
      </c>
      <c r="U60" s="314">
        <f>'고용증대 상시근로자수-2019(2)'!AP60</f>
        <v>0</v>
      </c>
      <c r="V60" s="312">
        <f>'고용증대 상시근로자수-2019(2)'!AQ60</f>
        <v>0</v>
      </c>
      <c r="W60" s="313">
        <f>'고용증대 상시근로자수-2019(2)'!AR60</f>
        <v>0</v>
      </c>
      <c r="X60" s="314">
        <f>'고용증대 상시근로자수-2019(2)'!AT60</f>
        <v>0</v>
      </c>
      <c r="Y60" s="312">
        <f>'고용증대 상시근로자수-2019(2)'!AU60</f>
        <v>0</v>
      </c>
      <c r="Z60" s="313">
        <f>'고용증대 상시근로자수-2019(2)'!AV60</f>
        <v>0</v>
      </c>
      <c r="AA60" s="314">
        <f>'고용증대 상시근로자수-2019(2)'!AX60</f>
        <v>0</v>
      </c>
      <c r="AB60" s="312">
        <f>'고용증대 상시근로자수-2019(2)'!AY60</f>
        <v>0</v>
      </c>
      <c r="AC60" s="313">
        <f>'고용증대 상시근로자수-2019(2)'!AZ60</f>
        <v>0</v>
      </c>
      <c r="AD60" s="314">
        <f>'고용증대 상시근로자수-2019(2)'!BB60</f>
        <v>0</v>
      </c>
      <c r="AE60" s="312">
        <f>'고용증대 상시근로자수-2019(2)'!BC60</f>
        <v>0</v>
      </c>
      <c r="AF60" s="313">
        <f>'고용증대 상시근로자수-2019(2)'!BD60</f>
        <v>0</v>
      </c>
      <c r="AG60" s="314">
        <f>'고용증대 상시근로자수-2019(2)'!BF60</f>
        <v>0</v>
      </c>
      <c r="AH60" s="312">
        <f>'고용증대 상시근로자수-2019(2)'!BG60</f>
        <v>0</v>
      </c>
      <c r="AI60" s="313">
        <f>'고용증대 상시근로자수-2019(2)'!BH60</f>
        <v>0</v>
      </c>
      <c r="AJ60" s="314">
        <f>'고용증대 상시근로자수-2019(2)'!BJ60</f>
        <v>0</v>
      </c>
      <c r="AK60" s="312">
        <f>'고용증대 상시근로자수-2019(2)'!BK60</f>
        <v>0</v>
      </c>
      <c r="AL60" s="313">
        <f>'고용증대 상시근로자수-2019(2)'!BL60</f>
        <v>0</v>
      </c>
      <c r="AM60" s="314">
        <f>'고용증대 상시근로자수-2019(2)'!BN60</f>
        <v>0</v>
      </c>
      <c r="AN60" s="312">
        <f>'고용증대 상시근로자수-2019(2)'!BO60</f>
        <v>0</v>
      </c>
      <c r="AO60" s="313">
        <f>'고용증대 상시근로자수-2019(2)'!BP60</f>
        <v>0</v>
      </c>
      <c r="AP60" s="314">
        <f>'고용증대 상시근로자수-2019(2)'!BR60</f>
        <v>0</v>
      </c>
      <c r="AQ60" s="335">
        <f t="shared" si="0"/>
        <v>0</v>
      </c>
      <c r="AR60" s="336">
        <f t="shared" si="1"/>
        <v>0</v>
      </c>
      <c r="AS60" s="342">
        <f>'고용증대 상시근로자수-2019(2)'!CF60</f>
        <v>0</v>
      </c>
      <c r="AT60" s="343">
        <f>'고용증대 상시근로자수-2019(2)'!CG60</f>
        <v>0</v>
      </c>
      <c r="AU60" s="340">
        <f t="shared" si="2"/>
        <v>0</v>
      </c>
      <c r="AV60" s="308">
        <f t="shared" si="3"/>
        <v>0</v>
      </c>
    </row>
    <row r="61" spans="1:48" hidden="1">
      <c r="A61" s="327">
        <f t="shared" si="4"/>
        <v>57</v>
      </c>
      <c r="B61" s="318">
        <f>'고용증대 상시근로자수-2019(2)'!C61</f>
        <v>0</v>
      </c>
      <c r="C61" s="319" t="str">
        <f>'고용증대 상시근로자수-2019(2)'!E61</f>
        <v/>
      </c>
      <c r="D61" s="332" t="str">
        <f>IF('고용증대 상시근로자수-2019(2)'!I61="","",'고용증대 상시근로자수-2019(2)'!I61)</f>
        <v/>
      </c>
      <c r="E61" s="332" t="str">
        <f>IF('고용증대 상시근로자수-2019(2)'!J61="","",'고용증대 상시근로자수-2019(2)'!J61)</f>
        <v/>
      </c>
      <c r="F61" s="320" t="str">
        <f>'고용증대 상시근로자수-2019(2)'!H61</f>
        <v/>
      </c>
      <c r="G61" s="324">
        <f>'고용증대 상시근로자수-2019(2)'!W61</f>
        <v>0</v>
      </c>
      <c r="H61" s="313">
        <f>'고용증대 상시근로자수-2019(2)'!X61</f>
        <v>0</v>
      </c>
      <c r="I61" s="314">
        <f>'고용증대 상시근로자수-2019(2)'!Z61</f>
        <v>0</v>
      </c>
      <c r="J61" s="312">
        <f>'고용증대 상시근로자수-2019(2)'!AA61</f>
        <v>0</v>
      </c>
      <c r="K61" s="313">
        <f>'고용증대 상시근로자수-2019(2)'!AB61</f>
        <v>0</v>
      </c>
      <c r="L61" s="314">
        <f>'고용증대 상시근로자수-2019(2)'!AD61</f>
        <v>0</v>
      </c>
      <c r="M61" s="312">
        <f>'고용증대 상시근로자수-2019(2)'!AE61</f>
        <v>0</v>
      </c>
      <c r="N61" s="313">
        <f>'고용증대 상시근로자수-2019(2)'!AF61</f>
        <v>0</v>
      </c>
      <c r="O61" s="314">
        <f>'고용증대 상시근로자수-2019(2)'!AH61</f>
        <v>0</v>
      </c>
      <c r="P61" s="312">
        <f>'고용증대 상시근로자수-2019(2)'!AI61</f>
        <v>0</v>
      </c>
      <c r="Q61" s="313">
        <f>'고용증대 상시근로자수-2019(2)'!AJ61</f>
        <v>0</v>
      </c>
      <c r="R61" s="314">
        <f>'고용증대 상시근로자수-2019(2)'!AL61</f>
        <v>0</v>
      </c>
      <c r="S61" s="312">
        <f>'고용증대 상시근로자수-2019(2)'!AM61</f>
        <v>0</v>
      </c>
      <c r="T61" s="313">
        <f>'고용증대 상시근로자수-2019(2)'!AN61</f>
        <v>0</v>
      </c>
      <c r="U61" s="314">
        <f>'고용증대 상시근로자수-2019(2)'!AP61</f>
        <v>0</v>
      </c>
      <c r="V61" s="312">
        <f>'고용증대 상시근로자수-2019(2)'!AQ61</f>
        <v>0</v>
      </c>
      <c r="W61" s="313">
        <f>'고용증대 상시근로자수-2019(2)'!AR61</f>
        <v>0</v>
      </c>
      <c r="X61" s="314">
        <f>'고용증대 상시근로자수-2019(2)'!AT61</f>
        <v>0</v>
      </c>
      <c r="Y61" s="312">
        <f>'고용증대 상시근로자수-2019(2)'!AU61</f>
        <v>0</v>
      </c>
      <c r="Z61" s="313">
        <f>'고용증대 상시근로자수-2019(2)'!AV61</f>
        <v>0</v>
      </c>
      <c r="AA61" s="314">
        <f>'고용증대 상시근로자수-2019(2)'!AX61</f>
        <v>0</v>
      </c>
      <c r="AB61" s="312">
        <f>'고용증대 상시근로자수-2019(2)'!AY61</f>
        <v>0</v>
      </c>
      <c r="AC61" s="313">
        <f>'고용증대 상시근로자수-2019(2)'!AZ61</f>
        <v>0</v>
      </c>
      <c r="AD61" s="314">
        <f>'고용증대 상시근로자수-2019(2)'!BB61</f>
        <v>0</v>
      </c>
      <c r="AE61" s="312">
        <f>'고용증대 상시근로자수-2019(2)'!BC61</f>
        <v>0</v>
      </c>
      <c r="AF61" s="313">
        <f>'고용증대 상시근로자수-2019(2)'!BD61</f>
        <v>0</v>
      </c>
      <c r="AG61" s="314">
        <f>'고용증대 상시근로자수-2019(2)'!BF61</f>
        <v>0</v>
      </c>
      <c r="AH61" s="312">
        <f>'고용증대 상시근로자수-2019(2)'!BG61</f>
        <v>0</v>
      </c>
      <c r="AI61" s="313">
        <f>'고용증대 상시근로자수-2019(2)'!BH61</f>
        <v>0</v>
      </c>
      <c r="AJ61" s="314">
        <f>'고용증대 상시근로자수-2019(2)'!BJ61</f>
        <v>0</v>
      </c>
      <c r="AK61" s="312">
        <f>'고용증대 상시근로자수-2019(2)'!BK61</f>
        <v>0</v>
      </c>
      <c r="AL61" s="313">
        <f>'고용증대 상시근로자수-2019(2)'!BL61</f>
        <v>0</v>
      </c>
      <c r="AM61" s="314">
        <f>'고용증대 상시근로자수-2019(2)'!BN61</f>
        <v>0</v>
      </c>
      <c r="AN61" s="312">
        <f>'고용증대 상시근로자수-2019(2)'!BO61</f>
        <v>0</v>
      </c>
      <c r="AO61" s="313">
        <f>'고용증대 상시근로자수-2019(2)'!BP61</f>
        <v>0</v>
      </c>
      <c r="AP61" s="314">
        <f>'고용증대 상시근로자수-2019(2)'!BR61</f>
        <v>0</v>
      </c>
      <c r="AQ61" s="335">
        <f t="shared" si="0"/>
        <v>0</v>
      </c>
      <c r="AR61" s="336">
        <f t="shared" si="1"/>
        <v>0</v>
      </c>
      <c r="AS61" s="342">
        <f>'고용증대 상시근로자수-2019(2)'!CF61</f>
        <v>0</v>
      </c>
      <c r="AT61" s="343">
        <f>'고용증대 상시근로자수-2019(2)'!CG61</f>
        <v>0</v>
      </c>
      <c r="AU61" s="340">
        <f t="shared" si="2"/>
        <v>0</v>
      </c>
      <c r="AV61" s="308">
        <f t="shared" si="3"/>
        <v>0</v>
      </c>
    </row>
    <row r="62" spans="1:48" hidden="1">
      <c r="A62" s="327">
        <f t="shared" si="4"/>
        <v>58</v>
      </c>
      <c r="B62" s="318">
        <f>'고용증대 상시근로자수-2019(2)'!C62</f>
        <v>0</v>
      </c>
      <c r="C62" s="319" t="str">
        <f>'고용증대 상시근로자수-2019(2)'!E62</f>
        <v/>
      </c>
      <c r="D62" s="332" t="str">
        <f>IF('고용증대 상시근로자수-2019(2)'!I62="","",'고용증대 상시근로자수-2019(2)'!I62)</f>
        <v/>
      </c>
      <c r="E62" s="332" t="str">
        <f>IF('고용증대 상시근로자수-2019(2)'!J62="","",'고용증대 상시근로자수-2019(2)'!J62)</f>
        <v/>
      </c>
      <c r="F62" s="320" t="str">
        <f>'고용증대 상시근로자수-2019(2)'!H62</f>
        <v/>
      </c>
      <c r="G62" s="324">
        <f>'고용증대 상시근로자수-2019(2)'!W62</f>
        <v>0</v>
      </c>
      <c r="H62" s="313">
        <f>'고용증대 상시근로자수-2019(2)'!X62</f>
        <v>0</v>
      </c>
      <c r="I62" s="314">
        <f>'고용증대 상시근로자수-2019(2)'!Z62</f>
        <v>0</v>
      </c>
      <c r="J62" s="312">
        <f>'고용증대 상시근로자수-2019(2)'!AA62</f>
        <v>0</v>
      </c>
      <c r="K62" s="313">
        <f>'고용증대 상시근로자수-2019(2)'!AB62</f>
        <v>0</v>
      </c>
      <c r="L62" s="314">
        <f>'고용증대 상시근로자수-2019(2)'!AD62</f>
        <v>0</v>
      </c>
      <c r="M62" s="312">
        <f>'고용증대 상시근로자수-2019(2)'!AE62</f>
        <v>0</v>
      </c>
      <c r="N62" s="313">
        <f>'고용증대 상시근로자수-2019(2)'!AF62</f>
        <v>0</v>
      </c>
      <c r="O62" s="314">
        <f>'고용증대 상시근로자수-2019(2)'!AH62</f>
        <v>0</v>
      </c>
      <c r="P62" s="312">
        <f>'고용증대 상시근로자수-2019(2)'!AI62</f>
        <v>0</v>
      </c>
      <c r="Q62" s="313">
        <f>'고용증대 상시근로자수-2019(2)'!AJ62</f>
        <v>0</v>
      </c>
      <c r="R62" s="314">
        <f>'고용증대 상시근로자수-2019(2)'!AL62</f>
        <v>0</v>
      </c>
      <c r="S62" s="312">
        <f>'고용증대 상시근로자수-2019(2)'!AM62</f>
        <v>0</v>
      </c>
      <c r="T62" s="313">
        <f>'고용증대 상시근로자수-2019(2)'!AN62</f>
        <v>0</v>
      </c>
      <c r="U62" s="314">
        <f>'고용증대 상시근로자수-2019(2)'!AP62</f>
        <v>0</v>
      </c>
      <c r="V62" s="312">
        <f>'고용증대 상시근로자수-2019(2)'!AQ62</f>
        <v>0</v>
      </c>
      <c r="W62" s="313">
        <f>'고용증대 상시근로자수-2019(2)'!AR62</f>
        <v>0</v>
      </c>
      <c r="X62" s="314">
        <f>'고용증대 상시근로자수-2019(2)'!AT62</f>
        <v>0</v>
      </c>
      <c r="Y62" s="312">
        <f>'고용증대 상시근로자수-2019(2)'!AU62</f>
        <v>0</v>
      </c>
      <c r="Z62" s="313">
        <f>'고용증대 상시근로자수-2019(2)'!AV62</f>
        <v>0</v>
      </c>
      <c r="AA62" s="314">
        <f>'고용증대 상시근로자수-2019(2)'!AX62</f>
        <v>0</v>
      </c>
      <c r="AB62" s="312">
        <f>'고용증대 상시근로자수-2019(2)'!AY62</f>
        <v>0</v>
      </c>
      <c r="AC62" s="313">
        <f>'고용증대 상시근로자수-2019(2)'!AZ62</f>
        <v>0</v>
      </c>
      <c r="AD62" s="314">
        <f>'고용증대 상시근로자수-2019(2)'!BB62</f>
        <v>0</v>
      </c>
      <c r="AE62" s="312">
        <f>'고용증대 상시근로자수-2019(2)'!BC62</f>
        <v>0</v>
      </c>
      <c r="AF62" s="313">
        <f>'고용증대 상시근로자수-2019(2)'!BD62</f>
        <v>0</v>
      </c>
      <c r="AG62" s="314">
        <f>'고용증대 상시근로자수-2019(2)'!BF62</f>
        <v>0</v>
      </c>
      <c r="AH62" s="312">
        <f>'고용증대 상시근로자수-2019(2)'!BG62</f>
        <v>0</v>
      </c>
      <c r="AI62" s="313">
        <f>'고용증대 상시근로자수-2019(2)'!BH62</f>
        <v>0</v>
      </c>
      <c r="AJ62" s="314">
        <f>'고용증대 상시근로자수-2019(2)'!BJ62</f>
        <v>0</v>
      </c>
      <c r="AK62" s="312">
        <f>'고용증대 상시근로자수-2019(2)'!BK62</f>
        <v>0</v>
      </c>
      <c r="AL62" s="313">
        <f>'고용증대 상시근로자수-2019(2)'!BL62</f>
        <v>0</v>
      </c>
      <c r="AM62" s="314">
        <f>'고용증대 상시근로자수-2019(2)'!BN62</f>
        <v>0</v>
      </c>
      <c r="AN62" s="312">
        <f>'고용증대 상시근로자수-2019(2)'!BO62</f>
        <v>0</v>
      </c>
      <c r="AO62" s="313">
        <f>'고용증대 상시근로자수-2019(2)'!BP62</f>
        <v>0</v>
      </c>
      <c r="AP62" s="314">
        <f>'고용증대 상시근로자수-2019(2)'!BR62</f>
        <v>0</v>
      </c>
      <c r="AQ62" s="335">
        <f t="shared" si="0"/>
        <v>0</v>
      </c>
      <c r="AR62" s="336">
        <f t="shared" si="1"/>
        <v>0</v>
      </c>
      <c r="AS62" s="342">
        <f>'고용증대 상시근로자수-2019(2)'!CF62</f>
        <v>0</v>
      </c>
      <c r="AT62" s="343">
        <f>'고용증대 상시근로자수-2019(2)'!CG62</f>
        <v>0</v>
      </c>
      <c r="AU62" s="340">
        <f t="shared" si="2"/>
        <v>0</v>
      </c>
      <c r="AV62" s="308">
        <f t="shared" si="3"/>
        <v>0</v>
      </c>
    </row>
    <row r="63" spans="1:48" hidden="1">
      <c r="A63" s="327">
        <f t="shared" si="4"/>
        <v>59</v>
      </c>
      <c r="B63" s="318">
        <f>'고용증대 상시근로자수-2019(2)'!C63</f>
        <v>0</v>
      </c>
      <c r="C63" s="319" t="str">
        <f>'고용증대 상시근로자수-2019(2)'!E63</f>
        <v/>
      </c>
      <c r="D63" s="332" t="str">
        <f>IF('고용증대 상시근로자수-2019(2)'!I63="","",'고용증대 상시근로자수-2019(2)'!I63)</f>
        <v/>
      </c>
      <c r="E63" s="332" t="str">
        <f>IF('고용증대 상시근로자수-2019(2)'!J63="","",'고용증대 상시근로자수-2019(2)'!J63)</f>
        <v/>
      </c>
      <c r="F63" s="320" t="str">
        <f>'고용증대 상시근로자수-2019(2)'!H63</f>
        <v/>
      </c>
      <c r="G63" s="324">
        <f>'고용증대 상시근로자수-2019(2)'!W63</f>
        <v>0</v>
      </c>
      <c r="H63" s="313">
        <f>'고용증대 상시근로자수-2019(2)'!X63</f>
        <v>0</v>
      </c>
      <c r="I63" s="314">
        <f>'고용증대 상시근로자수-2019(2)'!Z63</f>
        <v>0</v>
      </c>
      <c r="J63" s="312">
        <f>'고용증대 상시근로자수-2019(2)'!AA63</f>
        <v>0</v>
      </c>
      <c r="K63" s="313">
        <f>'고용증대 상시근로자수-2019(2)'!AB63</f>
        <v>0</v>
      </c>
      <c r="L63" s="314">
        <f>'고용증대 상시근로자수-2019(2)'!AD63</f>
        <v>0</v>
      </c>
      <c r="M63" s="312">
        <f>'고용증대 상시근로자수-2019(2)'!AE63</f>
        <v>0</v>
      </c>
      <c r="N63" s="313">
        <f>'고용증대 상시근로자수-2019(2)'!AF63</f>
        <v>0</v>
      </c>
      <c r="O63" s="314">
        <f>'고용증대 상시근로자수-2019(2)'!AH63</f>
        <v>0</v>
      </c>
      <c r="P63" s="312">
        <f>'고용증대 상시근로자수-2019(2)'!AI63</f>
        <v>0</v>
      </c>
      <c r="Q63" s="313">
        <f>'고용증대 상시근로자수-2019(2)'!AJ63</f>
        <v>0</v>
      </c>
      <c r="R63" s="314">
        <f>'고용증대 상시근로자수-2019(2)'!AL63</f>
        <v>0</v>
      </c>
      <c r="S63" s="312">
        <f>'고용증대 상시근로자수-2019(2)'!AM63</f>
        <v>0</v>
      </c>
      <c r="T63" s="313">
        <f>'고용증대 상시근로자수-2019(2)'!AN63</f>
        <v>0</v>
      </c>
      <c r="U63" s="314">
        <f>'고용증대 상시근로자수-2019(2)'!AP63</f>
        <v>0</v>
      </c>
      <c r="V63" s="312">
        <f>'고용증대 상시근로자수-2019(2)'!AQ63</f>
        <v>0</v>
      </c>
      <c r="W63" s="313">
        <f>'고용증대 상시근로자수-2019(2)'!AR63</f>
        <v>0</v>
      </c>
      <c r="X63" s="314">
        <f>'고용증대 상시근로자수-2019(2)'!AT63</f>
        <v>0</v>
      </c>
      <c r="Y63" s="312">
        <f>'고용증대 상시근로자수-2019(2)'!AU63</f>
        <v>0</v>
      </c>
      <c r="Z63" s="313">
        <f>'고용증대 상시근로자수-2019(2)'!AV63</f>
        <v>0</v>
      </c>
      <c r="AA63" s="314">
        <f>'고용증대 상시근로자수-2019(2)'!AX63</f>
        <v>0</v>
      </c>
      <c r="AB63" s="312">
        <f>'고용증대 상시근로자수-2019(2)'!AY63</f>
        <v>0</v>
      </c>
      <c r="AC63" s="313">
        <f>'고용증대 상시근로자수-2019(2)'!AZ63</f>
        <v>0</v>
      </c>
      <c r="AD63" s="314">
        <f>'고용증대 상시근로자수-2019(2)'!BB63</f>
        <v>0</v>
      </c>
      <c r="AE63" s="312">
        <f>'고용증대 상시근로자수-2019(2)'!BC63</f>
        <v>0</v>
      </c>
      <c r="AF63" s="313">
        <f>'고용증대 상시근로자수-2019(2)'!BD63</f>
        <v>0</v>
      </c>
      <c r="AG63" s="314">
        <f>'고용증대 상시근로자수-2019(2)'!BF63</f>
        <v>0</v>
      </c>
      <c r="AH63" s="312">
        <f>'고용증대 상시근로자수-2019(2)'!BG63</f>
        <v>0</v>
      </c>
      <c r="AI63" s="313">
        <f>'고용증대 상시근로자수-2019(2)'!BH63</f>
        <v>0</v>
      </c>
      <c r="AJ63" s="314">
        <f>'고용증대 상시근로자수-2019(2)'!BJ63</f>
        <v>0</v>
      </c>
      <c r="AK63" s="312">
        <f>'고용증대 상시근로자수-2019(2)'!BK63</f>
        <v>0</v>
      </c>
      <c r="AL63" s="313">
        <f>'고용증대 상시근로자수-2019(2)'!BL63</f>
        <v>0</v>
      </c>
      <c r="AM63" s="314">
        <f>'고용증대 상시근로자수-2019(2)'!BN63</f>
        <v>0</v>
      </c>
      <c r="AN63" s="312">
        <f>'고용증대 상시근로자수-2019(2)'!BO63</f>
        <v>0</v>
      </c>
      <c r="AO63" s="313">
        <f>'고용증대 상시근로자수-2019(2)'!BP63</f>
        <v>0</v>
      </c>
      <c r="AP63" s="314">
        <f>'고용증대 상시근로자수-2019(2)'!BR63</f>
        <v>0</v>
      </c>
      <c r="AQ63" s="335">
        <f t="shared" si="0"/>
        <v>0</v>
      </c>
      <c r="AR63" s="336">
        <f t="shared" si="1"/>
        <v>0</v>
      </c>
      <c r="AS63" s="342">
        <f>'고용증대 상시근로자수-2019(2)'!CF63</f>
        <v>0</v>
      </c>
      <c r="AT63" s="343">
        <f>'고용증대 상시근로자수-2019(2)'!CG63</f>
        <v>0</v>
      </c>
      <c r="AU63" s="340">
        <f t="shared" si="2"/>
        <v>0</v>
      </c>
      <c r="AV63" s="308">
        <f t="shared" si="3"/>
        <v>0</v>
      </c>
    </row>
    <row r="64" spans="1:48" hidden="1">
      <c r="A64" s="327">
        <f t="shared" si="4"/>
        <v>60</v>
      </c>
      <c r="B64" s="318">
        <f>'고용증대 상시근로자수-2019(2)'!C64</f>
        <v>0</v>
      </c>
      <c r="C64" s="319" t="str">
        <f>'고용증대 상시근로자수-2019(2)'!E64</f>
        <v/>
      </c>
      <c r="D64" s="332" t="str">
        <f>IF('고용증대 상시근로자수-2019(2)'!I64="","",'고용증대 상시근로자수-2019(2)'!I64)</f>
        <v/>
      </c>
      <c r="E64" s="332" t="str">
        <f>IF('고용증대 상시근로자수-2019(2)'!J64="","",'고용증대 상시근로자수-2019(2)'!J64)</f>
        <v/>
      </c>
      <c r="F64" s="320" t="str">
        <f>'고용증대 상시근로자수-2019(2)'!H64</f>
        <v/>
      </c>
      <c r="G64" s="324">
        <f>'고용증대 상시근로자수-2019(2)'!W64</f>
        <v>0</v>
      </c>
      <c r="H64" s="313">
        <f>'고용증대 상시근로자수-2019(2)'!X64</f>
        <v>0</v>
      </c>
      <c r="I64" s="314">
        <f>'고용증대 상시근로자수-2019(2)'!Z64</f>
        <v>0</v>
      </c>
      <c r="J64" s="312">
        <f>'고용증대 상시근로자수-2019(2)'!AA64</f>
        <v>0</v>
      </c>
      <c r="K64" s="313">
        <f>'고용증대 상시근로자수-2019(2)'!AB64</f>
        <v>0</v>
      </c>
      <c r="L64" s="314">
        <f>'고용증대 상시근로자수-2019(2)'!AD64</f>
        <v>0</v>
      </c>
      <c r="M64" s="312">
        <f>'고용증대 상시근로자수-2019(2)'!AE64</f>
        <v>0</v>
      </c>
      <c r="N64" s="313">
        <f>'고용증대 상시근로자수-2019(2)'!AF64</f>
        <v>0</v>
      </c>
      <c r="O64" s="314">
        <f>'고용증대 상시근로자수-2019(2)'!AH64</f>
        <v>0</v>
      </c>
      <c r="P64" s="312">
        <f>'고용증대 상시근로자수-2019(2)'!AI64</f>
        <v>0</v>
      </c>
      <c r="Q64" s="313">
        <f>'고용증대 상시근로자수-2019(2)'!AJ64</f>
        <v>0</v>
      </c>
      <c r="R64" s="314">
        <f>'고용증대 상시근로자수-2019(2)'!AL64</f>
        <v>0</v>
      </c>
      <c r="S64" s="312">
        <f>'고용증대 상시근로자수-2019(2)'!AM64</f>
        <v>0</v>
      </c>
      <c r="T64" s="313">
        <f>'고용증대 상시근로자수-2019(2)'!AN64</f>
        <v>0</v>
      </c>
      <c r="U64" s="314">
        <f>'고용증대 상시근로자수-2019(2)'!AP64</f>
        <v>0</v>
      </c>
      <c r="V64" s="312">
        <f>'고용증대 상시근로자수-2019(2)'!AQ64</f>
        <v>0</v>
      </c>
      <c r="W64" s="313">
        <f>'고용증대 상시근로자수-2019(2)'!AR64</f>
        <v>0</v>
      </c>
      <c r="X64" s="314">
        <f>'고용증대 상시근로자수-2019(2)'!AT64</f>
        <v>0</v>
      </c>
      <c r="Y64" s="312">
        <f>'고용증대 상시근로자수-2019(2)'!AU64</f>
        <v>0</v>
      </c>
      <c r="Z64" s="313">
        <f>'고용증대 상시근로자수-2019(2)'!AV64</f>
        <v>0</v>
      </c>
      <c r="AA64" s="314">
        <f>'고용증대 상시근로자수-2019(2)'!AX64</f>
        <v>0</v>
      </c>
      <c r="AB64" s="312">
        <f>'고용증대 상시근로자수-2019(2)'!AY64</f>
        <v>0</v>
      </c>
      <c r="AC64" s="313">
        <f>'고용증대 상시근로자수-2019(2)'!AZ64</f>
        <v>0</v>
      </c>
      <c r="AD64" s="314">
        <f>'고용증대 상시근로자수-2019(2)'!BB64</f>
        <v>0</v>
      </c>
      <c r="AE64" s="312">
        <f>'고용증대 상시근로자수-2019(2)'!BC64</f>
        <v>0</v>
      </c>
      <c r="AF64" s="313">
        <f>'고용증대 상시근로자수-2019(2)'!BD64</f>
        <v>0</v>
      </c>
      <c r="AG64" s="314">
        <f>'고용증대 상시근로자수-2019(2)'!BF64</f>
        <v>0</v>
      </c>
      <c r="AH64" s="312">
        <f>'고용증대 상시근로자수-2019(2)'!BG64</f>
        <v>0</v>
      </c>
      <c r="AI64" s="313">
        <f>'고용증대 상시근로자수-2019(2)'!BH64</f>
        <v>0</v>
      </c>
      <c r="AJ64" s="314">
        <f>'고용증대 상시근로자수-2019(2)'!BJ64</f>
        <v>0</v>
      </c>
      <c r="AK64" s="312">
        <f>'고용증대 상시근로자수-2019(2)'!BK64</f>
        <v>0</v>
      </c>
      <c r="AL64" s="313">
        <f>'고용증대 상시근로자수-2019(2)'!BL64</f>
        <v>0</v>
      </c>
      <c r="AM64" s="314">
        <f>'고용증대 상시근로자수-2019(2)'!BN64</f>
        <v>0</v>
      </c>
      <c r="AN64" s="312">
        <f>'고용증대 상시근로자수-2019(2)'!BO64</f>
        <v>0</v>
      </c>
      <c r="AO64" s="313">
        <f>'고용증대 상시근로자수-2019(2)'!BP64</f>
        <v>0</v>
      </c>
      <c r="AP64" s="314">
        <f>'고용증대 상시근로자수-2019(2)'!BR64</f>
        <v>0</v>
      </c>
      <c r="AQ64" s="335">
        <f t="shared" si="0"/>
        <v>0</v>
      </c>
      <c r="AR64" s="336">
        <f t="shared" si="1"/>
        <v>0</v>
      </c>
      <c r="AS64" s="342">
        <f>'고용증대 상시근로자수-2019(2)'!CF64</f>
        <v>0</v>
      </c>
      <c r="AT64" s="343">
        <f>'고용증대 상시근로자수-2019(2)'!CG64</f>
        <v>0</v>
      </c>
      <c r="AU64" s="340">
        <f t="shared" si="2"/>
        <v>0</v>
      </c>
      <c r="AV64" s="308">
        <f t="shared" si="3"/>
        <v>0</v>
      </c>
    </row>
    <row r="65" spans="1:48" hidden="1">
      <c r="A65" s="327">
        <f t="shared" si="4"/>
        <v>61</v>
      </c>
      <c r="B65" s="318">
        <f>'고용증대 상시근로자수-2019(2)'!C65</f>
        <v>0</v>
      </c>
      <c r="C65" s="319" t="str">
        <f>'고용증대 상시근로자수-2019(2)'!E65</f>
        <v/>
      </c>
      <c r="D65" s="332" t="str">
        <f>IF('고용증대 상시근로자수-2019(2)'!I65="","",'고용증대 상시근로자수-2019(2)'!I65)</f>
        <v/>
      </c>
      <c r="E65" s="332" t="str">
        <f>IF('고용증대 상시근로자수-2019(2)'!J65="","",'고용증대 상시근로자수-2019(2)'!J65)</f>
        <v/>
      </c>
      <c r="F65" s="320" t="str">
        <f>'고용증대 상시근로자수-2019(2)'!H65</f>
        <v/>
      </c>
      <c r="G65" s="324">
        <f>'고용증대 상시근로자수-2019(2)'!W65</f>
        <v>0</v>
      </c>
      <c r="H65" s="313">
        <f>'고용증대 상시근로자수-2019(2)'!X65</f>
        <v>0</v>
      </c>
      <c r="I65" s="314">
        <f>'고용증대 상시근로자수-2019(2)'!Z65</f>
        <v>0</v>
      </c>
      <c r="J65" s="312">
        <f>'고용증대 상시근로자수-2019(2)'!AA65</f>
        <v>0</v>
      </c>
      <c r="K65" s="313">
        <f>'고용증대 상시근로자수-2019(2)'!AB65</f>
        <v>0</v>
      </c>
      <c r="L65" s="314">
        <f>'고용증대 상시근로자수-2019(2)'!AD65</f>
        <v>0</v>
      </c>
      <c r="M65" s="312">
        <f>'고용증대 상시근로자수-2019(2)'!AE65</f>
        <v>0</v>
      </c>
      <c r="N65" s="313">
        <f>'고용증대 상시근로자수-2019(2)'!AF65</f>
        <v>0</v>
      </c>
      <c r="O65" s="314">
        <f>'고용증대 상시근로자수-2019(2)'!AH65</f>
        <v>0</v>
      </c>
      <c r="P65" s="312">
        <f>'고용증대 상시근로자수-2019(2)'!AI65</f>
        <v>0</v>
      </c>
      <c r="Q65" s="313">
        <f>'고용증대 상시근로자수-2019(2)'!AJ65</f>
        <v>0</v>
      </c>
      <c r="R65" s="314">
        <f>'고용증대 상시근로자수-2019(2)'!AL65</f>
        <v>0</v>
      </c>
      <c r="S65" s="312">
        <f>'고용증대 상시근로자수-2019(2)'!AM65</f>
        <v>0</v>
      </c>
      <c r="T65" s="313">
        <f>'고용증대 상시근로자수-2019(2)'!AN65</f>
        <v>0</v>
      </c>
      <c r="U65" s="314">
        <f>'고용증대 상시근로자수-2019(2)'!AP65</f>
        <v>0</v>
      </c>
      <c r="V65" s="312">
        <f>'고용증대 상시근로자수-2019(2)'!AQ65</f>
        <v>0</v>
      </c>
      <c r="W65" s="313">
        <f>'고용증대 상시근로자수-2019(2)'!AR65</f>
        <v>0</v>
      </c>
      <c r="X65" s="314">
        <f>'고용증대 상시근로자수-2019(2)'!AT65</f>
        <v>0</v>
      </c>
      <c r="Y65" s="312">
        <f>'고용증대 상시근로자수-2019(2)'!AU65</f>
        <v>0</v>
      </c>
      <c r="Z65" s="313">
        <f>'고용증대 상시근로자수-2019(2)'!AV65</f>
        <v>0</v>
      </c>
      <c r="AA65" s="314">
        <f>'고용증대 상시근로자수-2019(2)'!AX65</f>
        <v>0</v>
      </c>
      <c r="AB65" s="312">
        <f>'고용증대 상시근로자수-2019(2)'!AY65</f>
        <v>0</v>
      </c>
      <c r="AC65" s="313">
        <f>'고용증대 상시근로자수-2019(2)'!AZ65</f>
        <v>0</v>
      </c>
      <c r="AD65" s="314">
        <f>'고용증대 상시근로자수-2019(2)'!BB65</f>
        <v>0</v>
      </c>
      <c r="AE65" s="312">
        <f>'고용증대 상시근로자수-2019(2)'!BC65</f>
        <v>0</v>
      </c>
      <c r="AF65" s="313">
        <f>'고용증대 상시근로자수-2019(2)'!BD65</f>
        <v>0</v>
      </c>
      <c r="AG65" s="314">
        <f>'고용증대 상시근로자수-2019(2)'!BF65</f>
        <v>0</v>
      </c>
      <c r="AH65" s="312">
        <f>'고용증대 상시근로자수-2019(2)'!BG65</f>
        <v>0</v>
      </c>
      <c r="AI65" s="313">
        <f>'고용증대 상시근로자수-2019(2)'!BH65</f>
        <v>0</v>
      </c>
      <c r="AJ65" s="314">
        <f>'고용증대 상시근로자수-2019(2)'!BJ65</f>
        <v>0</v>
      </c>
      <c r="AK65" s="312">
        <f>'고용증대 상시근로자수-2019(2)'!BK65</f>
        <v>0</v>
      </c>
      <c r="AL65" s="313">
        <f>'고용증대 상시근로자수-2019(2)'!BL65</f>
        <v>0</v>
      </c>
      <c r="AM65" s="314">
        <f>'고용증대 상시근로자수-2019(2)'!BN65</f>
        <v>0</v>
      </c>
      <c r="AN65" s="312">
        <f>'고용증대 상시근로자수-2019(2)'!BO65</f>
        <v>0</v>
      </c>
      <c r="AO65" s="313">
        <f>'고용증대 상시근로자수-2019(2)'!BP65</f>
        <v>0</v>
      </c>
      <c r="AP65" s="314">
        <f>'고용증대 상시근로자수-2019(2)'!BR65</f>
        <v>0</v>
      </c>
      <c r="AQ65" s="335">
        <f t="shared" si="0"/>
        <v>0</v>
      </c>
      <c r="AR65" s="336">
        <f t="shared" si="1"/>
        <v>0</v>
      </c>
      <c r="AS65" s="342">
        <f>'고용증대 상시근로자수-2019(2)'!CF65</f>
        <v>0</v>
      </c>
      <c r="AT65" s="343">
        <f>'고용증대 상시근로자수-2019(2)'!CG65</f>
        <v>0</v>
      </c>
      <c r="AU65" s="340">
        <f t="shared" si="2"/>
        <v>0</v>
      </c>
      <c r="AV65" s="308">
        <f t="shared" si="3"/>
        <v>0</v>
      </c>
    </row>
    <row r="66" spans="1:48" hidden="1">
      <c r="A66" s="327">
        <f t="shared" si="4"/>
        <v>62</v>
      </c>
      <c r="B66" s="318">
        <f>'고용증대 상시근로자수-2019(2)'!C66</f>
        <v>0</v>
      </c>
      <c r="C66" s="319" t="str">
        <f>'고용증대 상시근로자수-2019(2)'!E66</f>
        <v/>
      </c>
      <c r="D66" s="332" t="str">
        <f>IF('고용증대 상시근로자수-2019(2)'!I66="","",'고용증대 상시근로자수-2019(2)'!I66)</f>
        <v/>
      </c>
      <c r="E66" s="332" t="str">
        <f>IF('고용증대 상시근로자수-2019(2)'!J66="","",'고용증대 상시근로자수-2019(2)'!J66)</f>
        <v/>
      </c>
      <c r="F66" s="320" t="str">
        <f>'고용증대 상시근로자수-2019(2)'!H66</f>
        <v/>
      </c>
      <c r="G66" s="324">
        <f>'고용증대 상시근로자수-2019(2)'!W66</f>
        <v>0</v>
      </c>
      <c r="H66" s="313">
        <f>'고용증대 상시근로자수-2019(2)'!X66</f>
        <v>0</v>
      </c>
      <c r="I66" s="314">
        <f>'고용증대 상시근로자수-2019(2)'!Z66</f>
        <v>0</v>
      </c>
      <c r="J66" s="312">
        <f>'고용증대 상시근로자수-2019(2)'!AA66</f>
        <v>0</v>
      </c>
      <c r="K66" s="313">
        <f>'고용증대 상시근로자수-2019(2)'!AB66</f>
        <v>0</v>
      </c>
      <c r="L66" s="314">
        <f>'고용증대 상시근로자수-2019(2)'!AD66</f>
        <v>0</v>
      </c>
      <c r="M66" s="312">
        <f>'고용증대 상시근로자수-2019(2)'!AE66</f>
        <v>0</v>
      </c>
      <c r="N66" s="313">
        <f>'고용증대 상시근로자수-2019(2)'!AF66</f>
        <v>0</v>
      </c>
      <c r="O66" s="314">
        <f>'고용증대 상시근로자수-2019(2)'!AH66</f>
        <v>0</v>
      </c>
      <c r="P66" s="312">
        <f>'고용증대 상시근로자수-2019(2)'!AI66</f>
        <v>0</v>
      </c>
      <c r="Q66" s="313">
        <f>'고용증대 상시근로자수-2019(2)'!AJ66</f>
        <v>0</v>
      </c>
      <c r="R66" s="314">
        <f>'고용증대 상시근로자수-2019(2)'!AL66</f>
        <v>0</v>
      </c>
      <c r="S66" s="312">
        <f>'고용증대 상시근로자수-2019(2)'!AM66</f>
        <v>0</v>
      </c>
      <c r="T66" s="313">
        <f>'고용증대 상시근로자수-2019(2)'!AN66</f>
        <v>0</v>
      </c>
      <c r="U66" s="314">
        <f>'고용증대 상시근로자수-2019(2)'!AP66</f>
        <v>0</v>
      </c>
      <c r="V66" s="312">
        <f>'고용증대 상시근로자수-2019(2)'!AQ66</f>
        <v>0</v>
      </c>
      <c r="W66" s="313">
        <f>'고용증대 상시근로자수-2019(2)'!AR66</f>
        <v>0</v>
      </c>
      <c r="X66" s="314">
        <f>'고용증대 상시근로자수-2019(2)'!AT66</f>
        <v>0</v>
      </c>
      <c r="Y66" s="312">
        <f>'고용증대 상시근로자수-2019(2)'!AU66</f>
        <v>0</v>
      </c>
      <c r="Z66" s="313">
        <f>'고용증대 상시근로자수-2019(2)'!AV66</f>
        <v>0</v>
      </c>
      <c r="AA66" s="314">
        <f>'고용증대 상시근로자수-2019(2)'!AX66</f>
        <v>0</v>
      </c>
      <c r="AB66" s="312">
        <f>'고용증대 상시근로자수-2019(2)'!AY66</f>
        <v>0</v>
      </c>
      <c r="AC66" s="313">
        <f>'고용증대 상시근로자수-2019(2)'!AZ66</f>
        <v>0</v>
      </c>
      <c r="AD66" s="314">
        <f>'고용증대 상시근로자수-2019(2)'!BB66</f>
        <v>0</v>
      </c>
      <c r="AE66" s="312">
        <f>'고용증대 상시근로자수-2019(2)'!BC66</f>
        <v>0</v>
      </c>
      <c r="AF66" s="313">
        <f>'고용증대 상시근로자수-2019(2)'!BD66</f>
        <v>0</v>
      </c>
      <c r="AG66" s="314">
        <f>'고용증대 상시근로자수-2019(2)'!BF66</f>
        <v>0</v>
      </c>
      <c r="AH66" s="312">
        <f>'고용증대 상시근로자수-2019(2)'!BG66</f>
        <v>0</v>
      </c>
      <c r="AI66" s="313">
        <f>'고용증대 상시근로자수-2019(2)'!BH66</f>
        <v>0</v>
      </c>
      <c r="AJ66" s="314">
        <f>'고용증대 상시근로자수-2019(2)'!BJ66</f>
        <v>0</v>
      </c>
      <c r="AK66" s="312">
        <f>'고용증대 상시근로자수-2019(2)'!BK66</f>
        <v>0</v>
      </c>
      <c r="AL66" s="313">
        <f>'고용증대 상시근로자수-2019(2)'!BL66</f>
        <v>0</v>
      </c>
      <c r="AM66" s="314">
        <f>'고용증대 상시근로자수-2019(2)'!BN66</f>
        <v>0</v>
      </c>
      <c r="AN66" s="312">
        <f>'고용증대 상시근로자수-2019(2)'!BO66</f>
        <v>0</v>
      </c>
      <c r="AO66" s="313">
        <f>'고용증대 상시근로자수-2019(2)'!BP66</f>
        <v>0</v>
      </c>
      <c r="AP66" s="314">
        <f>'고용증대 상시근로자수-2019(2)'!BR66</f>
        <v>0</v>
      </c>
      <c r="AQ66" s="335">
        <f t="shared" si="0"/>
        <v>0</v>
      </c>
      <c r="AR66" s="336">
        <f t="shared" si="1"/>
        <v>0</v>
      </c>
      <c r="AS66" s="342">
        <f>'고용증대 상시근로자수-2019(2)'!CF66</f>
        <v>0</v>
      </c>
      <c r="AT66" s="343">
        <f>'고용증대 상시근로자수-2019(2)'!CG66</f>
        <v>0</v>
      </c>
      <c r="AU66" s="340">
        <f t="shared" si="2"/>
        <v>0</v>
      </c>
      <c r="AV66" s="308">
        <f t="shared" si="3"/>
        <v>0</v>
      </c>
    </row>
    <row r="67" spans="1:48" hidden="1">
      <c r="A67" s="327">
        <f t="shared" si="4"/>
        <v>63</v>
      </c>
      <c r="B67" s="318">
        <f>'고용증대 상시근로자수-2019(2)'!C67</f>
        <v>0</v>
      </c>
      <c r="C67" s="319" t="str">
        <f>'고용증대 상시근로자수-2019(2)'!E67</f>
        <v/>
      </c>
      <c r="D67" s="332" t="str">
        <f>IF('고용증대 상시근로자수-2019(2)'!I67="","",'고용증대 상시근로자수-2019(2)'!I67)</f>
        <v/>
      </c>
      <c r="E67" s="332" t="str">
        <f>IF('고용증대 상시근로자수-2019(2)'!J67="","",'고용증대 상시근로자수-2019(2)'!J67)</f>
        <v/>
      </c>
      <c r="F67" s="320" t="str">
        <f>'고용증대 상시근로자수-2019(2)'!H67</f>
        <v/>
      </c>
      <c r="G67" s="324">
        <f>'고용증대 상시근로자수-2019(2)'!W67</f>
        <v>0</v>
      </c>
      <c r="H67" s="313">
        <f>'고용증대 상시근로자수-2019(2)'!X67</f>
        <v>0</v>
      </c>
      <c r="I67" s="314">
        <f>'고용증대 상시근로자수-2019(2)'!Z67</f>
        <v>0</v>
      </c>
      <c r="J67" s="312">
        <f>'고용증대 상시근로자수-2019(2)'!AA67</f>
        <v>0</v>
      </c>
      <c r="K67" s="313">
        <f>'고용증대 상시근로자수-2019(2)'!AB67</f>
        <v>0</v>
      </c>
      <c r="L67" s="314">
        <f>'고용증대 상시근로자수-2019(2)'!AD67</f>
        <v>0</v>
      </c>
      <c r="M67" s="312">
        <f>'고용증대 상시근로자수-2019(2)'!AE67</f>
        <v>0</v>
      </c>
      <c r="N67" s="313">
        <f>'고용증대 상시근로자수-2019(2)'!AF67</f>
        <v>0</v>
      </c>
      <c r="O67" s="314">
        <f>'고용증대 상시근로자수-2019(2)'!AH67</f>
        <v>0</v>
      </c>
      <c r="P67" s="312">
        <f>'고용증대 상시근로자수-2019(2)'!AI67</f>
        <v>0</v>
      </c>
      <c r="Q67" s="313">
        <f>'고용증대 상시근로자수-2019(2)'!AJ67</f>
        <v>0</v>
      </c>
      <c r="R67" s="314">
        <f>'고용증대 상시근로자수-2019(2)'!AL67</f>
        <v>0</v>
      </c>
      <c r="S67" s="312">
        <f>'고용증대 상시근로자수-2019(2)'!AM67</f>
        <v>0</v>
      </c>
      <c r="T67" s="313">
        <f>'고용증대 상시근로자수-2019(2)'!AN67</f>
        <v>0</v>
      </c>
      <c r="U67" s="314">
        <f>'고용증대 상시근로자수-2019(2)'!AP67</f>
        <v>0</v>
      </c>
      <c r="V67" s="312">
        <f>'고용증대 상시근로자수-2019(2)'!AQ67</f>
        <v>0</v>
      </c>
      <c r="W67" s="313">
        <f>'고용증대 상시근로자수-2019(2)'!AR67</f>
        <v>0</v>
      </c>
      <c r="X67" s="314">
        <f>'고용증대 상시근로자수-2019(2)'!AT67</f>
        <v>0</v>
      </c>
      <c r="Y67" s="312">
        <f>'고용증대 상시근로자수-2019(2)'!AU67</f>
        <v>0</v>
      </c>
      <c r="Z67" s="313">
        <f>'고용증대 상시근로자수-2019(2)'!AV67</f>
        <v>0</v>
      </c>
      <c r="AA67" s="314">
        <f>'고용증대 상시근로자수-2019(2)'!AX67</f>
        <v>0</v>
      </c>
      <c r="AB67" s="312">
        <f>'고용증대 상시근로자수-2019(2)'!AY67</f>
        <v>0</v>
      </c>
      <c r="AC67" s="313">
        <f>'고용증대 상시근로자수-2019(2)'!AZ67</f>
        <v>0</v>
      </c>
      <c r="AD67" s="314">
        <f>'고용증대 상시근로자수-2019(2)'!BB67</f>
        <v>0</v>
      </c>
      <c r="AE67" s="312">
        <f>'고용증대 상시근로자수-2019(2)'!BC67</f>
        <v>0</v>
      </c>
      <c r="AF67" s="313">
        <f>'고용증대 상시근로자수-2019(2)'!BD67</f>
        <v>0</v>
      </c>
      <c r="AG67" s="314">
        <f>'고용증대 상시근로자수-2019(2)'!BF67</f>
        <v>0</v>
      </c>
      <c r="AH67" s="312">
        <f>'고용증대 상시근로자수-2019(2)'!BG67</f>
        <v>0</v>
      </c>
      <c r="AI67" s="313">
        <f>'고용증대 상시근로자수-2019(2)'!BH67</f>
        <v>0</v>
      </c>
      <c r="AJ67" s="314">
        <f>'고용증대 상시근로자수-2019(2)'!BJ67</f>
        <v>0</v>
      </c>
      <c r="AK67" s="312">
        <f>'고용증대 상시근로자수-2019(2)'!BK67</f>
        <v>0</v>
      </c>
      <c r="AL67" s="313">
        <f>'고용증대 상시근로자수-2019(2)'!BL67</f>
        <v>0</v>
      </c>
      <c r="AM67" s="314">
        <f>'고용증대 상시근로자수-2019(2)'!BN67</f>
        <v>0</v>
      </c>
      <c r="AN67" s="312">
        <f>'고용증대 상시근로자수-2019(2)'!BO67</f>
        <v>0</v>
      </c>
      <c r="AO67" s="313">
        <f>'고용증대 상시근로자수-2019(2)'!BP67</f>
        <v>0</v>
      </c>
      <c r="AP67" s="314">
        <f>'고용증대 상시근로자수-2019(2)'!BR67</f>
        <v>0</v>
      </c>
      <c r="AQ67" s="335">
        <f t="shared" si="0"/>
        <v>0</v>
      </c>
      <c r="AR67" s="336">
        <f t="shared" si="1"/>
        <v>0</v>
      </c>
      <c r="AS67" s="342">
        <f>'고용증대 상시근로자수-2019(2)'!CF67</f>
        <v>0</v>
      </c>
      <c r="AT67" s="343">
        <f>'고용증대 상시근로자수-2019(2)'!CG67</f>
        <v>0</v>
      </c>
      <c r="AU67" s="340">
        <f t="shared" si="2"/>
        <v>0</v>
      </c>
      <c r="AV67" s="308">
        <f t="shared" si="3"/>
        <v>0</v>
      </c>
    </row>
    <row r="68" spans="1:48" hidden="1">
      <c r="A68" s="327">
        <f t="shared" si="4"/>
        <v>64</v>
      </c>
      <c r="B68" s="318">
        <f>'고용증대 상시근로자수-2019(2)'!C68</f>
        <v>0</v>
      </c>
      <c r="C68" s="319" t="str">
        <f>'고용증대 상시근로자수-2019(2)'!E68</f>
        <v/>
      </c>
      <c r="D68" s="332" t="str">
        <f>IF('고용증대 상시근로자수-2019(2)'!I68="","",'고용증대 상시근로자수-2019(2)'!I68)</f>
        <v/>
      </c>
      <c r="E68" s="332" t="str">
        <f>IF('고용증대 상시근로자수-2019(2)'!J68="","",'고용증대 상시근로자수-2019(2)'!J68)</f>
        <v/>
      </c>
      <c r="F68" s="320" t="str">
        <f>'고용증대 상시근로자수-2019(2)'!H68</f>
        <v/>
      </c>
      <c r="G68" s="324">
        <f>'고용증대 상시근로자수-2019(2)'!W68</f>
        <v>0</v>
      </c>
      <c r="H68" s="313">
        <f>'고용증대 상시근로자수-2019(2)'!X68</f>
        <v>0</v>
      </c>
      <c r="I68" s="314">
        <f>'고용증대 상시근로자수-2019(2)'!Z68</f>
        <v>0</v>
      </c>
      <c r="J68" s="312">
        <f>'고용증대 상시근로자수-2019(2)'!AA68</f>
        <v>0</v>
      </c>
      <c r="K68" s="313">
        <f>'고용증대 상시근로자수-2019(2)'!AB68</f>
        <v>0</v>
      </c>
      <c r="L68" s="314">
        <f>'고용증대 상시근로자수-2019(2)'!AD68</f>
        <v>0</v>
      </c>
      <c r="M68" s="312">
        <f>'고용증대 상시근로자수-2019(2)'!AE68</f>
        <v>0</v>
      </c>
      <c r="N68" s="313">
        <f>'고용증대 상시근로자수-2019(2)'!AF68</f>
        <v>0</v>
      </c>
      <c r="O68" s="314">
        <f>'고용증대 상시근로자수-2019(2)'!AH68</f>
        <v>0</v>
      </c>
      <c r="P68" s="312">
        <f>'고용증대 상시근로자수-2019(2)'!AI68</f>
        <v>0</v>
      </c>
      <c r="Q68" s="313">
        <f>'고용증대 상시근로자수-2019(2)'!AJ68</f>
        <v>0</v>
      </c>
      <c r="R68" s="314">
        <f>'고용증대 상시근로자수-2019(2)'!AL68</f>
        <v>0</v>
      </c>
      <c r="S68" s="312">
        <f>'고용증대 상시근로자수-2019(2)'!AM68</f>
        <v>0</v>
      </c>
      <c r="T68" s="313">
        <f>'고용증대 상시근로자수-2019(2)'!AN68</f>
        <v>0</v>
      </c>
      <c r="U68" s="314">
        <f>'고용증대 상시근로자수-2019(2)'!AP68</f>
        <v>0</v>
      </c>
      <c r="V68" s="312">
        <f>'고용증대 상시근로자수-2019(2)'!AQ68</f>
        <v>0</v>
      </c>
      <c r="W68" s="313">
        <f>'고용증대 상시근로자수-2019(2)'!AR68</f>
        <v>0</v>
      </c>
      <c r="X68" s="314">
        <f>'고용증대 상시근로자수-2019(2)'!AT68</f>
        <v>0</v>
      </c>
      <c r="Y68" s="312">
        <f>'고용증대 상시근로자수-2019(2)'!AU68</f>
        <v>0</v>
      </c>
      <c r="Z68" s="313">
        <f>'고용증대 상시근로자수-2019(2)'!AV68</f>
        <v>0</v>
      </c>
      <c r="AA68" s="314">
        <f>'고용증대 상시근로자수-2019(2)'!AX68</f>
        <v>0</v>
      </c>
      <c r="AB68" s="312">
        <f>'고용증대 상시근로자수-2019(2)'!AY68</f>
        <v>0</v>
      </c>
      <c r="AC68" s="313">
        <f>'고용증대 상시근로자수-2019(2)'!AZ68</f>
        <v>0</v>
      </c>
      <c r="AD68" s="314">
        <f>'고용증대 상시근로자수-2019(2)'!BB68</f>
        <v>0</v>
      </c>
      <c r="AE68" s="312">
        <f>'고용증대 상시근로자수-2019(2)'!BC68</f>
        <v>0</v>
      </c>
      <c r="AF68" s="313">
        <f>'고용증대 상시근로자수-2019(2)'!BD68</f>
        <v>0</v>
      </c>
      <c r="AG68" s="314">
        <f>'고용증대 상시근로자수-2019(2)'!BF68</f>
        <v>0</v>
      </c>
      <c r="AH68" s="312">
        <f>'고용증대 상시근로자수-2019(2)'!BG68</f>
        <v>0</v>
      </c>
      <c r="AI68" s="313">
        <f>'고용증대 상시근로자수-2019(2)'!BH68</f>
        <v>0</v>
      </c>
      <c r="AJ68" s="314">
        <f>'고용증대 상시근로자수-2019(2)'!BJ68</f>
        <v>0</v>
      </c>
      <c r="AK68" s="312">
        <f>'고용증대 상시근로자수-2019(2)'!BK68</f>
        <v>0</v>
      </c>
      <c r="AL68" s="313">
        <f>'고용증대 상시근로자수-2019(2)'!BL68</f>
        <v>0</v>
      </c>
      <c r="AM68" s="314">
        <f>'고용증대 상시근로자수-2019(2)'!BN68</f>
        <v>0</v>
      </c>
      <c r="AN68" s="312">
        <f>'고용증대 상시근로자수-2019(2)'!BO68</f>
        <v>0</v>
      </c>
      <c r="AO68" s="313">
        <f>'고용증대 상시근로자수-2019(2)'!BP68</f>
        <v>0</v>
      </c>
      <c r="AP68" s="314">
        <f>'고용증대 상시근로자수-2019(2)'!BR68</f>
        <v>0</v>
      </c>
      <c r="AQ68" s="335">
        <f t="shared" si="0"/>
        <v>0</v>
      </c>
      <c r="AR68" s="336">
        <f t="shared" si="1"/>
        <v>0</v>
      </c>
      <c r="AS68" s="342">
        <f>'고용증대 상시근로자수-2019(2)'!CF68</f>
        <v>0</v>
      </c>
      <c r="AT68" s="343">
        <f>'고용증대 상시근로자수-2019(2)'!CG68</f>
        <v>0</v>
      </c>
      <c r="AU68" s="340">
        <f t="shared" si="2"/>
        <v>0</v>
      </c>
      <c r="AV68" s="308">
        <f t="shared" si="3"/>
        <v>0</v>
      </c>
    </row>
    <row r="69" spans="1:48" hidden="1">
      <c r="A69" s="327">
        <f t="shared" si="4"/>
        <v>65</v>
      </c>
      <c r="B69" s="318">
        <f>'고용증대 상시근로자수-2019(2)'!C69</f>
        <v>0</v>
      </c>
      <c r="C69" s="319" t="str">
        <f>'고용증대 상시근로자수-2019(2)'!E69</f>
        <v/>
      </c>
      <c r="D69" s="332" t="str">
        <f>IF('고용증대 상시근로자수-2019(2)'!I69="","",'고용증대 상시근로자수-2019(2)'!I69)</f>
        <v/>
      </c>
      <c r="E69" s="332" t="str">
        <f>IF('고용증대 상시근로자수-2019(2)'!J69="","",'고용증대 상시근로자수-2019(2)'!J69)</f>
        <v/>
      </c>
      <c r="F69" s="320" t="str">
        <f>'고용증대 상시근로자수-2019(2)'!H69</f>
        <v/>
      </c>
      <c r="G69" s="324">
        <f>'고용증대 상시근로자수-2019(2)'!W69</f>
        <v>0</v>
      </c>
      <c r="H69" s="313">
        <f>'고용증대 상시근로자수-2019(2)'!X69</f>
        <v>0</v>
      </c>
      <c r="I69" s="314">
        <f>'고용증대 상시근로자수-2019(2)'!Z69</f>
        <v>0</v>
      </c>
      <c r="J69" s="312">
        <f>'고용증대 상시근로자수-2019(2)'!AA69</f>
        <v>0</v>
      </c>
      <c r="K69" s="313">
        <f>'고용증대 상시근로자수-2019(2)'!AB69</f>
        <v>0</v>
      </c>
      <c r="L69" s="314">
        <f>'고용증대 상시근로자수-2019(2)'!AD69</f>
        <v>0</v>
      </c>
      <c r="M69" s="312">
        <f>'고용증대 상시근로자수-2019(2)'!AE69</f>
        <v>0</v>
      </c>
      <c r="N69" s="313">
        <f>'고용증대 상시근로자수-2019(2)'!AF69</f>
        <v>0</v>
      </c>
      <c r="O69" s="314">
        <f>'고용증대 상시근로자수-2019(2)'!AH69</f>
        <v>0</v>
      </c>
      <c r="P69" s="312">
        <f>'고용증대 상시근로자수-2019(2)'!AI69</f>
        <v>0</v>
      </c>
      <c r="Q69" s="313">
        <f>'고용증대 상시근로자수-2019(2)'!AJ69</f>
        <v>0</v>
      </c>
      <c r="R69" s="314">
        <f>'고용증대 상시근로자수-2019(2)'!AL69</f>
        <v>0</v>
      </c>
      <c r="S69" s="312">
        <f>'고용증대 상시근로자수-2019(2)'!AM69</f>
        <v>0</v>
      </c>
      <c r="T69" s="313">
        <f>'고용증대 상시근로자수-2019(2)'!AN69</f>
        <v>0</v>
      </c>
      <c r="U69" s="314">
        <f>'고용증대 상시근로자수-2019(2)'!AP69</f>
        <v>0</v>
      </c>
      <c r="V69" s="312">
        <f>'고용증대 상시근로자수-2019(2)'!AQ69</f>
        <v>0</v>
      </c>
      <c r="W69" s="313">
        <f>'고용증대 상시근로자수-2019(2)'!AR69</f>
        <v>0</v>
      </c>
      <c r="X69" s="314">
        <f>'고용증대 상시근로자수-2019(2)'!AT69</f>
        <v>0</v>
      </c>
      <c r="Y69" s="312">
        <f>'고용증대 상시근로자수-2019(2)'!AU69</f>
        <v>0</v>
      </c>
      <c r="Z69" s="313">
        <f>'고용증대 상시근로자수-2019(2)'!AV69</f>
        <v>0</v>
      </c>
      <c r="AA69" s="314">
        <f>'고용증대 상시근로자수-2019(2)'!AX69</f>
        <v>0</v>
      </c>
      <c r="AB69" s="312">
        <f>'고용증대 상시근로자수-2019(2)'!AY69</f>
        <v>0</v>
      </c>
      <c r="AC69" s="313">
        <f>'고용증대 상시근로자수-2019(2)'!AZ69</f>
        <v>0</v>
      </c>
      <c r="AD69" s="314">
        <f>'고용증대 상시근로자수-2019(2)'!BB69</f>
        <v>0</v>
      </c>
      <c r="AE69" s="312">
        <f>'고용증대 상시근로자수-2019(2)'!BC69</f>
        <v>0</v>
      </c>
      <c r="AF69" s="313">
        <f>'고용증대 상시근로자수-2019(2)'!BD69</f>
        <v>0</v>
      </c>
      <c r="AG69" s="314">
        <f>'고용증대 상시근로자수-2019(2)'!BF69</f>
        <v>0</v>
      </c>
      <c r="AH69" s="312">
        <f>'고용증대 상시근로자수-2019(2)'!BG69</f>
        <v>0</v>
      </c>
      <c r="AI69" s="313">
        <f>'고용증대 상시근로자수-2019(2)'!BH69</f>
        <v>0</v>
      </c>
      <c r="AJ69" s="314">
        <f>'고용증대 상시근로자수-2019(2)'!BJ69</f>
        <v>0</v>
      </c>
      <c r="AK69" s="312">
        <f>'고용증대 상시근로자수-2019(2)'!BK69</f>
        <v>0</v>
      </c>
      <c r="AL69" s="313">
        <f>'고용증대 상시근로자수-2019(2)'!BL69</f>
        <v>0</v>
      </c>
      <c r="AM69" s="314">
        <f>'고용증대 상시근로자수-2019(2)'!BN69</f>
        <v>0</v>
      </c>
      <c r="AN69" s="312">
        <f>'고용증대 상시근로자수-2019(2)'!BO69</f>
        <v>0</v>
      </c>
      <c r="AO69" s="313">
        <f>'고용증대 상시근로자수-2019(2)'!BP69</f>
        <v>0</v>
      </c>
      <c r="AP69" s="314">
        <f>'고용증대 상시근로자수-2019(2)'!BR69</f>
        <v>0</v>
      </c>
      <c r="AQ69" s="335">
        <f t="shared" si="0"/>
        <v>0</v>
      </c>
      <c r="AR69" s="336">
        <f t="shared" si="1"/>
        <v>0</v>
      </c>
      <c r="AS69" s="342">
        <f>'고용증대 상시근로자수-2019(2)'!CF69</f>
        <v>0</v>
      </c>
      <c r="AT69" s="343">
        <f>'고용증대 상시근로자수-2019(2)'!CG69</f>
        <v>0</v>
      </c>
      <c r="AU69" s="340">
        <f t="shared" si="2"/>
        <v>0</v>
      </c>
      <c r="AV69" s="308">
        <f t="shared" si="3"/>
        <v>0</v>
      </c>
    </row>
    <row r="70" spans="1:48" hidden="1">
      <c r="A70" s="327">
        <f t="shared" si="4"/>
        <v>66</v>
      </c>
      <c r="B70" s="318">
        <f>'고용증대 상시근로자수-2019(2)'!C70</f>
        <v>0</v>
      </c>
      <c r="C70" s="319" t="str">
        <f>'고용증대 상시근로자수-2019(2)'!E70</f>
        <v/>
      </c>
      <c r="D70" s="332" t="str">
        <f>IF('고용증대 상시근로자수-2019(2)'!I70="","",'고용증대 상시근로자수-2019(2)'!I70)</f>
        <v/>
      </c>
      <c r="E70" s="332" t="str">
        <f>IF('고용증대 상시근로자수-2019(2)'!J70="","",'고용증대 상시근로자수-2019(2)'!J70)</f>
        <v/>
      </c>
      <c r="F70" s="320" t="str">
        <f>'고용증대 상시근로자수-2019(2)'!H70</f>
        <v/>
      </c>
      <c r="G70" s="324">
        <f>'고용증대 상시근로자수-2019(2)'!W70</f>
        <v>0</v>
      </c>
      <c r="H70" s="313">
        <f>'고용증대 상시근로자수-2019(2)'!X70</f>
        <v>0</v>
      </c>
      <c r="I70" s="314">
        <f>'고용증대 상시근로자수-2019(2)'!Z70</f>
        <v>0</v>
      </c>
      <c r="J70" s="312">
        <f>'고용증대 상시근로자수-2019(2)'!AA70</f>
        <v>0</v>
      </c>
      <c r="K70" s="313">
        <f>'고용증대 상시근로자수-2019(2)'!AB70</f>
        <v>0</v>
      </c>
      <c r="L70" s="314">
        <f>'고용증대 상시근로자수-2019(2)'!AD70</f>
        <v>0</v>
      </c>
      <c r="M70" s="312">
        <f>'고용증대 상시근로자수-2019(2)'!AE70</f>
        <v>0</v>
      </c>
      <c r="N70" s="313">
        <f>'고용증대 상시근로자수-2019(2)'!AF70</f>
        <v>0</v>
      </c>
      <c r="O70" s="314">
        <f>'고용증대 상시근로자수-2019(2)'!AH70</f>
        <v>0</v>
      </c>
      <c r="P70" s="312">
        <f>'고용증대 상시근로자수-2019(2)'!AI70</f>
        <v>0</v>
      </c>
      <c r="Q70" s="313">
        <f>'고용증대 상시근로자수-2019(2)'!AJ70</f>
        <v>0</v>
      </c>
      <c r="R70" s="314">
        <f>'고용증대 상시근로자수-2019(2)'!AL70</f>
        <v>0</v>
      </c>
      <c r="S70" s="312">
        <f>'고용증대 상시근로자수-2019(2)'!AM70</f>
        <v>0</v>
      </c>
      <c r="T70" s="313">
        <f>'고용증대 상시근로자수-2019(2)'!AN70</f>
        <v>0</v>
      </c>
      <c r="U70" s="314">
        <f>'고용증대 상시근로자수-2019(2)'!AP70</f>
        <v>0</v>
      </c>
      <c r="V70" s="312">
        <f>'고용증대 상시근로자수-2019(2)'!AQ70</f>
        <v>0</v>
      </c>
      <c r="W70" s="313">
        <f>'고용증대 상시근로자수-2019(2)'!AR70</f>
        <v>0</v>
      </c>
      <c r="X70" s="314">
        <f>'고용증대 상시근로자수-2019(2)'!AT70</f>
        <v>0</v>
      </c>
      <c r="Y70" s="312">
        <f>'고용증대 상시근로자수-2019(2)'!AU70</f>
        <v>0</v>
      </c>
      <c r="Z70" s="313">
        <f>'고용증대 상시근로자수-2019(2)'!AV70</f>
        <v>0</v>
      </c>
      <c r="AA70" s="314">
        <f>'고용증대 상시근로자수-2019(2)'!AX70</f>
        <v>0</v>
      </c>
      <c r="AB70" s="312">
        <f>'고용증대 상시근로자수-2019(2)'!AY70</f>
        <v>0</v>
      </c>
      <c r="AC70" s="313">
        <f>'고용증대 상시근로자수-2019(2)'!AZ70</f>
        <v>0</v>
      </c>
      <c r="AD70" s="314">
        <f>'고용증대 상시근로자수-2019(2)'!BB70</f>
        <v>0</v>
      </c>
      <c r="AE70" s="312">
        <f>'고용증대 상시근로자수-2019(2)'!BC70</f>
        <v>0</v>
      </c>
      <c r="AF70" s="313">
        <f>'고용증대 상시근로자수-2019(2)'!BD70</f>
        <v>0</v>
      </c>
      <c r="AG70" s="314">
        <f>'고용증대 상시근로자수-2019(2)'!BF70</f>
        <v>0</v>
      </c>
      <c r="AH70" s="312">
        <f>'고용증대 상시근로자수-2019(2)'!BG70</f>
        <v>0</v>
      </c>
      <c r="AI70" s="313">
        <f>'고용증대 상시근로자수-2019(2)'!BH70</f>
        <v>0</v>
      </c>
      <c r="AJ70" s="314">
        <f>'고용증대 상시근로자수-2019(2)'!BJ70</f>
        <v>0</v>
      </c>
      <c r="AK70" s="312">
        <f>'고용증대 상시근로자수-2019(2)'!BK70</f>
        <v>0</v>
      </c>
      <c r="AL70" s="313">
        <f>'고용증대 상시근로자수-2019(2)'!BL70</f>
        <v>0</v>
      </c>
      <c r="AM70" s="314">
        <f>'고용증대 상시근로자수-2019(2)'!BN70</f>
        <v>0</v>
      </c>
      <c r="AN70" s="312">
        <f>'고용증대 상시근로자수-2019(2)'!BO70</f>
        <v>0</v>
      </c>
      <c r="AO70" s="313">
        <f>'고용증대 상시근로자수-2019(2)'!BP70</f>
        <v>0</v>
      </c>
      <c r="AP70" s="314">
        <f>'고용증대 상시근로자수-2019(2)'!BR70</f>
        <v>0</v>
      </c>
      <c r="AQ70" s="335">
        <f t="shared" ref="AQ70:AQ104" si="5">SUM(G70,J70,M70,P70,S70,V70,Y70,AB70,AE70,AH70,AK70,AN70)</f>
        <v>0</v>
      </c>
      <c r="AR70" s="336">
        <f t="shared" ref="AR70:AR104" si="6">SUM(I70,L70,O70,R70,U70,X70,AA70,AD70,AG70,AJ70,AM70,AP70)</f>
        <v>0</v>
      </c>
      <c r="AS70" s="342">
        <f>'고용증대 상시근로자수-2019(2)'!CF70</f>
        <v>0</v>
      </c>
      <c r="AT70" s="343">
        <f>'고용증대 상시근로자수-2019(2)'!CG70</f>
        <v>0</v>
      </c>
      <c r="AU70" s="340">
        <f t="shared" ref="AU70:AU104" si="7">SUM(AS70:AT70)</f>
        <v>0</v>
      </c>
      <c r="AV70" s="308">
        <f t="shared" ref="AV70:AV104" si="8">B70</f>
        <v>0</v>
      </c>
    </row>
    <row r="71" spans="1:48" hidden="1">
      <c r="A71" s="327">
        <f t="shared" ref="A71:A104" si="9">A70+1</f>
        <v>67</v>
      </c>
      <c r="B71" s="318">
        <f>'고용증대 상시근로자수-2019(2)'!C71</f>
        <v>0</v>
      </c>
      <c r="C71" s="319" t="str">
        <f>'고용증대 상시근로자수-2019(2)'!E71</f>
        <v/>
      </c>
      <c r="D71" s="332" t="str">
        <f>IF('고용증대 상시근로자수-2019(2)'!I71="","",'고용증대 상시근로자수-2019(2)'!I71)</f>
        <v/>
      </c>
      <c r="E71" s="332" t="str">
        <f>IF('고용증대 상시근로자수-2019(2)'!J71="","",'고용증대 상시근로자수-2019(2)'!J71)</f>
        <v/>
      </c>
      <c r="F71" s="320" t="str">
        <f>'고용증대 상시근로자수-2019(2)'!H71</f>
        <v/>
      </c>
      <c r="G71" s="324">
        <f>'고용증대 상시근로자수-2019(2)'!W71</f>
        <v>0</v>
      </c>
      <c r="H71" s="313">
        <f>'고용증대 상시근로자수-2019(2)'!X71</f>
        <v>0</v>
      </c>
      <c r="I71" s="314">
        <f>'고용증대 상시근로자수-2019(2)'!Z71</f>
        <v>0</v>
      </c>
      <c r="J71" s="312">
        <f>'고용증대 상시근로자수-2019(2)'!AA71</f>
        <v>0</v>
      </c>
      <c r="K71" s="313">
        <f>'고용증대 상시근로자수-2019(2)'!AB71</f>
        <v>0</v>
      </c>
      <c r="L71" s="314">
        <f>'고용증대 상시근로자수-2019(2)'!AD71</f>
        <v>0</v>
      </c>
      <c r="M71" s="312">
        <f>'고용증대 상시근로자수-2019(2)'!AE71</f>
        <v>0</v>
      </c>
      <c r="N71" s="313">
        <f>'고용증대 상시근로자수-2019(2)'!AF71</f>
        <v>0</v>
      </c>
      <c r="O71" s="314">
        <f>'고용증대 상시근로자수-2019(2)'!AH71</f>
        <v>0</v>
      </c>
      <c r="P71" s="312">
        <f>'고용증대 상시근로자수-2019(2)'!AI71</f>
        <v>0</v>
      </c>
      <c r="Q71" s="313">
        <f>'고용증대 상시근로자수-2019(2)'!AJ71</f>
        <v>0</v>
      </c>
      <c r="R71" s="314">
        <f>'고용증대 상시근로자수-2019(2)'!AL71</f>
        <v>0</v>
      </c>
      <c r="S71" s="312">
        <f>'고용증대 상시근로자수-2019(2)'!AM71</f>
        <v>0</v>
      </c>
      <c r="T71" s="313">
        <f>'고용증대 상시근로자수-2019(2)'!AN71</f>
        <v>0</v>
      </c>
      <c r="U71" s="314">
        <f>'고용증대 상시근로자수-2019(2)'!AP71</f>
        <v>0</v>
      </c>
      <c r="V71" s="312">
        <f>'고용증대 상시근로자수-2019(2)'!AQ71</f>
        <v>0</v>
      </c>
      <c r="W71" s="313">
        <f>'고용증대 상시근로자수-2019(2)'!AR71</f>
        <v>0</v>
      </c>
      <c r="X71" s="314">
        <f>'고용증대 상시근로자수-2019(2)'!AT71</f>
        <v>0</v>
      </c>
      <c r="Y71" s="312">
        <f>'고용증대 상시근로자수-2019(2)'!AU71</f>
        <v>0</v>
      </c>
      <c r="Z71" s="313">
        <f>'고용증대 상시근로자수-2019(2)'!AV71</f>
        <v>0</v>
      </c>
      <c r="AA71" s="314">
        <f>'고용증대 상시근로자수-2019(2)'!AX71</f>
        <v>0</v>
      </c>
      <c r="AB71" s="312">
        <f>'고용증대 상시근로자수-2019(2)'!AY71</f>
        <v>0</v>
      </c>
      <c r="AC71" s="313">
        <f>'고용증대 상시근로자수-2019(2)'!AZ71</f>
        <v>0</v>
      </c>
      <c r="AD71" s="314">
        <f>'고용증대 상시근로자수-2019(2)'!BB71</f>
        <v>0</v>
      </c>
      <c r="AE71" s="312">
        <f>'고용증대 상시근로자수-2019(2)'!BC71</f>
        <v>0</v>
      </c>
      <c r="AF71" s="313">
        <f>'고용증대 상시근로자수-2019(2)'!BD71</f>
        <v>0</v>
      </c>
      <c r="AG71" s="314">
        <f>'고용증대 상시근로자수-2019(2)'!BF71</f>
        <v>0</v>
      </c>
      <c r="AH71" s="312">
        <f>'고용증대 상시근로자수-2019(2)'!BG71</f>
        <v>0</v>
      </c>
      <c r="AI71" s="313">
        <f>'고용증대 상시근로자수-2019(2)'!BH71</f>
        <v>0</v>
      </c>
      <c r="AJ71" s="314">
        <f>'고용증대 상시근로자수-2019(2)'!BJ71</f>
        <v>0</v>
      </c>
      <c r="AK71" s="312">
        <f>'고용증대 상시근로자수-2019(2)'!BK71</f>
        <v>0</v>
      </c>
      <c r="AL71" s="313">
        <f>'고용증대 상시근로자수-2019(2)'!BL71</f>
        <v>0</v>
      </c>
      <c r="AM71" s="314">
        <f>'고용증대 상시근로자수-2019(2)'!BN71</f>
        <v>0</v>
      </c>
      <c r="AN71" s="312">
        <f>'고용증대 상시근로자수-2019(2)'!BO71</f>
        <v>0</v>
      </c>
      <c r="AO71" s="313">
        <f>'고용증대 상시근로자수-2019(2)'!BP71</f>
        <v>0</v>
      </c>
      <c r="AP71" s="314">
        <f>'고용증대 상시근로자수-2019(2)'!BR71</f>
        <v>0</v>
      </c>
      <c r="AQ71" s="335">
        <f t="shared" si="5"/>
        <v>0</v>
      </c>
      <c r="AR71" s="336">
        <f t="shared" si="6"/>
        <v>0</v>
      </c>
      <c r="AS71" s="342">
        <f>'고용증대 상시근로자수-2019(2)'!CF71</f>
        <v>0</v>
      </c>
      <c r="AT71" s="343">
        <f>'고용증대 상시근로자수-2019(2)'!CG71</f>
        <v>0</v>
      </c>
      <c r="AU71" s="340">
        <f t="shared" si="7"/>
        <v>0</v>
      </c>
      <c r="AV71" s="308">
        <f t="shared" si="8"/>
        <v>0</v>
      </c>
    </row>
    <row r="72" spans="1:48" hidden="1">
      <c r="A72" s="327">
        <f t="shared" si="9"/>
        <v>68</v>
      </c>
      <c r="B72" s="318">
        <f>'고용증대 상시근로자수-2019(2)'!C72</f>
        <v>0</v>
      </c>
      <c r="C72" s="319" t="str">
        <f>'고용증대 상시근로자수-2019(2)'!E72</f>
        <v/>
      </c>
      <c r="D72" s="332" t="str">
        <f>IF('고용증대 상시근로자수-2019(2)'!I72="","",'고용증대 상시근로자수-2019(2)'!I72)</f>
        <v/>
      </c>
      <c r="E72" s="332" t="str">
        <f>IF('고용증대 상시근로자수-2019(2)'!J72="","",'고용증대 상시근로자수-2019(2)'!J72)</f>
        <v/>
      </c>
      <c r="F72" s="320" t="str">
        <f>'고용증대 상시근로자수-2019(2)'!H72</f>
        <v/>
      </c>
      <c r="G72" s="324">
        <f>'고용증대 상시근로자수-2019(2)'!W72</f>
        <v>0</v>
      </c>
      <c r="H72" s="313">
        <f>'고용증대 상시근로자수-2019(2)'!X72</f>
        <v>0</v>
      </c>
      <c r="I72" s="314">
        <f>'고용증대 상시근로자수-2019(2)'!Z72</f>
        <v>0</v>
      </c>
      <c r="J72" s="312">
        <f>'고용증대 상시근로자수-2019(2)'!AA72</f>
        <v>0</v>
      </c>
      <c r="K72" s="313">
        <f>'고용증대 상시근로자수-2019(2)'!AB72</f>
        <v>0</v>
      </c>
      <c r="L72" s="314">
        <f>'고용증대 상시근로자수-2019(2)'!AD72</f>
        <v>0</v>
      </c>
      <c r="M72" s="312">
        <f>'고용증대 상시근로자수-2019(2)'!AE72</f>
        <v>0</v>
      </c>
      <c r="N72" s="313">
        <f>'고용증대 상시근로자수-2019(2)'!AF72</f>
        <v>0</v>
      </c>
      <c r="O72" s="314">
        <f>'고용증대 상시근로자수-2019(2)'!AH72</f>
        <v>0</v>
      </c>
      <c r="P72" s="312">
        <f>'고용증대 상시근로자수-2019(2)'!AI72</f>
        <v>0</v>
      </c>
      <c r="Q72" s="313">
        <f>'고용증대 상시근로자수-2019(2)'!AJ72</f>
        <v>0</v>
      </c>
      <c r="R72" s="314">
        <f>'고용증대 상시근로자수-2019(2)'!AL72</f>
        <v>0</v>
      </c>
      <c r="S72" s="312">
        <f>'고용증대 상시근로자수-2019(2)'!AM72</f>
        <v>0</v>
      </c>
      <c r="T72" s="313">
        <f>'고용증대 상시근로자수-2019(2)'!AN72</f>
        <v>0</v>
      </c>
      <c r="U72" s="314">
        <f>'고용증대 상시근로자수-2019(2)'!AP72</f>
        <v>0</v>
      </c>
      <c r="V72" s="312">
        <f>'고용증대 상시근로자수-2019(2)'!AQ72</f>
        <v>0</v>
      </c>
      <c r="W72" s="313">
        <f>'고용증대 상시근로자수-2019(2)'!AR72</f>
        <v>0</v>
      </c>
      <c r="X72" s="314">
        <f>'고용증대 상시근로자수-2019(2)'!AT72</f>
        <v>0</v>
      </c>
      <c r="Y72" s="312">
        <f>'고용증대 상시근로자수-2019(2)'!AU72</f>
        <v>0</v>
      </c>
      <c r="Z72" s="313">
        <f>'고용증대 상시근로자수-2019(2)'!AV72</f>
        <v>0</v>
      </c>
      <c r="AA72" s="314">
        <f>'고용증대 상시근로자수-2019(2)'!AX72</f>
        <v>0</v>
      </c>
      <c r="AB72" s="312">
        <f>'고용증대 상시근로자수-2019(2)'!AY72</f>
        <v>0</v>
      </c>
      <c r="AC72" s="313">
        <f>'고용증대 상시근로자수-2019(2)'!AZ72</f>
        <v>0</v>
      </c>
      <c r="AD72" s="314">
        <f>'고용증대 상시근로자수-2019(2)'!BB72</f>
        <v>0</v>
      </c>
      <c r="AE72" s="312">
        <f>'고용증대 상시근로자수-2019(2)'!BC72</f>
        <v>0</v>
      </c>
      <c r="AF72" s="313">
        <f>'고용증대 상시근로자수-2019(2)'!BD72</f>
        <v>0</v>
      </c>
      <c r="AG72" s="314">
        <f>'고용증대 상시근로자수-2019(2)'!BF72</f>
        <v>0</v>
      </c>
      <c r="AH72" s="312">
        <f>'고용증대 상시근로자수-2019(2)'!BG72</f>
        <v>0</v>
      </c>
      <c r="AI72" s="313">
        <f>'고용증대 상시근로자수-2019(2)'!BH72</f>
        <v>0</v>
      </c>
      <c r="AJ72" s="314">
        <f>'고용증대 상시근로자수-2019(2)'!BJ72</f>
        <v>0</v>
      </c>
      <c r="AK72" s="312">
        <f>'고용증대 상시근로자수-2019(2)'!BK72</f>
        <v>0</v>
      </c>
      <c r="AL72" s="313">
        <f>'고용증대 상시근로자수-2019(2)'!BL72</f>
        <v>0</v>
      </c>
      <c r="AM72" s="314">
        <f>'고용증대 상시근로자수-2019(2)'!BN72</f>
        <v>0</v>
      </c>
      <c r="AN72" s="312">
        <f>'고용증대 상시근로자수-2019(2)'!BO72</f>
        <v>0</v>
      </c>
      <c r="AO72" s="313">
        <f>'고용증대 상시근로자수-2019(2)'!BP72</f>
        <v>0</v>
      </c>
      <c r="AP72" s="314">
        <f>'고용증대 상시근로자수-2019(2)'!BR72</f>
        <v>0</v>
      </c>
      <c r="AQ72" s="335">
        <f t="shared" si="5"/>
        <v>0</v>
      </c>
      <c r="AR72" s="336">
        <f t="shared" si="6"/>
        <v>0</v>
      </c>
      <c r="AS72" s="342">
        <f>'고용증대 상시근로자수-2019(2)'!CF72</f>
        <v>0</v>
      </c>
      <c r="AT72" s="343">
        <f>'고용증대 상시근로자수-2019(2)'!CG72</f>
        <v>0</v>
      </c>
      <c r="AU72" s="340">
        <f t="shared" si="7"/>
        <v>0</v>
      </c>
      <c r="AV72" s="308">
        <f t="shared" si="8"/>
        <v>0</v>
      </c>
    </row>
    <row r="73" spans="1:48" hidden="1">
      <c r="A73" s="327">
        <f t="shared" si="9"/>
        <v>69</v>
      </c>
      <c r="B73" s="318">
        <f>'고용증대 상시근로자수-2019(2)'!C73</f>
        <v>0</v>
      </c>
      <c r="C73" s="319" t="str">
        <f>'고용증대 상시근로자수-2019(2)'!E73</f>
        <v/>
      </c>
      <c r="D73" s="332" t="str">
        <f>IF('고용증대 상시근로자수-2019(2)'!I73="","",'고용증대 상시근로자수-2019(2)'!I73)</f>
        <v/>
      </c>
      <c r="E73" s="332" t="str">
        <f>IF('고용증대 상시근로자수-2019(2)'!J73="","",'고용증대 상시근로자수-2019(2)'!J73)</f>
        <v/>
      </c>
      <c r="F73" s="320" t="str">
        <f>'고용증대 상시근로자수-2019(2)'!H73</f>
        <v/>
      </c>
      <c r="G73" s="324">
        <f>'고용증대 상시근로자수-2019(2)'!W73</f>
        <v>0</v>
      </c>
      <c r="H73" s="313">
        <f>'고용증대 상시근로자수-2019(2)'!X73</f>
        <v>0</v>
      </c>
      <c r="I73" s="314">
        <f>'고용증대 상시근로자수-2019(2)'!Z73</f>
        <v>0</v>
      </c>
      <c r="J73" s="312">
        <f>'고용증대 상시근로자수-2019(2)'!AA73</f>
        <v>0</v>
      </c>
      <c r="K73" s="313">
        <f>'고용증대 상시근로자수-2019(2)'!AB73</f>
        <v>0</v>
      </c>
      <c r="L73" s="314">
        <f>'고용증대 상시근로자수-2019(2)'!AD73</f>
        <v>0</v>
      </c>
      <c r="M73" s="312">
        <f>'고용증대 상시근로자수-2019(2)'!AE73</f>
        <v>0</v>
      </c>
      <c r="N73" s="313">
        <f>'고용증대 상시근로자수-2019(2)'!AF73</f>
        <v>0</v>
      </c>
      <c r="O73" s="314">
        <f>'고용증대 상시근로자수-2019(2)'!AH73</f>
        <v>0</v>
      </c>
      <c r="P73" s="312">
        <f>'고용증대 상시근로자수-2019(2)'!AI73</f>
        <v>0</v>
      </c>
      <c r="Q73" s="313">
        <f>'고용증대 상시근로자수-2019(2)'!AJ73</f>
        <v>0</v>
      </c>
      <c r="R73" s="314">
        <f>'고용증대 상시근로자수-2019(2)'!AL73</f>
        <v>0</v>
      </c>
      <c r="S73" s="312">
        <f>'고용증대 상시근로자수-2019(2)'!AM73</f>
        <v>0</v>
      </c>
      <c r="T73" s="313">
        <f>'고용증대 상시근로자수-2019(2)'!AN73</f>
        <v>0</v>
      </c>
      <c r="U73" s="314">
        <f>'고용증대 상시근로자수-2019(2)'!AP73</f>
        <v>0</v>
      </c>
      <c r="V73" s="312">
        <f>'고용증대 상시근로자수-2019(2)'!AQ73</f>
        <v>0</v>
      </c>
      <c r="W73" s="313">
        <f>'고용증대 상시근로자수-2019(2)'!AR73</f>
        <v>0</v>
      </c>
      <c r="X73" s="314">
        <f>'고용증대 상시근로자수-2019(2)'!AT73</f>
        <v>0</v>
      </c>
      <c r="Y73" s="312">
        <f>'고용증대 상시근로자수-2019(2)'!AU73</f>
        <v>0</v>
      </c>
      <c r="Z73" s="313">
        <f>'고용증대 상시근로자수-2019(2)'!AV73</f>
        <v>0</v>
      </c>
      <c r="AA73" s="314">
        <f>'고용증대 상시근로자수-2019(2)'!AX73</f>
        <v>0</v>
      </c>
      <c r="AB73" s="312">
        <f>'고용증대 상시근로자수-2019(2)'!AY73</f>
        <v>0</v>
      </c>
      <c r="AC73" s="313">
        <f>'고용증대 상시근로자수-2019(2)'!AZ73</f>
        <v>0</v>
      </c>
      <c r="AD73" s="314">
        <f>'고용증대 상시근로자수-2019(2)'!BB73</f>
        <v>0</v>
      </c>
      <c r="AE73" s="312">
        <f>'고용증대 상시근로자수-2019(2)'!BC73</f>
        <v>0</v>
      </c>
      <c r="AF73" s="313">
        <f>'고용증대 상시근로자수-2019(2)'!BD73</f>
        <v>0</v>
      </c>
      <c r="AG73" s="314">
        <f>'고용증대 상시근로자수-2019(2)'!BF73</f>
        <v>0</v>
      </c>
      <c r="AH73" s="312">
        <f>'고용증대 상시근로자수-2019(2)'!BG73</f>
        <v>0</v>
      </c>
      <c r="AI73" s="313">
        <f>'고용증대 상시근로자수-2019(2)'!BH73</f>
        <v>0</v>
      </c>
      <c r="AJ73" s="314">
        <f>'고용증대 상시근로자수-2019(2)'!BJ73</f>
        <v>0</v>
      </c>
      <c r="AK73" s="312">
        <f>'고용증대 상시근로자수-2019(2)'!BK73</f>
        <v>0</v>
      </c>
      <c r="AL73" s="313">
        <f>'고용증대 상시근로자수-2019(2)'!BL73</f>
        <v>0</v>
      </c>
      <c r="AM73" s="314">
        <f>'고용증대 상시근로자수-2019(2)'!BN73</f>
        <v>0</v>
      </c>
      <c r="AN73" s="312">
        <f>'고용증대 상시근로자수-2019(2)'!BO73</f>
        <v>0</v>
      </c>
      <c r="AO73" s="313">
        <f>'고용증대 상시근로자수-2019(2)'!BP73</f>
        <v>0</v>
      </c>
      <c r="AP73" s="314">
        <f>'고용증대 상시근로자수-2019(2)'!BR73</f>
        <v>0</v>
      </c>
      <c r="AQ73" s="335">
        <f t="shared" si="5"/>
        <v>0</v>
      </c>
      <c r="AR73" s="336">
        <f t="shared" si="6"/>
        <v>0</v>
      </c>
      <c r="AS73" s="342">
        <f>'고용증대 상시근로자수-2019(2)'!CF73</f>
        <v>0</v>
      </c>
      <c r="AT73" s="343">
        <f>'고용증대 상시근로자수-2019(2)'!CG73</f>
        <v>0</v>
      </c>
      <c r="AU73" s="340">
        <f t="shared" si="7"/>
        <v>0</v>
      </c>
      <c r="AV73" s="308">
        <f t="shared" si="8"/>
        <v>0</v>
      </c>
    </row>
    <row r="74" spans="1:48" hidden="1">
      <c r="A74" s="327">
        <f t="shared" si="9"/>
        <v>70</v>
      </c>
      <c r="B74" s="318">
        <f>'고용증대 상시근로자수-2019(2)'!C74</f>
        <v>0</v>
      </c>
      <c r="C74" s="319" t="str">
        <f>'고용증대 상시근로자수-2019(2)'!E74</f>
        <v/>
      </c>
      <c r="D74" s="332" t="str">
        <f>IF('고용증대 상시근로자수-2019(2)'!I74="","",'고용증대 상시근로자수-2019(2)'!I74)</f>
        <v/>
      </c>
      <c r="E74" s="332" t="str">
        <f>IF('고용증대 상시근로자수-2019(2)'!J74="","",'고용증대 상시근로자수-2019(2)'!J74)</f>
        <v/>
      </c>
      <c r="F74" s="320" t="str">
        <f>'고용증대 상시근로자수-2019(2)'!H74</f>
        <v/>
      </c>
      <c r="G74" s="324">
        <f>'고용증대 상시근로자수-2019(2)'!W74</f>
        <v>0</v>
      </c>
      <c r="H74" s="313">
        <f>'고용증대 상시근로자수-2019(2)'!X74</f>
        <v>0</v>
      </c>
      <c r="I74" s="314">
        <f>'고용증대 상시근로자수-2019(2)'!Z74</f>
        <v>0</v>
      </c>
      <c r="J74" s="312">
        <f>'고용증대 상시근로자수-2019(2)'!AA74</f>
        <v>0</v>
      </c>
      <c r="K74" s="313">
        <f>'고용증대 상시근로자수-2019(2)'!AB74</f>
        <v>0</v>
      </c>
      <c r="L74" s="314">
        <f>'고용증대 상시근로자수-2019(2)'!AD74</f>
        <v>0</v>
      </c>
      <c r="M74" s="312">
        <f>'고용증대 상시근로자수-2019(2)'!AE74</f>
        <v>0</v>
      </c>
      <c r="N74" s="313">
        <f>'고용증대 상시근로자수-2019(2)'!AF74</f>
        <v>0</v>
      </c>
      <c r="O74" s="314">
        <f>'고용증대 상시근로자수-2019(2)'!AH74</f>
        <v>0</v>
      </c>
      <c r="P74" s="312">
        <f>'고용증대 상시근로자수-2019(2)'!AI74</f>
        <v>0</v>
      </c>
      <c r="Q74" s="313">
        <f>'고용증대 상시근로자수-2019(2)'!AJ74</f>
        <v>0</v>
      </c>
      <c r="R74" s="314">
        <f>'고용증대 상시근로자수-2019(2)'!AL74</f>
        <v>0</v>
      </c>
      <c r="S74" s="312">
        <f>'고용증대 상시근로자수-2019(2)'!AM74</f>
        <v>0</v>
      </c>
      <c r="T74" s="313">
        <f>'고용증대 상시근로자수-2019(2)'!AN74</f>
        <v>0</v>
      </c>
      <c r="U74" s="314">
        <f>'고용증대 상시근로자수-2019(2)'!AP74</f>
        <v>0</v>
      </c>
      <c r="V74" s="312">
        <f>'고용증대 상시근로자수-2019(2)'!AQ74</f>
        <v>0</v>
      </c>
      <c r="W74" s="313">
        <f>'고용증대 상시근로자수-2019(2)'!AR74</f>
        <v>0</v>
      </c>
      <c r="X74" s="314">
        <f>'고용증대 상시근로자수-2019(2)'!AT74</f>
        <v>0</v>
      </c>
      <c r="Y74" s="312">
        <f>'고용증대 상시근로자수-2019(2)'!AU74</f>
        <v>0</v>
      </c>
      <c r="Z74" s="313">
        <f>'고용증대 상시근로자수-2019(2)'!AV74</f>
        <v>0</v>
      </c>
      <c r="AA74" s="314">
        <f>'고용증대 상시근로자수-2019(2)'!AX74</f>
        <v>0</v>
      </c>
      <c r="AB74" s="312">
        <f>'고용증대 상시근로자수-2019(2)'!AY74</f>
        <v>0</v>
      </c>
      <c r="AC74" s="313">
        <f>'고용증대 상시근로자수-2019(2)'!AZ74</f>
        <v>0</v>
      </c>
      <c r="AD74" s="314">
        <f>'고용증대 상시근로자수-2019(2)'!BB74</f>
        <v>0</v>
      </c>
      <c r="AE74" s="312">
        <f>'고용증대 상시근로자수-2019(2)'!BC74</f>
        <v>0</v>
      </c>
      <c r="AF74" s="313">
        <f>'고용증대 상시근로자수-2019(2)'!BD74</f>
        <v>0</v>
      </c>
      <c r="AG74" s="314">
        <f>'고용증대 상시근로자수-2019(2)'!BF74</f>
        <v>0</v>
      </c>
      <c r="AH74" s="312">
        <f>'고용증대 상시근로자수-2019(2)'!BG74</f>
        <v>0</v>
      </c>
      <c r="AI74" s="313">
        <f>'고용증대 상시근로자수-2019(2)'!BH74</f>
        <v>0</v>
      </c>
      <c r="AJ74" s="314">
        <f>'고용증대 상시근로자수-2019(2)'!BJ74</f>
        <v>0</v>
      </c>
      <c r="AK74" s="312">
        <f>'고용증대 상시근로자수-2019(2)'!BK74</f>
        <v>0</v>
      </c>
      <c r="AL74" s="313">
        <f>'고용증대 상시근로자수-2019(2)'!BL74</f>
        <v>0</v>
      </c>
      <c r="AM74" s="314">
        <f>'고용증대 상시근로자수-2019(2)'!BN74</f>
        <v>0</v>
      </c>
      <c r="AN74" s="312">
        <f>'고용증대 상시근로자수-2019(2)'!BO74</f>
        <v>0</v>
      </c>
      <c r="AO74" s="313">
        <f>'고용증대 상시근로자수-2019(2)'!BP74</f>
        <v>0</v>
      </c>
      <c r="AP74" s="314">
        <f>'고용증대 상시근로자수-2019(2)'!BR74</f>
        <v>0</v>
      </c>
      <c r="AQ74" s="335">
        <f t="shared" si="5"/>
        <v>0</v>
      </c>
      <c r="AR74" s="336">
        <f t="shared" si="6"/>
        <v>0</v>
      </c>
      <c r="AS74" s="342">
        <f>'고용증대 상시근로자수-2019(2)'!CF74</f>
        <v>0</v>
      </c>
      <c r="AT74" s="343">
        <f>'고용증대 상시근로자수-2019(2)'!CG74</f>
        <v>0</v>
      </c>
      <c r="AU74" s="340">
        <f t="shared" si="7"/>
        <v>0</v>
      </c>
      <c r="AV74" s="308">
        <f t="shared" si="8"/>
        <v>0</v>
      </c>
    </row>
    <row r="75" spans="1:48" hidden="1">
      <c r="A75" s="327">
        <f t="shared" si="9"/>
        <v>71</v>
      </c>
      <c r="B75" s="318">
        <f>'고용증대 상시근로자수-2019(2)'!C75</f>
        <v>0</v>
      </c>
      <c r="C75" s="319" t="str">
        <f>'고용증대 상시근로자수-2019(2)'!E75</f>
        <v/>
      </c>
      <c r="D75" s="332" t="str">
        <f>IF('고용증대 상시근로자수-2019(2)'!I75="","",'고용증대 상시근로자수-2019(2)'!I75)</f>
        <v/>
      </c>
      <c r="E75" s="332" t="str">
        <f>IF('고용증대 상시근로자수-2019(2)'!J75="","",'고용증대 상시근로자수-2019(2)'!J75)</f>
        <v/>
      </c>
      <c r="F75" s="320" t="str">
        <f>'고용증대 상시근로자수-2019(2)'!H75</f>
        <v/>
      </c>
      <c r="G75" s="324">
        <f>'고용증대 상시근로자수-2019(2)'!W75</f>
        <v>0</v>
      </c>
      <c r="H75" s="313">
        <f>'고용증대 상시근로자수-2019(2)'!X75</f>
        <v>0</v>
      </c>
      <c r="I75" s="314">
        <f>'고용증대 상시근로자수-2019(2)'!Z75</f>
        <v>0</v>
      </c>
      <c r="J75" s="312">
        <f>'고용증대 상시근로자수-2019(2)'!AA75</f>
        <v>0</v>
      </c>
      <c r="K75" s="313">
        <f>'고용증대 상시근로자수-2019(2)'!AB75</f>
        <v>0</v>
      </c>
      <c r="L75" s="314">
        <f>'고용증대 상시근로자수-2019(2)'!AD75</f>
        <v>0</v>
      </c>
      <c r="M75" s="312">
        <f>'고용증대 상시근로자수-2019(2)'!AE75</f>
        <v>0</v>
      </c>
      <c r="N75" s="313">
        <f>'고용증대 상시근로자수-2019(2)'!AF75</f>
        <v>0</v>
      </c>
      <c r="O75" s="314">
        <f>'고용증대 상시근로자수-2019(2)'!AH75</f>
        <v>0</v>
      </c>
      <c r="P75" s="312">
        <f>'고용증대 상시근로자수-2019(2)'!AI75</f>
        <v>0</v>
      </c>
      <c r="Q75" s="313">
        <f>'고용증대 상시근로자수-2019(2)'!AJ75</f>
        <v>0</v>
      </c>
      <c r="R75" s="314">
        <f>'고용증대 상시근로자수-2019(2)'!AL75</f>
        <v>0</v>
      </c>
      <c r="S75" s="312">
        <f>'고용증대 상시근로자수-2019(2)'!AM75</f>
        <v>0</v>
      </c>
      <c r="T75" s="313">
        <f>'고용증대 상시근로자수-2019(2)'!AN75</f>
        <v>0</v>
      </c>
      <c r="U75" s="314">
        <f>'고용증대 상시근로자수-2019(2)'!AP75</f>
        <v>0</v>
      </c>
      <c r="V75" s="312">
        <f>'고용증대 상시근로자수-2019(2)'!AQ75</f>
        <v>0</v>
      </c>
      <c r="W75" s="313">
        <f>'고용증대 상시근로자수-2019(2)'!AR75</f>
        <v>0</v>
      </c>
      <c r="X75" s="314">
        <f>'고용증대 상시근로자수-2019(2)'!AT75</f>
        <v>0</v>
      </c>
      <c r="Y75" s="312">
        <f>'고용증대 상시근로자수-2019(2)'!AU75</f>
        <v>0</v>
      </c>
      <c r="Z75" s="313">
        <f>'고용증대 상시근로자수-2019(2)'!AV75</f>
        <v>0</v>
      </c>
      <c r="AA75" s="314">
        <f>'고용증대 상시근로자수-2019(2)'!AX75</f>
        <v>0</v>
      </c>
      <c r="AB75" s="312">
        <f>'고용증대 상시근로자수-2019(2)'!AY75</f>
        <v>0</v>
      </c>
      <c r="AC75" s="313">
        <f>'고용증대 상시근로자수-2019(2)'!AZ75</f>
        <v>0</v>
      </c>
      <c r="AD75" s="314">
        <f>'고용증대 상시근로자수-2019(2)'!BB75</f>
        <v>0</v>
      </c>
      <c r="AE75" s="312">
        <f>'고용증대 상시근로자수-2019(2)'!BC75</f>
        <v>0</v>
      </c>
      <c r="AF75" s="313">
        <f>'고용증대 상시근로자수-2019(2)'!BD75</f>
        <v>0</v>
      </c>
      <c r="AG75" s="314">
        <f>'고용증대 상시근로자수-2019(2)'!BF75</f>
        <v>0</v>
      </c>
      <c r="AH75" s="312">
        <f>'고용증대 상시근로자수-2019(2)'!BG75</f>
        <v>0</v>
      </c>
      <c r="AI75" s="313">
        <f>'고용증대 상시근로자수-2019(2)'!BH75</f>
        <v>0</v>
      </c>
      <c r="AJ75" s="314">
        <f>'고용증대 상시근로자수-2019(2)'!BJ75</f>
        <v>0</v>
      </c>
      <c r="AK75" s="312">
        <f>'고용증대 상시근로자수-2019(2)'!BK75</f>
        <v>0</v>
      </c>
      <c r="AL75" s="313">
        <f>'고용증대 상시근로자수-2019(2)'!BL75</f>
        <v>0</v>
      </c>
      <c r="AM75" s="314">
        <f>'고용증대 상시근로자수-2019(2)'!BN75</f>
        <v>0</v>
      </c>
      <c r="AN75" s="312">
        <f>'고용증대 상시근로자수-2019(2)'!BO75</f>
        <v>0</v>
      </c>
      <c r="AO75" s="313">
        <f>'고용증대 상시근로자수-2019(2)'!BP75</f>
        <v>0</v>
      </c>
      <c r="AP75" s="314">
        <f>'고용증대 상시근로자수-2019(2)'!BR75</f>
        <v>0</v>
      </c>
      <c r="AQ75" s="335">
        <f t="shared" si="5"/>
        <v>0</v>
      </c>
      <c r="AR75" s="336">
        <f t="shared" si="6"/>
        <v>0</v>
      </c>
      <c r="AS75" s="342">
        <f>'고용증대 상시근로자수-2019(2)'!CF75</f>
        <v>0</v>
      </c>
      <c r="AT75" s="343">
        <f>'고용증대 상시근로자수-2019(2)'!CG75</f>
        <v>0</v>
      </c>
      <c r="AU75" s="340">
        <f t="shared" si="7"/>
        <v>0</v>
      </c>
      <c r="AV75" s="308">
        <f t="shared" si="8"/>
        <v>0</v>
      </c>
    </row>
    <row r="76" spans="1:48" hidden="1">
      <c r="A76" s="327">
        <f t="shared" si="9"/>
        <v>72</v>
      </c>
      <c r="B76" s="318">
        <f>'고용증대 상시근로자수-2019(2)'!C76</f>
        <v>0</v>
      </c>
      <c r="C76" s="319" t="str">
        <f>'고용증대 상시근로자수-2019(2)'!E76</f>
        <v/>
      </c>
      <c r="D76" s="332" t="str">
        <f>IF('고용증대 상시근로자수-2019(2)'!I76="","",'고용증대 상시근로자수-2019(2)'!I76)</f>
        <v/>
      </c>
      <c r="E76" s="332" t="str">
        <f>IF('고용증대 상시근로자수-2019(2)'!J76="","",'고용증대 상시근로자수-2019(2)'!J76)</f>
        <v/>
      </c>
      <c r="F76" s="320" t="str">
        <f>'고용증대 상시근로자수-2019(2)'!H76</f>
        <v/>
      </c>
      <c r="G76" s="324">
        <f>'고용증대 상시근로자수-2019(2)'!W76</f>
        <v>0</v>
      </c>
      <c r="H76" s="313">
        <f>'고용증대 상시근로자수-2019(2)'!X76</f>
        <v>0</v>
      </c>
      <c r="I76" s="314">
        <f>'고용증대 상시근로자수-2019(2)'!Z76</f>
        <v>0</v>
      </c>
      <c r="J76" s="312">
        <f>'고용증대 상시근로자수-2019(2)'!AA76</f>
        <v>0</v>
      </c>
      <c r="K76" s="313">
        <f>'고용증대 상시근로자수-2019(2)'!AB76</f>
        <v>0</v>
      </c>
      <c r="L76" s="314">
        <f>'고용증대 상시근로자수-2019(2)'!AD76</f>
        <v>0</v>
      </c>
      <c r="M76" s="312">
        <f>'고용증대 상시근로자수-2019(2)'!AE76</f>
        <v>0</v>
      </c>
      <c r="N76" s="313">
        <f>'고용증대 상시근로자수-2019(2)'!AF76</f>
        <v>0</v>
      </c>
      <c r="O76" s="314">
        <f>'고용증대 상시근로자수-2019(2)'!AH76</f>
        <v>0</v>
      </c>
      <c r="P76" s="312">
        <f>'고용증대 상시근로자수-2019(2)'!AI76</f>
        <v>0</v>
      </c>
      <c r="Q76" s="313">
        <f>'고용증대 상시근로자수-2019(2)'!AJ76</f>
        <v>0</v>
      </c>
      <c r="R76" s="314">
        <f>'고용증대 상시근로자수-2019(2)'!AL76</f>
        <v>0</v>
      </c>
      <c r="S76" s="312">
        <f>'고용증대 상시근로자수-2019(2)'!AM76</f>
        <v>0</v>
      </c>
      <c r="T76" s="313">
        <f>'고용증대 상시근로자수-2019(2)'!AN76</f>
        <v>0</v>
      </c>
      <c r="U76" s="314">
        <f>'고용증대 상시근로자수-2019(2)'!AP76</f>
        <v>0</v>
      </c>
      <c r="V76" s="312">
        <f>'고용증대 상시근로자수-2019(2)'!AQ76</f>
        <v>0</v>
      </c>
      <c r="W76" s="313">
        <f>'고용증대 상시근로자수-2019(2)'!AR76</f>
        <v>0</v>
      </c>
      <c r="X76" s="314">
        <f>'고용증대 상시근로자수-2019(2)'!AT76</f>
        <v>0</v>
      </c>
      <c r="Y76" s="312">
        <f>'고용증대 상시근로자수-2019(2)'!AU76</f>
        <v>0</v>
      </c>
      <c r="Z76" s="313">
        <f>'고용증대 상시근로자수-2019(2)'!AV76</f>
        <v>0</v>
      </c>
      <c r="AA76" s="314">
        <f>'고용증대 상시근로자수-2019(2)'!AX76</f>
        <v>0</v>
      </c>
      <c r="AB76" s="312">
        <f>'고용증대 상시근로자수-2019(2)'!AY76</f>
        <v>0</v>
      </c>
      <c r="AC76" s="313">
        <f>'고용증대 상시근로자수-2019(2)'!AZ76</f>
        <v>0</v>
      </c>
      <c r="AD76" s="314">
        <f>'고용증대 상시근로자수-2019(2)'!BB76</f>
        <v>0</v>
      </c>
      <c r="AE76" s="312">
        <f>'고용증대 상시근로자수-2019(2)'!BC76</f>
        <v>0</v>
      </c>
      <c r="AF76" s="313">
        <f>'고용증대 상시근로자수-2019(2)'!BD76</f>
        <v>0</v>
      </c>
      <c r="AG76" s="314">
        <f>'고용증대 상시근로자수-2019(2)'!BF76</f>
        <v>0</v>
      </c>
      <c r="AH76" s="312">
        <f>'고용증대 상시근로자수-2019(2)'!BG76</f>
        <v>0</v>
      </c>
      <c r="AI76" s="313">
        <f>'고용증대 상시근로자수-2019(2)'!BH76</f>
        <v>0</v>
      </c>
      <c r="AJ76" s="314">
        <f>'고용증대 상시근로자수-2019(2)'!BJ76</f>
        <v>0</v>
      </c>
      <c r="AK76" s="312">
        <f>'고용증대 상시근로자수-2019(2)'!BK76</f>
        <v>0</v>
      </c>
      <c r="AL76" s="313">
        <f>'고용증대 상시근로자수-2019(2)'!BL76</f>
        <v>0</v>
      </c>
      <c r="AM76" s="314">
        <f>'고용증대 상시근로자수-2019(2)'!BN76</f>
        <v>0</v>
      </c>
      <c r="AN76" s="312">
        <f>'고용증대 상시근로자수-2019(2)'!BO76</f>
        <v>0</v>
      </c>
      <c r="AO76" s="313">
        <f>'고용증대 상시근로자수-2019(2)'!BP76</f>
        <v>0</v>
      </c>
      <c r="AP76" s="314">
        <f>'고용증대 상시근로자수-2019(2)'!BR76</f>
        <v>0</v>
      </c>
      <c r="AQ76" s="335">
        <f t="shared" si="5"/>
        <v>0</v>
      </c>
      <c r="AR76" s="336">
        <f t="shared" si="6"/>
        <v>0</v>
      </c>
      <c r="AS76" s="342">
        <f>'고용증대 상시근로자수-2019(2)'!CF76</f>
        <v>0</v>
      </c>
      <c r="AT76" s="343">
        <f>'고용증대 상시근로자수-2019(2)'!CG76</f>
        <v>0</v>
      </c>
      <c r="AU76" s="340">
        <f t="shared" si="7"/>
        <v>0</v>
      </c>
      <c r="AV76" s="308">
        <f t="shared" si="8"/>
        <v>0</v>
      </c>
    </row>
    <row r="77" spans="1:48" hidden="1">
      <c r="A77" s="327">
        <f t="shared" si="9"/>
        <v>73</v>
      </c>
      <c r="B77" s="318">
        <f>'고용증대 상시근로자수-2019(2)'!C77</f>
        <v>0</v>
      </c>
      <c r="C77" s="319" t="str">
        <f>'고용증대 상시근로자수-2019(2)'!E77</f>
        <v/>
      </c>
      <c r="D77" s="332" t="str">
        <f>IF('고용증대 상시근로자수-2019(2)'!I77="","",'고용증대 상시근로자수-2019(2)'!I77)</f>
        <v/>
      </c>
      <c r="E77" s="332" t="str">
        <f>IF('고용증대 상시근로자수-2019(2)'!J77="","",'고용증대 상시근로자수-2019(2)'!J77)</f>
        <v/>
      </c>
      <c r="F77" s="320" t="str">
        <f>'고용증대 상시근로자수-2019(2)'!H77</f>
        <v/>
      </c>
      <c r="G77" s="324">
        <f>'고용증대 상시근로자수-2019(2)'!W77</f>
        <v>0</v>
      </c>
      <c r="H77" s="313">
        <f>'고용증대 상시근로자수-2019(2)'!X77</f>
        <v>0</v>
      </c>
      <c r="I77" s="314">
        <f>'고용증대 상시근로자수-2019(2)'!Z77</f>
        <v>0</v>
      </c>
      <c r="J77" s="312">
        <f>'고용증대 상시근로자수-2019(2)'!AA77</f>
        <v>0</v>
      </c>
      <c r="K77" s="313">
        <f>'고용증대 상시근로자수-2019(2)'!AB77</f>
        <v>0</v>
      </c>
      <c r="L77" s="314">
        <f>'고용증대 상시근로자수-2019(2)'!AD77</f>
        <v>0</v>
      </c>
      <c r="M77" s="312">
        <f>'고용증대 상시근로자수-2019(2)'!AE77</f>
        <v>0</v>
      </c>
      <c r="N77" s="313">
        <f>'고용증대 상시근로자수-2019(2)'!AF77</f>
        <v>0</v>
      </c>
      <c r="O77" s="314">
        <f>'고용증대 상시근로자수-2019(2)'!AH77</f>
        <v>0</v>
      </c>
      <c r="P77" s="312">
        <f>'고용증대 상시근로자수-2019(2)'!AI77</f>
        <v>0</v>
      </c>
      <c r="Q77" s="313">
        <f>'고용증대 상시근로자수-2019(2)'!AJ77</f>
        <v>0</v>
      </c>
      <c r="R77" s="314">
        <f>'고용증대 상시근로자수-2019(2)'!AL77</f>
        <v>0</v>
      </c>
      <c r="S77" s="312">
        <f>'고용증대 상시근로자수-2019(2)'!AM77</f>
        <v>0</v>
      </c>
      <c r="T77" s="313">
        <f>'고용증대 상시근로자수-2019(2)'!AN77</f>
        <v>0</v>
      </c>
      <c r="U77" s="314">
        <f>'고용증대 상시근로자수-2019(2)'!AP77</f>
        <v>0</v>
      </c>
      <c r="V77" s="312">
        <f>'고용증대 상시근로자수-2019(2)'!AQ77</f>
        <v>0</v>
      </c>
      <c r="W77" s="313">
        <f>'고용증대 상시근로자수-2019(2)'!AR77</f>
        <v>0</v>
      </c>
      <c r="X77" s="314">
        <f>'고용증대 상시근로자수-2019(2)'!AT77</f>
        <v>0</v>
      </c>
      <c r="Y77" s="312">
        <f>'고용증대 상시근로자수-2019(2)'!AU77</f>
        <v>0</v>
      </c>
      <c r="Z77" s="313">
        <f>'고용증대 상시근로자수-2019(2)'!AV77</f>
        <v>0</v>
      </c>
      <c r="AA77" s="314">
        <f>'고용증대 상시근로자수-2019(2)'!AX77</f>
        <v>0</v>
      </c>
      <c r="AB77" s="312">
        <f>'고용증대 상시근로자수-2019(2)'!AY77</f>
        <v>0</v>
      </c>
      <c r="AC77" s="313">
        <f>'고용증대 상시근로자수-2019(2)'!AZ77</f>
        <v>0</v>
      </c>
      <c r="AD77" s="314">
        <f>'고용증대 상시근로자수-2019(2)'!BB77</f>
        <v>0</v>
      </c>
      <c r="AE77" s="312">
        <f>'고용증대 상시근로자수-2019(2)'!BC77</f>
        <v>0</v>
      </c>
      <c r="AF77" s="313">
        <f>'고용증대 상시근로자수-2019(2)'!BD77</f>
        <v>0</v>
      </c>
      <c r="AG77" s="314">
        <f>'고용증대 상시근로자수-2019(2)'!BF77</f>
        <v>0</v>
      </c>
      <c r="AH77" s="312">
        <f>'고용증대 상시근로자수-2019(2)'!BG77</f>
        <v>0</v>
      </c>
      <c r="AI77" s="313">
        <f>'고용증대 상시근로자수-2019(2)'!BH77</f>
        <v>0</v>
      </c>
      <c r="AJ77" s="314">
        <f>'고용증대 상시근로자수-2019(2)'!BJ77</f>
        <v>0</v>
      </c>
      <c r="AK77" s="312">
        <f>'고용증대 상시근로자수-2019(2)'!BK77</f>
        <v>0</v>
      </c>
      <c r="AL77" s="313">
        <f>'고용증대 상시근로자수-2019(2)'!BL77</f>
        <v>0</v>
      </c>
      <c r="AM77" s="314">
        <f>'고용증대 상시근로자수-2019(2)'!BN77</f>
        <v>0</v>
      </c>
      <c r="AN77" s="312">
        <f>'고용증대 상시근로자수-2019(2)'!BO77</f>
        <v>0</v>
      </c>
      <c r="AO77" s="313">
        <f>'고용증대 상시근로자수-2019(2)'!BP77</f>
        <v>0</v>
      </c>
      <c r="AP77" s="314">
        <f>'고용증대 상시근로자수-2019(2)'!BR77</f>
        <v>0</v>
      </c>
      <c r="AQ77" s="335">
        <f t="shared" si="5"/>
        <v>0</v>
      </c>
      <c r="AR77" s="336">
        <f t="shared" si="6"/>
        <v>0</v>
      </c>
      <c r="AS77" s="342">
        <f>'고용증대 상시근로자수-2019(2)'!CF77</f>
        <v>0</v>
      </c>
      <c r="AT77" s="343">
        <f>'고용증대 상시근로자수-2019(2)'!CG77</f>
        <v>0</v>
      </c>
      <c r="AU77" s="340">
        <f t="shared" si="7"/>
        <v>0</v>
      </c>
      <c r="AV77" s="308">
        <f t="shared" si="8"/>
        <v>0</v>
      </c>
    </row>
    <row r="78" spans="1:48" hidden="1">
      <c r="A78" s="327">
        <f t="shared" si="9"/>
        <v>74</v>
      </c>
      <c r="B78" s="318">
        <f>'고용증대 상시근로자수-2019(2)'!C78</f>
        <v>0</v>
      </c>
      <c r="C78" s="319" t="str">
        <f>'고용증대 상시근로자수-2019(2)'!E78</f>
        <v/>
      </c>
      <c r="D78" s="332" t="str">
        <f>IF('고용증대 상시근로자수-2019(2)'!I78="","",'고용증대 상시근로자수-2019(2)'!I78)</f>
        <v/>
      </c>
      <c r="E78" s="332" t="str">
        <f>IF('고용증대 상시근로자수-2019(2)'!J78="","",'고용증대 상시근로자수-2019(2)'!J78)</f>
        <v/>
      </c>
      <c r="F78" s="320" t="str">
        <f>'고용증대 상시근로자수-2019(2)'!H78</f>
        <v/>
      </c>
      <c r="G78" s="324">
        <f>'고용증대 상시근로자수-2019(2)'!W78</f>
        <v>0</v>
      </c>
      <c r="H78" s="313">
        <f>'고용증대 상시근로자수-2019(2)'!X78</f>
        <v>0</v>
      </c>
      <c r="I78" s="314">
        <f>'고용증대 상시근로자수-2019(2)'!Z78</f>
        <v>0</v>
      </c>
      <c r="J78" s="312">
        <f>'고용증대 상시근로자수-2019(2)'!AA78</f>
        <v>0</v>
      </c>
      <c r="K78" s="313">
        <f>'고용증대 상시근로자수-2019(2)'!AB78</f>
        <v>0</v>
      </c>
      <c r="L78" s="314">
        <f>'고용증대 상시근로자수-2019(2)'!AD78</f>
        <v>0</v>
      </c>
      <c r="M78" s="312">
        <f>'고용증대 상시근로자수-2019(2)'!AE78</f>
        <v>0</v>
      </c>
      <c r="N78" s="313">
        <f>'고용증대 상시근로자수-2019(2)'!AF78</f>
        <v>0</v>
      </c>
      <c r="O78" s="314">
        <f>'고용증대 상시근로자수-2019(2)'!AH78</f>
        <v>0</v>
      </c>
      <c r="P78" s="312">
        <f>'고용증대 상시근로자수-2019(2)'!AI78</f>
        <v>0</v>
      </c>
      <c r="Q78" s="313">
        <f>'고용증대 상시근로자수-2019(2)'!AJ78</f>
        <v>0</v>
      </c>
      <c r="R78" s="314">
        <f>'고용증대 상시근로자수-2019(2)'!AL78</f>
        <v>0</v>
      </c>
      <c r="S78" s="312">
        <f>'고용증대 상시근로자수-2019(2)'!AM78</f>
        <v>0</v>
      </c>
      <c r="T78" s="313">
        <f>'고용증대 상시근로자수-2019(2)'!AN78</f>
        <v>0</v>
      </c>
      <c r="U78" s="314">
        <f>'고용증대 상시근로자수-2019(2)'!AP78</f>
        <v>0</v>
      </c>
      <c r="V78" s="312">
        <f>'고용증대 상시근로자수-2019(2)'!AQ78</f>
        <v>0</v>
      </c>
      <c r="W78" s="313">
        <f>'고용증대 상시근로자수-2019(2)'!AR78</f>
        <v>0</v>
      </c>
      <c r="X78" s="314">
        <f>'고용증대 상시근로자수-2019(2)'!AT78</f>
        <v>0</v>
      </c>
      <c r="Y78" s="312">
        <f>'고용증대 상시근로자수-2019(2)'!AU78</f>
        <v>0</v>
      </c>
      <c r="Z78" s="313">
        <f>'고용증대 상시근로자수-2019(2)'!AV78</f>
        <v>0</v>
      </c>
      <c r="AA78" s="314">
        <f>'고용증대 상시근로자수-2019(2)'!AX78</f>
        <v>0</v>
      </c>
      <c r="AB78" s="312">
        <f>'고용증대 상시근로자수-2019(2)'!AY78</f>
        <v>0</v>
      </c>
      <c r="AC78" s="313">
        <f>'고용증대 상시근로자수-2019(2)'!AZ78</f>
        <v>0</v>
      </c>
      <c r="AD78" s="314">
        <f>'고용증대 상시근로자수-2019(2)'!BB78</f>
        <v>0</v>
      </c>
      <c r="AE78" s="312">
        <f>'고용증대 상시근로자수-2019(2)'!BC78</f>
        <v>0</v>
      </c>
      <c r="AF78" s="313">
        <f>'고용증대 상시근로자수-2019(2)'!BD78</f>
        <v>0</v>
      </c>
      <c r="AG78" s="314">
        <f>'고용증대 상시근로자수-2019(2)'!BF78</f>
        <v>0</v>
      </c>
      <c r="AH78" s="312">
        <f>'고용증대 상시근로자수-2019(2)'!BG78</f>
        <v>0</v>
      </c>
      <c r="AI78" s="313">
        <f>'고용증대 상시근로자수-2019(2)'!BH78</f>
        <v>0</v>
      </c>
      <c r="AJ78" s="314">
        <f>'고용증대 상시근로자수-2019(2)'!BJ78</f>
        <v>0</v>
      </c>
      <c r="AK78" s="312">
        <f>'고용증대 상시근로자수-2019(2)'!BK78</f>
        <v>0</v>
      </c>
      <c r="AL78" s="313">
        <f>'고용증대 상시근로자수-2019(2)'!BL78</f>
        <v>0</v>
      </c>
      <c r="AM78" s="314">
        <f>'고용증대 상시근로자수-2019(2)'!BN78</f>
        <v>0</v>
      </c>
      <c r="AN78" s="312">
        <f>'고용증대 상시근로자수-2019(2)'!BO78</f>
        <v>0</v>
      </c>
      <c r="AO78" s="313">
        <f>'고용증대 상시근로자수-2019(2)'!BP78</f>
        <v>0</v>
      </c>
      <c r="AP78" s="314">
        <f>'고용증대 상시근로자수-2019(2)'!BR78</f>
        <v>0</v>
      </c>
      <c r="AQ78" s="335">
        <f t="shared" si="5"/>
        <v>0</v>
      </c>
      <c r="AR78" s="336">
        <f t="shared" si="6"/>
        <v>0</v>
      </c>
      <c r="AS78" s="342">
        <f>'고용증대 상시근로자수-2019(2)'!CF78</f>
        <v>0</v>
      </c>
      <c r="AT78" s="343">
        <f>'고용증대 상시근로자수-2019(2)'!CG78</f>
        <v>0</v>
      </c>
      <c r="AU78" s="340">
        <f t="shared" si="7"/>
        <v>0</v>
      </c>
      <c r="AV78" s="308">
        <f t="shared" si="8"/>
        <v>0</v>
      </c>
    </row>
    <row r="79" spans="1:48" hidden="1">
      <c r="A79" s="327">
        <f t="shared" si="9"/>
        <v>75</v>
      </c>
      <c r="B79" s="318">
        <f>'고용증대 상시근로자수-2019(2)'!C79</f>
        <v>0</v>
      </c>
      <c r="C79" s="319" t="str">
        <f>'고용증대 상시근로자수-2019(2)'!E79</f>
        <v/>
      </c>
      <c r="D79" s="332" t="str">
        <f>IF('고용증대 상시근로자수-2019(2)'!I79="","",'고용증대 상시근로자수-2019(2)'!I79)</f>
        <v/>
      </c>
      <c r="E79" s="332" t="str">
        <f>IF('고용증대 상시근로자수-2019(2)'!J79="","",'고용증대 상시근로자수-2019(2)'!J79)</f>
        <v/>
      </c>
      <c r="F79" s="320" t="str">
        <f>'고용증대 상시근로자수-2019(2)'!H79</f>
        <v/>
      </c>
      <c r="G79" s="324">
        <f>'고용증대 상시근로자수-2019(2)'!W79</f>
        <v>0</v>
      </c>
      <c r="H79" s="313">
        <f>'고용증대 상시근로자수-2019(2)'!X79</f>
        <v>0</v>
      </c>
      <c r="I79" s="314">
        <f>'고용증대 상시근로자수-2019(2)'!Z79</f>
        <v>0</v>
      </c>
      <c r="J79" s="312">
        <f>'고용증대 상시근로자수-2019(2)'!AA79</f>
        <v>0</v>
      </c>
      <c r="K79" s="313">
        <f>'고용증대 상시근로자수-2019(2)'!AB79</f>
        <v>0</v>
      </c>
      <c r="L79" s="314">
        <f>'고용증대 상시근로자수-2019(2)'!AD79</f>
        <v>0</v>
      </c>
      <c r="M79" s="312">
        <f>'고용증대 상시근로자수-2019(2)'!AE79</f>
        <v>0</v>
      </c>
      <c r="N79" s="313">
        <f>'고용증대 상시근로자수-2019(2)'!AF79</f>
        <v>0</v>
      </c>
      <c r="O79" s="314">
        <f>'고용증대 상시근로자수-2019(2)'!AH79</f>
        <v>0</v>
      </c>
      <c r="P79" s="312">
        <f>'고용증대 상시근로자수-2019(2)'!AI79</f>
        <v>0</v>
      </c>
      <c r="Q79" s="313">
        <f>'고용증대 상시근로자수-2019(2)'!AJ79</f>
        <v>0</v>
      </c>
      <c r="R79" s="314">
        <f>'고용증대 상시근로자수-2019(2)'!AL79</f>
        <v>0</v>
      </c>
      <c r="S79" s="312">
        <f>'고용증대 상시근로자수-2019(2)'!AM79</f>
        <v>0</v>
      </c>
      <c r="T79" s="313">
        <f>'고용증대 상시근로자수-2019(2)'!AN79</f>
        <v>0</v>
      </c>
      <c r="U79" s="314">
        <f>'고용증대 상시근로자수-2019(2)'!AP79</f>
        <v>0</v>
      </c>
      <c r="V79" s="312">
        <f>'고용증대 상시근로자수-2019(2)'!AQ79</f>
        <v>0</v>
      </c>
      <c r="W79" s="313">
        <f>'고용증대 상시근로자수-2019(2)'!AR79</f>
        <v>0</v>
      </c>
      <c r="X79" s="314">
        <f>'고용증대 상시근로자수-2019(2)'!AT79</f>
        <v>0</v>
      </c>
      <c r="Y79" s="312">
        <f>'고용증대 상시근로자수-2019(2)'!AU79</f>
        <v>0</v>
      </c>
      <c r="Z79" s="313">
        <f>'고용증대 상시근로자수-2019(2)'!AV79</f>
        <v>0</v>
      </c>
      <c r="AA79" s="314">
        <f>'고용증대 상시근로자수-2019(2)'!AX79</f>
        <v>0</v>
      </c>
      <c r="AB79" s="312">
        <f>'고용증대 상시근로자수-2019(2)'!AY79</f>
        <v>0</v>
      </c>
      <c r="AC79" s="313">
        <f>'고용증대 상시근로자수-2019(2)'!AZ79</f>
        <v>0</v>
      </c>
      <c r="AD79" s="314">
        <f>'고용증대 상시근로자수-2019(2)'!BB79</f>
        <v>0</v>
      </c>
      <c r="AE79" s="312">
        <f>'고용증대 상시근로자수-2019(2)'!BC79</f>
        <v>0</v>
      </c>
      <c r="AF79" s="313">
        <f>'고용증대 상시근로자수-2019(2)'!BD79</f>
        <v>0</v>
      </c>
      <c r="AG79" s="314">
        <f>'고용증대 상시근로자수-2019(2)'!BF79</f>
        <v>0</v>
      </c>
      <c r="AH79" s="312">
        <f>'고용증대 상시근로자수-2019(2)'!BG79</f>
        <v>0</v>
      </c>
      <c r="AI79" s="313">
        <f>'고용증대 상시근로자수-2019(2)'!BH79</f>
        <v>0</v>
      </c>
      <c r="AJ79" s="314">
        <f>'고용증대 상시근로자수-2019(2)'!BJ79</f>
        <v>0</v>
      </c>
      <c r="AK79" s="312">
        <f>'고용증대 상시근로자수-2019(2)'!BK79</f>
        <v>0</v>
      </c>
      <c r="AL79" s="313">
        <f>'고용증대 상시근로자수-2019(2)'!BL79</f>
        <v>0</v>
      </c>
      <c r="AM79" s="314">
        <f>'고용증대 상시근로자수-2019(2)'!BN79</f>
        <v>0</v>
      </c>
      <c r="AN79" s="312">
        <f>'고용증대 상시근로자수-2019(2)'!BO79</f>
        <v>0</v>
      </c>
      <c r="AO79" s="313">
        <f>'고용증대 상시근로자수-2019(2)'!BP79</f>
        <v>0</v>
      </c>
      <c r="AP79" s="314">
        <f>'고용증대 상시근로자수-2019(2)'!BR79</f>
        <v>0</v>
      </c>
      <c r="AQ79" s="335">
        <f t="shared" si="5"/>
        <v>0</v>
      </c>
      <c r="AR79" s="336">
        <f t="shared" si="6"/>
        <v>0</v>
      </c>
      <c r="AS79" s="342">
        <f>'고용증대 상시근로자수-2019(2)'!CF79</f>
        <v>0</v>
      </c>
      <c r="AT79" s="343">
        <f>'고용증대 상시근로자수-2019(2)'!CG79</f>
        <v>0</v>
      </c>
      <c r="AU79" s="340">
        <f t="shared" si="7"/>
        <v>0</v>
      </c>
      <c r="AV79" s="308">
        <f t="shared" si="8"/>
        <v>0</v>
      </c>
    </row>
    <row r="80" spans="1:48" hidden="1">
      <c r="A80" s="327">
        <f t="shared" si="9"/>
        <v>76</v>
      </c>
      <c r="B80" s="318">
        <f>'고용증대 상시근로자수-2019(2)'!C80</f>
        <v>0</v>
      </c>
      <c r="C80" s="319" t="str">
        <f>'고용증대 상시근로자수-2019(2)'!E80</f>
        <v/>
      </c>
      <c r="D80" s="332" t="str">
        <f>IF('고용증대 상시근로자수-2019(2)'!I80="","",'고용증대 상시근로자수-2019(2)'!I80)</f>
        <v/>
      </c>
      <c r="E80" s="332" t="str">
        <f>IF('고용증대 상시근로자수-2019(2)'!J80="","",'고용증대 상시근로자수-2019(2)'!J80)</f>
        <v/>
      </c>
      <c r="F80" s="320" t="str">
        <f>'고용증대 상시근로자수-2019(2)'!H80</f>
        <v/>
      </c>
      <c r="G80" s="324">
        <f>'고용증대 상시근로자수-2019(2)'!W80</f>
        <v>0</v>
      </c>
      <c r="H80" s="313">
        <f>'고용증대 상시근로자수-2019(2)'!X80</f>
        <v>0</v>
      </c>
      <c r="I80" s="314">
        <f>'고용증대 상시근로자수-2019(2)'!Z80</f>
        <v>0</v>
      </c>
      <c r="J80" s="312">
        <f>'고용증대 상시근로자수-2019(2)'!AA80</f>
        <v>0</v>
      </c>
      <c r="K80" s="313">
        <f>'고용증대 상시근로자수-2019(2)'!AB80</f>
        <v>0</v>
      </c>
      <c r="L80" s="314">
        <f>'고용증대 상시근로자수-2019(2)'!AD80</f>
        <v>0</v>
      </c>
      <c r="M80" s="312">
        <f>'고용증대 상시근로자수-2019(2)'!AE80</f>
        <v>0</v>
      </c>
      <c r="N80" s="313">
        <f>'고용증대 상시근로자수-2019(2)'!AF80</f>
        <v>0</v>
      </c>
      <c r="O80" s="314">
        <f>'고용증대 상시근로자수-2019(2)'!AH80</f>
        <v>0</v>
      </c>
      <c r="P80" s="312">
        <f>'고용증대 상시근로자수-2019(2)'!AI80</f>
        <v>0</v>
      </c>
      <c r="Q80" s="313">
        <f>'고용증대 상시근로자수-2019(2)'!AJ80</f>
        <v>0</v>
      </c>
      <c r="R80" s="314">
        <f>'고용증대 상시근로자수-2019(2)'!AL80</f>
        <v>0</v>
      </c>
      <c r="S80" s="312">
        <f>'고용증대 상시근로자수-2019(2)'!AM80</f>
        <v>0</v>
      </c>
      <c r="T80" s="313">
        <f>'고용증대 상시근로자수-2019(2)'!AN80</f>
        <v>0</v>
      </c>
      <c r="U80" s="314">
        <f>'고용증대 상시근로자수-2019(2)'!AP80</f>
        <v>0</v>
      </c>
      <c r="V80" s="312">
        <f>'고용증대 상시근로자수-2019(2)'!AQ80</f>
        <v>0</v>
      </c>
      <c r="W80" s="313">
        <f>'고용증대 상시근로자수-2019(2)'!AR80</f>
        <v>0</v>
      </c>
      <c r="X80" s="314">
        <f>'고용증대 상시근로자수-2019(2)'!AT80</f>
        <v>0</v>
      </c>
      <c r="Y80" s="312">
        <f>'고용증대 상시근로자수-2019(2)'!AU80</f>
        <v>0</v>
      </c>
      <c r="Z80" s="313">
        <f>'고용증대 상시근로자수-2019(2)'!AV80</f>
        <v>0</v>
      </c>
      <c r="AA80" s="314">
        <f>'고용증대 상시근로자수-2019(2)'!AX80</f>
        <v>0</v>
      </c>
      <c r="AB80" s="312">
        <f>'고용증대 상시근로자수-2019(2)'!AY80</f>
        <v>0</v>
      </c>
      <c r="AC80" s="313">
        <f>'고용증대 상시근로자수-2019(2)'!AZ80</f>
        <v>0</v>
      </c>
      <c r="AD80" s="314">
        <f>'고용증대 상시근로자수-2019(2)'!BB80</f>
        <v>0</v>
      </c>
      <c r="AE80" s="312">
        <f>'고용증대 상시근로자수-2019(2)'!BC80</f>
        <v>0</v>
      </c>
      <c r="AF80" s="313">
        <f>'고용증대 상시근로자수-2019(2)'!BD80</f>
        <v>0</v>
      </c>
      <c r="AG80" s="314">
        <f>'고용증대 상시근로자수-2019(2)'!BF80</f>
        <v>0</v>
      </c>
      <c r="AH80" s="312">
        <f>'고용증대 상시근로자수-2019(2)'!BG80</f>
        <v>0</v>
      </c>
      <c r="AI80" s="313">
        <f>'고용증대 상시근로자수-2019(2)'!BH80</f>
        <v>0</v>
      </c>
      <c r="AJ80" s="314">
        <f>'고용증대 상시근로자수-2019(2)'!BJ80</f>
        <v>0</v>
      </c>
      <c r="AK80" s="312">
        <f>'고용증대 상시근로자수-2019(2)'!BK80</f>
        <v>0</v>
      </c>
      <c r="AL80" s="313">
        <f>'고용증대 상시근로자수-2019(2)'!BL80</f>
        <v>0</v>
      </c>
      <c r="AM80" s="314">
        <f>'고용증대 상시근로자수-2019(2)'!BN80</f>
        <v>0</v>
      </c>
      <c r="AN80" s="312">
        <f>'고용증대 상시근로자수-2019(2)'!BO80</f>
        <v>0</v>
      </c>
      <c r="AO80" s="313">
        <f>'고용증대 상시근로자수-2019(2)'!BP80</f>
        <v>0</v>
      </c>
      <c r="AP80" s="314">
        <f>'고용증대 상시근로자수-2019(2)'!BR80</f>
        <v>0</v>
      </c>
      <c r="AQ80" s="335">
        <f t="shared" si="5"/>
        <v>0</v>
      </c>
      <c r="AR80" s="336">
        <f t="shared" si="6"/>
        <v>0</v>
      </c>
      <c r="AS80" s="342">
        <f>'고용증대 상시근로자수-2019(2)'!CF80</f>
        <v>0</v>
      </c>
      <c r="AT80" s="343">
        <f>'고용증대 상시근로자수-2019(2)'!CG80</f>
        <v>0</v>
      </c>
      <c r="AU80" s="340">
        <f t="shared" si="7"/>
        <v>0</v>
      </c>
      <c r="AV80" s="308">
        <f t="shared" si="8"/>
        <v>0</v>
      </c>
    </row>
    <row r="81" spans="1:48" hidden="1">
      <c r="A81" s="327">
        <f t="shared" si="9"/>
        <v>77</v>
      </c>
      <c r="B81" s="318">
        <f>'고용증대 상시근로자수-2019(2)'!C81</f>
        <v>0</v>
      </c>
      <c r="C81" s="319" t="str">
        <f>'고용증대 상시근로자수-2019(2)'!E81</f>
        <v/>
      </c>
      <c r="D81" s="332" t="str">
        <f>IF('고용증대 상시근로자수-2019(2)'!I81="","",'고용증대 상시근로자수-2019(2)'!I81)</f>
        <v/>
      </c>
      <c r="E81" s="332" t="str">
        <f>IF('고용증대 상시근로자수-2019(2)'!J81="","",'고용증대 상시근로자수-2019(2)'!J81)</f>
        <v/>
      </c>
      <c r="F81" s="320" t="str">
        <f>'고용증대 상시근로자수-2019(2)'!H81</f>
        <v/>
      </c>
      <c r="G81" s="324">
        <f>'고용증대 상시근로자수-2019(2)'!W81</f>
        <v>0</v>
      </c>
      <c r="H81" s="313">
        <f>'고용증대 상시근로자수-2019(2)'!X81</f>
        <v>0</v>
      </c>
      <c r="I81" s="314">
        <f>'고용증대 상시근로자수-2019(2)'!Z81</f>
        <v>0</v>
      </c>
      <c r="J81" s="312">
        <f>'고용증대 상시근로자수-2019(2)'!AA81</f>
        <v>0</v>
      </c>
      <c r="K81" s="313">
        <f>'고용증대 상시근로자수-2019(2)'!AB81</f>
        <v>0</v>
      </c>
      <c r="L81" s="314">
        <f>'고용증대 상시근로자수-2019(2)'!AD81</f>
        <v>0</v>
      </c>
      <c r="M81" s="312">
        <f>'고용증대 상시근로자수-2019(2)'!AE81</f>
        <v>0</v>
      </c>
      <c r="N81" s="313">
        <f>'고용증대 상시근로자수-2019(2)'!AF81</f>
        <v>0</v>
      </c>
      <c r="O81" s="314">
        <f>'고용증대 상시근로자수-2019(2)'!AH81</f>
        <v>0</v>
      </c>
      <c r="P81" s="312">
        <f>'고용증대 상시근로자수-2019(2)'!AI81</f>
        <v>0</v>
      </c>
      <c r="Q81" s="313">
        <f>'고용증대 상시근로자수-2019(2)'!AJ81</f>
        <v>0</v>
      </c>
      <c r="R81" s="314">
        <f>'고용증대 상시근로자수-2019(2)'!AL81</f>
        <v>0</v>
      </c>
      <c r="S81" s="312">
        <f>'고용증대 상시근로자수-2019(2)'!AM81</f>
        <v>0</v>
      </c>
      <c r="T81" s="313">
        <f>'고용증대 상시근로자수-2019(2)'!AN81</f>
        <v>0</v>
      </c>
      <c r="U81" s="314">
        <f>'고용증대 상시근로자수-2019(2)'!AP81</f>
        <v>0</v>
      </c>
      <c r="V81" s="312">
        <f>'고용증대 상시근로자수-2019(2)'!AQ81</f>
        <v>0</v>
      </c>
      <c r="W81" s="313">
        <f>'고용증대 상시근로자수-2019(2)'!AR81</f>
        <v>0</v>
      </c>
      <c r="X81" s="314">
        <f>'고용증대 상시근로자수-2019(2)'!AT81</f>
        <v>0</v>
      </c>
      <c r="Y81" s="312">
        <f>'고용증대 상시근로자수-2019(2)'!AU81</f>
        <v>0</v>
      </c>
      <c r="Z81" s="313">
        <f>'고용증대 상시근로자수-2019(2)'!AV81</f>
        <v>0</v>
      </c>
      <c r="AA81" s="314">
        <f>'고용증대 상시근로자수-2019(2)'!AX81</f>
        <v>0</v>
      </c>
      <c r="AB81" s="312">
        <f>'고용증대 상시근로자수-2019(2)'!AY81</f>
        <v>0</v>
      </c>
      <c r="AC81" s="313">
        <f>'고용증대 상시근로자수-2019(2)'!AZ81</f>
        <v>0</v>
      </c>
      <c r="AD81" s="314">
        <f>'고용증대 상시근로자수-2019(2)'!BB81</f>
        <v>0</v>
      </c>
      <c r="AE81" s="312">
        <f>'고용증대 상시근로자수-2019(2)'!BC81</f>
        <v>0</v>
      </c>
      <c r="AF81" s="313">
        <f>'고용증대 상시근로자수-2019(2)'!BD81</f>
        <v>0</v>
      </c>
      <c r="AG81" s="314">
        <f>'고용증대 상시근로자수-2019(2)'!BF81</f>
        <v>0</v>
      </c>
      <c r="AH81" s="312">
        <f>'고용증대 상시근로자수-2019(2)'!BG81</f>
        <v>0</v>
      </c>
      <c r="AI81" s="313">
        <f>'고용증대 상시근로자수-2019(2)'!BH81</f>
        <v>0</v>
      </c>
      <c r="AJ81" s="314">
        <f>'고용증대 상시근로자수-2019(2)'!BJ81</f>
        <v>0</v>
      </c>
      <c r="AK81" s="312">
        <f>'고용증대 상시근로자수-2019(2)'!BK81</f>
        <v>0</v>
      </c>
      <c r="AL81" s="313">
        <f>'고용증대 상시근로자수-2019(2)'!BL81</f>
        <v>0</v>
      </c>
      <c r="AM81" s="314">
        <f>'고용증대 상시근로자수-2019(2)'!BN81</f>
        <v>0</v>
      </c>
      <c r="AN81" s="312">
        <f>'고용증대 상시근로자수-2019(2)'!BO81</f>
        <v>0</v>
      </c>
      <c r="AO81" s="313">
        <f>'고용증대 상시근로자수-2019(2)'!BP81</f>
        <v>0</v>
      </c>
      <c r="AP81" s="314">
        <f>'고용증대 상시근로자수-2019(2)'!BR81</f>
        <v>0</v>
      </c>
      <c r="AQ81" s="335">
        <f t="shared" si="5"/>
        <v>0</v>
      </c>
      <c r="AR81" s="336">
        <f t="shared" si="6"/>
        <v>0</v>
      </c>
      <c r="AS81" s="342">
        <f>'고용증대 상시근로자수-2019(2)'!CF81</f>
        <v>0</v>
      </c>
      <c r="AT81" s="343">
        <f>'고용증대 상시근로자수-2019(2)'!CG81</f>
        <v>0</v>
      </c>
      <c r="AU81" s="340">
        <f t="shared" si="7"/>
        <v>0</v>
      </c>
      <c r="AV81" s="308">
        <f t="shared" si="8"/>
        <v>0</v>
      </c>
    </row>
    <row r="82" spans="1:48" hidden="1">
      <c r="A82" s="327">
        <f t="shared" si="9"/>
        <v>78</v>
      </c>
      <c r="B82" s="318">
        <f>'고용증대 상시근로자수-2019(2)'!C82</f>
        <v>0</v>
      </c>
      <c r="C82" s="319" t="str">
        <f>'고용증대 상시근로자수-2019(2)'!E82</f>
        <v/>
      </c>
      <c r="D82" s="332" t="str">
        <f>IF('고용증대 상시근로자수-2019(2)'!I82="","",'고용증대 상시근로자수-2019(2)'!I82)</f>
        <v/>
      </c>
      <c r="E82" s="332" t="str">
        <f>IF('고용증대 상시근로자수-2019(2)'!J82="","",'고용증대 상시근로자수-2019(2)'!J82)</f>
        <v/>
      </c>
      <c r="F82" s="320" t="str">
        <f>'고용증대 상시근로자수-2019(2)'!H82</f>
        <v/>
      </c>
      <c r="G82" s="324">
        <f>'고용증대 상시근로자수-2019(2)'!W82</f>
        <v>0</v>
      </c>
      <c r="H82" s="313">
        <f>'고용증대 상시근로자수-2019(2)'!X82</f>
        <v>0</v>
      </c>
      <c r="I82" s="314">
        <f>'고용증대 상시근로자수-2019(2)'!Z82</f>
        <v>0</v>
      </c>
      <c r="J82" s="312">
        <f>'고용증대 상시근로자수-2019(2)'!AA82</f>
        <v>0</v>
      </c>
      <c r="K82" s="313">
        <f>'고용증대 상시근로자수-2019(2)'!AB82</f>
        <v>0</v>
      </c>
      <c r="L82" s="314">
        <f>'고용증대 상시근로자수-2019(2)'!AD82</f>
        <v>0</v>
      </c>
      <c r="M82" s="312">
        <f>'고용증대 상시근로자수-2019(2)'!AE82</f>
        <v>0</v>
      </c>
      <c r="N82" s="313">
        <f>'고용증대 상시근로자수-2019(2)'!AF82</f>
        <v>0</v>
      </c>
      <c r="O82" s="314">
        <f>'고용증대 상시근로자수-2019(2)'!AH82</f>
        <v>0</v>
      </c>
      <c r="P82" s="312">
        <f>'고용증대 상시근로자수-2019(2)'!AI82</f>
        <v>0</v>
      </c>
      <c r="Q82" s="313">
        <f>'고용증대 상시근로자수-2019(2)'!AJ82</f>
        <v>0</v>
      </c>
      <c r="R82" s="314">
        <f>'고용증대 상시근로자수-2019(2)'!AL82</f>
        <v>0</v>
      </c>
      <c r="S82" s="312">
        <f>'고용증대 상시근로자수-2019(2)'!AM82</f>
        <v>0</v>
      </c>
      <c r="T82" s="313">
        <f>'고용증대 상시근로자수-2019(2)'!AN82</f>
        <v>0</v>
      </c>
      <c r="U82" s="314">
        <f>'고용증대 상시근로자수-2019(2)'!AP82</f>
        <v>0</v>
      </c>
      <c r="V82" s="312">
        <f>'고용증대 상시근로자수-2019(2)'!AQ82</f>
        <v>0</v>
      </c>
      <c r="W82" s="313">
        <f>'고용증대 상시근로자수-2019(2)'!AR82</f>
        <v>0</v>
      </c>
      <c r="X82" s="314">
        <f>'고용증대 상시근로자수-2019(2)'!AT82</f>
        <v>0</v>
      </c>
      <c r="Y82" s="312">
        <f>'고용증대 상시근로자수-2019(2)'!AU82</f>
        <v>0</v>
      </c>
      <c r="Z82" s="313">
        <f>'고용증대 상시근로자수-2019(2)'!AV82</f>
        <v>0</v>
      </c>
      <c r="AA82" s="314">
        <f>'고용증대 상시근로자수-2019(2)'!AX82</f>
        <v>0</v>
      </c>
      <c r="AB82" s="312">
        <f>'고용증대 상시근로자수-2019(2)'!AY82</f>
        <v>0</v>
      </c>
      <c r="AC82" s="313">
        <f>'고용증대 상시근로자수-2019(2)'!AZ82</f>
        <v>0</v>
      </c>
      <c r="AD82" s="314">
        <f>'고용증대 상시근로자수-2019(2)'!BB82</f>
        <v>0</v>
      </c>
      <c r="AE82" s="312">
        <f>'고용증대 상시근로자수-2019(2)'!BC82</f>
        <v>0</v>
      </c>
      <c r="AF82" s="313">
        <f>'고용증대 상시근로자수-2019(2)'!BD82</f>
        <v>0</v>
      </c>
      <c r="AG82" s="314">
        <f>'고용증대 상시근로자수-2019(2)'!BF82</f>
        <v>0</v>
      </c>
      <c r="AH82" s="312">
        <f>'고용증대 상시근로자수-2019(2)'!BG82</f>
        <v>0</v>
      </c>
      <c r="AI82" s="313">
        <f>'고용증대 상시근로자수-2019(2)'!BH82</f>
        <v>0</v>
      </c>
      <c r="AJ82" s="314">
        <f>'고용증대 상시근로자수-2019(2)'!BJ82</f>
        <v>0</v>
      </c>
      <c r="AK82" s="312">
        <f>'고용증대 상시근로자수-2019(2)'!BK82</f>
        <v>0</v>
      </c>
      <c r="AL82" s="313">
        <f>'고용증대 상시근로자수-2019(2)'!BL82</f>
        <v>0</v>
      </c>
      <c r="AM82" s="314">
        <f>'고용증대 상시근로자수-2019(2)'!BN82</f>
        <v>0</v>
      </c>
      <c r="AN82" s="312">
        <f>'고용증대 상시근로자수-2019(2)'!BO82</f>
        <v>0</v>
      </c>
      <c r="AO82" s="313">
        <f>'고용증대 상시근로자수-2019(2)'!BP82</f>
        <v>0</v>
      </c>
      <c r="AP82" s="314">
        <f>'고용증대 상시근로자수-2019(2)'!BR82</f>
        <v>0</v>
      </c>
      <c r="AQ82" s="335">
        <f t="shared" si="5"/>
        <v>0</v>
      </c>
      <c r="AR82" s="336">
        <f t="shared" si="6"/>
        <v>0</v>
      </c>
      <c r="AS82" s="342">
        <f>'고용증대 상시근로자수-2019(2)'!CF82</f>
        <v>0</v>
      </c>
      <c r="AT82" s="343">
        <f>'고용증대 상시근로자수-2019(2)'!CG82</f>
        <v>0</v>
      </c>
      <c r="AU82" s="340">
        <f t="shared" si="7"/>
        <v>0</v>
      </c>
      <c r="AV82" s="308">
        <f t="shared" si="8"/>
        <v>0</v>
      </c>
    </row>
    <row r="83" spans="1:48" hidden="1">
      <c r="A83" s="327">
        <f t="shared" si="9"/>
        <v>79</v>
      </c>
      <c r="B83" s="318">
        <f>'고용증대 상시근로자수-2019(2)'!C83</f>
        <v>0</v>
      </c>
      <c r="C83" s="319" t="str">
        <f>'고용증대 상시근로자수-2019(2)'!E83</f>
        <v/>
      </c>
      <c r="D83" s="332" t="str">
        <f>IF('고용증대 상시근로자수-2019(2)'!I83="","",'고용증대 상시근로자수-2019(2)'!I83)</f>
        <v/>
      </c>
      <c r="E83" s="332" t="str">
        <f>IF('고용증대 상시근로자수-2019(2)'!J83="","",'고용증대 상시근로자수-2019(2)'!J83)</f>
        <v/>
      </c>
      <c r="F83" s="320" t="str">
        <f>'고용증대 상시근로자수-2019(2)'!H83</f>
        <v/>
      </c>
      <c r="G83" s="324">
        <f>'고용증대 상시근로자수-2019(2)'!W83</f>
        <v>0</v>
      </c>
      <c r="H83" s="313">
        <f>'고용증대 상시근로자수-2019(2)'!X83</f>
        <v>0</v>
      </c>
      <c r="I83" s="314">
        <f>'고용증대 상시근로자수-2019(2)'!Z83</f>
        <v>0</v>
      </c>
      <c r="J83" s="312">
        <f>'고용증대 상시근로자수-2019(2)'!AA83</f>
        <v>0</v>
      </c>
      <c r="K83" s="313">
        <f>'고용증대 상시근로자수-2019(2)'!AB83</f>
        <v>0</v>
      </c>
      <c r="L83" s="314">
        <f>'고용증대 상시근로자수-2019(2)'!AD83</f>
        <v>0</v>
      </c>
      <c r="M83" s="312">
        <f>'고용증대 상시근로자수-2019(2)'!AE83</f>
        <v>0</v>
      </c>
      <c r="N83" s="313">
        <f>'고용증대 상시근로자수-2019(2)'!AF83</f>
        <v>0</v>
      </c>
      <c r="O83" s="314">
        <f>'고용증대 상시근로자수-2019(2)'!AH83</f>
        <v>0</v>
      </c>
      <c r="P83" s="312">
        <f>'고용증대 상시근로자수-2019(2)'!AI83</f>
        <v>0</v>
      </c>
      <c r="Q83" s="313">
        <f>'고용증대 상시근로자수-2019(2)'!AJ83</f>
        <v>0</v>
      </c>
      <c r="R83" s="314">
        <f>'고용증대 상시근로자수-2019(2)'!AL83</f>
        <v>0</v>
      </c>
      <c r="S83" s="312">
        <f>'고용증대 상시근로자수-2019(2)'!AM83</f>
        <v>0</v>
      </c>
      <c r="T83" s="313">
        <f>'고용증대 상시근로자수-2019(2)'!AN83</f>
        <v>0</v>
      </c>
      <c r="U83" s="314">
        <f>'고용증대 상시근로자수-2019(2)'!AP83</f>
        <v>0</v>
      </c>
      <c r="V83" s="312">
        <f>'고용증대 상시근로자수-2019(2)'!AQ83</f>
        <v>0</v>
      </c>
      <c r="W83" s="313">
        <f>'고용증대 상시근로자수-2019(2)'!AR83</f>
        <v>0</v>
      </c>
      <c r="X83" s="314">
        <f>'고용증대 상시근로자수-2019(2)'!AT83</f>
        <v>0</v>
      </c>
      <c r="Y83" s="312">
        <f>'고용증대 상시근로자수-2019(2)'!AU83</f>
        <v>0</v>
      </c>
      <c r="Z83" s="313">
        <f>'고용증대 상시근로자수-2019(2)'!AV83</f>
        <v>0</v>
      </c>
      <c r="AA83" s="314">
        <f>'고용증대 상시근로자수-2019(2)'!AX83</f>
        <v>0</v>
      </c>
      <c r="AB83" s="312">
        <f>'고용증대 상시근로자수-2019(2)'!AY83</f>
        <v>0</v>
      </c>
      <c r="AC83" s="313">
        <f>'고용증대 상시근로자수-2019(2)'!AZ83</f>
        <v>0</v>
      </c>
      <c r="AD83" s="314">
        <f>'고용증대 상시근로자수-2019(2)'!BB83</f>
        <v>0</v>
      </c>
      <c r="AE83" s="312">
        <f>'고용증대 상시근로자수-2019(2)'!BC83</f>
        <v>0</v>
      </c>
      <c r="AF83" s="313">
        <f>'고용증대 상시근로자수-2019(2)'!BD83</f>
        <v>0</v>
      </c>
      <c r="AG83" s="314">
        <f>'고용증대 상시근로자수-2019(2)'!BF83</f>
        <v>0</v>
      </c>
      <c r="AH83" s="312">
        <f>'고용증대 상시근로자수-2019(2)'!BG83</f>
        <v>0</v>
      </c>
      <c r="AI83" s="313">
        <f>'고용증대 상시근로자수-2019(2)'!BH83</f>
        <v>0</v>
      </c>
      <c r="AJ83" s="314">
        <f>'고용증대 상시근로자수-2019(2)'!BJ83</f>
        <v>0</v>
      </c>
      <c r="AK83" s="312">
        <f>'고용증대 상시근로자수-2019(2)'!BK83</f>
        <v>0</v>
      </c>
      <c r="AL83" s="313">
        <f>'고용증대 상시근로자수-2019(2)'!BL83</f>
        <v>0</v>
      </c>
      <c r="AM83" s="314">
        <f>'고용증대 상시근로자수-2019(2)'!BN83</f>
        <v>0</v>
      </c>
      <c r="AN83" s="312">
        <f>'고용증대 상시근로자수-2019(2)'!BO83</f>
        <v>0</v>
      </c>
      <c r="AO83" s="313">
        <f>'고용증대 상시근로자수-2019(2)'!BP83</f>
        <v>0</v>
      </c>
      <c r="AP83" s="314">
        <f>'고용증대 상시근로자수-2019(2)'!BR83</f>
        <v>0</v>
      </c>
      <c r="AQ83" s="335">
        <f t="shared" si="5"/>
        <v>0</v>
      </c>
      <c r="AR83" s="336">
        <f t="shared" si="6"/>
        <v>0</v>
      </c>
      <c r="AS83" s="342">
        <f>'고용증대 상시근로자수-2019(2)'!CF83</f>
        <v>0</v>
      </c>
      <c r="AT83" s="343">
        <f>'고용증대 상시근로자수-2019(2)'!CG83</f>
        <v>0</v>
      </c>
      <c r="AU83" s="340">
        <f t="shared" si="7"/>
        <v>0</v>
      </c>
      <c r="AV83" s="308">
        <f t="shared" si="8"/>
        <v>0</v>
      </c>
    </row>
    <row r="84" spans="1:48" hidden="1">
      <c r="A84" s="327">
        <f t="shared" si="9"/>
        <v>80</v>
      </c>
      <c r="B84" s="318">
        <f>'고용증대 상시근로자수-2019(2)'!C84</f>
        <v>0</v>
      </c>
      <c r="C84" s="319" t="str">
        <f>'고용증대 상시근로자수-2019(2)'!E84</f>
        <v/>
      </c>
      <c r="D84" s="332" t="str">
        <f>IF('고용증대 상시근로자수-2019(2)'!I84="","",'고용증대 상시근로자수-2019(2)'!I84)</f>
        <v/>
      </c>
      <c r="E84" s="332" t="str">
        <f>IF('고용증대 상시근로자수-2019(2)'!J84="","",'고용증대 상시근로자수-2019(2)'!J84)</f>
        <v/>
      </c>
      <c r="F84" s="320" t="str">
        <f>'고용증대 상시근로자수-2019(2)'!H84</f>
        <v/>
      </c>
      <c r="G84" s="324">
        <f>'고용증대 상시근로자수-2019(2)'!W84</f>
        <v>0</v>
      </c>
      <c r="H84" s="313">
        <f>'고용증대 상시근로자수-2019(2)'!X84</f>
        <v>0</v>
      </c>
      <c r="I84" s="314">
        <f>'고용증대 상시근로자수-2019(2)'!Z84</f>
        <v>0</v>
      </c>
      <c r="J84" s="312">
        <f>'고용증대 상시근로자수-2019(2)'!AA84</f>
        <v>0</v>
      </c>
      <c r="K84" s="313">
        <f>'고용증대 상시근로자수-2019(2)'!AB84</f>
        <v>0</v>
      </c>
      <c r="L84" s="314">
        <f>'고용증대 상시근로자수-2019(2)'!AD84</f>
        <v>0</v>
      </c>
      <c r="M84" s="312">
        <f>'고용증대 상시근로자수-2019(2)'!AE84</f>
        <v>0</v>
      </c>
      <c r="N84" s="313">
        <f>'고용증대 상시근로자수-2019(2)'!AF84</f>
        <v>0</v>
      </c>
      <c r="O84" s="314">
        <f>'고용증대 상시근로자수-2019(2)'!AH84</f>
        <v>0</v>
      </c>
      <c r="P84" s="312">
        <f>'고용증대 상시근로자수-2019(2)'!AI84</f>
        <v>0</v>
      </c>
      <c r="Q84" s="313">
        <f>'고용증대 상시근로자수-2019(2)'!AJ84</f>
        <v>0</v>
      </c>
      <c r="R84" s="314">
        <f>'고용증대 상시근로자수-2019(2)'!AL84</f>
        <v>0</v>
      </c>
      <c r="S84" s="312">
        <f>'고용증대 상시근로자수-2019(2)'!AM84</f>
        <v>0</v>
      </c>
      <c r="T84" s="313">
        <f>'고용증대 상시근로자수-2019(2)'!AN84</f>
        <v>0</v>
      </c>
      <c r="U84" s="314">
        <f>'고용증대 상시근로자수-2019(2)'!AP84</f>
        <v>0</v>
      </c>
      <c r="V84" s="312">
        <f>'고용증대 상시근로자수-2019(2)'!AQ84</f>
        <v>0</v>
      </c>
      <c r="W84" s="313">
        <f>'고용증대 상시근로자수-2019(2)'!AR84</f>
        <v>0</v>
      </c>
      <c r="X84" s="314">
        <f>'고용증대 상시근로자수-2019(2)'!AT84</f>
        <v>0</v>
      </c>
      <c r="Y84" s="312">
        <f>'고용증대 상시근로자수-2019(2)'!AU84</f>
        <v>0</v>
      </c>
      <c r="Z84" s="313">
        <f>'고용증대 상시근로자수-2019(2)'!AV84</f>
        <v>0</v>
      </c>
      <c r="AA84" s="314">
        <f>'고용증대 상시근로자수-2019(2)'!AX84</f>
        <v>0</v>
      </c>
      <c r="AB84" s="312">
        <f>'고용증대 상시근로자수-2019(2)'!AY84</f>
        <v>0</v>
      </c>
      <c r="AC84" s="313">
        <f>'고용증대 상시근로자수-2019(2)'!AZ84</f>
        <v>0</v>
      </c>
      <c r="AD84" s="314">
        <f>'고용증대 상시근로자수-2019(2)'!BB84</f>
        <v>0</v>
      </c>
      <c r="AE84" s="312">
        <f>'고용증대 상시근로자수-2019(2)'!BC84</f>
        <v>0</v>
      </c>
      <c r="AF84" s="313">
        <f>'고용증대 상시근로자수-2019(2)'!BD84</f>
        <v>0</v>
      </c>
      <c r="AG84" s="314">
        <f>'고용증대 상시근로자수-2019(2)'!BF84</f>
        <v>0</v>
      </c>
      <c r="AH84" s="312">
        <f>'고용증대 상시근로자수-2019(2)'!BG84</f>
        <v>0</v>
      </c>
      <c r="AI84" s="313">
        <f>'고용증대 상시근로자수-2019(2)'!BH84</f>
        <v>0</v>
      </c>
      <c r="AJ84" s="314">
        <f>'고용증대 상시근로자수-2019(2)'!BJ84</f>
        <v>0</v>
      </c>
      <c r="AK84" s="312">
        <f>'고용증대 상시근로자수-2019(2)'!BK84</f>
        <v>0</v>
      </c>
      <c r="AL84" s="313">
        <f>'고용증대 상시근로자수-2019(2)'!BL84</f>
        <v>0</v>
      </c>
      <c r="AM84" s="314">
        <f>'고용증대 상시근로자수-2019(2)'!BN84</f>
        <v>0</v>
      </c>
      <c r="AN84" s="312">
        <f>'고용증대 상시근로자수-2019(2)'!BO84</f>
        <v>0</v>
      </c>
      <c r="AO84" s="313">
        <f>'고용증대 상시근로자수-2019(2)'!BP84</f>
        <v>0</v>
      </c>
      <c r="AP84" s="314">
        <f>'고용증대 상시근로자수-2019(2)'!BR84</f>
        <v>0</v>
      </c>
      <c r="AQ84" s="335">
        <f t="shared" si="5"/>
        <v>0</v>
      </c>
      <c r="AR84" s="336">
        <f t="shared" si="6"/>
        <v>0</v>
      </c>
      <c r="AS84" s="342">
        <f>'고용증대 상시근로자수-2019(2)'!CF84</f>
        <v>0</v>
      </c>
      <c r="AT84" s="343">
        <f>'고용증대 상시근로자수-2019(2)'!CG84</f>
        <v>0</v>
      </c>
      <c r="AU84" s="340">
        <f t="shared" si="7"/>
        <v>0</v>
      </c>
      <c r="AV84" s="308">
        <f t="shared" si="8"/>
        <v>0</v>
      </c>
    </row>
    <row r="85" spans="1:48" hidden="1">
      <c r="A85" s="327">
        <f t="shared" si="9"/>
        <v>81</v>
      </c>
      <c r="B85" s="318">
        <f>'고용증대 상시근로자수-2019(2)'!C85</f>
        <v>0</v>
      </c>
      <c r="C85" s="319" t="str">
        <f>'고용증대 상시근로자수-2019(2)'!E85</f>
        <v/>
      </c>
      <c r="D85" s="332" t="str">
        <f>IF('고용증대 상시근로자수-2019(2)'!I85="","",'고용증대 상시근로자수-2019(2)'!I85)</f>
        <v/>
      </c>
      <c r="E85" s="332" t="str">
        <f>IF('고용증대 상시근로자수-2019(2)'!J85="","",'고용증대 상시근로자수-2019(2)'!J85)</f>
        <v/>
      </c>
      <c r="F85" s="320" t="str">
        <f>'고용증대 상시근로자수-2019(2)'!H85</f>
        <v/>
      </c>
      <c r="G85" s="324">
        <f>'고용증대 상시근로자수-2019(2)'!W85</f>
        <v>0</v>
      </c>
      <c r="H85" s="313">
        <f>'고용증대 상시근로자수-2019(2)'!X85</f>
        <v>0</v>
      </c>
      <c r="I85" s="314">
        <f>'고용증대 상시근로자수-2019(2)'!Z85</f>
        <v>0</v>
      </c>
      <c r="J85" s="312">
        <f>'고용증대 상시근로자수-2019(2)'!AA85</f>
        <v>0</v>
      </c>
      <c r="K85" s="313">
        <f>'고용증대 상시근로자수-2019(2)'!AB85</f>
        <v>0</v>
      </c>
      <c r="L85" s="314">
        <f>'고용증대 상시근로자수-2019(2)'!AD85</f>
        <v>0</v>
      </c>
      <c r="M85" s="312">
        <f>'고용증대 상시근로자수-2019(2)'!AE85</f>
        <v>0</v>
      </c>
      <c r="N85" s="313">
        <f>'고용증대 상시근로자수-2019(2)'!AF85</f>
        <v>0</v>
      </c>
      <c r="O85" s="314">
        <f>'고용증대 상시근로자수-2019(2)'!AH85</f>
        <v>0</v>
      </c>
      <c r="P85" s="312">
        <f>'고용증대 상시근로자수-2019(2)'!AI85</f>
        <v>0</v>
      </c>
      <c r="Q85" s="313">
        <f>'고용증대 상시근로자수-2019(2)'!AJ85</f>
        <v>0</v>
      </c>
      <c r="R85" s="314">
        <f>'고용증대 상시근로자수-2019(2)'!AL85</f>
        <v>0</v>
      </c>
      <c r="S85" s="312">
        <f>'고용증대 상시근로자수-2019(2)'!AM85</f>
        <v>0</v>
      </c>
      <c r="T85" s="313">
        <f>'고용증대 상시근로자수-2019(2)'!AN85</f>
        <v>0</v>
      </c>
      <c r="U85" s="314">
        <f>'고용증대 상시근로자수-2019(2)'!AP85</f>
        <v>0</v>
      </c>
      <c r="V85" s="312">
        <f>'고용증대 상시근로자수-2019(2)'!AQ85</f>
        <v>0</v>
      </c>
      <c r="W85" s="313">
        <f>'고용증대 상시근로자수-2019(2)'!AR85</f>
        <v>0</v>
      </c>
      <c r="X85" s="314">
        <f>'고용증대 상시근로자수-2019(2)'!AT85</f>
        <v>0</v>
      </c>
      <c r="Y85" s="312">
        <f>'고용증대 상시근로자수-2019(2)'!AU85</f>
        <v>0</v>
      </c>
      <c r="Z85" s="313">
        <f>'고용증대 상시근로자수-2019(2)'!AV85</f>
        <v>0</v>
      </c>
      <c r="AA85" s="314">
        <f>'고용증대 상시근로자수-2019(2)'!AX85</f>
        <v>0</v>
      </c>
      <c r="AB85" s="312">
        <f>'고용증대 상시근로자수-2019(2)'!AY85</f>
        <v>0</v>
      </c>
      <c r="AC85" s="313">
        <f>'고용증대 상시근로자수-2019(2)'!AZ85</f>
        <v>0</v>
      </c>
      <c r="AD85" s="314">
        <f>'고용증대 상시근로자수-2019(2)'!BB85</f>
        <v>0</v>
      </c>
      <c r="AE85" s="312">
        <f>'고용증대 상시근로자수-2019(2)'!BC85</f>
        <v>0</v>
      </c>
      <c r="AF85" s="313">
        <f>'고용증대 상시근로자수-2019(2)'!BD85</f>
        <v>0</v>
      </c>
      <c r="AG85" s="314">
        <f>'고용증대 상시근로자수-2019(2)'!BF85</f>
        <v>0</v>
      </c>
      <c r="AH85" s="312">
        <f>'고용증대 상시근로자수-2019(2)'!BG85</f>
        <v>0</v>
      </c>
      <c r="AI85" s="313">
        <f>'고용증대 상시근로자수-2019(2)'!BH85</f>
        <v>0</v>
      </c>
      <c r="AJ85" s="314">
        <f>'고용증대 상시근로자수-2019(2)'!BJ85</f>
        <v>0</v>
      </c>
      <c r="AK85" s="312">
        <f>'고용증대 상시근로자수-2019(2)'!BK85</f>
        <v>0</v>
      </c>
      <c r="AL85" s="313">
        <f>'고용증대 상시근로자수-2019(2)'!BL85</f>
        <v>0</v>
      </c>
      <c r="AM85" s="314">
        <f>'고용증대 상시근로자수-2019(2)'!BN85</f>
        <v>0</v>
      </c>
      <c r="AN85" s="312">
        <f>'고용증대 상시근로자수-2019(2)'!BO85</f>
        <v>0</v>
      </c>
      <c r="AO85" s="313">
        <f>'고용증대 상시근로자수-2019(2)'!BP85</f>
        <v>0</v>
      </c>
      <c r="AP85" s="314">
        <f>'고용증대 상시근로자수-2019(2)'!BR85</f>
        <v>0</v>
      </c>
      <c r="AQ85" s="335">
        <f t="shared" si="5"/>
        <v>0</v>
      </c>
      <c r="AR85" s="336">
        <f t="shared" si="6"/>
        <v>0</v>
      </c>
      <c r="AS85" s="342">
        <f>'고용증대 상시근로자수-2019(2)'!CF85</f>
        <v>0</v>
      </c>
      <c r="AT85" s="343">
        <f>'고용증대 상시근로자수-2019(2)'!CG85</f>
        <v>0</v>
      </c>
      <c r="AU85" s="340">
        <f t="shared" si="7"/>
        <v>0</v>
      </c>
      <c r="AV85" s="308">
        <f t="shared" si="8"/>
        <v>0</v>
      </c>
    </row>
    <row r="86" spans="1:48" hidden="1">
      <c r="A86" s="327">
        <f t="shared" si="9"/>
        <v>82</v>
      </c>
      <c r="B86" s="318">
        <f>'고용증대 상시근로자수-2019(2)'!C86</f>
        <v>0</v>
      </c>
      <c r="C86" s="319" t="str">
        <f>'고용증대 상시근로자수-2019(2)'!E86</f>
        <v/>
      </c>
      <c r="D86" s="332" t="str">
        <f>IF('고용증대 상시근로자수-2019(2)'!I86="","",'고용증대 상시근로자수-2019(2)'!I86)</f>
        <v/>
      </c>
      <c r="E86" s="332" t="str">
        <f>IF('고용증대 상시근로자수-2019(2)'!J86="","",'고용증대 상시근로자수-2019(2)'!J86)</f>
        <v/>
      </c>
      <c r="F86" s="320" t="str">
        <f>'고용증대 상시근로자수-2019(2)'!H86</f>
        <v/>
      </c>
      <c r="G86" s="324">
        <f>'고용증대 상시근로자수-2019(2)'!W86</f>
        <v>0</v>
      </c>
      <c r="H86" s="313">
        <f>'고용증대 상시근로자수-2019(2)'!X86</f>
        <v>0</v>
      </c>
      <c r="I86" s="314">
        <f>'고용증대 상시근로자수-2019(2)'!Z86</f>
        <v>0</v>
      </c>
      <c r="J86" s="312">
        <f>'고용증대 상시근로자수-2019(2)'!AA86</f>
        <v>0</v>
      </c>
      <c r="K86" s="313">
        <f>'고용증대 상시근로자수-2019(2)'!AB86</f>
        <v>0</v>
      </c>
      <c r="L86" s="314">
        <f>'고용증대 상시근로자수-2019(2)'!AD86</f>
        <v>0</v>
      </c>
      <c r="M86" s="312">
        <f>'고용증대 상시근로자수-2019(2)'!AE86</f>
        <v>0</v>
      </c>
      <c r="N86" s="313">
        <f>'고용증대 상시근로자수-2019(2)'!AF86</f>
        <v>0</v>
      </c>
      <c r="O86" s="314">
        <f>'고용증대 상시근로자수-2019(2)'!AH86</f>
        <v>0</v>
      </c>
      <c r="P86" s="312">
        <f>'고용증대 상시근로자수-2019(2)'!AI86</f>
        <v>0</v>
      </c>
      <c r="Q86" s="313">
        <f>'고용증대 상시근로자수-2019(2)'!AJ86</f>
        <v>0</v>
      </c>
      <c r="R86" s="314">
        <f>'고용증대 상시근로자수-2019(2)'!AL86</f>
        <v>0</v>
      </c>
      <c r="S86" s="312">
        <f>'고용증대 상시근로자수-2019(2)'!AM86</f>
        <v>0</v>
      </c>
      <c r="T86" s="313">
        <f>'고용증대 상시근로자수-2019(2)'!AN86</f>
        <v>0</v>
      </c>
      <c r="U86" s="314">
        <f>'고용증대 상시근로자수-2019(2)'!AP86</f>
        <v>0</v>
      </c>
      <c r="V86" s="312">
        <f>'고용증대 상시근로자수-2019(2)'!AQ86</f>
        <v>0</v>
      </c>
      <c r="W86" s="313">
        <f>'고용증대 상시근로자수-2019(2)'!AR86</f>
        <v>0</v>
      </c>
      <c r="X86" s="314">
        <f>'고용증대 상시근로자수-2019(2)'!AT86</f>
        <v>0</v>
      </c>
      <c r="Y86" s="312">
        <f>'고용증대 상시근로자수-2019(2)'!AU86</f>
        <v>0</v>
      </c>
      <c r="Z86" s="313">
        <f>'고용증대 상시근로자수-2019(2)'!AV86</f>
        <v>0</v>
      </c>
      <c r="AA86" s="314">
        <f>'고용증대 상시근로자수-2019(2)'!AX86</f>
        <v>0</v>
      </c>
      <c r="AB86" s="312">
        <f>'고용증대 상시근로자수-2019(2)'!AY86</f>
        <v>0</v>
      </c>
      <c r="AC86" s="313">
        <f>'고용증대 상시근로자수-2019(2)'!AZ86</f>
        <v>0</v>
      </c>
      <c r="AD86" s="314">
        <f>'고용증대 상시근로자수-2019(2)'!BB86</f>
        <v>0</v>
      </c>
      <c r="AE86" s="312">
        <f>'고용증대 상시근로자수-2019(2)'!BC86</f>
        <v>0</v>
      </c>
      <c r="AF86" s="313">
        <f>'고용증대 상시근로자수-2019(2)'!BD86</f>
        <v>0</v>
      </c>
      <c r="AG86" s="314">
        <f>'고용증대 상시근로자수-2019(2)'!BF86</f>
        <v>0</v>
      </c>
      <c r="AH86" s="312">
        <f>'고용증대 상시근로자수-2019(2)'!BG86</f>
        <v>0</v>
      </c>
      <c r="AI86" s="313">
        <f>'고용증대 상시근로자수-2019(2)'!BH86</f>
        <v>0</v>
      </c>
      <c r="AJ86" s="314">
        <f>'고용증대 상시근로자수-2019(2)'!BJ86</f>
        <v>0</v>
      </c>
      <c r="AK86" s="312">
        <f>'고용증대 상시근로자수-2019(2)'!BK86</f>
        <v>0</v>
      </c>
      <c r="AL86" s="313">
        <f>'고용증대 상시근로자수-2019(2)'!BL86</f>
        <v>0</v>
      </c>
      <c r="AM86" s="314">
        <f>'고용증대 상시근로자수-2019(2)'!BN86</f>
        <v>0</v>
      </c>
      <c r="AN86" s="312">
        <f>'고용증대 상시근로자수-2019(2)'!BO86</f>
        <v>0</v>
      </c>
      <c r="AO86" s="313">
        <f>'고용증대 상시근로자수-2019(2)'!BP86</f>
        <v>0</v>
      </c>
      <c r="AP86" s="314">
        <f>'고용증대 상시근로자수-2019(2)'!BR86</f>
        <v>0</v>
      </c>
      <c r="AQ86" s="335">
        <f t="shared" si="5"/>
        <v>0</v>
      </c>
      <c r="AR86" s="336">
        <f t="shared" si="6"/>
        <v>0</v>
      </c>
      <c r="AS86" s="342">
        <f>'고용증대 상시근로자수-2019(2)'!CF86</f>
        <v>0</v>
      </c>
      <c r="AT86" s="343">
        <f>'고용증대 상시근로자수-2019(2)'!CG86</f>
        <v>0</v>
      </c>
      <c r="AU86" s="340">
        <f t="shared" si="7"/>
        <v>0</v>
      </c>
      <c r="AV86" s="308">
        <f t="shared" si="8"/>
        <v>0</v>
      </c>
    </row>
    <row r="87" spans="1:48" hidden="1">
      <c r="A87" s="327">
        <f t="shared" si="9"/>
        <v>83</v>
      </c>
      <c r="B87" s="318">
        <f>'고용증대 상시근로자수-2019(2)'!C87</f>
        <v>0</v>
      </c>
      <c r="C87" s="319" t="str">
        <f>'고용증대 상시근로자수-2019(2)'!E87</f>
        <v/>
      </c>
      <c r="D87" s="332" t="str">
        <f>IF('고용증대 상시근로자수-2019(2)'!I87="","",'고용증대 상시근로자수-2019(2)'!I87)</f>
        <v/>
      </c>
      <c r="E87" s="332" t="str">
        <f>IF('고용증대 상시근로자수-2019(2)'!J87="","",'고용증대 상시근로자수-2019(2)'!J87)</f>
        <v/>
      </c>
      <c r="F87" s="320" t="str">
        <f>'고용증대 상시근로자수-2019(2)'!H87</f>
        <v/>
      </c>
      <c r="G87" s="324">
        <f>'고용증대 상시근로자수-2019(2)'!W87</f>
        <v>0</v>
      </c>
      <c r="H87" s="313">
        <f>'고용증대 상시근로자수-2019(2)'!X87</f>
        <v>0</v>
      </c>
      <c r="I87" s="314">
        <f>'고용증대 상시근로자수-2019(2)'!Z87</f>
        <v>0</v>
      </c>
      <c r="J87" s="312">
        <f>'고용증대 상시근로자수-2019(2)'!AA87</f>
        <v>0</v>
      </c>
      <c r="K87" s="313">
        <f>'고용증대 상시근로자수-2019(2)'!AB87</f>
        <v>0</v>
      </c>
      <c r="L87" s="314">
        <f>'고용증대 상시근로자수-2019(2)'!AD87</f>
        <v>0</v>
      </c>
      <c r="M87" s="312">
        <f>'고용증대 상시근로자수-2019(2)'!AE87</f>
        <v>0</v>
      </c>
      <c r="N87" s="313">
        <f>'고용증대 상시근로자수-2019(2)'!AF87</f>
        <v>0</v>
      </c>
      <c r="O87" s="314">
        <f>'고용증대 상시근로자수-2019(2)'!AH87</f>
        <v>0</v>
      </c>
      <c r="P87" s="312">
        <f>'고용증대 상시근로자수-2019(2)'!AI87</f>
        <v>0</v>
      </c>
      <c r="Q87" s="313">
        <f>'고용증대 상시근로자수-2019(2)'!AJ87</f>
        <v>0</v>
      </c>
      <c r="R87" s="314">
        <f>'고용증대 상시근로자수-2019(2)'!AL87</f>
        <v>0</v>
      </c>
      <c r="S87" s="312">
        <f>'고용증대 상시근로자수-2019(2)'!AM87</f>
        <v>0</v>
      </c>
      <c r="T87" s="313">
        <f>'고용증대 상시근로자수-2019(2)'!AN87</f>
        <v>0</v>
      </c>
      <c r="U87" s="314">
        <f>'고용증대 상시근로자수-2019(2)'!AP87</f>
        <v>0</v>
      </c>
      <c r="V87" s="312">
        <f>'고용증대 상시근로자수-2019(2)'!AQ87</f>
        <v>0</v>
      </c>
      <c r="W87" s="313">
        <f>'고용증대 상시근로자수-2019(2)'!AR87</f>
        <v>0</v>
      </c>
      <c r="X87" s="314">
        <f>'고용증대 상시근로자수-2019(2)'!AT87</f>
        <v>0</v>
      </c>
      <c r="Y87" s="312">
        <f>'고용증대 상시근로자수-2019(2)'!AU87</f>
        <v>0</v>
      </c>
      <c r="Z87" s="313">
        <f>'고용증대 상시근로자수-2019(2)'!AV87</f>
        <v>0</v>
      </c>
      <c r="AA87" s="314">
        <f>'고용증대 상시근로자수-2019(2)'!AX87</f>
        <v>0</v>
      </c>
      <c r="AB87" s="312">
        <f>'고용증대 상시근로자수-2019(2)'!AY87</f>
        <v>0</v>
      </c>
      <c r="AC87" s="313">
        <f>'고용증대 상시근로자수-2019(2)'!AZ87</f>
        <v>0</v>
      </c>
      <c r="AD87" s="314">
        <f>'고용증대 상시근로자수-2019(2)'!BB87</f>
        <v>0</v>
      </c>
      <c r="AE87" s="312">
        <f>'고용증대 상시근로자수-2019(2)'!BC87</f>
        <v>0</v>
      </c>
      <c r="AF87" s="313">
        <f>'고용증대 상시근로자수-2019(2)'!BD87</f>
        <v>0</v>
      </c>
      <c r="AG87" s="314">
        <f>'고용증대 상시근로자수-2019(2)'!BF87</f>
        <v>0</v>
      </c>
      <c r="AH87" s="312">
        <f>'고용증대 상시근로자수-2019(2)'!BG87</f>
        <v>0</v>
      </c>
      <c r="AI87" s="313">
        <f>'고용증대 상시근로자수-2019(2)'!BH87</f>
        <v>0</v>
      </c>
      <c r="AJ87" s="314">
        <f>'고용증대 상시근로자수-2019(2)'!BJ87</f>
        <v>0</v>
      </c>
      <c r="AK87" s="312">
        <f>'고용증대 상시근로자수-2019(2)'!BK87</f>
        <v>0</v>
      </c>
      <c r="AL87" s="313">
        <f>'고용증대 상시근로자수-2019(2)'!BL87</f>
        <v>0</v>
      </c>
      <c r="AM87" s="314">
        <f>'고용증대 상시근로자수-2019(2)'!BN87</f>
        <v>0</v>
      </c>
      <c r="AN87" s="312">
        <f>'고용증대 상시근로자수-2019(2)'!BO87</f>
        <v>0</v>
      </c>
      <c r="AO87" s="313">
        <f>'고용증대 상시근로자수-2019(2)'!BP87</f>
        <v>0</v>
      </c>
      <c r="AP87" s="314">
        <f>'고용증대 상시근로자수-2019(2)'!BR87</f>
        <v>0</v>
      </c>
      <c r="AQ87" s="335">
        <f t="shared" si="5"/>
        <v>0</v>
      </c>
      <c r="AR87" s="336">
        <f t="shared" si="6"/>
        <v>0</v>
      </c>
      <c r="AS87" s="342">
        <f>'고용증대 상시근로자수-2019(2)'!CF87</f>
        <v>0</v>
      </c>
      <c r="AT87" s="343">
        <f>'고용증대 상시근로자수-2019(2)'!CG87</f>
        <v>0</v>
      </c>
      <c r="AU87" s="340">
        <f t="shared" si="7"/>
        <v>0</v>
      </c>
      <c r="AV87" s="308">
        <f t="shared" si="8"/>
        <v>0</v>
      </c>
    </row>
    <row r="88" spans="1:48" hidden="1">
      <c r="A88" s="327">
        <f t="shared" si="9"/>
        <v>84</v>
      </c>
      <c r="B88" s="318">
        <f>'고용증대 상시근로자수-2019(2)'!C88</f>
        <v>0</v>
      </c>
      <c r="C88" s="319" t="str">
        <f>'고용증대 상시근로자수-2019(2)'!E88</f>
        <v/>
      </c>
      <c r="D88" s="332" t="str">
        <f>IF('고용증대 상시근로자수-2019(2)'!I88="","",'고용증대 상시근로자수-2019(2)'!I88)</f>
        <v/>
      </c>
      <c r="E88" s="332" t="str">
        <f>IF('고용증대 상시근로자수-2019(2)'!J88="","",'고용증대 상시근로자수-2019(2)'!J88)</f>
        <v/>
      </c>
      <c r="F88" s="320" t="str">
        <f>'고용증대 상시근로자수-2019(2)'!H88</f>
        <v/>
      </c>
      <c r="G88" s="324">
        <f>'고용증대 상시근로자수-2019(2)'!W88</f>
        <v>0</v>
      </c>
      <c r="H88" s="313">
        <f>'고용증대 상시근로자수-2019(2)'!X88</f>
        <v>0</v>
      </c>
      <c r="I88" s="314">
        <f>'고용증대 상시근로자수-2019(2)'!Z88</f>
        <v>0</v>
      </c>
      <c r="J88" s="312">
        <f>'고용증대 상시근로자수-2019(2)'!AA88</f>
        <v>0</v>
      </c>
      <c r="K88" s="313">
        <f>'고용증대 상시근로자수-2019(2)'!AB88</f>
        <v>0</v>
      </c>
      <c r="L88" s="314">
        <f>'고용증대 상시근로자수-2019(2)'!AD88</f>
        <v>0</v>
      </c>
      <c r="M88" s="312">
        <f>'고용증대 상시근로자수-2019(2)'!AE88</f>
        <v>0</v>
      </c>
      <c r="N88" s="313">
        <f>'고용증대 상시근로자수-2019(2)'!AF88</f>
        <v>0</v>
      </c>
      <c r="O88" s="314">
        <f>'고용증대 상시근로자수-2019(2)'!AH88</f>
        <v>0</v>
      </c>
      <c r="P88" s="312">
        <f>'고용증대 상시근로자수-2019(2)'!AI88</f>
        <v>0</v>
      </c>
      <c r="Q88" s="313">
        <f>'고용증대 상시근로자수-2019(2)'!AJ88</f>
        <v>0</v>
      </c>
      <c r="R88" s="314">
        <f>'고용증대 상시근로자수-2019(2)'!AL88</f>
        <v>0</v>
      </c>
      <c r="S88" s="312">
        <f>'고용증대 상시근로자수-2019(2)'!AM88</f>
        <v>0</v>
      </c>
      <c r="T88" s="313">
        <f>'고용증대 상시근로자수-2019(2)'!AN88</f>
        <v>0</v>
      </c>
      <c r="U88" s="314">
        <f>'고용증대 상시근로자수-2019(2)'!AP88</f>
        <v>0</v>
      </c>
      <c r="V88" s="312">
        <f>'고용증대 상시근로자수-2019(2)'!AQ88</f>
        <v>0</v>
      </c>
      <c r="W88" s="313">
        <f>'고용증대 상시근로자수-2019(2)'!AR88</f>
        <v>0</v>
      </c>
      <c r="X88" s="314">
        <f>'고용증대 상시근로자수-2019(2)'!AT88</f>
        <v>0</v>
      </c>
      <c r="Y88" s="312">
        <f>'고용증대 상시근로자수-2019(2)'!AU88</f>
        <v>0</v>
      </c>
      <c r="Z88" s="313">
        <f>'고용증대 상시근로자수-2019(2)'!AV88</f>
        <v>0</v>
      </c>
      <c r="AA88" s="314">
        <f>'고용증대 상시근로자수-2019(2)'!AX88</f>
        <v>0</v>
      </c>
      <c r="AB88" s="312">
        <f>'고용증대 상시근로자수-2019(2)'!AY88</f>
        <v>0</v>
      </c>
      <c r="AC88" s="313">
        <f>'고용증대 상시근로자수-2019(2)'!AZ88</f>
        <v>0</v>
      </c>
      <c r="AD88" s="314">
        <f>'고용증대 상시근로자수-2019(2)'!BB88</f>
        <v>0</v>
      </c>
      <c r="AE88" s="312">
        <f>'고용증대 상시근로자수-2019(2)'!BC88</f>
        <v>0</v>
      </c>
      <c r="AF88" s="313">
        <f>'고용증대 상시근로자수-2019(2)'!BD88</f>
        <v>0</v>
      </c>
      <c r="AG88" s="314">
        <f>'고용증대 상시근로자수-2019(2)'!BF88</f>
        <v>0</v>
      </c>
      <c r="AH88" s="312">
        <f>'고용증대 상시근로자수-2019(2)'!BG88</f>
        <v>0</v>
      </c>
      <c r="AI88" s="313">
        <f>'고용증대 상시근로자수-2019(2)'!BH88</f>
        <v>0</v>
      </c>
      <c r="AJ88" s="314">
        <f>'고용증대 상시근로자수-2019(2)'!BJ88</f>
        <v>0</v>
      </c>
      <c r="AK88" s="312">
        <f>'고용증대 상시근로자수-2019(2)'!BK88</f>
        <v>0</v>
      </c>
      <c r="AL88" s="313">
        <f>'고용증대 상시근로자수-2019(2)'!BL88</f>
        <v>0</v>
      </c>
      <c r="AM88" s="314">
        <f>'고용증대 상시근로자수-2019(2)'!BN88</f>
        <v>0</v>
      </c>
      <c r="AN88" s="312">
        <f>'고용증대 상시근로자수-2019(2)'!BO88</f>
        <v>0</v>
      </c>
      <c r="AO88" s="313">
        <f>'고용증대 상시근로자수-2019(2)'!BP88</f>
        <v>0</v>
      </c>
      <c r="AP88" s="314">
        <f>'고용증대 상시근로자수-2019(2)'!BR88</f>
        <v>0</v>
      </c>
      <c r="AQ88" s="335">
        <f t="shared" si="5"/>
        <v>0</v>
      </c>
      <c r="AR88" s="336">
        <f t="shared" si="6"/>
        <v>0</v>
      </c>
      <c r="AS88" s="342">
        <f>'고용증대 상시근로자수-2019(2)'!CF88</f>
        <v>0</v>
      </c>
      <c r="AT88" s="343">
        <f>'고용증대 상시근로자수-2019(2)'!CG88</f>
        <v>0</v>
      </c>
      <c r="AU88" s="340">
        <f t="shared" si="7"/>
        <v>0</v>
      </c>
      <c r="AV88" s="308">
        <f t="shared" si="8"/>
        <v>0</v>
      </c>
    </row>
    <row r="89" spans="1:48" hidden="1">
      <c r="A89" s="327">
        <f t="shared" si="9"/>
        <v>85</v>
      </c>
      <c r="B89" s="318">
        <f>'고용증대 상시근로자수-2019(2)'!C89</f>
        <v>0</v>
      </c>
      <c r="C89" s="319" t="str">
        <f>'고용증대 상시근로자수-2019(2)'!E89</f>
        <v/>
      </c>
      <c r="D89" s="332" t="str">
        <f>IF('고용증대 상시근로자수-2019(2)'!I89="","",'고용증대 상시근로자수-2019(2)'!I89)</f>
        <v/>
      </c>
      <c r="E89" s="332" t="str">
        <f>IF('고용증대 상시근로자수-2019(2)'!J89="","",'고용증대 상시근로자수-2019(2)'!J89)</f>
        <v/>
      </c>
      <c r="F89" s="320" t="str">
        <f>'고용증대 상시근로자수-2019(2)'!H89</f>
        <v/>
      </c>
      <c r="G89" s="324">
        <f>'고용증대 상시근로자수-2019(2)'!W89</f>
        <v>0</v>
      </c>
      <c r="H89" s="313">
        <f>'고용증대 상시근로자수-2019(2)'!X89</f>
        <v>0</v>
      </c>
      <c r="I89" s="314">
        <f>'고용증대 상시근로자수-2019(2)'!Z89</f>
        <v>0</v>
      </c>
      <c r="J89" s="312">
        <f>'고용증대 상시근로자수-2019(2)'!AA89</f>
        <v>0</v>
      </c>
      <c r="K89" s="313">
        <f>'고용증대 상시근로자수-2019(2)'!AB89</f>
        <v>0</v>
      </c>
      <c r="L89" s="314">
        <f>'고용증대 상시근로자수-2019(2)'!AD89</f>
        <v>0</v>
      </c>
      <c r="M89" s="312">
        <f>'고용증대 상시근로자수-2019(2)'!AE89</f>
        <v>0</v>
      </c>
      <c r="N89" s="313">
        <f>'고용증대 상시근로자수-2019(2)'!AF89</f>
        <v>0</v>
      </c>
      <c r="O89" s="314">
        <f>'고용증대 상시근로자수-2019(2)'!AH89</f>
        <v>0</v>
      </c>
      <c r="P89" s="312">
        <f>'고용증대 상시근로자수-2019(2)'!AI89</f>
        <v>0</v>
      </c>
      <c r="Q89" s="313">
        <f>'고용증대 상시근로자수-2019(2)'!AJ89</f>
        <v>0</v>
      </c>
      <c r="R89" s="314">
        <f>'고용증대 상시근로자수-2019(2)'!AL89</f>
        <v>0</v>
      </c>
      <c r="S89" s="312">
        <f>'고용증대 상시근로자수-2019(2)'!AM89</f>
        <v>0</v>
      </c>
      <c r="T89" s="313">
        <f>'고용증대 상시근로자수-2019(2)'!AN89</f>
        <v>0</v>
      </c>
      <c r="U89" s="314">
        <f>'고용증대 상시근로자수-2019(2)'!AP89</f>
        <v>0</v>
      </c>
      <c r="V89" s="312">
        <f>'고용증대 상시근로자수-2019(2)'!AQ89</f>
        <v>0</v>
      </c>
      <c r="W89" s="313">
        <f>'고용증대 상시근로자수-2019(2)'!AR89</f>
        <v>0</v>
      </c>
      <c r="X89" s="314">
        <f>'고용증대 상시근로자수-2019(2)'!AT89</f>
        <v>0</v>
      </c>
      <c r="Y89" s="312">
        <f>'고용증대 상시근로자수-2019(2)'!AU89</f>
        <v>0</v>
      </c>
      <c r="Z89" s="313">
        <f>'고용증대 상시근로자수-2019(2)'!AV89</f>
        <v>0</v>
      </c>
      <c r="AA89" s="314">
        <f>'고용증대 상시근로자수-2019(2)'!AX89</f>
        <v>0</v>
      </c>
      <c r="AB89" s="312">
        <f>'고용증대 상시근로자수-2019(2)'!AY89</f>
        <v>0</v>
      </c>
      <c r="AC89" s="313">
        <f>'고용증대 상시근로자수-2019(2)'!AZ89</f>
        <v>0</v>
      </c>
      <c r="AD89" s="314">
        <f>'고용증대 상시근로자수-2019(2)'!BB89</f>
        <v>0</v>
      </c>
      <c r="AE89" s="312">
        <f>'고용증대 상시근로자수-2019(2)'!BC89</f>
        <v>0</v>
      </c>
      <c r="AF89" s="313">
        <f>'고용증대 상시근로자수-2019(2)'!BD89</f>
        <v>0</v>
      </c>
      <c r="AG89" s="314">
        <f>'고용증대 상시근로자수-2019(2)'!BF89</f>
        <v>0</v>
      </c>
      <c r="AH89" s="312">
        <f>'고용증대 상시근로자수-2019(2)'!BG89</f>
        <v>0</v>
      </c>
      <c r="AI89" s="313">
        <f>'고용증대 상시근로자수-2019(2)'!BH89</f>
        <v>0</v>
      </c>
      <c r="AJ89" s="314">
        <f>'고용증대 상시근로자수-2019(2)'!BJ89</f>
        <v>0</v>
      </c>
      <c r="AK89" s="312">
        <f>'고용증대 상시근로자수-2019(2)'!BK89</f>
        <v>0</v>
      </c>
      <c r="AL89" s="313">
        <f>'고용증대 상시근로자수-2019(2)'!BL89</f>
        <v>0</v>
      </c>
      <c r="AM89" s="314">
        <f>'고용증대 상시근로자수-2019(2)'!BN89</f>
        <v>0</v>
      </c>
      <c r="AN89" s="312">
        <f>'고용증대 상시근로자수-2019(2)'!BO89</f>
        <v>0</v>
      </c>
      <c r="AO89" s="313">
        <f>'고용증대 상시근로자수-2019(2)'!BP89</f>
        <v>0</v>
      </c>
      <c r="AP89" s="314">
        <f>'고용증대 상시근로자수-2019(2)'!BR89</f>
        <v>0</v>
      </c>
      <c r="AQ89" s="335">
        <f t="shared" si="5"/>
        <v>0</v>
      </c>
      <c r="AR89" s="336">
        <f t="shared" si="6"/>
        <v>0</v>
      </c>
      <c r="AS89" s="342">
        <f>'고용증대 상시근로자수-2019(2)'!CF89</f>
        <v>0</v>
      </c>
      <c r="AT89" s="343">
        <f>'고용증대 상시근로자수-2019(2)'!CG89</f>
        <v>0</v>
      </c>
      <c r="AU89" s="340">
        <f t="shared" si="7"/>
        <v>0</v>
      </c>
      <c r="AV89" s="308">
        <f t="shared" si="8"/>
        <v>0</v>
      </c>
    </row>
    <row r="90" spans="1:48" hidden="1">
      <c r="A90" s="327">
        <f t="shared" si="9"/>
        <v>86</v>
      </c>
      <c r="B90" s="318">
        <f>'고용증대 상시근로자수-2019(2)'!C90</f>
        <v>0</v>
      </c>
      <c r="C90" s="319" t="str">
        <f>'고용증대 상시근로자수-2019(2)'!E90</f>
        <v/>
      </c>
      <c r="D90" s="332" t="str">
        <f>IF('고용증대 상시근로자수-2019(2)'!I90="","",'고용증대 상시근로자수-2019(2)'!I90)</f>
        <v/>
      </c>
      <c r="E90" s="332" t="str">
        <f>IF('고용증대 상시근로자수-2019(2)'!J90="","",'고용증대 상시근로자수-2019(2)'!J90)</f>
        <v/>
      </c>
      <c r="F90" s="320" t="str">
        <f>'고용증대 상시근로자수-2019(2)'!H90</f>
        <v/>
      </c>
      <c r="G90" s="324">
        <f>'고용증대 상시근로자수-2019(2)'!W90</f>
        <v>0</v>
      </c>
      <c r="H90" s="313">
        <f>'고용증대 상시근로자수-2019(2)'!X90</f>
        <v>0</v>
      </c>
      <c r="I90" s="314">
        <f>'고용증대 상시근로자수-2019(2)'!Z90</f>
        <v>0</v>
      </c>
      <c r="J90" s="312">
        <f>'고용증대 상시근로자수-2019(2)'!AA90</f>
        <v>0</v>
      </c>
      <c r="K90" s="313">
        <f>'고용증대 상시근로자수-2019(2)'!AB90</f>
        <v>0</v>
      </c>
      <c r="L90" s="314">
        <f>'고용증대 상시근로자수-2019(2)'!AD90</f>
        <v>0</v>
      </c>
      <c r="M90" s="312">
        <f>'고용증대 상시근로자수-2019(2)'!AE90</f>
        <v>0</v>
      </c>
      <c r="N90" s="313">
        <f>'고용증대 상시근로자수-2019(2)'!AF90</f>
        <v>0</v>
      </c>
      <c r="O90" s="314">
        <f>'고용증대 상시근로자수-2019(2)'!AH90</f>
        <v>0</v>
      </c>
      <c r="P90" s="312">
        <f>'고용증대 상시근로자수-2019(2)'!AI90</f>
        <v>0</v>
      </c>
      <c r="Q90" s="313">
        <f>'고용증대 상시근로자수-2019(2)'!AJ90</f>
        <v>0</v>
      </c>
      <c r="R90" s="314">
        <f>'고용증대 상시근로자수-2019(2)'!AL90</f>
        <v>0</v>
      </c>
      <c r="S90" s="312">
        <f>'고용증대 상시근로자수-2019(2)'!AM90</f>
        <v>0</v>
      </c>
      <c r="T90" s="313">
        <f>'고용증대 상시근로자수-2019(2)'!AN90</f>
        <v>0</v>
      </c>
      <c r="U90" s="314">
        <f>'고용증대 상시근로자수-2019(2)'!AP90</f>
        <v>0</v>
      </c>
      <c r="V90" s="312">
        <f>'고용증대 상시근로자수-2019(2)'!AQ90</f>
        <v>0</v>
      </c>
      <c r="W90" s="313">
        <f>'고용증대 상시근로자수-2019(2)'!AR90</f>
        <v>0</v>
      </c>
      <c r="X90" s="314">
        <f>'고용증대 상시근로자수-2019(2)'!AT90</f>
        <v>0</v>
      </c>
      <c r="Y90" s="312">
        <f>'고용증대 상시근로자수-2019(2)'!AU90</f>
        <v>0</v>
      </c>
      <c r="Z90" s="313">
        <f>'고용증대 상시근로자수-2019(2)'!AV90</f>
        <v>0</v>
      </c>
      <c r="AA90" s="314">
        <f>'고용증대 상시근로자수-2019(2)'!AX90</f>
        <v>0</v>
      </c>
      <c r="AB90" s="312">
        <f>'고용증대 상시근로자수-2019(2)'!AY90</f>
        <v>0</v>
      </c>
      <c r="AC90" s="313">
        <f>'고용증대 상시근로자수-2019(2)'!AZ90</f>
        <v>0</v>
      </c>
      <c r="AD90" s="314">
        <f>'고용증대 상시근로자수-2019(2)'!BB90</f>
        <v>0</v>
      </c>
      <c r="AE90" s="312">
        <f>'고용증대 상시근로자수-2019(2)'!BC90</f>
        <v>0</v>
      </c>
      <c r="AF90" s="313">
        <f>'고용증대 상시근로자수-2019(2)'!BD90</f>
        <v>0</v>
      </c>
      <c r="AG90" s="314">
        <f>'고용증대 상시근로자수-2019(2)'!BF90</f>
        <v>0</v>
      </c>
      <c r="AH90" s="312">
        <f>'고용증대 상시근로자수-2019(2)'!BG90</f>
        <v>0</v>
      </c>
      <c r="AI90" s="313">
        <f>'고용증대 상시근로자수-2019(2)'!BH90</f>
        <v>0</v>
      </c>
      <c r="AJ90" s="314">
        <f>'고용증대 상시근로자수-2019(2)'!BJ90</f>
        <v>0</v>
      </c>
      <c r="AK90" s="312">
        <f>'고용증대 상시근로자수-2019(2)'!BK90</f>
        <v>0</v>
      </c>
      <c r="AL90" s="313">
        <f>'고용증대 상시근로자수-2019(2)'!BL90</f>
        <v>0</v>
      </c>
      <c r="AM90" s="314">
        <f>'고용증대 상시근로자수-2019(2)'!BN90</f>
        <v>0</v>
      </c>
      <c r="AN90" s="312">
        <f>'고용증대 상시근로자수-2019(2)'!BO90</f>
        <v>0</v>
      </c>
      <c r="AO90" s="313">
        <f>'고용증대 상시근로자수-2019(2)'!BP90</f>
        <v>0</v>
      </c>
      <c r="AP90" s="314">
        <f>'고용증대 상시근로자수-2019(2)'!BR90</f>
        <v>0</v>
      </c>
      <c r="AQ90" s="335">
        <f t="shared" si="5"/>
        <v>0</v>
      </c>
      <c r="AR90" s="336">
        <f t="shared" si="6"/>
        <v>0</v>
      </c>
      <c r="AS90" s="342">
        <f>'고용증대 상시근로자수-2019(2)'!CF90</f>
        <v>0</v>
      </c>
      <c r="AT90" s="343">
        <f>'고용증대 상시근로자수-2019(2)'!CG90</f>
        <v>0</v>
      </c>
      <c r="AU90" s="340">
        <f t="shared" si="7"/>
        <v>0</v>
      </c>
      <c r="AV90" s="308">
        <f t="shared" si="8"/>
        <v>0</v>
      </c>
    </row>
    <row r="91" spans="1:48" hidden="1">
      <c r="A91" s="327">
        <f t="shared" si="9"/>
        <v>87</v>
      </c>
      <c r="B91" s="318">
        <f>'고용증대 상시근로자수-2019(2)'!C91</f>
        <v>0</v>
      </c>
      <c r="C91" s="319" t="str">
        <f>'고용증대 상시근로자수-2019(2)'!E91</f>
        <v/>
      </c>
      <c r="D91" s="332" t="str">
        <f>IF('고용증대 상시근로자수-2019(2)'!I91="","",'고용증대 상시근로자수-2019(2)'!I91)</f>
        <v/>
      </c>
      <c r="E91" s="332" t="str">
        <f>IF('고용증대 상시근로자수-2019(2)'!J91="","",'고용증대 상시근로자수-2019(2)'!J91)</f>
        <v/>
      </c>
      <c r="F91" s="320" t="str">
        <f>'고용증대 상시근로자수-2019(2)'!H91</f>
        <v/>
      </c>
      <c r="G91" s="324">
        <f>'고용증대 상시근로자수-2019(2)'!W91</f>
        <v>0</v>
      </c>
      <c r="H91" s="313">
        <f>'고용증대 상시근로자수-2019(2)'!X91</f>
        <v>0</v>
      </c>
      <c r="I91" s="314">
        <f>'고용증대 상시근로자수-2019(2)'!Z91</f>
        <v>0</v>
      </c>
      <c r="J91" s="312">
        <f>'고용증대 상시근로자수-2019(2)'!AA91</f>
        <v>0</v>
      </c>
      <c r="K91" s="313">
        <f>'고용증대 상시근로자수-2019(2)'!AB91</f>
        <v>0</v>
      </c>
      <c r="L91" s="314">
        <f>'고용증대 상시근로자수-2019(2)'!AD91</f>
        <v>0</v>
      </c>
      <c r="M91" s="312">
        <f>'고용증대 상시근로자수-2019(2)'!AE91</f>
        <v>0</v>
      </c>
      <c r="N91" s="313">
        <f>'고용증대 상시근로자수-2019(2)'!AF91</f>
        <v>0</v>
      </c>
      <c r="O91" s="314">
        <f>'고용증대 상시근로자수-2019(2)'!AH91</f>
        <v>0</v>
      </c>
      <c r="P91" s="312">
        <f>'고용증대 상시근로자수-2019(2)'!AI91</f>
        <v>0</v>
      </c>
      <c r="Q91" s="313">
        <f>'고용증대 상시근로자수-2019(2)'!AJ91</f>
        <v>0</v>
      </c>
      <c r="R91" s="314">
        <f>'고용증대 상시근로자수-2019(2)'!AL91</f>
        <v>0</v>
      </c>
      <c r="S91" s="312">
        <f>'고용증대 상시근로자수-2019(2)'!AM91</f>
        <v>0</v>
      </c>
      <c r="T91" s="313">
        <f>'고용증대 상시근로자수-2019(2)'!AN91</f>
        <v>0</v>
      </c>
      <c r="U91" s="314">
        <f>'고용증대 상시근로자수-2019(2)'!AP91</f>
        <v>0</v>
      </c>
      <c r="V91" s="312">
        <f>'고용증대 상시근로자수-2019(2)'!AQ91</f>
        <v>0</v>
      </c>
      <c r="W91" s="313">
        <f>'고용증대 상시근로자수-2019(2)'!AR91</f>
        <v>0</v>
      </c>
      <c r="X91" s="314">
        <f>'고용증대 상시근로자수-2019(2)'!AT91</f>
        <v>0</v>
      </c>
      <c r="Y91" s="312">
        <f>'고용증대 상시근로자수-2019(2)'!AU91</f>
        <v>0</v>
      </c>
      <c r="Z91" s="313">
        <f>'고용증대 상시근로자수-2019(2)'!AV91</f>
        <v>0</v>
      </c>
      <c r="AA91" s="314">
        <f>'고용증대 상시근로자수-2019(2)'!AX91</f>
        <v>0</v>
      </c>
      <c r="AB91" s="312">
        <f>'고용증대 상시근로자수-2019(2)'!AY91</f>
        <v>0</v>
      </c>
      <c r="AC91" s="313">
        <f>'고용증대 상시근로자수-2019(2)'!AZ91</f>
        <v>0</v>
      </c>
      <c r="AD91" s="314">
        <f>'고용증대 상시근로자수-2019(2)'!BB91</f>
        <v>0</v>
      </c>
      <c r="AE91" s="312">
        <f>'고용증대 상시근로자수-2019(2)'!BC91</f>
        <v>0</v>
      </c>
      <c r="AF91" s="313">
        <f>'고용증대 상시근로자수-2019(2)'!BD91</f>
        <v>0</v>
      </c>
      <c r="AG91" s="314">
        <f>'고용증대 상시근로자수-2019(2)'!BF91</f>
        <v>0</v>
      </c>
      <c r="AH91" s="312">
        <f>'고용증대 상시근로자수-2019(2)'!BG91</f>
        <v>0</v>
      </c>
      <c r="AI91" s="313">
        <f>'고용증대 상시근로자수-2019(2)'!BH91</f>
        <v>0</v>
      </c>
      <c r="AJ91" s="314">
        <f>'고용증대 상시근로자수-2019(2)'!BJ91</f>
        <v>0</v>
      </c>
      <c r="AK91" s="312">
        <f>'고용증대 상시근로자수-2019(2)'!BK91</f>
        <v>0</v>
      </c>
      <c r="AL91" s="313">
        <f>'고용증대 상시근로자수-2019(2)'!BL91</f>
        <v>0</v>
      </c>
      <c r="AM91" s="314">
        <f>'고용증대 상시근로자수-2019(2)'!BN91</f>
        <v>0</v>
      </c>
      <c r="AN91" s="312">
        <f>'고용증대 상시근로자수-2019(2)'!BO91</f>
        <v>0</v>
      </c>
      <c r="AO91" s="313">
        <f>'고용증대 상시근로자수-2019(2)'!BP91</f>
        <v>0</v>
      </c>
      <c r="AP91" s="314">
        <f>'고용증대 상시근로자수-2019(2)'!BR91</f>
        <v>0</v>
      </c>
      <c r="AQ91" s="335">
        <f t="shared" si="5"/>
        <v>0</v>
      </c>
      <c r="AR91" s="336">
        <f t="shared" si="6"/>
        <v>0</v>
      </c>
      <c r="AS91" s="342">
        <f>'고용증대 상시근로자수-2019(2)'!CF91</f>
        <v>0</v>
      </c>
      <c r="AT91" s="343">
        <f>'고용증대 상시근로자수-2019(2)'!CG91</f>
        <v>0</v>
      </c>
      <c r="AU91" s="340">
        <f t="shared" si="7"/>
        <v>0</v>
      </c>
      <c r="AV91" s="308">
        <f t="shared" si="8"/>
        <v>0</v>
      </c>
    </row>
    <row r="92" spans="1:48" hidden="1">
      <c r="A92" s="327">
        <f t="shared" si="9"/>
        <v>88</v>
      </c>
      <c r="B92" s="318">
        <f>'고용증대 상시근로자수-2019(2)'!C92</f>
        <v>0</v>
      </c>
      <c r="C92" s="319" t="str">
        <f>'고용증대 상시근로자수-2019(2)'!E92</f>
        <v/>
      </c>
      <c r="D92" s="332" t="str">
        <f>IF('고용증대 상시근로자수-2019(2)'!I92="","",'고용증대 상시근로자수-2019(2)'!I92)</f>
        <v/>
      </c>
      <c r="E92" s="332" t="str">
        <f>IF('고용증대 상시근로자수-2019(2)'!J92="","",'고용증대 상시근로자수-2019(2)'!J92)</f>
        <v/>
      </c>
      <c r="F92" s="320" t="str">
        <f>'고용증대 상시근로자수-2019(2)'!H92</f>
        <v/>
      </c>
      <c r="G92" s="324">
        <f>'고용증대 상시근로자수-2019(2)'!W92</f>
        <v>0</v>
      </c>
      <c r="H92" s="313">
        <f>'고용증대 상시근로자수-2019(2)'!X92</f>
        <v>0</v>
      </c>
      <c r="I92" s="314">
        <f>'고용증대 상시근로자수-2019(2)'!Z92</f>
        <v>0</v>
      </c>
      <c r="J92" s="312">
        <f>'고용증대 상시근로자수-2019(2)'!AA92</f>
        <v>0</v>
      </c>
      <c r="K92" s="313">
        <f>'고용증대 상시근로자수-2019(2)'!AB92</f>
        <v>0</v>
      </c>
      <c r="L92" s="314">
        <f>'고용증대 상시근로자수-2019(2)'!AD92</f>
        <v>0</v>
      </c>
      <c r="M92" s="312">
        <f>'고용증대 상시근로자수-2019(2)'!AE92</f>
        <v>0</v>
      </c>
      <c r="N92" s="313">
        <f>'고용증대 상시근로자수-2019(2)'!AF92</f>
        <v>0</v>
      </c>
      <c r="O92" s="314">
        <f>'고용증대 상시근로자수-2019(2)'!AH92</f>
        <v>0</v>
      </c>
      <c r="P92" s="312">
        <f>'고용증대 상시근로자수-2019(2)'!AI92</f>
        <v>0</v>
      </c>
      <c r="Q92" s="313">
        <f>'고용증대 상시근로자수-2019(2)'!AJ92</f>
        <v>0</v>
      </c>
      <c r="R92" s="314">
        <f>'고용증대 상시근로자수-2019(2)'!AL92</f>
        <v>0</v>
      </c>
      <c r="S92" s="312">
        <f>'고용증대 상시근로자수-2019(2)'!AM92</f>
        <v>0</v>
      </c>
      <c r="T92" s="313">
        <f>'고용증대 상시근로자수-2019(2)'!AN92</f>
        <v>0</v>
      </c>
      <c r="U92" s="314">
        <f>'고용증대 상시근로자수-2019(2)'!AP92</f>
        <v>0</v>
      </c>
      <c r="V92" s="312">
        <f>'고용증대 상시근로자수-2019(2)'!AQ92</f>
        <v>0</v>
      </c>
      <c r="W92" s="313">
        <f>'고용증대 상시근로자수-2019(2)'!AR92</f>
        <v>0</v>
      </c>
      <c r="X92" s="314">
        <f>'고용증대 상시근로자수-2019(2)'!AT92</f>
        <v>0</v>
      </c>
      <c r="Y92" s="312">
        <f>'고용증대 상시근로자수-2019(2)'!AU92</f>
        <v>0</v>
      </c>
      <c r="Z92" s="313">
        <f>'고용증대 상시근로자수-2019(2)'!AV92</f>
        <v>0</v>
      </c>
      <c r="AA92" s="314">
        <f>'고용증대 상시근로자수-2019(2)'!AX92</f>
        <v>0</v>
      </c>
      <c r="AB92" s="312">
        <f>'고용증대 상시근로자수-2019(2)'!AY92</f>
        <v>0</v>
      </c>
      <c r="AC92" s="313">
        <f>'고용증대 상시근로자수-2019(2)'!AZ92</f>
        <v>0</v>
      </c>
      <c r="AD92" s="314">
        <f>'고용증대 상시근로자수-2019(2)'!BB92</f>
        <v>0</v>
      </c>
      <c r="AE92" s="312">
        <f>'고용증대 상시근로자수-2019(2)'!BC92</f>
        <v>0</v>
      </c>
      <c r="AF92" s="313">
        <f>'고용증대 상시근로자수-2019(2)'!BD92</f>
        <v>0</v>
      </c>
      <c r="AG92" s="314">
        <f>'고용증대 상시근로자수-2019(2)'!BF92</f>
        <v>0</v>
      </c>
      <c r="AH92" s="312">
        <f>'고용증대 상시근로자수-2019(2)'!BG92</f>
        <v>0</v>
      </c>
      <c r="AI92" s="313">
        <f>'고용증대 상시근로자수-2019(2)'!BH92</f>
        <v>0</v>
      </c>
      <c r="AJ92" s="314">
        <f>'고용증대 상시근로자수-2019(2)'!BJ92</f>
        <v>0</v>
      </c>
      <c r="AK92" s="312">
        <f>'고용증대 상시근로자수-2019(2)'!BK92</f>
        <v>0</v>
      </c>
      <c r="AL92" s="313">
        <f>'고용증대 상시근로자수-2019(2)'!BL92</f>
        <v>0</v>
      </c>
      <c r="AM92" s="314">
        <f>'고용증대 상시근로자수-2019(2)'!BN92</f>
        <v>0</v>
      </c>
      <c r="AN92" s="312">
        <f>'고용증대 상시근로자수-2019(2)'!BO92</f>
        <v>0</v>
      </c>
      <c r="AO92" s="313">
        <f>'고용증대 상시근로자수-2019(2)'!BP92</f>
        <v>0</v>
      </c>
      <c r="AP92" s="314">
        <f>'고용증대 상시근로자수-2019(2)'!BR92</f>
        <v>0</v>
      </c>
      <c r="AQ92" s="335">
        <f t="shared" si="5"/>
        <v>0</v>
      </c>
      <c r="AR92" s="336">
        <f t="shared" si="6"/>
        <v>0</v>
      </c>
      <c r="AS92" s="342">
        <f>'고용증대 상시근로자수-2019(2)'!CF92</f>
        <v>0</v>
      </c>
      <c r="AT92" s="343">
        <f>'고용증대 상시근로자수-2019(2)'!CG92</f>
        <v>0</v>
      </c>
      <c r="AU92" s="340">
        <f t="shared" si="7"/>
        <v>0</v>
      </c>
      <c r="AV92" s="308">
        <f t="shared" si="8"/>
        <v>0</v>
      </c>
    </row>
    <row r="93" spans="1:48" hidden="1">
      <c r="A93" s="327">
        <f t="shared" si="9"/>
        <v>89</v>
      </c>
      <c r="B93" s="318">
        <f>'고용증대 상시근로자수-2019(2)'!C93</f>
        <v>0</v>
      </c>
      <c r="C93" s="319" t="str">
        <f>'고용증대 상시근로자수-2019(2)'!E93</f>
        <v/>
      </c>
      <c r="D93" s="332" t="str">
        <f>IF('고용증대 상시근로자수-2019(2)'!I93="","",'고용증대 상시근로자수-2019(2)'!I93)</f>
        <v/>
      </c>
      <c r="E93" s="332" t="str">
        <f>IF('고용증대 상시근로자수-2019(2)'!J93="","",'고용증대 상시근로자수-2019(2)'!J93)</f>
        <v/>
      </c>
      <c r="F93" s="320" t="str">
        <f>'고용증대 상시근로자수-2019(2)'!H93</f>
        <v/>
      </c>
      <c r="G93" s="324">
        <f>'고용증대 상시근로자수-2019(2)'!W93</f>
        <v>0</v>
      </c>
      <c r="H93" s="313">
        <f>'고용증대 상시근로자수-2019(2)'!X93</f>
        <v>0</v>
      </c>
      <c r="I93" s="314">
        <f>'고용증대 상시근로자수-2019(2)'!Z93</f>
        <v>0</v>
      </c>
      <c r="J93" s="312">
        <f>'고용증대 상시근로자수-2019(2)'!AA93</f>
        <v>0</v>
      </c>
      <c r="K93" s="313">
        <f>'고용증대 상시근로자수-2019(2)'!AB93</f>
        <v>0</v>
      </c>
      <c r="L93" s="314">
        <f>'고용증대 상시근로자수-2019(2)'!AD93</f>
        <v>0</v>
      </c>
      <c r="M93" s="312">
        <f>'고용증대 상시근로자수-2019(2)'!AE93</f>
        <v>0</v>
      </c>
      <c r="N93" s="313">
        <f>'고용증대 상시근로자수-2019(2)'!AF93</f>
        <v>0</v>
      </c>
      <c r="O93" s="314">
        <f>'고용증대 상시근로자수-2019(2)'!AH93</f>
        <v>0</v>
      </c>
      <c r="P93" s="312">
        <f>'고용증대 상시근로자수-2019(2)'!AI93</f>
        <v>0</v>
      </c>
      <c r="Q93" s="313">
        <f>'고용증대 상시근로자수-2019(2)'!AJ93</f>
        <v>0</v>
      </c>
      <c r="R93" s="314">
        <f>'고용증대 상시근로자수-2019(2)'!AL93</f>
        <v>0</v>
      </c>
      <c r="S93" s="312">
        <f>'고용증대 상시근로자수-2019(2)'!AM93</f>
        <v>0</v>
      </c>
      <c r="T93" s="313">
        <f>'고용증대 상시근로자수-2019(2)'!AN93</f>
        <v>0</v>
      </c>
      <c r="U93" s="314">
        <f>'고용증대 상시근로자수-2019(2)'!AP93</f>
        <v>0</v>
      </c>
      <c r="V93" s="312">
        <f>'고용증대 상시근로자수-2019(2)'!AQ93</f>
        <v>0</v>
      </c>
      <c r="W93" s="313">
        <f>'고용증대 상시근로자수-2019(2)'!AR93</f>
        <v>0</v>
      </c>
      <c r="X93" s="314">
        <f>'고용증대 상시근로자수-2019(2)'!AT93</f>
        <v>0</v>
      </c>
      <c r="Y93" s="312">
        <f>'고용증대 상시근로자수-2019(2)'!AU93</f>
        <v>0</v>
      </c>
      <c r="Z93" s="313">
        <f>'고용증대 상시근로자수-2019(2)'!AV93</f>
        <v>0</v>
      </c>
      <c r="AA93" s="314">
        <f>'고용증대 상시근로자수-2019(2)'!AX93</f>
        <v>0</v>
      </c>
      <c r="AB93" s="312">
        <f>'고용증대 상시근로자수-2019(2)'!AY93</f>
        <v>0</v>
      </c>
      <c r="AC93" s="313">
        <f>'고용증대 상시근로자수-2019(2)'!AZ93</f>
        <v>0</v>
      </c>
      <c r="AD93" s="314">
        <f>'고용증대 상시근로자수-2019(2)'!BB93</f>
        <v>0</v>
      </c>
      <c r="AE93" s="312">
        <f>'고용증대 상시근로자수-2019(2)'!BC93</f>
        <v>0</v>
      </c>
      <c r="AF93" s="313">
        <f>'고용증대 상시근로자수-2019(2)'!BD93</f>
        <v>0</v>
      </c>
      <c r="AG93" s="314">
        <f>'고용증대 상시근로자수-2019(2)'!BF93</f>
        <v>0</v>
      </c>
      <c r="AH93" s="312">
        <f>'고용증대 상시근로자수-2019(2)'!BG93</f>
        <v>0</v>
      </c>
      <c r="AI93" s="313">
        <f>'고용증대 상시근로자수-2019(2)'!BH93</f>
        <v>0</v>
      </c>
      <c r="AJ93" s="314">
        <f>'고용증대 상시근로자수-2019(2)'!BJ93</f>
        <v>0</v>
      </c>
      <c r="AK93" s="312">
        <f>'고용증대 상시근로자수-2019(2)'!BK93</f>
        <v>0</v>
      </c>
      <c r="AL93" s="313">
        <f>'고용증대 상시근로자수-2019(2)'!BL93</f>
        <v>0</v>
      </c>
      <c r="AM93" s="314">
        <f>'고용증대 상시근로자수-2019(2)'!BN93</f>
        <v>0</v>
      </c>
      <c r="AN93" s="312">
        <f>'고용증대 상시근로자수-2019(2)'!BO93</f>
        <v>0</v>
      </c>
      <c r="AO93" s="313">
        <f>'고용증대 상시근로자수-2019(2)'!BP93</f>
        <v>0</v>
      </c>
      <c r="AP93" s="314">
        <f>'고용증대 상시근로자수-2019(2)'!BR93</f>
        <v>0</v>
      </c>
      <c r="AQ93" s="335">
        <f t="shared" si="5"/>
        <v>0</v>
      </c>
      <c r="AR93" s="336">
        <f t="shared" si="6"/>
        <v>0</v>
      </c>
      <c r="AS93" s="342">
        <f>'고용증대 상시근로자수-2019(2)'!CF93</f>
        <v>0</v>
      </c>
      <c r="AT93" s="343">
        <f>'고용증대 상시근로자수-2019(2)'!CG93</f>
        <v>0</v>
      </c>
      <c r="AU93" s="340">
        <f t="shared" si="7"/>
        <v>0</v>
      </c>
      <c r="AV93" s="308">
        <f t="shared" si="8"/>
        <v>0</v>
      </c>
    </row>
    <row r="94" spans="1:48" hidden="1">
      <c r="A94" s="327">
        <f t="shared" si="9"/>
        <v>90</v>
      </c>
      <c r="B94" s="318">
        <f>'고용증대 상시근로자수-2019(2)'!C94</f>
        <v>0</v>
      </c>
      <c r="C94" s="319" t="str">
        <f>'고용증대 상시근로자수-2019(2)'!E94</f>
        <v/>
      </c>
      <c r="D94" s="332" t="str">
        <f>IF('고용증대 상시근로자수-2019(2)'!I94="","",'고용증대 상시근로자수-2019(2)'!I94)</f>
        <v/>
      </c>
      <c r="E94" s="332" t="str">
        <f>IF('고용증대 상시근로자수-2019(2)'!J94="","",'고용증대 상시근로자수-2019(2)'!J94)</f>
        <v/>
      </c>
      <c r="F94" s="320" t="str">
        <f>'고용증대 상시근로자수-2019(2)'!H94</f>
        <v/>
      </c>
      <c r="G94" s="324">
        <f>'고용증대 상시근로자수-2019(2)'!W94</f>
        <v>0</v>
      </c>
      <c r="H94" s="313">
        <f>'고용증대 상시근로자수-2019(2)'!X94</f>
        <v>0</v>
      </c>
      <c r="I94" s="314">
        <f>'고용증대 상시근로자수-2019(2)'!Z94</f>
        <v>0</v>
      </c>
      <c r="J94" s="312">
        <f>'고용증대 상시근로자수-2019(2)'!AA94</f>
        <v>0</v>
      </c>
      <c r="K94" s="313">
        <f>'고용증대 상시근로자수-2019(2)'!AB94</f>
        <v>0</v>
      </c>
      <c r="L94" s="314">
        <f>'고용증대 상시근로자수-2019(2)'!AD94</f>
        <v>0</v>
      </c>
      <c r="M94" s="312">
        <f>'고용증대 상시근로자수-2019(2)'!AE94</f>
        <v>0</v>
      </c>
      <c r="N94" s="313">
        <f>'고용증대 상시근로자수-2019(2)'!AF94</f>
        <v>0</v>
      </c>
      <c r="O94" s="314">
        <f>'고용증대 상시근로자수-2019(2)'!AH94</f>
        <v>0</v>
      </c>
      <c r="P94" s="312">
        <f>'고용증대 상시근로자수-2019(2)'!AI94</f>
        <v>0</v>
      </c>
      <c r="Q94" s="313">
        <f>'고용증대 상시근로자수-2019(2)'!AJ94</f>
        <v>0</v>
      </c>
      <c r="R94" s="314">
        <f>'고용증대 상시근로자수-2019(2)'!AL94</f>
        <v>0</v>
      </c>
      <c r="S94" s="312">
        <f>'고용증대 상시근로자수-2019(2)'!AM94</f>
        <v>0</v>
      </c>
      <c r="T94" s="313">
        <f>'고용증대 상시근로자수-2019(2)'!AN94</f>
        <v>0</v>
      </c>
      <c r="U94" s="314">
        <f>'고용증대 상시근로자수-2019(2)'!AP94</f>
        <v>0</v>
      </c>
      <c r="V94" s="312">
        <f>'고용증대 상시근로자수-2019(2)'!AQ94</f>
        <v>0</v>
      </c>
      <c r="W94" s="313">
        <f>'고용증대 상시근로자수-2019(2)'!AR94</f>
        <v>0</v>
      </c>
      <c r="X94" s="314">
        <f>'고용증대 상시근로자수-2019(2)'!AT94</f>
        <v>0</v>
      </c>
      <c r="Y94" s="312">
        <f>'고용증대 상시근로자수-2019(2)'!AU94</f>
        <v>0</v>
      </c>
      <c r="Z94" s="313">
        <f>'고용증대 상시근로자수-2019(2)'!AV94</f>
        <v>0</v>
      </c>
      <c r="AA94" s="314">
        <f>'고용증대 상시근로자수-2019(2)'!AX94</f>
        <v>0</v>
      </c>
      <c r="AB94" s="312">
        <f>'고용증대 상시근로자수-2019(2)'!AY94</f>
        <v>0</v>
      </c>
      <c r="AC94" s="313">
        <f>'고용증대 상시근로자수-2019(2)'!AZ94</f>
        <v>0</v>
      </c>
      <c r="AD94" s="314">
        <f>'고용증대 상시근로자수-2019(2)'!BB94</f>
        <v>0</v>
      </c>
      <c r="AE94" s="312">
        <f>'고용증대 상시근로자수-2019(2)'!BC94</f>
        <v>0</v>
      </c>
      <c r="AF94" s="313">
        <f>'고용증대 상시근로자수-2019(2)'!BD94</f>
        <v>0</v>
      </c>
      <c r="AG94" s="314">
        <f>'고용증대 상시근로자수-2019(2)'!BF94</f>
        <v>0</v>
      </c>
      <c r="AH94" s="312">
        <f>'고용증대 상시근로자수-2019(2)'!BG94</f>
        <v>0</v>
      </c>
      <c r="AI94" s="313">
        <f>'고용증대 상시근로자수-2019(2)'!BH94</f>
        <v>0</v>
      </c>
      <c r="AJ94" s="314">
        <f>'고용증대 상시근로자수-2019(2)'!BJ94</f>
        <v>0</v>
      </c>
      <c r="AK94" s="312">
        <f>'고용증대 상시근로자수-2019(2)'!BK94</f>
        <v>0</v>
      </c>
      <c r="AL94" s="313">
        <f>'고용증대 상시근로자수-2019(2)'!BL94</f>
        <v>0</v>
      </c>
      <c r="AM94" s="314">
        <f>'고용증대 상시근로자수-2019(2)'!BN94</f>
        <v>0</v>
      </c>
      <c r="AN94" s="312">
        <f>'고용증대 상시근로자수-2019(2)'!BO94</f>
        <v>0</v>
      </c>
      <c r="AO94" s="313">
        <f>'고용증대 상시근로자수-2019(2)'!BP94</f>
        <v>0</v>
      </c>
      <c r="AP94" s="314">
        <f>'고용증대 상시근로자수-2019(2)'!BR94</f>
        <v>0</v>
      </c>
      <c r="AQ94" s="335">
        <f t="shared" si="5"/>
        <v>0</v>
      </c>
      <c r="AR94" s="336">
        <f t="shared" si="6"/>
        <v>0</v>
      </c>
      <c r="AS94" s="342">
        <f>'고용증대 상시근로자수-2019(2)'!CF94</f>
        <v>0</v>
      </c>
      <c r="AT94" s="343">
        <f>'고용증대 상시근로자수-2019(2)'!CG94</f>
        <v>0</v>
      </c>
      <c r="AU94" s="340">
        <f t="shared" si="7"/>
        <v>0</v>
      </c>
      <c r="AV94" s="308">
        <f t="shared" si="8"/>
        <v>0</v>
      </c>
    </row>
    <row r="95" spans="1:48" hidden="1">
      <c r="A95" s="327">
        <f t="shared" si="9"/>
        <v>91</v>
      </c>
      <c r="B95" s="318">
        <f>'고용증대 상시근로자수-2019(2)'!C95</f>
        <v>0</v>
      </c>
      <c r="C95" s="319" t="str">
        <f>'고용증대 상시근로자수-2019(2)'!E95</f>
        <v/>
      </c>
      <c r="D95" s="332" t="str">
        <f>IF('고용증대 상시근로자수-2019(2)'!I95="","",'고용증대 상시근로자수-2019(2)'!I95)</f>
        <v/>
      </c>
      <c r="E95" s="332" t="str">
        <f>IF('고용증대 상시근로자수-2019(2)'!J95="","",'고용증대 상시근로자수-2019(2)'!J95)</f>
        <v/>
      </c>
      <c r="F95" s="320" t="str">
        <f>'고용증대 상시근로자수-2019(2)'!H95</f>
        <v/>
      </c>
      <c r="G95" s="324">
        <f>'고용증대 상시근로자수-2019(2)'!W95</f>
        <v>0</v>
      </c>
      <c r="H95" s="313">
        <f>'고용증대 상시근로자수-2019(2)'!X95</f>
        <v>0</v>
      </c>
      <c r="I95" s="314">
        <f>'고용증대 상시근로자수-2019(2)'!Z95</f>
        <v>0</v>
      </c>
      <c r="J95" s="312">
        <f>'고용증대 상시근로자수-2019(2)'!AA95</f>
        <v>0</v>
      </c>
      <c r="K95" s="313">
        <f>'고용증대 상시근로자수-2019(2)'!AB95</f>
        <v>0</v>
      </c>
      <c r="L95" s="314">
        <f>'고용증대 상시근로자수-2019(2)'!AD95</f>
        <v>0</v>
      </c>
      <c r="M95" s="312">
        <f>'고용증대 상시근로자수-2019(2)'!AE95</f>
        <v>0</v>
      </c>
      <c r="N95" s="313">
        <f>'고용증대 상시근로자수-2019(2)'!AF95</f>
        <v>0</v>
      </c>
      <c r="O95" s="314">
        <f>'고용증대 상시근로자수-2019(2)'!AH95</f>
        <v>0</v>
      </c>
      <c r="P95" s="312">
        <f>'고용증대 상시근로자수-2019(2)'!AI95</f>
        <v>0</v>
      </c>
      <c r="Q95" s="313">
        <f>'고용증대 상시근로자수-2019(2)'!AJ95</f>
        <v>0</v>
      </c>
      <c r="R95" s="314">
        <f>'고용증대 상시근로자수-2019(2)'!AL95</f>
        <v>0</v>
      </c>
      <c r="S95" s="312">
        <f>'고용증대 상시근로자수-2019(2)'!AM95</f>
        <v>0</v>
      </c>
      <c r="T95" s="313">
        <f>'고용증대 상시근로자수-2019(2)'!AN95</f>
        <v>0</v>
      </c>
      <c r="U95" s="314">
        <f>'고용증대 상시근로자수-2019(2)'!AP95</f>
        <v>0</v>
      </c>
      <c r="V95" s="312">
        <f>'고용증대 상시근로자수-2019(2)'!AQ95</f>
        <v>0</v>
      </c>
      <c r="W95" s="313">
        <f>'고용증대 상시근로자수-2019(2)'!AR95</f>
        <v>0</v>
      </c>
      <c r="X95" s="314">
        <f>'고용증대 상시근로자수-2019(2)'!AT95</f>
        <v>0</v>
      </c>
      <c r="Y95" s="312">
        <f>'고용증대 상시근로자수-2019(2)'!AU95</f>
        <v>0</v>
      </c>
      <c r="Z95" s="313">
        <f>'고용증대 상시근로자수-2019(2)'!AV95</f>
        <v>0</v>
      </c>
      <c r="AA95" s="314">
        <f>'고용증대 상시근로자수-2019(2)'!AX95</f>
        <v>0</v>
      </c>
      <c r="AB95" s="312">
        <f>'고용증대 상시근로자수-2019(2)'!AY95</f>
        <v>0</v>
      </c>
      <c r="AC95" s="313">
        <f>'고용증대 상시근로자수-2019(2)'!AZ95</f>
        <v>0</v>
      </c>
      <c r="AD95" s="314">
        <f>'고용증대 상시근로자수-2019(2)'!BB95</f>
        <v>0</v>
      </c>
      <c r="AE95" s="312">
        <f>'고용증대 상시근로자수-2019(2)'!BC95</f>
        <v>0</v>
      </c>
      <c r="AF95" s="313">
        <f>'고용증대 상시근로자수-2019(2)'!BD95</f>
        <v>0</v>
      </c>
      <c r="AG95" s="314">
        <f>'고용증대 상시근로자수-2019(2)'!BF95</f>
        <v>0</v>
      </c>
      <c r="AH95" s="312">
        <f>'고용증대 상시근로자수-2019(2)'!BG95</f>
        <v>0</v>
      </c>
      <c r="AI95" s="313">
        <f>'고용증대 상시근로자수-2019(2)'!BH95</f>
        <v>0</v>
      </c>
      <c r="AJ95" s="314">
        <f>'고용증대 상시근로자수-2019(2)'!BJ95</f>
        <v>0</v>
      </c>
      <c r="AK95" s="312">
        <f>'고용증대 상시근로자수-2019(2)'!BK95</f>
        <v>0</v>
      </c>
      <c r="AL95" s="313">
        <f>'고용증대 상시근로자수-2019(2)'!BL95</f>
        <v>0</v>
      </c>
      <c r="AM95" s="314">
        <f>'고용증대 상시근로자수-2019(2)'!BN95</f>
        <v>0</v>
      </c>
      <c r="AN95" s="312">
        <f>'고용증대 상시근로자수-2019(2)'!BO95</f>
        <v>0</v>
      </c>
      <c r="AO95" s="313">
        <f>'고용증대 상시근로자수-2019(2)'!BP95</f>
        <v>0</v>
      </c>
      <c r="AP95" s="314">
        <f>'고용증대 상시근로자수-2019(2)'!BR95</f>
        <v>0</v>
      </c>
      <c r="AQ95" s="335">
        <f t="shared" si="5"/>
        <v>0</v>
      </c>
      <c r="AR95" s="336">
        <f t="shared" si="6"/>
        <v>0</v>
      </c>
      <c r="AS95" s="342">
        <f>'고용증대 상시근로자수-2019(2)'!CF95</f>
        <v>0</v>
      </c>
      <c r="AT95" s="343">
        <f>'고용증대 상시근로자수-2019(2)'!CG95</f>
        <v>0</v>
      </c>
      <c r="AU95" s="340">
        <f t="shared" si="7"/>
        <v>0</v>
      </c>
      <c r="AV95" s="308">
        <f t="shared" si="8"/>
        <v>0</v>
      </c>
    </row>
    <row r="96" spans="1:48" hidden="1">
      <c r="A96" s="327">
        <f t="shared" si="9"/>
        <v>92</v>
      </c>
      <c r="B96" s="318">
        <f>'고용증대 상시근로자수-2019(2)'!C96</f>
        <v>0</v>
      </c>
      <c r="C96" s="319" t="str">
        <f>'고용증대 상시근로자수-2019(2)'!E96</f>
        <v/>
      </c>
      <c r="D96" s="332" t="str">
        <f>IF('고용증대 상시근로자수-2019(2)'!I96="","",'고용증대 상시근로자수-2019(2)'!I96)</f>
        <v/>
      </c>
      <c r="E96" s="332" t="str">
        <f>IF('고용증대 상시근로자수-2019(2)'!J96="","",'고용증대 상시근로자수-2019(2)'!J96)</f>
        <v/>
      </c>
      <c r="F96" s="320" t="str">
        <f>'고용증대 상시근로자수-2019(2)'!H96</f>
        <v/>
      </c>
      <c r="G96" s="324">
        <f>'고용증대 상시근로자수-2019(2)'!W96</f>
        <v>0</v>
      </c>
      <c r="H96" s="313">
        <f>'고용증대 상시근로자수-2019(2)'!X96</f>
        <v>0</v>
      </c>
      <c r="I96" s="314">
        <f>'고용증대 상시근로자수-2019(2)'!Z96</f>
        <v>0</v>
      </c>
      <c r="J96" s="312">
        <f>'고용증대 상시근로자수-2019(2)'!AA96</f>
        <v>0</v>
      </c>
      <c r="K96" s="313">
        <f>'고용증대 상시근로자수-2019(2)'!AB96</f>
        <v>0</v>
      </c>
      <c r="L96" s="314">
        <f>'고용증대 상시근로자수-2019(2)'!AD96</f>
        <v>0</v>
      </c>
      <c r="M96" s="312">
        <f>'고용증대 상시근로자수-2019(2)'!AE96</f>
        <v>0</v>
      </c>
      <c r="N96" s="313">
        <f>'고용증대 상시근로자수-2019(2)'!AF96</f>
        <v>0</v>
      </c>
      <c r="O96" s="314">
        <f>'고용증대 상시근로자수-2019(2)'!AH96</f>
        <v>0</v>
      </c>
      <c r="P96" s="312">
        <f>'고용증대 상시근로자수-2019(2)'!AI96</f>
        <v>0</v>
      </c>
      <c r="Q96" s="313">
        <f>'고용증대 상시근로자수-2019(2)'!AJ96</f>
        <v>0</v>
      </c>
      <c r="R96" s="314">
        <f>'고용증대 상시근로자수-2019(2)'!AL96</f>
        <v>0</v>
      </c>
      <c r="S96" s="312">
        <f>'고용증대 상시근로자수-2019(2)'!AM96</f>
        <v>0</v>
      </c>
      <c r="T96" s="313">
        <f>'고용증대 상시근로자수-2019(2)'!AN96</f>
        <v>0</v>
      </c>
      <c r="U96" s="314">
        <f>'고용증대 상시근로자수-2019(2)'!AP96</f>
        <v>0</v>
      </c>
      <c r="V96" s="312">
        <f>'고용증대 상시근로자수-2019(2)'!AQ96</f>
        <v>0</v>
      </c>
      <c r="W96" s="313">
        <f>'고용증대 상시근로자수-2019(2)'!AR96</f>
        <v>0</v>
      </c>
      <c r="X96" s="314">
        <f>'고용증대 상시근로자수-2019(2)'!AT96</f>
        <v>0</v>
      </c>
      <c r="Y96" s="312">
        <f>'고용증대 상시근로자수-2019(2)'!AU96</f>
        <v>0</v>
      </c>
      <c r="Z96" s="313">
        <f>'고용증대 상시근로자수-2019(2)'!AV96</f>
        <v>0</v>
      </c>
      <c r="AA96" s="314">
        <f>'고용증대 상시근로자수-2019(2)'!AX96</f>
        <v>0</v>
      </c>
      <c r="AB96" s="312">
        <f>'고용증대 상시근로자수-2019(2)'!AY96</f>
        <v>0</v>
      </c>
      <c r="AC96" s="313">
        <f>'고용증대 상시근로자수-2019(2)'!AZ96</f>
        <v>0</v>
      </c>
      <c r="AD96" s="314">
        <f>'고용증대 상시근로자수-2019(2)'!BB96</f>
        <v>0</v>
      </c>
      <c r="AE96" s="312">
        <f>'고용증대 상시근로자수-2019(2)'!BC96</f>
        <v>0</v>
      </c>
      <c r="AF96" s="313">
        <f>'고용증대 상시근로자수-2019(2)'!BD96</f>
        <v>0</v>
      </c>
      <c r="AG96" s="314">
        <f>'고용증대 상시근로자수-2019(2)'!BF96</f>
        <v>0</v>
      </c>
      <c r="AH96" s="312">
        <f>'고용증대 상시근로자수-2019(2)'!BG96</f>
        <v>0</v>
      </c>
      <c r="AI96" s="313">
        <f>'고용증대 상시근로자수-2019(2)'!BH96</f>
        <v>0</v>
      </c>
      <c r="AJ96" s="314">
        <f>'고용증대 상시근로자수-2019(2)'!BJ96</f>
        <v>0</v>
      </c>
      <c r="AK96" s="312">
        <f>'고용증대 상시근로자수-2019(2)'!BK96</f>
        <v>0</v>
      </c>
      <c r="AL96" s="313">
        <f>'고용증대 상시근로자수-2019(2)'!BL96</f>
        <v>0</v>
      </c>
      <c r="AM96" s="314">
        <f>'고용증대 상시근로자수-2019(2)'!BN96</f>
        <v>0</v>
      </c>
      <c r="AN96" s="312">
        <f>'고용증대 상시근로자수-2019(2)'!BO96</f>
        <v>0</v>
      </c>
      <c r="AO96" s="313">
        <f>'고용증대 상시근로자수-2019(2)'!BP96</f>
        <v>0</v>
      </c>
      <c r="AP96" s="314">
        <f>'고용증대 상시근로자수-2019(2)'!BR96</f>
        <v>0</v>
      </c>
      <c r="AQ96" s="335">
        <f t="shared" si="5"/>
        <v>0</v>
      </c>
      <c r="AR96" s="336">
        <f t="shared" si="6"/>
        <v>0</v>
      </c>
      <c r="AS96" s="342">
        <f>'고용증대 상시근로자수-2019(2)'!CF96</f>
        <v>0</v>
      </c>
      <c r="AT96" s="343">
        <f>'고용증대 상시근로자수-2019(2)'!CG96</f>
        <v>0</v>
      </c>
      <c r="AU96" s="340">
        <f t="shared" si="7"/>
        <v>0</v>
      </c>
      <c r="AV96" s="308">
        <f t="shared" si="8"/>
        <v>0</v>
      </c>
    </row>
    <row r="97" spans="1:48" hidden="1">
      <c r="A97" s="327">
        <f t="shared" si="9"/>
        <v>93</v>
      </c>
      <c r="B97" s="318">
        <f>'고용증대 상시근로자수-2019(2)'!C97</f>
        <v>0</v>
      </c>
      <c r="C97" s="319" t="str">
        <f>'고용증대 상시근로자수-2019(2)'!E97</f>
        <v/>
      </c>
      <c r="D97" s="332" t="str">
        <f>IF('고용증대 상시근로자수-2019(2)'!I97="","",'고용증대 상시근로자수-2019(2)'!I97)</f>
        <v/>
      </c>
      <c r="E97" s="332" t="str">
        <f>IF('고용증대 상시근로자수-2019(2)'!J97="","",'고용증대 상시근로자수-2019(2)'!J97)</f>
        <v/>
      </c>
      <c r="F97" s="320" t="str">
        <f>'고용증대 상시근로자수-2019(2)'!H97</f>
        <v/>
      </c>
      <c r="G97" s="324">
        <f>'고용증대 상시근로자수-2019(2)'!W97</f>
        <v>0</v>
      </c>
      <c r="H97" s="313">
        <f>'고용증대 상시근로자수-2019(2)'!X97</f>
        <v>0</v>
      </c>
      <c r="I97" s="314">
        <f>'고용증대 상시근로자수-2019(2)'!Z97</f>
        <v>0</v>
      </c>
      <c r="J97" s="312">
        <f>'고용증대 상시근로자수-2019(2)'!AA97</f>
        <v>0</v>
      </c>
      <c r="K97" s="313">
        <f>'고용증대 상시근로자수-2019(2)'!AB97</f>
        <v>0</v>
      </c>
      <c r="L97" s="314">
        <f>'고용증대 상시근로자수-2019(2)'!AD97</f>
        <v>0</v>
      </c>
      <c r="M97" s="312">
        <f>'고용증대 상시근로자수-2019(2)'!AE97</f>
        <v>0</v>
      </c>
      <c r="N97" s="313">
        <f>'고용증대 상시근로자수-2019(2)'!AF97</f>
        <v>0</v>
      </c>
      <c r="O97" s="314">
        <f>'고용증대 상시근로자수-2019(2)'!AH97</f>
        <v>0</v>
      </c>
      <c r="P97" s="312">
        <f>'고용증대 상시근로자수-2019(2)'!AI97</f>
        <v>0</v>
      </c>
      <c r="Q97" s="313">
        <f>'고용증대 상시근로자수-2019(2)'!AJ97</f>
        <v>0</v>
      </c>
      <c r="R97" s="314">
        <f>'고용증대 상시근로자수-2019(2)'!AL97</f>
        <v>0</v>
      </c>
      <c r="S97" s="312">
        <f>'고용증대 상시근로자수-2019(2)'!AM97</f>
        <v>0</v>
      </c>
      <c r="T97" s="313">
        <f>'고용증대 상시근로자수-2019(2)'!AN97</f>
        <v>0</v>
      </c>
      <c r="U97" s="314">
        <f>'고용증대 상시근로자수-2019(2)'!AP97</f>
        <v>0</v>
      </c>
      <c r="V97" s="312">
        <f>'고용증대 상시근로자수-2019(2)'!AQ97</f>
        <v>0</v>
      </c>
      <c r="W97" s="313">
        <f>'고용증대 상시근로자수-2019(2)'!AR97</f>
        <v>0</v>
      </c>
      <c r="X97" s="314">
        <f>'고용증대 상시근로자수-2019(2)'!AT97</f>
        <v>0</v>
      </c>
      <c r="Y97" s="312">
        <f>'고용증대 상시근로자수-2019(2)'!AU97</f>
        <v>0</v>
      </c>
      <c r="Z97" s="313">
        <f>'고용증대 상시근로자수-2019(2)'!AV97</f>
        <v>0</v>
      </c>
      <c r="AA97" s="314">
        <f>'고용증대 상시근로자수-2019(2)'!AX97</f>
        <v>0</v>
      </c>
      <c r="AB97" s="312">
        <f>'고용증대 상시근로자수-2019(2)'!AY97</f>
        <v>0</v>
      </c>
      <c r="AC97" s="313">
        <f>'고용증대 상시근로자수-2019(2)'!AZ97</f>
        <v>0</v>
      </c>
      <c r="AD97" s="314">
        <f>'고용증대 상시근로자수-2019(2)'!BB97</f>
        <v>0</v>
      </c>
      <c r="AE97" s="312">
        <f>'고용증대 상시근로자수-2019(2)'!BC97</f>
        <v>0</v>
      </c>
      <c r="AF97" s="313">
        <f>'고용증대 상시근로자수-2019(2)'!BD97</f>
        <v>0</v>
      </c>
      <c r="AG97" s="314">
        <f>'고용증대 상시근로자수-2019(2)'!BF97</f>
        <v>0</v>
      </c>
      <c r="AH97" s="312">
        <f>'고용증대 상시근로자수-2019(2)'!BG97</f>
        <v>0</v>
      </c>
      <c r="AI97" s="313">
        <f>'고용증대 상시근로자수-2019(2)'!BH97</f>
        <v>0</v>
      </c>
      <c r="AJ97" s="314">
        <f>'고용증대 상시근로자수-2019(2)'!BJ97</f>
        <v>0</v>
      </c>
      <c r="AK97" s="312">
        <f>'고용증대 상시근로자수-2019(2)'!BK97</f>
        <v>0</v>
      </c>
      <c r="AL97" s="313">
        <f>'고용증대 상시근로자수-2019(2)'!BL97</f>
        <v>0</v>
      </c>
      <c r="AM97" s="314">
        <f>'고용증대 상시근로자수-2019(2)'!BN97</f>
        <v>0</v>
      </c>
      <c r="AN97" s="312">
        <f>'고용증대 상시근로자수-2019(2)'!BO97</f>
        <v>0</v>
      </c>
      <c r="AO97" s="313">
        <f>'고용증대 상시근로자수-2019(2)'!BP97</f>
        <v>0</v>
      </c>
      <c r="AP97" s="314">
        <f>'고용증대 상시근로자수-2019(2)'!BR97</f>
        <v>0</v>
      </c>
      <c r="AQ97" s="335">
        <f t="shared" si="5"/>
        <v>0</v>
      </c>
      <c r="AR97" s="336">
        <f t="shared" si="6"/>
        <v>0</v>
      </c>
      <c r="AS97" s="342">
        <f>'고용증대 상시근로자수-2019(2)'!CF97</f>
        <v>0</v>
      </c>
      <c r="AT97" s="343">
        <f>'고용증대 상시근로자수-2019(2)'!CG97</f>
        <v>0</v>
      </c>
      <c r="AU97" s="340">
        <f t="shared" si="7"/>
        <v>0</v>
      </c>
      <c r="AV97" s="308">
        <f t="shared" si="8"/>
        <v>0</v>
      </c>
    </row>
    <row r="98" spans="1:48" hidden="1">
      <c r="A98" s="327">
        <f t="shared" si="9"/>
        <v>94</v>
      </c>
      <c r="B98" s="318">
        <f>'고용증대 상시근로자수-2019(2)'!C98</f>
        <v>0</v>
      </c>
      <c r="C98" s="319" t="str">
        <f>'고용증대 상시근로자수-2019(2)'!E98</f>
        <v/>
      </c>
      <c r="D98" s="332" t="str">
        <f>IF('고용증대 상시근로자수-2019(2)'!I98="","",'고용증대 상시근로자수-2019(2)'!I98)</f>
        <v/>
      </c>
      <c r="E98" s="332" t="str">
        <f>IF('고용증대 상시근로자수-2019(2)'!J98="","",'고용증대 상시근로자수-2019(2)'!J98)</f>
        <v/>
      </c>
      <c r="F98" s="320" t="str">
        <f>'고용증대 상시근로자수-2019(2)'!H98</f>
        <v/>
      </c>
      <c r="G98" s="324">
        <f>'고용증대 상시근로자수-2019(2)'!W98</f>
        <v>0</v>
      </c>
      <c r="H98" s="313">
        <f>'고용증대 상시근로자수-2019(2)'!X98</f>
        <v>0</v>
      </c>
      <c r="I98" s="314">
        <f>'고용증대 상시근로자수-2019(2)'!Z98</f>
        <v>0</v>
      </c>
      <c r="J98" s="312">
        <f>'고용증대 상시근로자수-2019(2)'!AA98</f>
        <v>0</v>
      </c>
      <c r="K98" s="313">
        <f>'고용증대 상시근로자수-2019(2)'!AB98</f>
        <v>0</v>
      </c>
      <c r="L98" s="314">
        <f>'고용증대 상시근로자수-2019(2)'!AD98</f>
        <v>0</v>
      </c>
      <c r="M98" s="312">
        <f>'고용증대 상시근로자수-2019(2)'!AE98</f>
        <v>0</v>
      </c>
      <c r="N98" s="313">
        <f>'고용증대 상시근로자수-2019(2)'!AF98</f>
        <v>0</v>
      </c>
      <c r="O98" s="314">
        <f>'고용증대 상시근로자수-2019(2)'!AH98</f>
        <v>0</v>
      </c>
      <c r="P98" s="312">
        <f>'고용증대 상시근로자수-2019(2)'!AI98</f>
        <v>0</v>
      </c>
      <c r="Q98" s="313">
        <f>'고용증대 상시근로자수-2019(2)'!AJ98</f>
        <v>0</v>
      </c>
      <c r="R98" s="314">
        <f>'고용증대 상시근로자수-2019(2)'!AL98</f>
        <v>0</v>
      </c>
      <c r="S98" s="312">
        <f>'고용증대 상시근로자수-2019(2)'!AM98</f>
        <v>0</v>
      </c>
      <c r="T98" s="313">
        <f>'고용증대 상시근로자수-2019(2)'!AN98</f>
        <v>0</v>
      </c>
      <c r="U98" s="314">
        <f>'고용증대 상시근로자수-2019(2)'!AP98</f>
        <v>0</v>
      </c>
      <c r="V98" s="312">
        <f>'고용증대 상시근로자수-2019(2)'!AQ98</f>
        <v>0</v>
      </c>
      <c r="W98" s="313">
        <f>'고용증대 상시근로자수-2019(2)'!AR98</f>
        <v>0</v>
      </c>
      <c r="X98" s="314">
        <f>'고용증대 상시근로자수-2019(2)'!AT98</f>
        <v>0</v>
      </c>
      <c r="Y98" s="312">
        <f>'고용증대 상시근로자수-2019(2)'!AU98</f>
        <v>0</v>
      </c>
      <c r="Z98" s="313">
        <f>'고용증대 상시근로자수-2019(2)'!AV98</f>
        <v>0</v>
      </c>
      <c r="AA98" s="314">
        <f>'고용증대 상시근로자수-2019(2)'!AX98</f>
        <v>0</v>
      </c>
      <c r="AB98" s="312">
        <f>'고용증대 상시근로자수-2019(2)'!AY98</f>
        <v>0</v>
      </c>
      <c r="AC98" s="313">
        <f>'고용증대 상시근로자수-2019(2)'!AZ98</f>
        <v>0</v>
      </c>
      <c r="AD98" s="314">
        <f>'고용증대 상시근로자수-2019(2)'!BB98</f>
        <v>0</v>
      </c>
      <c r="AE98" s="312">
        <f>'고용증대 상시근로자수-2019(2)'!BC98</f>
        <v>0</v>
      </c>
      <c r="AF98" s="313">
        <f>'고용증대 상시근로자수-2019(2)'!BD98</f>
        <v>0</v>
      </c>
      <c r="AG98" s="314">
        <f>'고용증대 상시근로자수-2019(2)'!BF98</f>
        <v>0</v>
      </c>
      <c r="AH98" s="312">
        <f>'고용증대 상시근로자수-2019(2)'!BG98</f>
        <v>0</v>
      </c>
      <c r="AI98" s="313">
        <f>'고용증대 상시근로자수-2019(2)'!BH98</f>
        <v>0</v>
      </c>
      <c r="AJ98" s="314">
        <f>'고용증대 상시근로자수-2019(2)'!BJ98</f>
        <v>0</v>
      </c>
      <c r="AK98" s="312">
        <f>'고용증대 상시근로자수-2019(2)'!BK98</f>
        <v>0</v>
      </c>
      <c r="AL98" s="313">
        <f>'고용증대 상시근로자수-2019(2)'!BL98</f>
        <v>0</v>
      </c>
      <c r="AM98" s="314">
        <f>'고용증대 상시근로자수-2019(2)'!BN98</f>
        <v>0</v>
      </c>
      <c r="AN98" s="312">
        <f>'고용증대 상시근로자수-2019(2)'!BO98</f>
        <v>0</v>
      </c>
      <c r="AO98" s="313">
        <f>'고용증대 상시근로자수-2019(2)'!BP98</f>
        <v>0</v>
      </c>
      <c r="AP98" s="314">
        <f>'고용증대 상시근로자수-2019(2)'!BR98</f>
        <v>0</v>
      </c>
      <c r="AQ98" s="335">
        <f t="shared" si="5"/>
        <v>0</v>
      </c>
      <c r="AR98" s="336">
        <f t="shared" si="6"/>
        <v>0</v>
      </c>
      <c r="AS98" s="342">
        <f>'고용증대 상시근로자수-2019(2)'!CF98</f>
        <v>0</v>
      </c>
      <c r="AT98" s="343">
        <f>'고용증대 상시근로자수-2019(2)'!CG98</f>
        <v>0</v>
      </c>
      <c r="AU98" s="340">
        <f t="shared" si="7"/>
        <v>0</v>
      </c>
      <c r="AV98" s="308">
        <f t="shared" si="8"/>
        <v>0</v>
      </c>
    </row>
    <row r="99" spans="1:48" hidden="1">
      <c r="A99" s="327">
        <f t="shared" si="9"/>
        <v>95</v>
      </c>
      <c r="B99" s="318">
        <f>'고용증대 상시근로자수-2019(2)'!C99</f>
        <v>0</v>
      </c>
      <c r="C99" s="319" t="str">
        <f>'고용증대 상시근로자수-2019(2)'!E99</f>
        <v/>
      </c>
      <c r="D99" s="332" t="str">
        <f>IF('고용증대 상시근로자수-2019(2)'!I99="","",'고용증대 상시근로자수-2019(2)'!I99)</f>
        <v/>
      </c>
      <c r="E99" s="332" t="str">
        <f>IF('고용증대 상시근로자수-2019(2)'!J99="","",'고용증대 상시근로자수-2019(2)'!J99)</f>
        <v/>
      </c>
      <c r="F99" s="320" t="str">
        <f>'고용증대 상시근로자수-2019(2)'!H99</f>
        <v/>
      </c>
      <c r="G99" s="324">
        <f>'고용증대 상시근로자수-2019(2)'!W99</f>
        <v>0</v>
      </c>
      <c r="H99" s="313">
        <f>'고용증대 상시근로자수-2019(2)'!X99</f>
        <v>0</v>
      </c>
      <c r="I99" s="314">
        <f>'고용증대 상시근로자수-2019(2)'!Z99</f>
        <v>0</v>
      </c>
      <c r="J99" s="312">
        <f>'고용증대 상시근로자수-2019(2)'!AA99</f>
        <v>0</v>
      </c>
      <c r="K99" s="313">
        <f>'고용증대 상시근로자수-2019(2)'!AB99</f>
        <v>0</v>
      </c>
      <c r="L99" s="314">
        <f>'고용증대 상시근로자수-2019(2)'!AD99</f>
        <v>0</v>
      </c>
      <c r="M99" s="312">
        <f>'고용증대 상시근로자수-2019(2)'!AE99</f>
        <v>0</v>
      </c>
      <c r="N99" s="313">
        <f>'고용증대 상시근로자수-2019(2)'!AF99</f>
        <v>0</v>
      </c>
      <c r="O99" s="314">
        <f>'고용증대 상시근로자수-2019(2)'!AH99</f>
        <v>0</v>
      </c>
      <c r="P99" s="312">
        <f>'고용증대 상시근로자수-2019(2)'!AI99</f>
        <v>0</v>
      </c>
      <c r="Q99" s="313">
        <f>'고용증대 상시근로자수-2019(2)'!AJ99</f>
        <v>0</v>
      </c>
      <c r="R99" s="314">
        <f>'고용증대 상시근로자수-2019(2)'!AL99</f>
        <v>0</v>
      </c>
      <c r="S99" s="312">
        <f>'고용증대 상시근로자수-2019(2)'!AM99</f>
        <v>0</v>
      </c>
      <c r="T99" s="313">
        <f>'고용증대 상시근로자수-2019(2)'!AN99</f>
        <v>0</v>
      </c>
      <c r="U99" s="314">
        <f>'고용증대 상시근로자수-2019(2)'!AP99</f>
        <v>0</v>
      </c>
      <c r="V99" s="312">
        <f>'고용증대 상시근로자수-2019(2)'!AQ99</f>
        <v>0</v>
      </c>
      <c r="W99" s="313">
        <f>'고용증대 상시근로자수-2019(2)'!AR99</f>
        <v>0</v>
      </c>
      <c r="X99" s="314">
        <f>'고용증대 상시근로자수-2019(2)'!AT99</f>
        <v>0</v>
      </c>
      <c r="Y99" s="312">
        <f>'고용증대 상시근로자수-2019(2)'!AU99</f>
        <v>0</v>
      </c>
      <c r="Z99" s="313">
        <f>'고용증대 상시근로자수-2019(2)'!AV99</f>
        <v>0</v>
      </c>
      <c r="AA99" s="314">
        <f>'고용증대 상시근로자수-2019(2)'!AX99</f>
        <v>0</v>
      </c>
      <c r="AB99" s="312">
        <f>'고용증대 상시근로자수-2019(2)'!AY99</f>
        <v>0</v>
      </c>
      <c r="AC99" s="313">
        <f>'고용증대 상시근로자수-2019(2)'!AZ99</f>
        <v>0</v>
      </c>
      <c r="AD99" s="314">
        <f>'고용증대 상시근로자수-2019(2)'!BB99</f>
        <v>0</v>
      </c>
      <c r="AE99" s="312">
        <f>'고용증대 상시근로자수-2019(2)'!BC99</f>
        <v>0</v>
      </c>
      <c r="AF99" s="313">
        <f>'고용증대 상시근로자수-2019(2)'!BD99</f>
        <v>0</v>
      </c>
      <c r="AG99" s="314">
        <f>'고용증대 상시근로자수-2019(2)'!BF99</f>
        <v>0</v>
      </c>
      <c r="AH99" s="312">
        <f>'고용증대 상시근로자수-2019(2)'!BG99</f>
        <v>0</v>
      </c>
      <c r="AI99" s="313">
        <f>'고용증대 상시근로자수-2019(2)'!BH99</f>
        <v>0</v>
      </c>
      <c r="AJ99" s="314">
        <f>'고용증대 상시근로자수-2019(2)'!BJ99</f>
        <v>0</v>
      </c>
      <c r="AK99" s="312">
        <f>'고용증대 상시근로자수-2019(2)'!BK99</f>
        <v>0</v>
      </c>
      <c r="AL99" s="313">
        <f>'고용증대 상시근로자수-2019(2)'!BL99</f>
        <v>0</v>
      </c>
      <c r="AM99" s="314">
        <f>'고용증대 상시근로자수-2019(2)'!BN99</f>
        <v>0</v>
      </c>
      <c r="AN99" s="312">
        <f>'고용증대 상시근로자수-2019(2)'!BO99</f>
        <v>0</v>
      </c>
      <c r="AO99" s="313">
        <f>'고용증대 상시근로자수-2019(2)'!BP99</f>
        <v>0</v>
      </c>
      <c r="AP99" s="314">
        <f>'고용증대 상시근로자수-2019(2)'!BR99</f>
        <v>0</v>
      </c>
      <c r="AQ99" s="335">
        <f t="shared" si="5"/>
        <v>0</v>
      </c>
      <c r="AR99" s="336">
        <f t="shared" si="6"/>
        <v>0</v>
      </c>
      <c r="AS99" s="342">
        <f>'고용증대 상시근로자수-2019(2)'!CF99</f>
        <v>0</v>
      </c>
      <c r="AT99" s="343">
        <f>'고용증대 상시근로자수-2019(2)'!CG99</f>
        <v>0</v>
      </c>
      <c r="AU99" s="340">
        <f t="shared" si="7"/>
        <v>0</v>
      </c>
      <c r="AV99" s="308">
        <f t="shared" si="8"/>
        <v>0</v>
      </c>
    </row>
    <row r="100" spans="1:48" hidden="1">
      <c r="A100" s="327">
        <f t="shared" si="9"/>
        <v>96</v>
      </c>
      <c r="B100" s="318">
        <f>'고용증대 상시근로자수-2019(2)'!C100</f>
        <v>0</v>
      </c>
      <c r="C100" s="319" t="str">
        <f>'고용증대 상시근로자수-2019(2)'!E100</f>
        <v/>
      </c>
      <c r="D100" s="332" t="str">
        <f>IF('고용증대 상시근로자수-2019(2)'!I100="","",'고용증대 상시근로자수-2019(2)'!I100)</f>
        <v/>
      </c>
      <c r="E100" s="332" t="str">
        <f>IF('고용증대 상시근로자수-2019(2)'!J100="","",'고용증대 상시근로자수-2019(2)'!J100)</f>
        <v/>
      </c>
      <c r="F100" s="320" t="str">
        <f>'고용증대 상시근로자수-2019(2)'!H100</f>
        <v/>
      </c>
      <c r="G100" s="324">
        <f>'고용증대 상시근로자수-2019(2)'!W100</f>
        <v>0</v>
      </c>
      <c r="H100" s="313">
        <f>'고용증대 상시근로자수-2019(2)'!X100</f>
        <v>0</v>
      </c>
      <c r="I100" s="314">
        <f>'고용증대 상시근로자수-2019(2)'!Z100</f>
        <v>0</v>
      </c>
      <c r="J100" s="312">
        <f>'고용증대 상시근로자수-2019(2)'!AA100</f>
        <v>0</v>
      </c>
      <c r="K100" s="313">
        <f>'고용증대 상시근로자수-2019(2)'!AB100</f>
        <v>0</v>
      </c>
      <c r="L100" s="314">
        <f>'고용증대 상시근로자수-2019(2)'!AD100</f>
        <v>0</v>
      </c>
      <c r="M100" s="312">
        <f>'고용증대 상시근로자수-2019(2)'!AE100</f>
        <v>0</v>
      </c>
      <c r="N100" s="313">
        <f>'고용증대 상시근로자수-2019(2)'!AF100</f>
        <v>0</v>
      </c>
      <c r="O100" s="314">
        <f>'고용증대 상시근로자수-2019(2)'!AH100</f>
        <v>0</v>
      </c>
      <c r="P100" s="312">
        <f>'고용증대 상시근로자수-2019(2)'!AI100</f>
        <v>0</v>
      </c>
      <c r="Q100" s="313">
        <f>'고용증대 상시근로자수-2019(2)'!AJ100</f>
        <v>0</v>
      </c>
      <c r="R100" s="314">
        <f>'고용증대 상시근로자수-2019(2)'!AL100</f>
        <v>0</v>
      </c>
      <c r="S100" s="312">
        <f>'고용증대 상시근로자수-2019(2)'!AM100</f>
        <v>0</v>
      </c>
      <c r="T100" s="313">
        <f>'고용증대 상시근로자수-2019(2)'!AN100</f>
        <v>0</v>
      </c>
      <c r="U100" s="314">
        <f>'고용증대 상시근로자수-2019(2)'!AP100</f>
        <v>0</v>
      </c>
      <c r="V100" s="312">
        <f>'고용증대 상시근로자수-2019(2)'!AQ100</f>
        <v>0</v>
      </c>
      <c r="W100" s="313">
        <f>'고용증대 상시근로자수-2019(2)'!AR100</f>
        <v>0</v>
      </c>
      <c r="X100" s="314">
        <f>'고용증대 상시근로자수-2019(2)'!AT100</f>
        <v>0</v>
      </c>
      <c r="Y100" s="312">
        <f>'고용증대 상시근로자수-2019(2)'!AU100</f>
        <v>0</v>
      </c>
      <c r="Z100" s="313">
        <f>'고용증대 상시근로자수-2019(2)'!AV100</f>
        <v>0</v>
      </c>
      <c r="AA100" s="314">
        <f>'고용증대 상시근로자수-2019(2)'!AX100</f>
        <v>0</v>
      </c>
      <c r="AB100" s="312">
        <f>'고용증대 상시근로자수-2019(2)'!AY100</f>
        <v>0</v>
      </c>
      <c r="AC100" s="313">
        <f>'고용증대 상시근로자수-2019(2)'!AZ100</f>
        <v>0</v>
      </c>
      <c r="AD100" s="314">
        <f>'고용증대 상시근로자수-2019(2)'!BB100</f>
        <v>0</v>
      </c>
      <c r="AE100" s="312">
        <f>'고용증대 상시근로자수-2019(2)'!BC100</f>
        <v>0</v>
      </c>
      <c r="AF100" s="313">
        <f>'고용증대 상시근로자수-2019(2)'!BD100</f>
        <v>0</v>
      </c>
      <c r="AG100" s="314">
        <f>'고용증대 상시근로자수-2019(2)'!BF100</f>
        <v>0</v>
      </c>
      <c r="AH100" s="312">
        <f>'고용증대 상시근로자수-2019(2)'!BG100</f>
        <v>0</v>
      </c>
      <c r="AI100" s="313">
        <f>'고용증대 상시근로자수-2019(2)'!BH100</f>
        <v>0</v>
      </c>
      <c r="AJ100" s="314">
        <f>'고용증대 상시근로자수-2019(2)'!BJ100</f>
        <v>0</v>
      </c>
      <c r="AK100" s="312">
        <f>'고용증대 상시근로자수-2019(2)'!BK100</f>
        <v>0</v>
      </c>
      <c r="AL100" s="313">
        <f>'고용증대 상시근로자수-2019(2)'!BL100</f>
        <v>0</v>
      </c>
      <c r="AM100" s="314">
        <f>'고용증대 상시근로자수-2019(2)'!BN100</f>
        <v>0</v>
      </c>
      <c r="AN100" s="312">
        <f>'고용증대 상시근로자수-2019(2)'!BO100</f>
        <v>0</v>
      </c>
      <c r="AO100" s="313">
        <f>'고용증대 상시근로자수-2019(2)'!BP100</f>
        <v>0</v>
      </c>
      <c r="AP100" s="314">
        <f>'고용증대 상시근로자수-2019(2)'!BR100</f>
        <v>0</v>
      </c>
      <c r="AQ100" s="335">
        <f t="shared" si="5"/>
        <v>0</v>
      </c>
      <c r="AR100" s="336">
        <f t="shared" si="6"/>
        <v>0</v>
      </c>
      <c r="AS100" s="342">
        <f>'고용증대 상시근로자수-2019(2)'!CF100</f>
        <v>0</v>
      </c>
      <c r="AT100" s="343">
        <f>'고용증대 상시근로자수-2019(2)'!CG100</f>
        <v>0</v>
      </c>
      <c r="AU100" s="340">
        <f t="shared" si="7"/>
        <v>0</v>
      </c>
      <c r="AV100" s="308">
        <f t="shared" si="8"/>
        <v>0</v>
      </c>
    </row>
    <row r="101" spans="1:48" hidden="1">
      <c r="A101" s="327">
        <f t="shared" si="9"/>
        <v>97</v>
      </c>
      <c r="B101" s="318">
        <f>'고용증대 상시근로자수-2019(2)'!C101</f>
        <v>0</v>
      </c>
      <c r="C101" s="319" t="str">
        <f>'고용증대 상시근로자수-2019(2)'!E101</f>
        <v/>
      </c>
      <c r="D101" s="332" t="str">
        <f>IF('고용증대 상시근로자수-2019(2)'!I101="","",'고용증대 상시근로자수-2019(2)'!I101)</f>
        <v/>
      </c>
      <c r="E101" s="332" t="str">
        <f>IF('고용증대 상시근로자수-2019(2)'!J101="","",'고용증대 상시근로자수-2019(2)'!J101)</f>
        <v/>
      </c>
      <c r="F101" s="320" t="str">
        <f>'고용증대 상시근로자수-2019(2)'!H101</f>
        <v/>
      </c>
      <c r="G101" s="324">
        <f>'고용증대 상시근로자수-2019(2)'!W101</f>
        <v>0</v>
      </c>
      <c r="H101" s="313">
        <f>'고용증대 상시근로자수-2019(2)'!X101</f>
        <v>0</v>
      </c>
      <c r="I101" s="314">
        <f>'고용증대 상시근로자수-2019(2)'!Z101</f>
        <v>0</v>
      </c>
      <c r="J101" s="312">
        <f>'고용증대 상시근로자수-2019(2)'!AA101</f>
        <v>0</v>
      </c>
      <c r="K101" s="313">
        <f>'고용증대 상시근로자수-2019(2)'!AB101</f>
        <v>0</v>
      </c>
      <c r="L101" s="314">
        <f>'고용증대 상시근로자수-2019(2)'!AD101</f>
        <v>0</v>
      </c>
      <c r="M101" s="312">
        <f>'고용증대 상시근로자수-2019(2)'!AE101</f>
        <v>0</v>
      </c>
      <c r="N101" s="313">
        <f>'고용증대 상시근로자수-2019(2)'!AF101</f>
        <v>0</v>
      </c>
      <c r="O101" s="314">
        <f>'고용증대 상시근로자수-2019(2)'!AH101</f>
        <v>0</v>
      </c>
      <c r="P101" s="312">
        <f>'고용증대 상시근로자수-2019(2)'!AI101</f>
        <v>0</v>
      </c>
      <c r="Q101" s="313">
        <f>'고용증대 상시근로자수-2019(2)'!AJ101</f>
        <v>0</v>
      </c>
      <c r="R101" s="314">
        <f>'고용증대 상시근로자수-2019(2)'!AL101</f>
        <v>0</v>
      </c>
      <c r="S101" s="312">
        <f>'고용증대 상시근로자수-2019(2)'!AM101</f>
        <v>0</v>
      </c>
      <c r="T101" s="313">
        <f>'고용증대 상시근로자수-2019(2)'!AN101</f>
        <v>0</v>
      </c>
      <c r="U101" s="314">
        <f>'고용증대 상시근로자수-2019(2)'!AP101</f>
        <v>0</v>
      </c>
      <c r="V101" s="312">
        <f>'고용증대 상시근로자수-2019(2)'!AQ101</f>
        <v>0</v>
      </c>
      <c r="W101" s="313">
        <f>'고용증대 상시근로자수-2019(2)'!AR101</f>
        <v>0</v>
      </c>
      <c r="X101" s="314">
        <f>'고용증대 상시근로자수-2019(2)'!AT101</f>
        <v>0</v>
      </c>
      <c r="Y101" s="312">
        <f>'고용증대 상시근로자수-2019(2)'!AU101</f>
        <v>0</v>
      </c>
      <c r="Z101" s="313">
        <f>'고용증대 상시근로자수-2019(2)'!AV101</f>
        <v>0</v>
      </c>
      <c r="AA101" s="314">
        <f>'고용증대 상시근로자수-2019(2)'!AX101</f>
        <v>0</v>
      </c>
      <c r="AB101" s="312">
        <f>'고용증대 상시근로자수-2019(2)'!AY101</f>
        <v>0</v>
      </c>
      <c r="AC101" s="313">
        <f>'고용증대 상시근로자수-2019(2)'!AZ101</f>
        <v>0</v>
      </c>
      <c r="AD101" s="314">
        <f>'고용증대 상시근로자수-2019(2)'!BB101</f>
        <v>0</v>
      </c>
      <c r="AE101" s="312">
        <f>'고용증대 상시근로자수-2019(2)'!BC101</f>
        <v>0</v>
      </c>
      <c r="AF101" s="313">
        <f>'고용증대 상시근로자수-2019(2)'!BD101</f>
        <v>0</v>
      </c>
      <c r="AG101" s="314">
        <f>'고용증대 상시근로자수-2019(2)'!BF101</f>
        <v>0</v>
      </c>
      <c r="AH101" s="312">
        <f>'고용증대 상시근로자수-2019(2)'!BG101</f>
        <v>0</v>
      </c>
      <c r="AI101" s="313">
        <f>'고용증대 상시근로자수-2019(2)'!BH101</f>
        <v>0</v>
      </c>
      <c r="AJ101" s="314">
        <f>'고용증대 상시근로자수-2019(2)'!BJ101</f>
        <v>0</v>
      </c>
      <c r="AK101" s="312">
        <f>'고용증대 상시근로자수-2019(2)'!BK101</f>
        <v>0</v>
      </c>
      <c r="AL101" s="313">
        <f>'고용증대 상시근로자수-2019(2)'!BL101</f>
        <v>0</v>
      </c>
      <c r="AM101" s="314">
        <f>'고용증대 상시근로자수-2019(2)'!BN101</f>
        <v>0</v>
      </c>
      <c r="AN101" s="312">
        <f>'고용증대 상시근로자수-2019(2)'!BO101</f>
        <v>0</v>
      </c>
      <c r="AO101" s="313">
        <f>'고용증대 상시근로자수-2019(2)'!BP101</f>
        <v>0</v>
      </c>
      <c r="AP101" s="314">
        <f>'고용증대 상시근로자수-2019(2)'!BR101</f>
        <v>0</v>
      </c>
      <c r="AQ101" s="335">
        <f t="shared" si="5"/>
        <v>0</v>
      </c>
      <c r="AR101" s="336">
        <f t="shared" si="6"/>
        <v>0</v>
      </c>
      <c r="AS101" s="342">
        <f>'고용증대 상시근로자수-2019(2)'!CF101</f>
        <v>0</v>
      </c>
      <c r="AT101" s="343">
        <f>'고용증대 상시근로자수-2019(2)'!CG101</f>
        <v>0</v>
      </c>
      <c r="AU101" s="340">
        <f t="shared" si="7"/>
        <v>0</v>
      </c>
      <c r="AV101" s="308">
        <f t="shared" si="8"/>
        <v>0</v>
      </c>
    </row>
    <row r="102" spans="1:48" hidden="1">
      <c r="A102" s="327">
        <f t="shared" si="9"/>
        <v>98</v>
      </c>
      <c r="B102" s="318">
        <f>'고용증대 상시근로자수-2019(2)'!C102</f>
        <v>0</v>
      </c>
      <c r="C102" s="319" t="str">
        <f>'고용증대 상시근로자수-2019(2)'!E102</f>
        <v/>
      </c>
      <c r="D102" s="332" t="str">
        <f>IF('고용증대 상시근로자수-2019(2)'!I102="","",'고용증대 상시근로자수-2019(2)'!I102)</f>
        <v/>
      </c>
      <c r="E102" s="332" t="str">
        <f>IF('고용증대 상시근로자수-2019(2)'!J102="","",'고용증대 상시근로자수-2019(2)'!J102)</f>
        <v/>
      </c>
      <c r="F102" s="320" t="str">
        <f>'고용증대 상시근로자수-2019(2)'!H102</f>
        <v/>
      </c>
      <c r="G102" s="324">
        <f>'고용증대 상시근로자수-2019(2)'!W102</f>
        <v>0</v>
      </c>
      <c r="H102" s="313">
        <f>'고용증대 상시근로자수-2019(2)'!X102</f>
        <v>0</v>
      </c>
      <c r="I102" s="314">
        <f>'고용증대 상시근로자수-2019(2)'!Z102</f>
        <v>0</v>
      </c>
      <c r="J102" s="312">
        <f>'고용증대 상시근로자수-2019(2)'!AA102</f>
        <v>0</v>
      </c>
      <c r="K102" s="313">
        <f>'고용증대 상시근로자수-2019(2)'!AB102</f>
        <v>0</v>
      </c>
      <c r="L102" s="314">
        <f>'고용증대 상시근로자수-2019(2)'!AD102</f>
        <v>0</v>
      </c>
      <c r="M102" s="312">
        <f>'고용증대 상시근로자수-2019(2)'!AE102</f>
        <v>0</v>
      </c>
      <c r="N102" s="313">
        <f>'고용증대 상시근로자수-2019(2)'!AF102</f>
        <v>0</v>
      </c>
      <c r="O102" s="314">
        <f>'고용증대 상시근로자수-2019(2)'!AH102</f>
        <v>0</v>
      </c>
      <c r="P102" s="312">
        <f>'고용증대 상시근로자수-2019(2)'!AI102</f>
        <v>0</v>
      </c>
      <c r="Q102" s="313">
        <f>'고용증대 상시근로자수-2019(2)'!AJ102</f>
        <v>0</v>
      </c>
      <c r="R102" s="314">
        <f>'고용증대 상시근로자수-2019(2)'!AL102</f>
        <v>0</v>
      </c>
      <c r="S102" s="312">
        <f>'고용증대 상시근로자수-2019(2)'!AM102</f>
        <v>0</v>
      </c>
      <c r="T102" s="313">
        <f>'고용증대 상시근로자수-2019(2)'!AN102</f>
        <v>0</v>
      </c>
      <c r="U102" s="314">
        <f>'고용증대 상시근로자수-2019(2)'!AP102</f>
        <v>0</v>
      </c>
      <c r="V102" s="312">
        <f>'고용증대 상시근로자수-2019(2)'!AQ102</f>
        <v>0</v>
      </c>
      <c r="W102" s="313">
        <f>'고용증대 상시근로자수-2019(2)'!AR102</f>
        <v>0</v>
      </c>
      <c r="X102" s="314">
        <f>'고용증대 상시근로자수-2019(2)'!AT102</f>
        <v>0</v>
      </c>
      <c r="Y102" s="312">
        <f>'고용증대 상시근로자수-2019(2)'!AU102</f>
        <v>0</v>
      </c>
      <c r="Z102" s="313">
        <f>'고용증대 상시근로자수-2019(2)'!AV102</f>
        <v>0</v>
      </c>
      <c r="AA102" s="314">
        <f>'고용증대 상시근로자수-2019(2)'!AX102</f>
        <v>0</v>
      </c>
      <c r="AB102" s="312">
        <f>'고용증대 상시근로자수-2019(2)'!AY102</f>
        <v>0</v>
      </c>
      <c r="AC102" s="313">
        <f>'고용증대 상시근로자수-2019(2)'!AZ102</f>
        <v>0</v>
      </c>
      <c r="AD102" s="314">
        <f>'고용증대 상시근로자수-2019(2)'!BB102</f>
        <v>0</v>
      </c>
      <c r="AE102" s="312">
        <f>'고용증대 상시근로자수-2019(2)'!BC102</f>
        <v>0</v>
      </c>
      <c r="AF102" s="313">
        <f>'고용증대 상시근로자수-2019(2)'!BD102</f>
        <v>0</v>
      </c>
      <c r="AG102" s="314">
        <f>'고용증대 상시근로자수-2019(2)'!BF102</f>
        <v>0</v>
      </c>
      <c r="AH102" s="312">
        <f>'고용증대 상시근로자수-2019(2)'!BG102</f>
        <v>0</v>
      </c>
      <c r="AI102" s="313">
        <f>'고용증대 상시근로자수-2019(2)'!BH102</f>
        <v>0</v>
      </c>
      <c r="AJ102" s="314">
        <f>'고용증대 상시근로자수-2019(2)'!BJ102</f>
        <v>0</v>
      </c>
      <c r="AK102" s="312">
        <f>'고용증대 상시근로자수-2019(2)'!BK102</f>
        <v>0</v>
      </c>
      <c r="AL102" s="313">
        <f>'고용증대 상시근로자수-2019(2)'!BL102</f>
        <v>0</v>
      </c>
      <c r="AM102" s="314">
        <f>'고용증대 상시근로자수-2019(2)'!BN102</f>
        <v>0</v>
      </c>
      <c r="AN102" s="312">
        <f>'고용증대 상시근로자수-2019(2)'!BO102</f>
        <v>0</v>
      </c>
      <c r="AO102" s="313">
        <f>'고용증대 상시근로자수-2019(2)'!BP102</f>
        <v>0</v>
      </c>
      <c r="AP102" s="314">
        <f>'고용증대 상시근로자수-2019(2)'!BR102</f>
        <v>0</v>
      </c>
      <c r="AQ102" s="335">
        <f t="shared" si="5"/>
        <v>0</v>
      </c>
      <c r="AR102" s="336">
        <f t="shared" si="6"/>
        <v>0</v>
      </c>
      <c r="AS102" s="342">
        <f>'고용증대 상시근로자수-2019(2)'!CF102</f>
        <v>0</v>
      </c>
      <c r="AT102" s="343">
        <f>'고용증대 상시근로자수-2019(2)'!CG102</f>
        <v>0</v>
      </c>
      <c r="AU102" s="340">
        <f t="shared" si="7"/>
        <v>0</v>
      </c>
      <c r="AV102" s="308">
        <f t="shared" si="8"/>
        <v>0</v>
      </c>
    </row>
    <row r="103" spans="1:48" hidden="1">
      <c r="A103" s="327">
        <f t="shared" si="9"/>
        <v>99</v>
      </c>
      <c r="B103" s="318">
        <f>'고용증대 상시근로자수-2019(2)'!C103</f>
        <v>0</v>
      </c>
      <c r="C103" s="319" t="str">
        <f>'고용증대 상시근로자수-2019(2)'!E103</f>
        <v/>
      </c>
      <c r="D103" s="332" t="str">
        <f>IF('고용증대 상시근로자수-2019(2)'!I103="","",'고용증대 상시근로자수-2019(2)'!I103)</f>
        <v/>
      </c>
      <c r="E103" s="332" t="str">
        <f>IF('고용증대 상시근로자수-2019(2)'!J103="","",'고용증대 상시근로자수-2019(2)'!J103)</f>
        <v/>
      </c>
      <c r="F103" s="320" t="str">
        <f>'고용증대 상시근로자수-2019(2)'!H103</f>
        <v/>
      </c>
      <c r="G103" s="324">
        <f>'고용증대 상시근로자수-2019(2)'!W103</f>
        <v>0</v>
      </c>
      <c r="H103" s="313">
        <f>'고용증대 상시근로자수-2019(2)'!X103</f>
        <v>0</v>
      </c>
      <c r="I103" s="314">
        <f>'고용증대 상시근로자수-2019(2)'!Z103</f>
        <v>0</v>
      </c>
      <c r="J103" s="312">
        <f>'고용증대 상시근로자수-2019(2)'!AA103</f>
        <v>0</v>
      </c>
      <c r="K103" s="313">
        <f>'고용증대 상시근로자수-2019(2)'!AB103</f>
        <v>0</v>
      </c>
      <c r="L103" s="314">
        <f>'고용증대 상시근로자수-2019(2)'!AD103</f>
        <v>0</v>
      </c>
      <c r="M103" s="312">
        <f>'고용증대 상시근로자수-2019(2)'!AE103</f>
        <v>0</v>
      </c>
      <c r="N103" s="313">
        <f>'고용증대 상시근로자수-2019(2)'!AF103</f>
        <v>0</v>
      </c>
      <c r="O103" s="314">
        <f>'고용증대 상시근로자수-2019(2)'!AH103</f>
        <v>0</v>
      </c>
      <c r="P103" s="312">
        <f>'고용증대 상시근로자수-2019(2)'!AI103</f>
        <v>0</v>
      </c>
      <c r="Q103" s="313">
        <f>'고용증대 상시근로자수-2019(2)'!AJ103</f>
        <v>0</v>
      </c>
      <c r="R103" s="314">
        <f>'고용증대 상시근로자수-2019(2)'!AL103</f>
        <v>0</v>
      </c>
      <c r="S103" s="312">
        <f>'고용증대 상시근로자수-2019(2)'!AM103</f>
        <v>0</v>
      </c>
      <c r="T103" s="313">
        <f>'고용증대 상시근로자수-2019(2)'!AN103</f>
        <v>0</v>
      </c>
      <c r="U103" s="314">
        <f>'고용증대 상시근로자수-2019(2)'!AP103</f>
        <v>0</v>
      </c>
      <c r="V103" s="312">
        <f>'고용증대 상시근로자수-2019(2)'!AQ103</f>
        <v>0</v>
      </c>
      <c r="W103" s="313">
        <f>'고용증대 상시근로자수-2019(2)'!AR103</f>
        <v>0</v>
      </c>
      <c r="X103" s="314">
        <f>'고용증대 상시근로자수-2019(2)'!AT103</f>
        <v>0</v>
      </c>
      <c r="Y103" s="312">
        <f>'고용증대 상시근로자수-2019(2)'!AU103</f>
        <v>0</v>
      </c>
      <c r="Z103" s="313">
        <f>'고용증대 상시근로자수-2019(2)'!AV103</f>
        <v>0</v>
      </c>
      <c r="AA103" s="314">
        <f>'고용증대 상시근로자수-2019(2)'!AX103</f>
        <v>0</v>
      </c>
      <c r="AB103" s="312">
        <f>'고용증대 상시근로자수-2019(2)'!AY103</f>
        <v>0</v>
      </c>
      <c r="AC103" s="313">
        <f>'고용증대 상시근로자수-2019(2)'!AZ103</f>
        <v>0</v>
      </c>
      <c r="AD103" s="314">
        <f>'고용증대 상시근로자수-2019(2)'!BB103</f>
        <v>0</v>
      </c>
      <c r="AE103" s="312">
        <f>'고용증대 상시근로자수-2019(2)'!BC103</f>
        <v>0</v>
      </c>
      <c r="AF103" s="313">
        <f>'고용증대 상시근로자수-2019(2)'!BD103</f>
        <v>0</v>
      </c>
      <c r="AG103" s="314">
        <f>'고용증대 상시근로자수-2019(2)'!BF103</f>
        <v>0</v>
      </c>
      <c r="AH103" s="312">
        <f>'고용증대 상시근로자수-2019(2)'!BG103</f>
        <v>0</v>
      </c>
      <c r="AI103" s="313">
        <f>'고용증대 상시근로자수-2019(2)'!BH103</f>
        <v>0</v>
      </c>
      <c r="AJ103" s="314">
        <f>'고용증대 상시근로자수-2019(2)'!BJ103</f>
        <v>0</v>
      </c>
      <c r="AK103" s="312">
        <f>'고용증대 상시근로자수-2019(2)'!BK103</f>
        <v>0</v>
      </c>
      <c r="AL103" s="313">
        <f>'고용증대 상시근로자수-2019(2)'!BL103</f>
        <v>0</v>
      </c>
      <c r="AM103" s="314">
        <f>'고용증대 상시근로자수-2019(2)'!BN103</f>
        <v>0</v>
      </c>
      <c r="AN103" s="312">
        <f>'고용증대 상시근로자수-2019(2)'!BO103</f>
        <v>0</v>
      </c>
      <c r="AO103" s="313">
        <f>'고용증대 상시근로자수-2019(2)'!BP103</f>
        <v>0</v>
      </c>
      <c r="AP103" s="314">
        <f>'고용증대 상시근로자수-2019(2)'!BR103</f>
        <v>0</v>
      </c>
      <c r="AQ103" s="335">
        <f t="shared" si="5"/>
        <v>0</v>
      </c>
      <c r="AR103" s="336">
        <f t="shared" si="6"/>
        <v>0</v>
      </c>
      <c r="AS103" s="342">
        <f>'고용증대 상시근로자수-2019(2)'!CF103</f>
        <v>0</v>
      </c>
      <c r="AT103" s="343">
        <f>'고용증대 상시근로자수-2019(2)'!CG103</f>
        <v>0</v>
      </c>
      <c r="AU103" s="340">
        <f t="shared" si="7"/>
        <v>0</v>
      </c>
      <c r="AV103" s="308">
        <f t="shared" si="8"/>
        <v>0</v>
      </c>
    </row>
    <row r="104" spans="1:48" ht="10.5" hidden="1" thickBot="1">
      <c r="A104" s="328">
        <f t="shared" si="9"/>
        <v>100</v>
      </c>
      <c r="B104" s="318">
        <f>'고용증대 상시근로자수-2019(2)'!C104</f>
        <v>0</v>
      </c>
      <c r="C104" s="319" t="str">
        <f>'고용증대 상시근로자수-2019(2)'!E104</f>
        <v/>
      </c>
      <c r="D104" s="332" t="str">
        <f>IF('고용증대 상시근로자수-2019(2)'!I104="","",'고용증대 상시근로자수-2019(2)'!I104)</f>
        <v/>
      </c>
      <c r="E104" s="332" t="str">
        <f>IF('고용증대 상시근로자수-2019(2)'!J104="","",'고용증대 상시근로자수-2019(2)'!J104)</f>
        <v/>
      </c>
      <c r="F104" s="320" t="str">
        <f>'고용증대 상시근로자수-2019(2)'!H104</f>
        <v/>
      </c>
      <c r="G104" s="324">
        <f>'고용증대 상시근로자수-2019(2)'!W104</f>
        <v>0</v>
      </c>
      <c r="H104" s="313">
        <f>'고용증대 상시근로자수-2019(2)'!X104</f>
        <v>0</v>
      </c>
      <c r="I104" s="314">
        <f>'고용증대 상시근로자수-2019(2)'!Z104</f>
        <v>0</v>
      </c>
      <c r="J104" s="312">
        <f>'고용증대 상시근로자수-2019(2)'!AA104</f>
        <v>0</v>
      </c>
      <c r="K104" s="313">
        <f>'고용증대 상시근로자수-2019(2)'!AB104</f>
        <v>0</v>
      </c>
      <c r="L104" s="314">
        <f>'고용증대 상시근로자수-2019(2)'!AD104</f>
        <v>0</v>
      </c>
      <c r="M104" s="312">
        <f>'고용증대 상시근로자수-2019(2)'!AE104</f>
        <v>0</v>
      </c>
      <c r="N104" s="313">
        <f>'고용증대 상시근로자수-2019(2)'!AF104</f>
        <v>0</v>
      </c>
      <c r="O104" s="314">
        <f>'고용증대 상시근로자수-2019(2)'!AH104</f>
        <v>0</v>
      </c>
      <c r="P104" s="312">
        <f>'고용증대 상시근로자수-2019(2)'!AI104</f>
        <v>0</v>
      </c>
      <c r="Q104" s="313">
        <f>'고용증대 상시근로자수-2019(2)'!AJ104</f>
        <v>0</v>
      </c>
      <c r="R104" s="314">
        <f>'고용증대 상시근로자수-2019(2)'!AL104</f>
        <v>0</v>
      </c>
      <c r="S104" s="312">
        <f>'고용증대 상시근로자수-2019(2)'!AM104</f>
        <v>0</v>
      </c>
      <c r="T104" s="313">
        <f>'고용증대 상시근로자수-2019(2)'!AN104</f>
        <v>0</v>
      </c>
      <c r="U104" s="314">
        <f>'고용증대 상시근로자수-2019(2)'!AP104</f>
        <v>0</v>
      </c>
      <c r="V104" s="312">
        <f>'고용증대 상시근로자수-2019(2)'!AQ104</f>
        <v>0</v>
      </c>
      <c r="W104" s="313">
        <f>'고용증대 상시근로자수-2019(2)'!AR104</f>
        <v>0</v>
      </c>
      <c r="X104" s="314">
        <f>'고용증대 상시근로자수-2019(2)'!AT104</f>
        <v>0</v>
      </c>
      <c r="Y104" s="312">
        <f>'고용증대 상시근로자수-2019(2)'!AU104</f>
        <v>0</v>
      </c>
      <c r="Z104" s="313">
        <f>'고용증대 상시근로자수-2019(2)'!AV104</f>
        <v>0</v>
      </c>
      <c r="AA104" s="314">
        <f>'고용증대 상시근로자수-2019(2)'!AX104</f>
        <v>0</v>
      </c>
      <c r="AB104" s="312">
        <f>'고용증대 상시근로자수-2019(2)'!AY104</f>
        <v>0</v>
      </c>
      <c r="AC104" s="313">
        <f>'고용증대 상시근로자수-2019(2)'!AZ104</f>
        <v>0</v>
      </c>
      <c r="AD104" s="314">
        <f>'고용증대 상시근로자수-2019(2)'!BB104</f>
        <v>0</v>
      </c>
      <c r="AE104" s="312">
        <f>'고용증대 상시근로자수-2019(2)'!BC104</f>
        <v>0</v>
      </c>
      <c r="AF104" s="313">
        <f>'고용증대 상시근로자수-2019(2)'!BD104</f>
        <v>0</v>
      </c>
      <c r="AG104" s="314">
        <f>'고용증대 상시근로자수-2019(2)'!BF104</f>
        <v>0</v>
      </c>
      <c r="AH104" s="312">
        <f>'고용증대 상시근로자수-2019(2)'!BG104</f>
        <v>0</v>
      </c>
      <c r="AI104" s="313">
        <f>'고용증대 상시근로자수-2019(2)'!BH104</f>
        <v>0</v>
      </c>
      <c r="AJ104" s="314">
        <f>'고용증대 상시근로자수-2019(2)'!BJ104</f>
        <v>0</v>
      </c>
      <c r="AK104" s="312">
        <f>'고용증대 상시근로자수-2019(2)'!BK104</f>
        <v>0</v>
      </c>
      <c r="AL104" s="313">
        <f>'고용증대 상시근로자수-2019(2)'!BL104</f>
        <v>0</v>
      </c>
      <c r="AM104" s="314">
        <f>'고용증대 상시근로자수-2019(2)'!BN104</f>
        <v>0</v>
      </c>
      <c r="AN104" s="312">
        <f>'고용증대 상시근로자수-2019(2)'!BO104</f>
        <v>0</v>
      </c>
      <c r="AO104" s="313">
        <f>'고용증대 상시근로자수-2019(2)'!BP104</f>
        <v>0</v>
      </c>
      <c r="AP104" s="314">
        <f>'고용증대 상시근로자수-2019(2)'!BR104</f>
        <v>0</v>
      </c>
      <c r="AQ104" s="335">
        <f t="shared" si="5"/>
        <v>0</v>
      </c>
      <c r="AR104" s="337">
        <f t="shared" si="6"/>
        <v>0</v>
      </c>
      <c r="AS104" s="342">
        <f>'고용증대 상시근로자수-2019(2)'!CF104</f>
        <v>0</v>
      </c>
      <c r="AT104" s="343">
        <f>'고용증대 상시근로자수-2019(2)'!CG104</f>
        <v>0</v>
      </c>
      <c r="AU104" s="340">
        <f t="shared" si="7"/>
        <v>0</v>
      </c>
      <c r="AV104" s="308">
        <f t="shared" si="8"/>
        <v>0</v>
      </c>
    </row>
    <row r="105" spans="1:48">
      <c r="G105" s="338">
        <f t="shared" ref="G105:AP105" si="10">SUM(G5:G104)</f>
        <v>9</v>
      </c>
      <c r="H105" s="338">
        <f t="shared" si="10"/>
        <v>350</v>
      </c>
      <c r="I105" s="338">
        <f t="shared" si="10"/>
        <v>7</v>
      </c>
      <c r="J105" s="338">
        <f t="shared" si="10"/>
        <v>9</v>
      </c>
      <c r="K105" s="338">
        <f t="shared" si="10"/>
        <v>351</v>
      </c>
      <c r="L105" s="338">
        <f t="shared" si="10"/>
        <v>7</v>
      </c>
      <c r="M105" s="338">
        <f t="shared" si="10"/>
        <v>10</v>
      </c>
      <c r="N105" s="338">
        <f t="shared" si="10"/>
        <v>353</v>
      </c>
      <c r="O105" s="338">
        <f t="shared" si="10"/>
        <v>8</v>
      </c>
      <c r="P105" s="338">
        <f t="shared" si="10"/>
        <v>11</v>
      </c>
      <c r="Q105" s="338">
        <f t="shared" si="10"/>
        <v>353</v>
      </c>
      <c r="R105" s="338">
        <f t="shared" si="10"/>
        <v>9</v>
      </c>
      <c r="S105" s="338">
        <f t="shared" si="10"/>
        <v>11</v>
      </c>
      <c r="T105" s="338">
        <f t="shared" si="10"/>
        <v>354</v>
      </c>
      <c r="U105" s="338">
        <f t="shared" si="10"/>
        <v>9</v>
      </c>
      <c r="V105" s="338">
        <f t="shared" si="10"/>
        <v>11</v>
      </c>
      <c r="W105" s="338">
        <f t="shared" si="10"/>
        <v>355</v>
      </c>
      <c r="X105" s="338">
        <f t="shared" si="10"/>
        <v>9</v>
      </c>
      <c r="Y105" s="338">
        <f t="shared" si="10"/>
        <v>11</v>
      </c>
      <c r="Z105" s="338">
        <f t="shared" si="10"/>
        <v>356</v>
      </c>
      <c r="AA105" s="338">
        <f t="shared" si="10"/>
        <v>9</v>
      </c>
      <c r="AB105" s="338">
        <f t="shared" si="10"/>
        <v>11</v>
      </c>
      <c r="AC105" s="338">
        <f t="shared" si="10"/>
        <v>357</v>
      </c>
      <c r="AD105" s="338">
        <f t="shared" si="10"/>
        <v>9</v>
      </c>
      <c r="AE105" s="338">
        <f t="shared" si="10"/>
        <v>11</v>
      </c>
      <c r="AF105" s="338">
        <f t="shared" si="10"/>
        <v>359</v>
      </c>
      <c r="AG105" s="338">
        <f t="shared" si="10"/>
        <v>9</v>
      </c>
      <c r="AH105" s="338">
        <f t="shared" si="10"/>
        <v>11</v>
      </c>
      <c r="AI105" s="338">
        <f t="shared" si="10"/>
        <v>361</v>
      </c>
      <c r="AJ105" s="338">
        <f t="shared" si="10"/>
        <v>9</v>
      </c>
      <c r="AK105" s="338">
        <f t="shared" si="10"/>
        <v>11</v>
      </c>
      <c r="AL105" s="338">
        <f t="shared" si="10"/>
        <v>361</v>
      </c>
      <c r="AM105" s="338">
        <f t="shared" si="10"/>
        <v>9</v>
      </c>
      <c r="AN105" s="338">
        <f t="shared" si="10"/>
        <v>11</v>
      </c>
      <c r="AO105" s="338">
        <f t="shared" si="10"/>
        <v>361</v>
      </c>
      <c r="AP105" s="338">
        <f t="shared" si="10"/>
        <v>9</v>
      </c>
      <c r="AQ105" s="353">
        <f>SUM(AQ5:AQ104)</f>
        <v>127</v>
      </c>
      <c r="AR105" s="353">
        <f>SUM(AR5:AR104)</f>
        <v>103</v>
      </c>
      <c r="AS105" s="355">
        <f>SUM(AS5:AS104)</f>
        <v>0</v>
      </c>
      <c r="AT105" s="355">
        <f t="shared" ref="AT105" si="11">SUM(AT5:AT104)</f>
        <v>0</v>
      </c>
      <c r="AU105" s="341">
        <f>SUM(AU5:AU104)</f>
        <v>0</v>
      </c>
    </row>
    <row r="106" spans="1:48">
      <c r="AQ106" s="308" t="b">
        <f>'고용증대 상시근로자수-2019(2)'!BS105=AQ105</f>
        <v>1</v>
      </c>
      <c r="AR106" s="346" t="b">
        <f>'고용증대 상시근로자수-2019(2)'!BT105=AR105</f>
        <v>1</v>
      </c>
      <c r="AS106" s="346" t="b">
        <f>'고용증대 상시근로자수-2019(2)'!CF105=AS105</f>
        <v>1</v>
      </c>
      <c r="AT106" s="346" t="b">
        <f>'고용증대 상시근로자수-2019(2)'!CG105=AT105</f>
        <v>1</v>
      </c>
      <c r="AU106" s="346" t="b">
        <f>'고용증대 상시근로자수-2019(2)'!CH105=AU105</f>
        <v>1</v>
      </c>
    </row>
    <row r="107" spans="1:48" ht="16.5" customHeight="1">
      <c r="AN107" s="1159" t="str">
        <f>'고용증대 상시근로자수-2018'!BR106</f>
        <v>사업연도월수</v>
      </c>
      <c r="AO107" s="1159"/>
      <c r="AP107" s="1159"/>
      <c r="AQ107" s="348">
        <f>'고용증대 상시근로자수-2018'!BS106</f>
        <v>12</v>
      </c>
      <c r="AR107" s="348">
        <f>AQ107</f>
        <v>12</v>
      </c>
    </row>
    <row r="108" spans="1:48" ht="16.5" customHeight="1">
      <c r="AN108" s="1159" t="s">
        <v>671</v>
      </c>
      <c r="AO108" s="1159"/>
      <c r="AP108" s="1159"/>
      <c r="AQ108" s="349">
        <f>AQ105/AQ107</f>
        <v>10.583333333333334</v>
      </c>
      <c r="AR108" s="349">
        <f>AR105/AR107</f>
        <v>8.5833333333333339</v>
      </c>
    </row>
    <row r="109" spans="1:48" ht="19.5">
      <c r="AN109" s="1178" t="str">
        <f>A2</f>
        <v>2019년</v>
      </c>
      <c r="AO109" s="1179"/>
      <c r="AP109" s="1180"/>
      <c r="AQ109" s="350" t="str">
        <f>$AQ$4</f>
        <v>상시
근로자수</v>
      </c>
      <c r="AR109" s="362" t="str">
        <f>$AR$4</f>
        <v>청년
등
근로자수</v>
      </c>
    </row>
    <row r="110" spans="1:48">
      <c r="AN110" s="1181"/>
      <c r="AO110" s="1182"/>
      <c r="AP110" s="1183"/>
      <c r="AQ110" s="356">
        <f>TRUNC(AQ108,2)</f>
        <v>10.58</v>
      </c>
      <c r="AR110" s="357">
        <f>TRUNC(AR108,2)</f>
        <v>8.58</v>
      </c>
      <c r="AS110" s="347" t="b">
        <f>'고용증대 상시근로자수-2019(2)'!BS110=AQ110</f>
        <v>1</v>
      </c>
      <c r="AT110" s="308" t="b">
        <f>'고용증대 상시근로자수-2019(2)'!BT110=AR110</f>
        <v>1</v>
      </c>
    </row>
    <row r="111" spans="1:48" ht="19.5">
      <c r="AN111" s="1178" t="s">
        <v>691</v>
      </c>
      <c r="AO111" s="1179"/>
      <c r="AP111" s="1180"/>
      <c r="AQ111" s="350" t="str">
        <f>$AQ$4</f>
        <v>상시
근로자수</v>
      </c>
      <c r="AR111" s="362" t="str">
        <f>$AR$4</f>
        <v>청년
등
근로자수</v>
      </c>
    </row>
    <row r="112" spans="1:48">
      <c r="AN112" s="1181"/>
      <c r="AO112" s="1182"/>
      <c r="AP112" s="1183"/>
      <c r="AQ112" s="356">
        <f>'고용증대 상시근로자수-2018'!BS110</f>
        <v>10.41</v>
      </c>
      <c r="AR112" s="357">
        <f>'고용증대 상시근로자수-2018'!BT110</f>
        <v>8.41</v>
      </c>
    </row>
    <row r="113" spans="40:44" ht="19.5">
      <c r="AN113" s="1178" t="s">
        <v>690</v>
      </c>
      <c r="AO113" s="1179"/>
      <c r="AP113" s="1180"/>
      <c r="AQ113" s="350" t="str">
        <f>$AQ$4</f>
        <v>상시
근로자수</v>
      </c>
      <c r="AR113" s="362" t="str">
        <f>$AR$4</f>
        <v>청년
등
근로자수</v>
      </c>
    </row>
    <row r="114" spans="40:44">
      <c r="AN114" s="1181"/>
      <c r="AO114" s="1182"/>
      <c r="AP114" s="1183"/>
      <c r="AQ114" s="356">
        <f>AQ110-AQ112</f>
        <v>0.16999999999999993</v>
      </c>
      <c r="AR114" s="357">
        <f>AR110-AR112</f>
        <v>0.16999999999999993</v>
      </c>
    </row>
  </sheetData>
  <mergeCells count="25">
    <mergeCell ref="AN113:AP114"/>
    <mergeCell ref="AQ3:AR3"/>
    <mergeCell ref="AS3:AU3"/>
    <mergeCell ref="AN107:AP107"/>
    <mergeCell ref="AN108:AP108"/>
    <mergeCell ref="AN109:AP110"/>
    <mergeCell ref="AN111:AP112"/>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69" priority="24" operator="equal">
      <formula>"남"</formula>
    </cfRule>
  </conditionalFormatting>
  <conditionalFormatting sqref="G5:G104">
    <cfRule type="cellIs" dxfId="68" priority="23" operator="equal">
      <formula>1</formula>
    </cfRule>
  </conditionalFormatting>
  <conditionalFormatting sqref="G5:G104">
    <cfRule type="cellIs" dxfId="67" priority="22" operator="equal">
      <formula>0</formula>
    </cfRule>
  </conditionalFormatting>
  <conditionalFormatting sqref="H5:H104">
    <cfRule type="cellIs" dxfId="66" priority="21" operator="equal">
      <formula>1</formula>
    </cfRule>
  </conditionalFormatting>
  <conditionalFormatting sqref="H5:H104">
    <cfRule type="cellIs" dxfId="65" priority="20" operator="lessThan">
      <formula>30</formula>
    </cfRule>
  </conditionalFormatting>
  <conditionalFormatting sqref="H5:H104">
    <cfRule type="cellIs" dxfId="64" priority="19" operator="between">
      <formula>30</formula>
      <formula>31</formula>
    </cfRule>
  </conditionalFormatting>
  <conditionalFormatting sqref="I5:I104">
    <cfRule type="cellIs" dxfId="63" priority="18" operator="equal">
      <formula>1</formula>
    </cfRule>
  </conditionalFormatting>
  <conditionalFormatting sqref="M5:M104 P5:P104 S5:S104 V5:V104 Y5:Y104 AB5:AB104 AE5:AE104 AH5:AH104 AK5:AK104 AN5:AN104 J5:J104">
    <cfRule type="cellIs" dxfId="62" priority="17" operator="equal">
      <formula>1</formula>
    </cfRule>
  </conditionalFormatting>
  <conditionalFormatting sqref="M5:M104 P5:P104 S5:S104 V5:V104 Y5:Y104 AB5:AB104 AE5:AE104 AH5:AH104 AK5:AK104 AN5:AN104 J5:J104">
    <cfRule type="cellIs" dxfId="61" priority="16" operator="equal">
      <formula>0</formula>
    </cfRule>
  </conditionalFormatting>
  <conditionalFormatting sqref="N5:N104 Q5:Q104 T5:T104 W5:W104 Z5:Z104 AC5:AC104 AF5:AF104 AI5:AI104 AL5:AL104 AO5:AO104 K5:K104">
    <cfRule type="cellIs" dxfId="60" priority="15" operator="equal">
      <formula>1</formula>
    </cfRule>
  </conditionalFormatting>
  <conditionalFormatting sqref="N5:N104 Q5:Q104 T5:T104 W5:W104 Z5:Z104 AC5:AC104 AF5:AF104 AI5:AI104 AL5:AL104 AO5:AO104 K5:K104">
    <cfRule type="cellIs" dxfId="59" priority="14" operator="lessThan">
      <formula>30</formula>
    </cfRule>
  </conditionalFormatting>
  <conditionalFormatting sqref="N5:N104 Q5:Q104 T5:T104 W5:W104 Z5:Z104 AC5:AC104 AF5:AF104 AI5:AI104 AL5:AL104 AO5:AO104 K5:K104">
    <cfRule type="cellIs" dxfId="58" priority="13" operator="between">
      <formula>30</formula>
      <formula>31</formula>
    </cfRule>
  </conditionalFormatting>
  <conditionalFormatting sqref="O5:O104 R5:R104 U5:U104 X5:X104 AA5:AA104 AD5:AD104 AG5:AG104 AJ5:AJ104 AM5:AM104 AP5:AP104 L5:L104">
    <cfRule type="cellIs" dxfId="57" priority="12" operator="equal">
      <formula>1</formula>
    </cfRule>
  </conditionalFormatting>
  <conditionalFormatting sqref="AQ5:AR104">
    <cfRule type="cellIs" dxfId="56" priority="3" operator="between">
      <formula>1</formula>
      <formula>11</formula>
    </cfRule>
    <cfRule type="cellIs" dxfId="55" priority="4" operator="equal">
      <formula>0</formula>
    </cfRule>
    <cfRule type="cellIs" dxfId="54" priority="5" operator="equal">
      <formula>12</formula>
    </cfRule>
  </conditionalFormatting>
  <conditionalFormatting sqref="AQ106:AU106">
    <cfRule type="cellIs" dxfId="53" priority="2" operator="equal">
      <formula>TRUE</formula>
    </cfRule>
  </conditionalFormatting>
  <conditionalFormatting sqref="AS110:AT110">
    <cfRule type="cellIs" dxfId="52"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8C04-CB0A-4149-9775-13F8F5E3C6B1}">
  <sheetPr>
    <tabColor rgb="FFC00000"/>
  </sheetPr>
  <dimension ref="A1:AE134"/>
  <sheetViews>
    <sheetView showGridLines="0" topLeftCell="A4" workbookViewId="0">
      <selection activeCell="P17" sqref="P1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4.75" customHeight="1">
      <c r="E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772"/>
      <c r="B7" s="772"/>
      <c r="C7" s="772"/>
      <c r="D7" s="773"/>
      <c r="E7" s="745" t="str">
        <f>'2018년 귀속 중소기업 고용증가 인원에 대한 사회보험료'!K6</f>
        <v>선우치과의원</v>
      </c>
      <c r="F7" s="746"/>
      <c r="G7" s="746"/>
      <c r="H7" s="746"/>
      <c r="I7" s="746"/>
      <c r="J7" s="746"/>
      <c r="K7" s="746"/>
      <c r="L7" s="746"/>
      <c r="M7" s="746"/>
      <c r="N7" s="746"/>
      <c r="O7" s="746"/>
      <c r="P7" s="746"/>
      <c r="Q7" s="746"/>
      <c r="R7" s="747"/>
      <c r="S7" s="757">
        <f>'2018년 귀속 중소기업 고용증가 인원에 대한 사회보험료'!X6</f>
        <v>3129212345</v>
      </c>
      <c r="T7" s="758"/>
      <c r="U7" s="758"/>
      <c r="V7" s="758"/>
      <c r="W7" s="758"/>
      <c r="X7" s="758"/>
      <c r="Y7" s="758"/>
      <c r="Z7" s="758"/>
      <c r="AA7" s="758"/>
      <c r="AC7" s="89" t="s">
        <v>124</v>
      </c>
    </row>
    <row r="8" spans="1:29">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772"/>
      <c r="B9" s="772"/>
      <c r="C9" s="772"/>
      <c r="D9" s="773"/>
      <c r="E9" s="745" t="str">
        <f>'2018년 귀속 중소기업 고용증가 인원에 대한 사회보험료'!K7</f>
        <v>전현무 이장원</v>
      </c>
      <c r="F9" s="746"/>
      <c r="G9" s="746"/>
      <c r="H9" s="746"/>
      <c r="I9" s="746"/>
      <c r="J9" s="746"/>
      <c r="K9" s="746"/>
      <c r="L9" s="746"/>
      <c r="M9" s="746"/>
      <c r="N9" s="746"/>
      <c r="O9" s="746"/>
      <c r="P9" s="746"/>
      <c r="Q9" s="746"/>
      <c r="R9" s="747"/>
      <c r="S9" s="776">
        <f>'2018년 귀속 중소기업 고용증가 인원에 대한 사회보험료'!X7</f>
        <v>26961</v>
      </c>
      <c r="T9" s="777"/>
      <c r="U9" s="777"/>
      <c r="V9" s="777"/>
      <c r="W9" s="777"/>
      <c r="X9" s="777"/>
      <c r="Y9" s="777"/>
      <c r="Z9" s="777"/>
      <c r="AA9" s="777"/>
      <c r="AC9" s="90" t="s">
        <v>126</v>
      </c>
    </row>
    <row r="10" spans="1:29">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772"/>
      <c r="B11" s="772"/>
      <c r="C11" s="772"/>
      <c r="D11" s="773"/>
      <c r="E11" s="79"/>
      <c r="F11" s="778" t="str">
        <f>'2018년 귀속 중소기업 고용증가 인원에 대한 사회보험료'!L8</f>
        <v>충청남도 천안시 서북구  오성로 103,6층 (두정동,청풍프라자)</v>
      </c>
      <c r="G11" s="779"/>
      <c r="H11" s="779"/>
      <c r="I11" s="779"/>
      <c r="J11" s="779"/>
      <c r="K11" s="779"/>
      <c r="L11" s="779"/>
      <c r="M11" s="779"/>
      <c r="N11" s="779"/>
      <c r="O11" s="779"/>
      <c r="P11" s="779"/>
      <c r="Q11" s="779"/>
    </row>
    <row r="12" spans="1:29" ht="24" customHeight="1">
      <c r="A12" s="774"/>
      <c r="B12" s="774"/>
      <c r="C12" s="774"/>
      <c r="D12" s="775"/>
      <c r="E12" s="78"/>
      <c r="F12" s="780"/>
      <c r="G12" s="780"/>
      <c r="H12" s="780"/>
      <c r="I12" s="780"/>
      <c r="J12" s="780"/>
      <c r="K12" s="780"/>
      <c r="L12" s="780"/>
      <c r="M12" s="780"/>
      <c r="N12" s="780"/>
      <c r="O12" s="780"/>
      <c r="P12" s="780"/>
      <c r="Q12" s="780"/>
      <c r="R12" s="70" t="s">
        <v>110</v>
      </c>
      <c r="S12" s="70"/>
      <c r="T12" s="70"/>
      <c r="U12" s="746" t="str">
        <f>'2018년 귀속 중소기업 고용증가 인원에 대한 사회보험료'!X9</f>
        <v>041-567-6764</v>
      </c>
      <c r="V12" s="781"/>
      <c r="W12" s="781"/>
      <c r="X12" s="781"/>
      <c r="Y12" s="781"/>
      <c r="Z12" s="781"/>
      <c r="AA12" s="70" t="s">
        <v>109</v>
      </c>
      <c r="AC12" t="s">
        <v>214</v>
      </c>
    </row>
    <row r="13" spans="1:29" ht="3.75" customHeight="1"/>
    <row r="14" spans="1:29" ht="30.75" customHeight="1">
      <c r="A14" s="74" t="s">
        <v>108</v>
      </c>
      <c r="B14" s="74"/>
      <c r="C14" s="74"/>
      <c r="D14" s="74"/>
      <c r="E14" s="74"/>
      <c r="F14" s="74"/>
      <c r="G14" s="74"/>
      <c r="H14" s="77"/>
      <c r="I14" s="760">
        <v>43466</v>
      </c>
      <c r="J14" s="760"/>
      <c r="K14" s="760"/>
      <c r="L14" s="760"/>
      <c r="M14" s="760"/>
      <c r="N14" s="760"/>
      <c r="O14" s="760"/>
      <c r="P14" s="74" t="s">
        <v>107</v>
      </c>
      <c r="Q14" s="74"/>
      <c r="R14" s="760">
        <v>43830</v>
      </c>
      <c r="S14" s="760"/>
      <c r="T14" s="760"/>
      <c r="U14" s="760"/>
      <c r="V14" s="760"/>
      <c r="W14" s="760"/>
      <c r="X14" s="760"/>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61" t="s">
        <v>104</v>
      </c>
      <c r="B18" s="762"/>
      <c r="C18" s="762"/>
      <c r="D18" s="762"/>
      <c r="E18" s="762"/>
      <c r="F18" s="762"/>
      <c r="G18" s="762"/>
      <c r="H18" s="762"/>
      <c r="I18" s="762"/>
      <c r="J18" s="763" t="s">
        <v>103</v>
      </c>
      <c r="K18" s="762"/>
      <c r="L18" s="762"/>
      <c r="M18" s="762"/>
      <c r="N18" s="762"/>
      <c r="O18" s="762"/>
      <c r="P18" s="762"/>
      <c r="Q18" s="762"/>
      <c r="R18" s="762"/>
      <c r="S18" s="763" t="s">
        <v>102</v>
      </c>
      <c r="T18" s="762"/>
      <c r="U18" s="762"/>
      <c r="V18" s="762"/>
      <c r="W18" s="762"/>
      <c r="X18" s="762"/>
      <c r="Y18" s="762"/>
      <c r="Z18" s="762"/>
      <c r="AA18" s="764"/>
    </row>
    <row r="19" spans="1:31" ht="22.5" customHeight="1">
      <c r="A19" s="765">
        <f>'고용증대 상시근로자수-2019(2)'!BT110</f>
        <v>8.58</v>
      </c>
      <c r="B19" s="766"/>
      <c r="C19" s="766"/>
      <c r="D19" s="766"/>
      <c r="E19" s="766"/>
      <c r="F19" s="766"/>
      <c r="G19" s="766"/>
      <c r="H19" s="766"/>
      <c r="I19" s="766"/>
      <c r="J19" s="766">
        <f>'고용증대 상시근로자수-2019(2)'!BT113</f>
        <v>8.41</v>
      </c>
      <c r="K19" s="766"/>
      <c r="L19" s="766"/>
      <c r="M19" s="766"/>
      <c r="N19" s="766"/>
      <c r="O19" s="766"/>
      <c r="P19" s="766"/>
      <c r="Q19" s="766"/>
      <c r="R19" s="766"/>
      <c r="S19" s="1276">
        <f>TRUNC(A19,2)-TRUNC(J19,2)</f>
        <v>0.16999999999999993</v>
      </c>
      <c r="T19" s="1276"/>
      <c r="U19" s="1276"/>
      <c r="V19" s="1276"/>
      <c r="W19" s="1276"/>
      <c r="X19" s="1276"/>
      <c r="Y19" s="1276"/>
      <c r="Z19" s="1276"/>
      <c r="AA19" s="1277"/>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61" t="s">
        <v>100</v>
      </c>
      <c r="B21" s="762"/>
      <c r="C21" s="762"/>
      <c r="D21" s="762"/>
      <c r="E21" s="762"/>
      <c r="F21" s="762"/>
      <c r="G21" s="762"/>
      <c r="H21" s="762"/>
      <c r="I21" s="762"/>
      <c r="J21" s="763" t="s">
        <v>99</v>
      </c>
      <c r="K21" s="762"/>
      <c r="L21" s="762"/>
      <c r="M21" s="762"/>
      <c r="N21" s="762"/>
      <c r="O21" s="762"/>
      <c r="P21" s="762"/>
      <c r="Q21" s="762"/>
      <c r="R21" s="762"/>
      <c r="S21" s="763" t="s">
        <v>98</v>
      </c>
      <c r="T21" s="762"/>
      <c r="U21" s="762"/>
      <c r="V21" s="762"/>
      <c r="W21" s="762"/>
      <c r="X21" s="762"/>
      <c r="Y21" s="762"/>
      <c r="Z21" s="762"/>
      <c r="AA21" s="764"/>
    </row>
    <row r="22" spans="1:31" ht="22.5" customHeight="1">
      <c r="A22" s="765">
        <f>'고용증대 상시근로자수-2019(2)'!BS110</f>
        <v>10.58</v>
      </c>
      <c r="B22" s="766"/>
      <c r="C22" s="766"/>
      <c r="D22" s="766"/>
      <c r="E22" s="766"/>
      <c r="F22" s="766"/>
      <c r="G22" s="766"/>
      <c r="H22" s="766"/>
      <c r="I22" s="766"/>
      <c r="J22" s="766">
        <f>'고용증대 상시근로자수-2019(2)'!BS113</f>
        <v>10.41</v>
      </c>
      <c r="K22" s="766"/>
      <c r="L22" s="766"/>
      <c r="M22" s="766"/>
      <c r="N22" s="766"/>
      <c r="O22" s="766"/>
      <c r="P22" s="766"/>
      <c r="Q22" s="766"/>
      <c r="R22" s="766"/>
      <c r="S22" s="1276">
        <f>TRUNC(A22,2)-TRUNC(J22,2)</f>
        <v>0.16999999999999993</v>
      </c>
      <c r="T22" s="1276"/>
      <c r="U22" s="1276"/>
      <c r="V22" s="1276"/>
      <c r="W22" s="1276"/>
      <c r="X22" s="1276"/>
      <c r="Y22" s="1276"/>
      <c r="Z22" s="1276"/>
      <c r="AA22" s="1277"/>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61" t="s">
        <v>96</v>
      </c>
      <c r="B24" s="762"/>
      <c r="C24" s="762"/>
      <c r="D24" s="762"/>
      <c r="E24" s="762"/>
      <c r="F24" s="762"/>
      <c r="G24" s="762"/>
      <c r="H24" s="762"/>
      <c r="I24" s="762"/>
      <c r="J24" s="763" t="s">
        <v>95</v>
      </c>
      <c r="K24" s="762"/>
      <c r="L24" s="762"/>
      <c r="M24" s="762"/>
      <c r="N24" s="762"/>
      <c r="O24" s="762"/>
      <c r="P24" s="762"/>
      <c r="Q24" s="762"/>
      <c r="R24" s="762"/>
      <c r="S24" s="763" t="s">
        <v>94</v>
      </c>
      <c r="T24" s="762"/>
      <c r="U24" s="762"/>
      <c r="V24" s="762"/>
      <c r="W24" s="762"/>
      <c r="X24" s="762"/>
      <c r="Y24" s="762"/>
      <c r="Z24" s="762"/>
      <c r="AA24" s="764"/>
    </row>
    <row r="25" spans="1:31" ht="22.5" customHeight="1">
      <c r="A25" s="765">
        <f>A22</f>
        <v>10.58</v>
      </c>
      <c r="B25" s="766"/>
      <c r="C25" s="766"/>
      <c r="D25" s="766"/>
      <c r="E25" s="766"/>
      <c r="F25" s="766"/>
      <c r="G25" s="766"/>
      <c r="H25" s="766"/>
      <c r="I25" s="766"/>
      <c r="J25" s="766">
        <f>J22</f>
        <v>10.41</v>
      </c>
      <c r="K25" s="766"/>
      <c r="L25" s="766"/>
      <c r="M25" s="766"/>
      <c r="N25" s="766"/>
      <c r="O25" s="766"/>
      <c r="P25" s="766"/>
      <c r="Q25" s="766"/>
      <c r="R25" s="766"/>
      <c r="S25" s="1276">
        <f>TRUNC(A25,2)-TRUNC(J25,2)</f>
        <v>0.16999999999999993</v>
      </c>
      <c r="T25" s="1276"/>
      <c r="U25" s="1276"/>
      <c r="V25" s="1276"/>
      <c r="W25" s="1276"/>
      <c r="X25" s="1276"/>
      <c r="Y25" s="1276"/>
      <c r="Z25" s="1276"/>
      <c r="AA25" s="1277"/>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61" t="s">
        <v>92</v>
      </c>
      <c r="B27" s="762"/>
      <c r="C27" s="762"/>
      <c r="D27" s="762"/>
      <c r="E27" s="762"/>
      <c r="F27" s="762"/>
      <c r="G27" s="762"/>
      <c r="H27" s="762"/>
      <c r="I27" s="762"/>
      <c r="J27" s="1184" t="s">
        <v>91</v>
      </c>
      <c r="K27" s="762"/>
      <c r="L27" s="762"/>
      <c r="M27" s="762"/>
      <c r="N27" s="762"/>
      <c r="O27" s="762"/>
      <c r="P27" s="762"/>
      <c r="Q27" s="762"/>
      <c r="R27" s="762"/>
      <c r="S27" s="828" t="s">
        <v>90</v>
      </c>
      <c r="T27" s="762"/>
      <c r="U27" s="762"/>
      <c r="V27" s="762"/>
      <c r="W27" s="762"/>
      <c r="X27" s="762"/>
      <c r="Y27" s="762"/>
      <c r="Z27" s="762"/>
      <c r="AA27" s="764"/>
      <c r="AC27" t="s">
        <v>485</v>
      </c>
      <c r="AD27" t="s">
        <v>122</v>
      </c>
    </row>
    <row r="28" spans="1:31" ht="22.5" customHeight="1">
      <c r="A28" s="1187">
        <f>MIN(S19,S22,S25)</f>
        <v>0.16999999999999993</v>
      </c>
      <c r="B28" s="1188"/>
      <c r="C28" s="1188"/>
      <c r="D28" s="1188"/>
      <c r="E28" s="1188"/>
      <c r="F28" s="1188"/>
      <c r="G28" s="1188"/>
      <c r="H28" s="1188"/>
      <c r="I28" s="1188"/>
      <c r="J28" s="1189">
        <v>10000000</v>
      </c>
      <c r="K28" s="1189"/>
      <c r="L28" s="1189"/>
      <c r="M28" s="1189"/>
      <c r="N28" s="1189"/>
      <c r="O28" s="1189"/>
      <c r="P28" s="1189"/>
      <c r="Q28" s="1189"/>
      <c r="R28" s="1189"/>
      <c r="S28" s="1278">
        <f>A28*J28</f>
        <v>1699999.9999999993</v>
      </c>
      <c r="T28" s="1278"/>
      <c r="U28" s="1278"/>
      <c r="V28" s="1278"/>
      <c r="W28" s="1278"/>
      <c r="X28" s="1278"/>
      <c r="Y28" s="1278"/>
      <c r="Z28" s="1278"/>
      <c r="AA28" s="1279"/>
      <c r="AC28" s="218">
        <f>S28*20%</f>
        <v>339999.99999999988</v>
      </c>
      <c r="AD28" s="218">
        <f>S28-AC28</f>
        <v>1359999.9999999995</v>
      </c>
    </row>
    <row r="29" spans="1:31" ht="7.5" customHeight="1"/>
    <row r="30" spans="1:31">
      <c r="A30" s="73" t="s">
        <v>89</v>
      </c>
    </row>
    <row r="31" spans="1:31">
      <c r="A31" s="73" t="s">
        <v>88</v>
      </c>
      <c r="R31" s="247" t="s">
        <v>692</v>
      </c>
      <c r="S31" s="1278">
        <f>AD28</f>
        <v>1359999.9999999995</v>
      </c>
      <c r="T31" s="1278"/>
      <c r="U31" s="1278"/>
      <c r="V31" s="1278"/>
      <c r="W31" s="1278"/>
      <c r="X31" s="1278"/>
      <c r="Y31" s="1278"/>
      <c r="Z31" s="1278"/>
      <c r="AA31" s="1279"/>
      <c r="AC31" s="218">
        <f>AC28/2</f>
        <v>169999.99999999994</v>
      </c>
    </row>
    <row r="32" spans="1:31" ht="7.5" customHeight="1">
      <c r="AC32" s="218"/>
    </row>
    <row r="33" spans="1:29">
      <c r="R33" s="866">
        <v>44012</v>
      </c>
      <c r="S33" s="866"/>
      <c r="T33" s="866"/>
      <c r="U33" s="866"/>
      <c r="V33" s="866"/>
      <c r="W33" s="866"/>
      <c r="X33" s="866"/>
      <c r="Y33" s="866"/>
      <c r="Z33" s="866"/>
      <c r="AC33" s="218">
        <f>AC31</f>
        <v>169999.99999999994</v>
      </c>
    </row>
    <row r="35" spans="1:29">
      <c r="J35" s="861" t="s">
        <v>87</v>
      </c>
      <c r="K35" s="861"/>
      <c r="L35" s="861"/>
      <c r="M35" s="861"/>
      <c r="N35" s="861" t="str">
        <f>E7</f>
        <v>선우치과의원</v>
      </c>
      <c r="O35" s="861"/>
      <c r="P35" s="861"/>
      <c r="Q35" s="861"/>
      <c r="R35" s="861"/>
      <c r="S35" s="861"/>
      <c r="T35" s="861"/>
      <c r="U35" s="861"/>
      <c r="V35" s="868" t="s">
        <v>86</v>
      </c>
      <c r="W35" s="868"/>
      <c r="X35" s="868"/>
      <c r="Y35" s="868"/>
      <c r="Z35" s="868"/>
    </row>
    <row r="36" spans="1:29" ht="7.5" customHeight="1"/>
    <row r="37" spans="1:29" ht="19.5">
      <c r="A37" s="869" t="s">
        <v>120</v>
      </c>
      <c r="B37" s="869"/>
      <c r="C37" s="869"/>
      <c r="D37" s="86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61" t="s">
        <v>199</v>
      </c>
      <c r="E97" s="861"/>
      <c r="F97" s="861"/>
      <c r="G97" s="861"/>
      <c r="H97" s="861"/>
      <c r="I97" s="861"/>
      <c r="J97" s="861"/>
      <c r="K97" s="861"/>
      <c r="L97" s="861"/>
      <c r="M97" s="861"/>
      <c r="N97" s="861"/>
      <c r="O97" s="861"/>
      <c r="P97" s="861"/>
      <c r="Q97" s="99"/>
    </row>
    <row r="98" spans="2:17">
      <c r="C98" s="98"/>
      <c r="D98" s="859" t="s">
        <v>200</v>
      </c>
      <c r="E98" s="859"/>
      <c r="F98" s="859"/>
      <c r="G98" s="859"/>
      <c r="H98" s="859"/>
      <c r="I98" s="859"/>
      <c r="J98" s="859"/>
      <c r="K98" s="859"/>
      <c r="L98" s="859"/>
      <c r="M98" s="859"/>
      <c r="N98" s="859"/>
      <c r="O98" s="859"/>
      <c r="P98" s="859"/>
      <c r="Q98" s="99"/>
    </row>
    <row r="99" spans="2:17">
      <c r="C99" s="98"/>
      <c r="D99" s="860" t="s">
        <v>201</v>
      </c>
      <c r="E99" s="860"/>
      <c r="F99" s="860"/>
      <c r="G99" s="860"/>
      <c r="H99" s="860"/>
      <c r="I99" s="860"/>
      <c r="J99" s="860"/>
      <c r="K99" s="860"/>
      <c r="L99" s="860"/>
      <c r="M99" s="860"/>
      <c r="N99" s="860"/>
      <c r="O99" s="860"/>
      <c r="P99" s="860"/>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61" t="s">
        <v>203</v>
      </c>
      <c r="E105" s="861"/>
      <c r="F105" s="861"/>
      <c r="G105" s="861"/>
      <c r="H105" s="861"/>
      <c r="I105" s="861"/>
      <c r="J105" s="861"/>
      <c r="K105" s="861"/>
      <c r="L105" s="861"/>
      <c r="M105" s="861"/>
      <c r="N105" s="861"/>
      <c r="O105" s="861"/>
      <c r="P105" s="861"/>
      <c r="Q105" s="99"/>
    </row>
    <row r="106" spans="2:17">
      <c r="C106" s="98"/>
      <c r="D106" s="859" t="s">
        <v>200</v>
      </c>
      <c r="E106" s="859"/>
      <c r="F106" s="859"/>
      <c r="G106" s="859"/>
      <c r="H106" s="859"/>
      <c r="I106" s="859"/>
      <c r="J106" s="859"/>
      <c r="K106" s="859"/>
      <c r="L106" s="859"/>
      <c r="M106" s="859"/>
      <c r="N106" s="859"/>
      <c r="O106" s="859"/>
      <c r="P106" s="859"/>
      <c r="Q106" s="99"/>
    </row>
    <row r="107" spans="2:17">
      <c r="C107" s="98"/>
      <c r="D107" s="1192" t="s">
        <v>201</v>
      </c>
      <c r="E107" s="1192"/>
      <c r="F107" s="1192"/>
      <c r="G107" s="1192"/>
      <c r="H107" s="1192"/>
      <c r="I107" s="1192"/>
      <c r="J107" s="1192"/>
      <c r="K107" s="1192"/>
      <c r="L107" s="1192"/>
      <c r="M107" s="1192"/>
      <c r="N107" s="1192"/>
      <c r="O107" s="1192"/>
      <c r="P107" s="1192"/>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61" t="s">
        <v>205</v>
      </c>
      <c r="E113" s="861"/>
      <c r="F113" s="861"/>
      <c r="G113" s="861"/>
      <c r="H113" s="861"/>
      <c r="I113" s="861"/>
      <c r="J113" s="861"/>
      <c r="K113" s="861"/>
      <c r="L113" s="861"/>
      <c r="M113" s="861"/>
      <c r="N113" s="861"/>
      <c r="O113" s="861"/>
      <c r="P113" s="861"/>
      <c r="Q113" s="99"/>
    </row>
    <row r="114" spans="1:17">
      <c r="C114" s="98"/>
      <c r="D114" s="859" t="s">
        <v>206</v>
      </c>
      <c r="E114" s="859"/>
      <c r="F114" s="859"/>
      <c r="G114" s="859"/>
      <c r="H114" s="859"/>
      <c r="I114" s="859"/>
      <c r="J114" s="859"/>
      <c r="K114" s="859"/>
      <c r="L114" s="859"/>
      <c r="M114" s="859"/>
      <c r="N114" s="859"/>
      <c r="O114" s="859"/>
      <c r="P114" s="859"/>
      <c r="Q114" s="99"/>
    </row>
    <row r="115" spans="1:17">
      <c r="C115" s="98"/>
      <c r="D115" s="1192" t="s">
        <v>207</v>
      </c>
      <c r="E115" s="1192"/>
      <c r="F115" s="1192"/>
      <c r="G115" s="1192"/>
      <c r="H115" s="1192"/>
      <c r="I115" s="1192"/>
      <c r="J115" s="1192"/>
      <c r="K115" s="1192"/>
      <c r="L115" s="1192"/>
      <c r="M115" s="1192"/>
      <c r="N115" s="1192"/>
      <c r="O115" s="1192"/>
      <c r="P115" s="1192"/>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8">
    <mergeCell ref="D114:P114"/>
    <mergeCell ref="D115:P115"/>
    <mergeCell ref="D98:P98"/>
    <mergeCell ref="D99:P99"/>
    <mergeCell ref="D105:P105"/>
    <mergeCell ref="D106:P106"/>
    <mergeCell ref="D107:P107"/>
    <mergeCell ref="D113:P113"/>
    <mergeCell ref="D97:P97"/>
    <mergeCell ref="A27:I27"/>
    <mergeCell ref="J27:R27"/>
    <mergeCell ref="S27:AA27"/>
    <mergeCell ref="A28:I28"/>
    <mergeCell ref="J28:R28"/>
    <mergeCell ref="S28:AA28"/>
    <mergeCell ref="R33:Z33"/>
    <mergeCell ref="J35:M35"/>
    <mergeCell ref="N35:U35"/>
    <mergeCell ref="V35:Z35"/>
    <mergeCell ref="A37:D37"/>
    <mergeCell ref="S31:AA31"/>
    <mergeCell ref="A24:I24"/>
    <mergeCell ref="J24:R24"/>
    <mergeCell ref="S24:AA24"/>
    <mergeCell ref="A25:I25"/>
    <mergeCell ref="J25:R25"/>
    <mergeCell ref="S25:AA25"/>
    <mergeCell ref="A21:I21"/>
    <mergeCell ref="J21:R21"/>
    <mergeCell ref="S21:AA21"/>
    <mergeCell ref="A22:I22"/>
    <mergeCell ref="J22:R22"/>
    <mergeCell ref="S22:AA22"/>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F69-DC5E-4289-BE9B-29F9EFA66ECB}">
  <dimension ref="B2:Q17"/>
  <sheetViews>
    <sheetView showGridLines="0" workbookViewId="0">
      <selection activeCell="G19" sqref="G19"/>
    </sheetView>
  </sheetViews>
  <sheetFormatPr defaultRowHeight="16.5"/>
  <sheetData>
    <row r="2" spans="2:17">
      <c r="B2" s="136" t="s">
        <v>459</v>
      </c>
    </row>
    <row r="3" spans="2:17">
      <c r="B3" t="s">
        <v>460</v>
      </c>
    </row>
    <row r="4" spans="2:17">
      <c r="C4" t="s">
        <v>468</v>
      </c>
    </row>
    <row r="5" spans="2:17" ht="17.25" thickBot="1">
      <c r="C5" t="s">
        <v>469</v>
      </c>
    </row>
    <row r="6" spans="2:17">
      <c r="B6" s="208"/>
      <c r="C6" s="209"/>
      <c r="D6" s="209"/>
      <c r="E6" s="209"/>
      <c r="F6" s="209"/>
      <c r="G6" s="209"/>
      <c r="H6" s="209"/>
      <c r="I6" s="209"/>
      <c r="J6" s="209"/>
      <c r="K6" s="209"/>
      <c r="L6" s="209"/>
      <c r="M6" s="209"/>
      <c r="N6" s="209"/>
      <c r="O6" s="209"/>
      <c r="P6" s="209"/>
      <c r="Q6" s="210"/>
    </row>
    <row r="7" spans="2:17">
      <c r="B7" s="211"/>
      <c r="C7" t="s">
        <v>461</v>
      </c>
      <c r="Q7" s="212"/>
    </row>
    <row r="8" spans="2:17">
      <c r="B8" s="211"/>
      <c r="D8" t="s">
        <v>471</v>
      </c>
      <c r="Q8" s="212"/>
    </row>
    <row r="9" spans="2:17">
      <c r="B9" s="211"/>
      <c r="D9" t="s">
        <v>470</v>
      </c>
      <c r="Q9" s="212"/>
    </row>
    <row r="10" spans="2:17">
      <c r="B10" s="211"/>
      <c r="D10" s="207" t="s">
        <v>462</v>
      </c>
      <c r="Q10" s="212"/>
    </row>
    <row r="11" spans="2:17">
      <c r="B11" s="211"/>
      <c r="Q11" s="212"/>
    </row>
    <row r="12" spans="2:17">
      <c r="B12" s="211"/>
      <c r="C12" t="s">
        <v>463</v>
      </c>
      <c r="Q12" s="212"/>
    </row>
    <row r="13" spans="2:17">
      <c r="B13" s="211"/>
      <c r="D13" t="s">
        <v>464</v>
      </c>
      <c r="Q13" s="212"/>
    </row>
    <row r="14" spans="2:17">
      <c r="B14" s="211"/>
      <c r="D14" t="s">
        <v>465</v>
      </c>
      <c r="Q14" s="212"/>
    </row>
    <row r="15" spans="2:17" ht="17.25" thickBot="1">
      <c r="B15" s="213"/>
      <c r="C15" s="214"/>
      <c r="D15" s="214"/>
      <c r="E15" s="214"/>
      <c r="F15" s="214"/>
      <c r="G15" s="214"/>
      <c r="H15" s="214"/>
      <c r="I15" s="214"/>
      <c r="J15" s="214"/>
      <c r="K15" s="214"/>
      <c r="L15" s="214"/>
      <c r="M15" s="214"/>
      <c r="N15" s="214"/>
      <c r="O15" s="214"/>
      <c r="P15" s="214"/>
      <c r="Q15" s="215"/>
    </row>
    <row r="16" spans="2:17">
      <c r="B16" s="256" t="s">
        <v>638</v>
      </c>
      <c r="C16" s="255"/>
      <c r="D16" s="255"/>
      <c r="E16" s="255"/>
      <c r="F16" s="255"/>
      <c r="G16" s="255"/>
      <c r="H16" s="255"/>
      <c r="I16" s="255"/>
      <c r="J16" s="255"/>
      <c r="K16" s="255"/>
      <c r="L16" s="255"/>
      <c r="M16" s="255"/>
      <c r="N16" s="255"/>
      <c r="O16" s="255"/>
      <c r="P16" s="255"/>
    </row>
    <row r="17" spans="3:3">
      <c r="C17" t="s">
        <v>467</v>
      </c>
    </row>
  </sheetData>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949B-26AB-47D3-A6E9-60D2A2E4CB13}">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59" t="s">
        <v>440</v>
      </c>
      <c r="I8" s="859"/>
      <c r="J8" s="859"/>
      <c r="K8" s="859"/>
      <c r="L8" s="859"/>
      <c r="M8" s="859"/>
      <c r="N8" s="859" t="s">
        <v>407</v>
      </c>
      <c r="O8" s="859"/>
      <c r="P8" s="859"/>
      <c r="Q8" s="859"/>
      <c r="R8" s="859"/>
      <c r="S8" s="859"/>
      <c r="T8" s="859" t="s">
        <v>406</v>
      </c>
      <c r="U8" s="859"/>
      <c r="V8" s="859"/>
      <c r="W8" s="859"/>
      <c r="X8" s="859"/>
      <c r="Y8" s="859"/>
    </row>
    <row r="9" spans="2:40" ht="17.25" thickBot="1">
      <c r="B9" s="762" t="s">
        <v>147</v>
      </c>
      <c r="C9" s="762"/>
      <c r="D9" s="762"/>
      <c r="E9" s="762"/>
      <c r="F9" s="762"/>
      <c r="G9" s="762"/>
      <c r="H9" s="764" t="s">
        <v>441</v>
      </c>
      <c r="I9" s="783"/>
      <c r="J9" s="783"/>
      <c r="K9" s="783"/>
      <c r="L9" s="783"/>
      <c r="M9" s="784"/>
      <c r="N9" s="764" t="s">
        <v>364</v>
      </c>
      <c r="O9" s="783"/>
      <c r="P9" s="783"/>
      <c r="Q9" s="783"/>
      <c r="R9" s="783"/>
      <c r="S9" s="784"/>
      <c r="T9" s="764" t="s">
        <v>365</v>
      </c>
      <c r="U9" s="783"/>
      <c r="V9" s="783"/>
      <c r="W9" s="783"/>
      <c r="X9" s="783"/>
      <c r="Y9" s="784"/>
      <c r="Z9" s="764" t="s">
        <v>366</v>
      </c>
      <c r="AA9" s="783"/>
      <c r="AB9" s="783"/>
      <c r="AC9" s="783"/>
      <c r="AD9" s="783"/>
      <c r="AE9" s="784"/>
    </row>
    <row r="10" spans="2:40">
      <c r="B10" s="762" t="s">
        <v>63</v>
      </c>
      <c r="C10" s="762"/>
      <c r="D10" s="762"/>
      <c r="E10" s="762"/>
      <c r="F10" s="762"/>
      <c r="G10" s="762"/>
      <c r="H10" s="1280">
        <v>123.45</v>
      </c>
      <c r="I10" s="1281"/>
      <c r="J10" s="1281"/>
      <c r="K10" s="1281"/>
      <c r="L10" s="1281"/>
      <c r="M10" s="1281"/>
      <c r="N10" s="1281">
        <v>120.45</v>
      </c>
      <c r="O10" s="1281"/>
      <c r="P10" s="1281"/>
      <c r="Q10" s="1281"/>
      <c r="R10" s="1281"/>
      <c r="S10" s="1281"/>
      <c r="T10" s="1281">
        <v>110.29</v>
      </c>
      <c r="U10" s="1281"/>
      <c r="V10" s="1281"/>
      <c r="W10" s="1281"/>
      <c r="X10" s="1281"/>
      <c r="Y10" s="1281"/>
      <c r="Z10" s="1281">
        <v>105.36</v>
      </c>
      <c r="AA10" s="1281"/>
      <c r="AB10" s="1281"/>
      <c r="AC10" s="1281"/>
      <c r="AD10" s="1281"/>
      <c r="AE10" s="1298"/>
      <c r="AJ10">
        <f>H10-N10</f>
        <v>3</v>
      </c>
      <c r="AL10">
        <f>N10-T10</f>
        <v>10.159999999999997</v>
      </c>
      <c r="AN10">
        <f>T10-Z10</f>
        <v>4.9300000000000068</v>
      </c>
    </row>
    <row r="11" spans="2:40" ht="17.25" thickBot="1">
      <c r="B11" s="762" t="s">
        <v>363</v>
      </c>
      <c r="C11" s="762"/>
      <c r="D11" s="762"/>
      <c r="E11" s="762"/>
      <c r="F11" s="762"/>
      <c r="G11" s="762"/>
      <c r="H11" s="1282">
        <v>74.67</v>
      </c>
      <c r="I11" s="1283"/>
      <c r="J11" s="1283"/>
      <c r="K11" s="1283"/>
      <c r="L11" s="1283"/>
      <c r="M11" s="1283"/>
      <c r="N11" s="1283">
        <v>70.67</v>
      </c>
      <c r="O11" s="1283"/>
      <c r="P11" s="1283"/>
      <c r="Q11" s="1283"/>
      <c r="R11" s="1283"/>
      <c r="S11" s="1283"/>
      <c r="T11" s="1283">
        <v>58.49</v>
      </c>
      <c r="U11" s="1283"/>
      <c r="V11" s="1283"/>
      <c r="W11" s="1283"/>
      <c r="X11" s="1283"/>
      <c r="Y11" s="1283"/>
      <c r="Z11" s="1283">
        <v>55.24</v>
      </c>
      <c r="AA11" s="1283"/>
      <c r="AB11" s="1283"/>
      <c r="AC11" s="1283"/>
      <c r="AD11" s="1283"/>
      <c r="AE11" s="1299"/>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59" t="s">
        <v>370</v>
      </c>
      <c r="D17" s="859"/>
      <c r="E17" s="859"/>
      <c r="F17" s="859"/>
      <c r="G17" s="859"/>
      <c r="H17" s="859"/>
      <c r="I17" s="859"/>
      <c r="J17" s="859"/>
      <c r="K17" s="859"/>
      <c r="L17" s="859"/>
      <c r="M17" s="859"/>
      <c r="N17" s="859"/>
      <c r="O17" s="859"/>
      <c r="P17" s="859"/>
      <c r="Q17" s="859"/>
      <c r="AE17" t="s">
        <v>409</v>
      </c>
    </row>
    <row r="18" spans="2:31" outlineLevel="1">
      <c r="C18" s="860" t="s">
        <v>369</v>
      </c>
      <c r="D18" s="860"/>
      <c r="E18" s="860"/>
      <c r="F18" s="860"/>
      <c r="G18" s="860"/>
      <c r="H18" s="860"/>
      <c r="I18" s="860"/>
      <c r="J18" s="860"/>
      <c r="K18" s="860"/>
      <c r="L18" s="860"/>
      <c r="M18" s="860"/>
      <c r="N18" s="860"/>
      <c r="O18" s="860"/>
      <c r="P18" s="860"/>
      <c r="Q18" s="860"/>
      <c r="AE18" t="s">
        <v>410</v>
      </c>
    </row>
    <row r="19" spans="2:31" outlineLevel="1">
      <c r="AE19" t="s">
        <v>411</v>
      </c>
    </row>
    <row r="20" spans="2:31" outlineLevel="1">
      <c r="B20" t="s">
        <v>371</v>
      </c>
      <c r="C20" t="s">
        <v>372</v>
      </c>
      <c r="AE20" t="s">
        <v>412</v>
      </c>
    </row>
    <row r="21" spans="2:31" outlineLevel="1">
      <c r="AE21" t="s">
        <v>413</v>
      </c>
    </row>
    <row r="22" spans="2:31" outlineLevel="1">
      <c r="C22" s="859" t="s">
        <v>373</v>
      </c>
      <c r="D22" s="859"/>
      <c r="E22" s="859"/>
      <c r="F22" s="859"/>
      <c r="G22" s="859"/>
      <c r="H22" s="859"/>
      <c r="I22" s="859"/>
      <c r="J22" s="859"/>
      <c r="K22" s="859"/>
      <c r="L22" s="859"/>
      <c r="M22" s="859"/>
      <c r="N22" s="859"/>
      <c r="O22" s="859"/>
      <c r="P22" s="859"/>
      <c r="Q22" s="859"/>
      <c r="R22" s="859"/>
      <c r="S22" s="859"/>
      <c r="T22" s="859"/>
      <c r="U22" s="859"/>
    </row>
    <row r="23" spans="2:31" outlineLevel="1">
      <c r="C23" s="860" t="s">
        <v>369</v>
      </c>
      <c r="D23" s="860"/>
      <c r="E23" s="860"/>
      <c r="F23" s="860"/>
      <c r="G23" s="860"/>
      <c r="H23" s="860"/>
      <c r="I23" s="860"/>
      <c r="J23" s="860"/>
      <c r="K23" s="860"/>
      <c r="L23" s="860"/>
      <c r="M23" s="860"/>
      <c r="N23" s="860"/>
      <c r="O23" s="860"/>
      <c r="P23" s="860"/>
      <c r="Q23" s="860"/>
      <c r="R23" s="860"/>
      <c r="S23" s="860"/>
      <c r="T23" s="860"/>
      <c r="U23" s="86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300" t="s">
        <v>134</v>
      </c>
      <c r="B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84"/>
      <c r="AC50" s="84"/>
      <c r="AD50" s="84"/>
      <c r="AE50" s="133" t="s">
        <v>284</v>
      </c>
    </row>
    <row r="51" spans="1:39" ht="3.75" customHeight="1" outlineLevel="1"/>
    <row r="52" spans="1:39" ht="11.25" customHeight="1" outlineLevel="1">
      <c r="AA52" s="69" t="s">
        <v>135</v>
      </c>
    </row>
    <row r="53" spans="1:39" outlineLevel="1">
      <c r="A53" s="770" t="s">
        <v>116</v>
      </c>
      <c r="B53" s="770"/>
      <c r="C53" s="770"/>
      <c r="D53" s="771"/>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772"/>
      <c r="B54" s="772"/>
      <c r="C54" s="772"/>
      <c r="D54" s="773"/>
      <c r="E54" s="745" t="s">
        <v>391</v>
      </c>
      <c r="F54" s="746"/>
      <c r="G54" s="746"/>
      <c r="H54" s="746"/>
      <c r="I54" s="746"/>
      <c r="J54" s="746"/>
      <c r="K54" s="746"/>
      <c r="L54" s="746"/>
      <c r="M54" s="746"/>
      <c r="N54" s="746"/>
      <c r="O54" s="746"/>
      <c r="P54" s="746"/>
      <c r="Q54" s="746"/>
      <c r="R54" s="747"/>
      <c r="S54" s="757"/>
      <c r="T54" s="758"/>
      <c r="U54" s="758"/>
      <c r="V54" s="758"/>
      <c r="W54" s="758"/>
      <c r="X54" s="758"/>
      <c r="Y54" s="758"/>
      <c r="Z54" s="758"/>
      <c r="AA54" s="758"/>
      <c r="AE54" s="89" t="s">
        <v>291</v>
      </c>
    </row>
    <row r="55" spans="1:39" outlineLevel="1">
      <c r="A55" s="772"/>
      <c r="B55" s="772"/>
      <c r="C55" s="772"/>
      <c r="D55" s="773"/>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772"/>
      <c r="B56" s="772"/>
      <c r="C56" s="772"/>
      <c r="D56" s="773"/>
      <c r="E56" s="745"/>
      <c r="F56" s="746"/>
      <c r="G56" s="746"/>
      <c r="H56" s="746"/>
      <c r="I56" s="746"/>
      <c r="J56" s="746"/>
      <c r="K56" s="746"/>
      <c r="L56" s="746"/>
      <c r="M56" s="746"/>
      <c r="N56" s="746"/>
      <c r="O56" s="746"/>
      <c r="P56" s="746"/>
      <c r="Q56" s="746"/>
      <c r="R56" s="747"/>
      <c r="S56" s="776"/>
      <c r="T56" s="777"/>
      <c r="U56" s="777"/>
      <c r="V56" s="777"/>
      <c r="W56" s="777"/>
      <c r="X56" s="777"/>
      <c r="Y56" s="777"/>
      <c r="Z56" s="777"/>
      <c r="AA56" s="777"/>
      <c r="AE56" s="90" t="s">
        <v>126</v>
      </c>
    </row>
    <row r="57" spans="1:39" outlineLevel="1">
      <c r="A57" s="772"/>
      <c r="B57" s="772"/>
      <c r="C57" s="772"/>
      <c r="D57" s="773"/>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772"/>
      <c r="B58" s="772"/>
      <c r="C58" s="772"/>
      <c r="D58" s="773"/>
      <c r="E58" s="79"/>
      <c r="F58" s="778" t="s">
        <v>133</v>
      </c>
      <c r="G58" s="779"/>
      <c r="H58" s="779"/>
      <c r="I58" s="779"/>
      <c r="J58" s="779"/>
      <c r="K58" s="779"/>
      <c r="L58" s="779"/>
      <c r="M58" s="779"/>
      <c r="N58" s="779"/>
      <c r="O58" s="779"/>
      <c r="P58" s="779"/>
      <c r="Q58" s="779"/>
      <c r="AE58" t="s">
        <v>285</v>
      </c>
    </row>
    <row r="59" spans="1:39" outlineLevel="1">
      <c r="A59" s="774"/>
      <c r="B59" s="774"/>
      <c r="C59" s="774"/>
      <c r="D59" s="775"/>
      <c r="E59" s="78"/>
      <c r="F59" s="780"/>
      <c r="G59" s="780"/>
      <c r="H59" s="780"/>
      <c r="I59" s="780"/>
      <c r="J59" s="780"/>
      <c r="K59" s="780"/>
      <c r="L59" s="780"/>
      <c r="M59" s="780"/>
      <c r="N59" s="780"/>
      <c r="O59" s="780"/>
      <c r="P59" s="780"/>
      <c r="Q59" s="780"/>
      <c r="R59" s="70" t="s">
        <v>110</v>
      </c>
      <c r="S59" s="70"/>
      <c r="T59" s="70"/>
      <c r="U59" s="746" t="s">
        <v>128</v>
      </c>
      <c r="V59" s="781"/>
      <c r="W59" s="781"/>
      <c r="X59" s="781"/>
      <c r="Y59" s="781"/>
      <c r="Z59" s="781"/>
      <c r="AA59" s="70" t="s">
        <v>109</v>
      </c>
      <c r="AE59" t="s">
        <v>286</v>
      </c>
    </row>
    <row r="60" spans="1:39" ht="3.75" customHeight="1" outlineLevel="1"/>
    <row r="61" spans="1:39" ht="26.25" customHeight="1" outlineLevel="1">
      <c r="A61" s="74" t="s">
        <v>108</v>
      </c>
      <c r="B61" s="74"/>
      <c r="C61" s="74"/>
      <c r="D61" s="74"/>
      <c r="E61" s="74"/>
      <c r="F61" s="74"/>
      <c r="G61" s="74"/>
      <c r="H61" s="77"/>
      <c r="I61" s="760">
        <v>43101</v>
      </c>
      <c r="J61" s="760"/>
      <c r="K61" s="760"/>
      <c r="L61" s="760"/>
      <c r="M61" s="760"/>
      <c r="N61" s="760"/>
      <c r="O61" s="760"/>
      <c r="P61" s="74" t="s">
        <v>107</v>
      </c>
      <c r="Q61" s="74"/>
      <c r="R61" s="760">
        <f>EOMONTH(I61,11)</f>
        <v>43465</v>
      </c>
      <c r="S61" s="760"/>
      <c r="T61" s="760"/>
      <c r="U61" s="760"/>
      <c r="V61" s="760"/>
      <c r="W61" s="760"/>
      <c r="X61" s="760"/>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61" t="s">
        <v>275</v>
      </c>
      <c r="B66" s="762"/>
      <c r="C66" s="762"/>
      <c r="D66" s="762"/>
      <c r="E66" s="762"/>
      <c r="F66" s="762"/>
      <c r="G66" s="762"/>
      <c r="H66" s="762"/>
      <c r="I66" s="762"/>
      <c r="J66" s="763" t="s">
        <v>276</v>
      </c>
      <c r="K66" s="762"/>
      <c r="L66" s="762"/>
      <c r="M66" s="762"/>
      <c r="N66" s="762"/>
      <c r="O66" s="762"/>
      <c r="P66" s="762"/>
      <c r="Q66" s="762"/>
      <c r="R66" s="762"/>
      <c r="S66" s="763" t="s">
        <v>138</v>
      </c>
      <c r="T66" s="762"/>
      <c r="U66" s="762"/>
      <c r="V66" s="762"/>
      <c r="W66" s="762"/>
      <c r="X66" s="762"/>
      <c r="Y66" s="762"/>
      <c r="Z66" s="762"/>
      <c r="AA66" s="764"/>
      <c r="AE66" t="s">
        <v>163</v>
      </c>
    </row>
    <row r="67" spans="1:33" ht="17.25" outlineLevel="1" thickBot="1">
      <c r="A67" s="765">
        <f>T10</f>
        <v>110.29</v>
      </c>
      <c r="B67" s="766"/>
      <c r="C67" s="766"/>
      <c r="D67" s="766"/>
      <c r="E67" s="766"/>
      <c r="F67" s="766"/>
      <c r="G67" s="766"/>
      <c r="H67" s="766"/>
      <c r="I67" s="766"/>
      <c r="J67" s="766">
        <f>Z10</f>
        <v>105.36</v>
      </c>
      <c r="K67" s="766"/>
      <c r="L67" s="766"/>
      <c r="M67" s="766"/>
      <c r="N67" s="766"/>
      <c r="O67" s="766"/>
      <c r="P67" s="766"/>
      <c r="Q67" s="766"/>
      <c r="R67" s="766"/>
      <c r="S67" s="1286">
        <f>IF(TRUNC(A67,2)-TRUNC(J67,2)&gt;=0,TRUNC(A67,2)-TRUNC(J67,2),0)</f>
        <v>4.9300000000000068</v>
      </c>
      <c r="T67" s="1286"/>
      <c r="U67" s="1286"/>
      <c r="V67" s="1286"/>
      <c r="W67" s="1286"/>
      <c r="X67" s="1286"/>
      <c r="Y67" s="1286"/>
      <c r="Z67" s="1286"/>
      <c r="AA67" s="1287"/>
      <c r="AC67" s="140">
        <f>TRUNC(A67,2)-TRUNC(J67,2)</f>
        <v>4.9300000000000068</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61" t="s">
        <v>277</v>
      </c>
      <c r="B69" s="762"/>
      <c r="C69" s="762"/>
      <c r="D69" s="762"/>
      <c r="E69" s="762"/>
      <c r="F69" s="762"/>
      <c r="G69" s="762"/>
      <c r="H69" s="762"/>
      <c r="I69" s="762"/>
      <c r="J69" s="763" t="s">
        <v>278</v>
      </c>
      <c r="K69" s="762"/>
      <c r="L69" s="762"/>
      <c r="M69" s="762"/>
      <c r="N69" s="762"/>
      <c r="O69" s="762"/>
      <c r="P69" s="762"/>
      <c r="Q69" s="762"/>
      <c r="R69" s="762"/>
      <c r="S69" s="763" t="s">
        <v>140</v>
      </c>
      <c r="T69" s="762"/>
      <c r="U69" s="762"/>
      <c r="V69" s="762"/>
      <c r="W69" s="762"/>
      <c r="X69" s="762"/>
      <c r="Y69" s="762"/>
      <c r="Z69" s="762"/>
      <c r="AA69" s="764"/>
      <c r="AE69" t="s">
        <v>167</v>
      </c>
    </row>
    <row r="70" spans="1:33" ht="17.25" outlineLevel="1" thickBot="1">
      <c r="A70" s="765">
        <f>T11</f>
        <v>58.49</v>
      </c>
      <c r="B70" s="766"/>
      <c r="C70" s="766"/>
      <c r="D70" s="766"/>
      <c r="E70" s="766"/>
      <c r="F70" s="766"/>
      <c r="G70" s="766"/>
      <c r="H70" s="766"/>
      <c r="I70" s="766"/>
      <c r="J70" s="766">
        <f>Z11</f>
        <v>55.24</v>
      </c>
      <c r="K70" s="766"/>
      <c r="L70" s="766"/>
      <c r="M70" s="766"/>
      <c r="N70" s="766"/>
      <c r="O70" s="766"/>
      <c r="P70" s="766"/>
      <c r="Q70" s="766"/>
      <c r="R70" s="766"/>
      <c r="S70" s="1286">
        <f>IF(TRUNC(A70,2)-TRUNC(J70,2)&gt;=0,TRUNC(A70,2)-TRUNC(J70,2),0)</f>
        <v>3.25</v>
      </c>
      <c r="T70" s="1286"/>
      <c r="U70" s="1286"/>
      <c r="V70" s="1286"/>
      <c r="W70" s="1286"/>
      <c r="X70" s="1286"/>
      <c r="Y70" s="1286"/>
      <c r="Z70" s="1286"/>
      <c r="AA70" s="1287"/>
      <c r="AC70" s="140">
        <f>TRUNC(A70,2)-TRUNC(J70,2)</f>
        <v>3.25</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61" t="s">
        <v>279</v>
      </c>
      <c r="B72" s="762"/>
      <c r="C72" s="762"/>
      <c r="D72" s="762"/>
      <c r="E72" s="762"/>
      <c r="F72" s="762"/>
      <c r="G72" s="762"/>
      <c r="H72" s="762"/>
      <c r="I72" s="762"/>
      <c r="J72" s="763" t="s">
        <v>280</v>
      </c>
      <c r="K72" s="762"/>
      <c r="L72" s="762"/>
      <c r="M72" s="762"/>
      <c r="N72" s="762"/>
      <c r="O72" s="762"/>
      <c r="P72" s="762"/>
      <c r="Q72" s="762"/>
      <c r="R72" s="762"/>
      <c r="S72" s="763" t="s">
        <v>141</v>
      </c>
      <c r="T72" s="762"/>
      <c r="U72" s="762"/>
      <c r="V72" s="762"/>
      <c r="W72" s="762"/>
      <c r="X72" s="762"/>
      <c r="Y72" s="762"/>
      <c r="Z72" s="762"/>
      <c r="AA72" s="764"/>
      <c r="AE72" t="s">
        <v>169</v>
      </c>
    </row>
    <row r="73" spans="1:33" ht="17.25" outlineLevel="1" thickBot="1">
      <c r="A73" s="1306">
        <f>A67-A70</f>
        <v>51.800000000000004</v>
      </c>
      <c r="B73" s="1307"/>
      <c r="C73" s="1307"/>
      <c r="D73" s="1307"/>
      <c r="E73" s="1307"/>
      <c r="F73" s="1307"/>
      <c r="G73" s="1307"/>
      <c r="H73" s="1307"/>
      <c r="I73" s="1307"/>
      <c r="J73" s="1307">
        <f>J67-J70</f>
        <v>50.12</v>
      </c>
      <c r="K73" s="1307"/>
      <c r="L73" s="1307"/>
      <c r="M73" s="1307"/>
      <c r="N73" s="1307"/>
      <c r="O73" s="1307"/>
      <c r="P73" s="1307"/>
      <c r="Q73" s="1307"/>
      <c r="R73" s="1307"/>
      <c r="S73" s="1286">
        <f>IF(TRUNC(A73,2)-TRUNC(J73,2)&gt;=0,TRUNC(A73,2)-TRUNC(J73,2),0)</f>
        <v>1.6799999999999997</v>
      </c>
      <c r="T73" s="1286"/>
      <c r="U73" s="1286"/>
      <c r="V73" s="1286"/>
      <c r="W73" s="1286"/>
      <c r="X73" s="1286"/>
      <c r="Y73" s="1286"/>
      <c r="Z73" s="1286"/>
      <c r="AA73" s="1287"/>
      <c r="AC73" s="140">
        <f>TRUNC(A73,2)-TRUNC(J73,2)</f>
        <v>1.6799999999999997</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782" t="s">
        <v>143</v>
      </c>
      <c r="B75" s="761"/>
      <c r="C75" s="764" t="s">
        <v>147</v>
      </c>
      <c r="D75" s="783"/>
      <c r="E75" s="783"/>
      <c r="F75" s="783"/>
      <c r="G75" s="783"/>
      <c r="H75" s="783"/>
      <c r="I75" s="784"/>
      <c r="J75" s="785" t="s">
        <v>148</v>
      </c>
      <c r="K75" s="783"/>
      <c r="L75" s="783"/>
      <c r="M75" s="783"/>
      <c r="N75" s="783"/>
      <c r="O75" s="784"/>
      <c r="P75" s="785" t="s">
        <v>145</v>
      </c>
      <c r="Q75" s="782"/>
      <c r="R75" s="782"/>
      <c r="S75" s="761"/>
      <c r="T75" s="764" t="s">
        <v>146</v>
      </c>
      <c r="U75" s="783"/>
      <c r="V75" s="783"/>
      <c r="W75" s="783"/>
      <c r="X75" s="783"/>
      <c r="Y75" s="783"/>
      <c r="Z75" s="783"/>
      <c r="AA75" s="783"/>
      <c r="AE75" t="s">
        <v>172</v>
      </c>
    </row>
    <row r="76" spans="1:33" ht="17.25" customHeight="1" outlineLevel="1">
      <c r="A76" s="786" t="s">
        <v>153</v>
      </c>
      <c r="B76" s="787"/>
      <c r="C76" s="792" t="s">
        <v>151</v>
      </c>
      <c r="D76" s="793"/>
      <c r="E76" s="794"/>
      <c r="F76" s="798" t="s">
        <v>149</v>
      </c>
      <c r="G76" s="799"/>
      <c r="H76" s="799"/>
      <c r="I76" s="800"/>
      <c r="J76" s="798">
        <f>S70</f>
        <v>3.25</v>
      </c>
      <c r="K76" s="799"/>
      <c r="L76" s="799"/>
      <c r="M76" s="799"/>
      <c r="N76" s="799"/>
      <c r="O76" s="800"/>
      <c r="P76" s="801" t="str">
        <f>TRUNC(AC76/10000000,0)&amp;"천"&amp;RIGHT(TRUNC(AC76/1000000,0),1)&amp;"백만원"</f>
        <v>1천1백만원</v>
      </c>
      <c r="Q76" s="802"/>
      <c r="R76" s="802"/>
      <c r="S76" s="803"/>
      <c r="T76" s="819">
        <f>J76*AC76</f>
        <v>35750000</v>
      </c>
      <c r="U76" s="820"/>
      <c r="V76" s="820"/>
      <c r="W76" s="820"/>
      <c r="X76" s="820"/>
      <c r="Y76" s="820"/>
      <c r="Z76" s="820"/>
      <c r="AA76" s="820"/>
      <c r="AC76" s="129">
        <v>11000000</v>
      </c>
      <c r="AE76" t="s">
        <v>173</v>
      </c>
    </row>
    <row r="77" spans="1:33" ht="17.25" customHeight="1" outlineLevel="1">
      <c r="A77" s="788"/>
      <c r="B77" s="789"/>
      <c r="C77" s="795"/>
      <c r="D77" s="796"/>
      <c r="E77" s="797"/>
      <c r="F77" s="804" t="s">
        <v>348</v>
      </c>
      <c r="G77" s="805"/>
      <c r="H77" s="805"/>
      <c r="I77" s="806"/>
      <c r="J77" s="804">
        <f>S73</f>
        <v>1.6799999999999997</v>
      </c>
      <c r="K77" s="805"/>
      <c r="L77" s="805"/>
      <c r="M77" s="805"/>
      <c r="N77" s="805"/>
      <c r="O77" s="806"/>
      <c r="P77" s="801" t="str">
        <f>AC77/1000000&amp;"백만원"</f>
        <v>7백만원</v>
      </c>
      <c r="Q77" s="802"/>
      <c r="R77" s="802"/>
      <c r="S77" s="803"/>
      <c r="T77" s="821">
        <f>J77*AC77</f>
        <v>11759999.999999998</v>
      </c>
      <c r="U77" s="822"/>
      <c r="V77" s="822"/>
      <c r="W77" s="822"/>
      <c r="X77" s="822"/>
      <c r="Y77" s="822"/>
      <c r="Z77" s="822"/>
      <c r="AA77" s="822"/>
      <c r="AC77" s="111">
        <v>7000000</v>
      </c>
      <c r="AE77" t="s">
        <v>174</v>
      </c>
    </row>
    <row r="78" spans="1:33" ht="17.25" customHeight="1" outlineLevel="1">
      <c r="A78" s="788"/>
      <c r="B78" s="789"/>
      <c r="C78" s="792" t="s">
        <v>150</v>
      </c>
      <c r="D78" s="793"/>
      <c r="E78" s="794"/>
      <c r="F78" s="798" t="s">
        <v>149</v>
      </c>
      <c r="G78" s="799"/>
      <c r="H78" s="799"/>
      <c r="I78" s="800"/>
      <c r="J78" s="798"/>
      <c r="K78" s="799"/>
      <c r="L78" s="799"/>
      <c r="M78" s="799"/>
      <c r="N78" s="799"/>
      <c r="O78" s="800"/>
      <c r="P78" s="801" t="str">
        <f>TRUNC(AC78/10000000,0)&amp;"천"&amp;RIGHT(TRUNC(AC78/1000000,0),1)&amp;"백만원"</f>
        <v>1천2백만원</v>
      </c>
      <c r="Q78" s="802"/>
      <c r="R78" s="802"/>
      <c r="S78" s="803"/>
      <c r="T78" s="819">
        <f>J78*AC78</f>
        <v>0</v>
      </c>
      <c r="U78" s="820"/>
      <c r="V78" s="820"/>
      <c r="W78" s="820"/>
      <c r="X78" s="820"/>
      <c r="Y78" s="820"/>
      <c r="Z78" s="820"/>
      <c r="AA78" s="820"/>
      <c r="AC78" s="129">
        <v>12000000</v>
      </c>
      <c r="AE78" t="s">
        <v>175</v>
      </c>
    </row>
    <row r="79" spans="1:33" ht="17.25" customHeight="1" outlineLevel="1">
      <c r="A79" s="788"/>
      <c r="B79" s="789"/>
      <c r="C79" s="795"/>
      <c r="D79" s="796"/>
      <c r="E79" s="797"/>
      <c r="F79" s="804" t="s">
        <v>348</v>
      </c>
      <c r="G79" s="805"/>
      <c r="H79" s="805"/>
      <c r="I79" s="806"/>
      <c r="J79" s="804"/>
      <c r="K79" s="805"/>
      <c r="L79" s="805"/>
      <c r="M79" s="805"/>
      <c r="N79" s="805"/>
      <c r="O79" s="806"/>
      <c r="P79" s="801" t="str">
        <f>TRUNC(AC79/1000000,0)&amp;"백"&amp;RIGHT(TRUNC(AC79/100000,0),1)&amp;"십만원"</f>
        <v>7백7십만원</v>
      </c>
      <c r="Q79" s="802"/>
      <c r="R79" s="802"/>
      <c r="S79" s="803"/>
      <c r="T79" s="807">
        <f>J79*AC79</f>
        <v>0</v>
      </c>
      <c r="U79" s="808"/>
      <c r="V79" s="808"/>
      <c r="W79" s="808"/>
      <c r="X79" s="808"/>
      <c r="Y79" s="808"/>
      <c r="Z79" s="808"/>
      <c r="AA79" s="808"/>
      <c r="AC79" s="111">
        <v>7700000</v>
      </c>
      <c r="AE79" t="s">
        <v>267</v>
      </c>
    </row>
    <row r="80" spans="1:33" ht="17.25" customHeight="1" outlineLevel="1">
      <c r="A80" s="790"/>
      <c r="B80" s="791"/>
      <c r="C80" s="809" t="s">
        <v>152</v>
      </c>
      <c r="D80" s="810"/>
      <c r="E80" s="810"/>
      <c r="F80" s="810"/>
      <c r="G80" s="810"/>
      <c r="H80" s="810"/>
      <c r="I80" s="765"/>
      <c r="J80" s="811">
        <f>SUM(J76:O79)</f>
        <v>4.93</v>
      </c>
      <c r="K80" s="812"/>
      <c r="L80" s="812"/>
      <c r="M80" s="812"/>
      <c r="N80" s="812"/>
      <c r="O80" s="813"/>
      <c r="P80" s="814"/>
      <c r="Q80" s="815"/>
      <c r="R80" s="815"/>
      <c r="S80" s="816"/>
      <c r="T80" s="817">
        <f>SUM(T76:AA79)</f>
        <v>47510000</v>
      </c>
      <c r="U80" s="818"/>
      <c r="V80" s="818"/>
      <c r="W80" s="818"/>
      <c r="X80" s="818"/>
      <c r="Y80" s="818"/>
      <c r="Z80" s="818"/>
      <c r="AA80" s="818"/>
      <c r="AE80" t="s">
        <v>271</v>
      </c>
    </row>
    <row r="81" spans="1:33" ht="17.25" customHeight="1" outlineLevel="1">
      <c r="A81" s="786" t="s">
        <v>154</v>
      </c>
      <c r="B81" s="794"/>
      <c r="C81" s="809" t="s">
        <v>149</v>
      </c>
      <c r="D81" s="810"/>
      <c r="E81" s="810"/>
      <c r="F81" s="810"/>
      <c r="G81" s="810"/>
      <c r="H81" s="810"/>
      <c r="I81" s="765"/>
      <c r="J81" s="809"/>
      <c r="K81" s="810"/>
      <c r="L81" s="810"/>
      <c r="M81" s="810"/>
      <c r="N81" s="810"/>
      <c r="O81" s="765"/>
      <c r="P81" s="801" t="str">
        <f>AC81/1000000&amp;"백만원"</f>
        <v>8백만원</v>
      </c>
      <c r="Q81" s="802"/>
      <c r="R81" s="802"/>
      <c r="S81" s="803"/>
      <c r="T81" s="825"/>
      <c r="U81" s="826"/>
      <c r="V81" s="826"/>
      <c r="W81" s="826"/>
      <c r="X81" s="826"/>
      <c r="Y81" s="826"/>
      <c r="Z81" s="826"/>
      <c r="AA81" s="826"/>
      <c r="AC81" s="129">
        <v>8000000</v>
      </c>
    </row>
    <row r="82" spans="1:33" ht="17.25" customHeight="1" outlineLevel="1">
      <c r="A82" s="823"/>
      <c r="B82" s="824"/>
      <c r="C82" s="809" t="s">
        <v>144</v>
      </c>
      <c r="D82" s="810"/>
      <c r="E82" s="810"/>
      <c r="F82" s="810"/>
      <c r="G82" s="810"/>
      <c r="H82" s="810"/>
      <c r="I82" s="765"/>
      <c r="J82" s="809"/>
      <c r="K82" s="810"/>
      <c r="L82" s="810"/>
      <c r="M82" s="810"/>
      <c r="N82" s="810"/>
      <c r="O82" s="765"/>
      <c r="P82" s="801" t="str">
        <f>TRUNC(AC82/1000000,0)&amp;"백"&amp;RIGHT(TRUNC(AC82/100000,0),1)&amp;"십만원"</f>
        <v>4백5십만원</v>
      </c>
      <c r="Q82" s="802"/>
      <c r="R82" s="802"/>
      <c r="S82" s="803"/>
      <c r="T82" s="825"/>
      <c r="U82" s="826"/>
      <c r="V82" s="826"/>
      <c r="W82" s="826"/>
      <c r="X82" s="826"/>
      <c r="Y82" s="826"/>
      <c r="Z82" s="826"/>
      <c r="AA82" s="826"/>
      <c r="AC82" s="111">
        <v>4500000</v>
      </c>
      <c r="AE82" t="s">
        <v>176</v>
      </c>
    </row>
    <row r="83" spans="1:33" ht="17.25" customHeight="1" outlineLevel="1">
      <c r="A83" s="796"/>
      <c r="B83" s="797"/>
      <c r="C83" s="809" t="s">
        <v>152</v>
      </c>
      <c r="D83" s="810"/>
      <c r="E83" s="810"/>
      <c r="F83" s="810"/>
      <c r="G83" s="810"/>
      <c r="H83" s="810"/>
      <c r="I83" s="765"/>
      <c r="J83" s="811">
        <f>SUM(J81:O82)</f>
        <v>0</v>
      </c>
      <c r="K83" s="812"/>
      <c r="L83" s="812"/>
      <c r="M83" s="812"/>
      <c r="N83" s="812"/>
      <c r="O83" s="813"/>
      <c r="P83" s="814"/>
      <c r="Q83" s="815"/>
      <c r="R83" s="815"/>
      <c r="S83" s="816"/>
      <c r="T83" s="817">
        <f>SUM(T81:AA82)</f>
        <v>0</v>
      </c>
      <c r="U83" s="818"/>
      <c r="V83" s="818"/>
      <c r="W83" s="818"/>
      <c r="X83" s="818"/>
      <c r="Y83" s="818"/>
      <c r="Z83" s="818"/>
      <c r="AA83" s="818"/>
      <c r="AE83" t="s">
        <v>177</v>
      </c>
    </row>
    <row r="84" spans="1:33" ht="17.25" customHeight="1" outlineLevel="1">
      <c r="A84" s="786" t="s">
        <v>155</v>
      </c>
      <c r="B84" s="794"/>
      <c r="C84" s="809" t="s">
        <v>149</v>
      </c>
      <c r="D84" s="810"/>
      <c r="E84" s="810"/>
      <c r="F84" s="810"/>
      <c r="G84" s="810"/>
      <c r="H84" s="810"/>
      <c r="I84" s="765"/>
      <c r="J84" s="809"/>
      <c r="K84" s="810"/>
      <c r="L84" s="810"/>
      <c r="M84" s="810"/>
      <c r="N84" s="810"/>
      <c r="O84" s="765"/>
      <c r="P84" s="801" t="str">
        <f>AC84/1000000&amp;"백만원"</f>
        <v>4백만원</v>
      </c>
      <c r="Q84" s="802"/>
      <c r="R84" s="802"/>
      <c r="S84" s="803"/>
      <c r="T84" s="825"/>
      <c r="U84" s="826"/>
      <c r="V84" s="826"/>
      <c r="W84" s="826"/>
      <c r="X84" s="826"/>
      <c r="Y84" s="826"/>
      <c r="Z84" s="826"/>
      <c r="AA84" s="826"/>
      <c r="AC84" s="129">
        <v>4000000</v>
      </c>
      <c r="AE84" t="s">
        <v>251</v>
      </c>
    </row>
    <row r="85" spans="1:33" ht="17.25" customHeight="1" outlineLevel="1">
      <c r="A85" s="823"/>
      <c r="B85" s="824"/>
      <c r="C85" s="809" t="s">
        <v>144</v>
      </c>
      <c r="D85" s="810"/>
      <c r="E85" s="810"/>
      <c r="F85" s="810"/>
      <c r="G85" s="810"/>
      <c r="H85" s="810"/>
      <c r="I85" s="765"/>
      <c r="J85" s="809"/>
      <c r="K85" s="810"/>
      <c r="L85" s="810"/>
      <c r="M85" s="810"/>
      <c r="N85" s="810"/>
      <c r="O85" s="765"/>
      <c r="P85" s="814"/>
      <c r="Q85" s="815"/>
      <c r="R85" s="815"/>
      <c r="S85" s="816"/>
      <c r="T85" s="1304"/>
      <c r="U85" s="1305"/>
      <c r="V85" s="1305"/>
      <c r="W85" s="1305"/>
      <c r="X85" s="1305"/>
      <c r="Y85" s="1305"/>
      <c r="Z85" s="1305"/>
      <c r="AA85" s="1305"/>
    </row>
    <row r="86" spans="1:33" ht="17.25" customHeight="1" outlineLevel="1">
      <c r="A86" s="796"/>
      <c r="B86" s="797"/>
      <c r="C86" s="809" t="s">
        <v>152</v>
      </c>
      <c r="D86" s="810"/>
      <c r="E86" s="810"/>
      <c r="F86" s="810"/>
      <c r="G86" s="810"/>
      <c r="H86" s="810"/>
      <c r="I86" s="765"/>
      <c r="J86" s="811">
        <f>SUM(J84:O85)</f>
        <v>0</v>
      </c>
      <c r="K86" s="812"/>
      <c r="L86" s="812"/>
      <c r="M86" s="812"/>
      <c r="N86" s="812"/>
      <c r="O86" s="813"/>
      <c r="P86" s="814"/>
      <c r="Q86" s="815"/>
      <c r="R86" s="815"/>
      <c r="S86" s="816"/>
      <c r="T86" s="1304">
        <f>SUM(T84:AA85)</f>
        <v>0</v>
      </c>
      <c r="U86" s="1305"/>
      <c r="V86" s="1305"/>
      <c r="W86" s="1305"/>
      <c r="X86" s="1305"/>
      <c r="Y86" s="1305"/>
      <c r="Z86" s="1305"/>
      <c r="AA86" s="130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4" t="s">
        <v>405</v>
      </c>
      <c r="Q90" s="1285"/>
      <c r="R90" s="74"/>
      <c r="S90" s="74"/>
      <c r="T90" s="74"/>
      <c r="U90" s="74"/>
      <c r="V90" s="74"/>
      <c r="W90" s="74"/>
      <c r="X90" s="74"/>
      <c r="Y90" s="74"/>
      <c r="Z90" s="74"/>
      <c r="AA90" s="74"/>
    </row>
    <row r="91" spans="1:33" ht="37.5" customHeight="1" thickBot="1">
      <c r="A91" s="827" t="s">
        <v>156</v>
      </c>
      <c r="B91" s="762"/>
      <c r="C91" s="762"/>
      <c r="D91" s="762"/>
      <c r="E91" s="762"/>
      <c r="F91" s="762"/>
      <c r="G91" s="762"/>
      <c r="H91" s="762"/>
      <c r="I91" s="762"/>
      <c r="J91" s="828" t="s">
        <v>157</v>
      </c>
      <c r="K91" s="762"/>
      <c r="L91" s="762"/>
      <c r="M91" s="762"/>
      <c r="N91" s="762"/>
      <c r="O91" s="762"/>
      <c r="P91" s="762"/>
      <c r="Q91" s="762"/>
      <c r="R91" s="762"/>
      <c r="S91" s="828" t="s">
        <v>158</v>
      </c>
      <c r="T91" s="762"/>
      <c r="U91" s="762"/>
      <c r="V91" s="762"/>
      <c r="W91" s="762"/>
      <c r="X91" s="762"/>
      <c r="Y91" s="762"/>
      <c r="Z91" s="762"/>
      <c r="AA91" s="764"/>
      <c r="AE91" s="105" t="s">
        <v>268</v>
      </c>
      <c r="AF91" s="105"/>
    </row>
    <row r="92" spans="1:33" ht="26.25" customHeight="1" thickBot="1">
      <c r="A92" s="765"/>
      <c r="B92" s="766"/>
      <c r="C92" s="766"/>
      <c r="D92" s="766"/>
      <c r="E92" s="766"/>
      <c r="F92" s="766"/>
      <c r="G92" s="766"/>
      <c r="H92" s="766"/>
      <c r="I92" s="766"/>
      <c r="J92" s="766"/>
      <c r="K92" s="766"/>
      <c r="L92" s="766"/>
      <c r="M92" s="766"/>
      <c r="N92" s="766"/>
      <c r="O92" s="766"/>
      <c r="P92" s="766"/>
      <c r="Q92" s="766"/>
      <c r="R92" s="766"/>
      <c r="S92" s="1302">
        <f>IF(TRUNC(A92,2)-TRUNC(J92,2)&gt;=0,TRUNC(A92,2)-TRUNC(J92,2),0)</f>
        <v>0</v>
      </c>
      <c r="T92" s="1302"/>
      <c r="U92" s="1302"/>
      <c r="V92" s="1302"/>
      <c r="W92" s="1302"/>
      <c r="X92" s="1302"/>
      <c r="Y92" s="1302"/>
      <c r="Z92" s="1302"/>
      <c r="AA92" s="1303"/>
      <c r="AC92" s="140">
        <f>TRUNC(A92,2)-TRUNC(J92,2)</f>
        <v>0</v>
      </c>
      <c r="AE92" s="105" t="s">
        <v>269</v>
      </c>
      <c r="AF92" s="105"/>
    </row>
    <row r="93" spans="1:33" ht="26.25" customHeight="1">
      <c r="A93" s="138" t="s">
        <v>404</v>
      </c>
      <c r="B93" s="74"/>
      <c r="C93" s="74"/>
      <c r="D93" s="74"/>
      <c r="E93" s="74"/>
      <c r="F93" s="74"/>
      <c r="G93" s="74"/>
      <c r="H93" s="74"/>
      <c r="I93" s="74"/>
      <c r="J93" s="74"/>
      <c r="K93" s="74"/>
      <c r="L93" s="74"/>
      <c r="M93" s="74"/>
      <c r="N93" s="74"/>
      <c r="O93" s="74"/>
      <c r="P93" s="1284" t="s">
        <v>405</v>
      </c>
      <c r="Q93" s="1285"/>
      <c r="R93" s="74"/>
      <c r="S93" s="74"/>
      <c r="T93" s="74"/>
      <c r="U93" s="74"/>
      <c r="V93" s="74"/>
      <c r="W93" s="74"/>
      <c r="X93" s="74"/>
      <c r="Y93" s="74"/>
      <c r="Z93" s="74"/>
      <c r="AA93" s="74"/>
      <c r="AE93" s="105" t="s">
        <v>270</v>
      </c>
      <c r="AF93" s="105"/>
      <c r="AG93" s="76"/>
    </row>
    <row r="94" spans="1:33" ht="53.25" customHeight="1">
      <c r="A94" s="833" t="s">
        <v>159</v>
      </c>
      <c r="B94" s="834"/>
      <c r="C94" s="834"/>
      <c r="D94" s="834"/>
      <c r="E94" s="834"/>
      <c r="F94" s="835"/>
      <c r="G94" s="836" t="s">
        <v>281</v>
      </c>
      <c r="H94" s="834"/>
      <c r="I94" s="834"/>
      <c r="J94" s="834"/>
      <c r="K94" s="834"/>
      <c r="L94" s="835"/>
      <c r="M94" s="837" t="s">
        <v>282</v>
      </c>
      <c r="N94" s="834"/>
      <c r="O94" s="834"/>
      <c r="P94" s="834"/>
      <c r="Q94" s="835"/>
      <c r="R94" s="837" t="s">
        <v>420</v>
      </c>
      <c r="S94" s="834"/>
      <c r="T94" s="834"/>
      <c r="U94" s="834"/>
      <c r="V94" s="835"/>
      <c r="W94" s="836" t="s">
        <v>283</v>
      </c>
      <c r="X94" s="834"/>
      <c r="Y94" s="834"/>
      <c r="Z94" s="834"/>
      <c r="AA94" s="834"/>
      <c r="AE94" s="105" t="s">
        <v>250</v>
      </c>
    </row>
    <row r="95" spans="1:33" ht="26.25" customHeight="1">
      <c r="A95" s="1288" t="s">
        <v>160</v>
      </c>
      <c r="B95" s="1288"/>
      <c r="C95" s="1288"/>
      <c r="D95" s="1288"/>
      <c r="E95" s="1288"/>
      <c r="F95" s="1289"/>
      <c r="G95" s="1292" t="s">
        <v>160</v>
      </c>
      <c r="H95" s="1293"/>
      <c r="I95" s="1293"/>
      <c r="J95" s="1293"/>
      <c r="K95" s="1293"/>
      <c r="L95" s="1294"/>
      <c r="M95" s="1295"/>
      <c r="N95" s="1296"/>
      <c r="O95" s="1296"/>
      <c r="P95" s="1296"/>
      <c r="Q95" s="1297"/>
      <c r="R95" s="801"/>
      <c r="S95" s="802"/>
      <c r="T95" s="802"/>
      <c r="U95" s="802"/>
      <c r="V95" s="803"/>
      <c r="W95" s="817">
        <f>SUM(M95:V95)</f>
        <v>0</v>
      </c>
      <c r="X95" s="818"/>
      <c r="Y95" s="818"/>
      <c r="Z95" s="818"/>
      <c r="AA95" s="818"/>
    </row>
    <row r="96" spans="1:33" ht="26.25" customHeight="1">
      <c r="A96" s="1290"/>
      <c r="B96" s="1290"/>
      <c r="C96" s="1290"/>
      <c r="D96" s="1290"/>
      <c r="E96" s="1290"/>
      <c r="F96" s="1291"/>
      <c r="G96" s="842" t="s">
        <v>161</v>
      </c>
      <c r="H96" s="843"/>
      <c r="I96" s="843"/>
      <c r="J96" s="843"/>
      <c r="K96" s="843"/>
      <c r="L96" s="844"/>
      <c r="M96" s="850"/>
      <c r="N96" s="851"/>
      <c r="O96" s="851"/>
      <c r="P96" s="851"/>
      <c r="Q96" s="852"/>
      <c r="R96" s="764"/>
      <c r="S96" s="783"/>
      <c r="T96" s="783"/>
      <c r="U96" s="783"/>
      <c r="V96" s="784"/>
      <c r="W96" s="817">
        <f>SUM(R96)</f>
        <v>0</v>
      </c>
      <c r="X96" s="818"/>
      <c r="Y96" s="818"/>
      <c r="Z96" s="818"/>
      <c r="AA96" s="818"/>
      <c r="AE96" s="113" t="s">
        <v>293</v>
      </c>
    </row>
    <row r="97" spans="1:33" ht="26.25" customHeight="1">
      <c r="A97" s="853" t="s">
        <v>161</v>
      </c>
      <c r="B97" s="853"/>
      <c r="C97" s="853"/>
      <c r="D97" s="853"/>
      <c r="E97" s="853"/>
      <c r="F97" s="854"/>
      <c r="G97" s="850"/>
      <c r="H97" s="851"/>
      <c r="I97" s="851"/>
      <c r="J97" s="851"/>
      <c r="K97" s="851"/>
      <c r="L97" s="851"/>
      <c r="M97" s="851"/>
      <c r="N97" s="851"/>
      <c r="O97" s="851"/>
      <c r="P97" s="851"/>
      <c r="Q97" s="851"/>
      <c r="R97" s="851"/>
      <c r="S97" s="851"/>
      <c r="T97" s="851"/>
      <c r="U97" s="851"/>
      <c r="V97" s="851"/>
      <c r="W97" s="851"/>
      <c r="X97" s="851"/>
      <c r="Y97" s="851"/>
      <c r="Z97" s="851"/>
      <c r="AA97" s="851"/>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4" t="s">
        <v>408</v>
      </c>
      <c r="T98" s="1285"/>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61" t="s">
        <v>350</v>
      </c>
      <c r="B100" s="762"/>
      <c r="C100" s="762"/>
      <c r="D100" s="762"/>
      <c r="E100" s="762"/>
      <c r="F100" s="762"/>
      <c r="G100" s="762"/>
      <c r="H100" s="762"/>
      <c r="I100" s="762"/>
      <c r="J100" s="763" t="s">
        <v>351</v>
      </c>
      <c r="K100" s="762"/>
      <c r="L100" s="762"/>
      <c r="M100" s="762"/>
      <c r="N100" s="762"/>
      <c r="O100" s="762"/>
      <c r="P100" s="762"/>
      <c r="Q100" s="762"/>
      <c r="R100" s="762"/>
      <c r="S100" s="763" t="s">
        <v>352</v>
      </c>
      <c r="T100" s="762"/>
      <c r="U100" s="762"/>
      <c r="V100" s="762"/>
      <c r="W100" s="762"/>
      <c r="X100" s="762"/>
      <c r="Y100" s="762"/>
      <c r="Z100" s="762"/>
      <c r="AA100" s="764"/>
      <c r="AE100" s="105" t="s">
        <v>268</v>
      </c>
      <c r="AF100" s="105"/>
    </row>
    <row r="101" spans="1:33" ht="26.25" customHeight="1" thickBot="1">
      <c r="A101" s="765"/>
      <c r="B101" s="766"/>
      <c r="C101" s="766"/>
      <c r="D101" s="766"/>
      <c r="E101" s="766"/>
      <c r="F101" s="766"/>
      <c r="G101" s="766"/>
      <c r="H101" s="766"/>
      <c r="I101" s="766"/>
      <c r="J101" s="766"/>
      <c r="K101" s="766"/>
      <c r="L101" s="766"/>
      <c r="M101" s="766"/>
      <c r="N101" s="766"/>
      <c r="O101" s="766"/>
      <c r="P101" s="766"/>
      <c r="Q101" s="766"/>
      <c r="R101" s="766"/>
      <c r="S101" s="1286">
        <f>IF(TRUNC(A101,2)-TRUNC(J101,2)&gt;=0,TRUNC(A101,2)-TRUNC(J101,2),0)</f>
        <v>0</v>
      </c>
      <c r="T101" s="1286"/>
      <c r="U101" s="1286"/>
      <c r="V101" s="1286"/>
      <c r="W101" s="1286"/>
      <c r="X101" s="1286"/>
      <c r="Y101" s="1286"/>
      <c r="Z101" s="1286"/>
      <c r="AA101" s="1287"/>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4" t="s">
        <v>408</v>
      </c>
      <c r="T102" s="1285"/>
      <c r="U102" s="74"/>
      <c r="V102" s="74"/>
      <c r="W102" s="74"/>
      <c r="X102" s="74"/>
      <c r="Y102" s="74"/>
      <c r="Z102" s="74"/>
      <c r="AA102" s="74"/>
      <c r="AE102" s="105" t="s">
        <v>270</v>
      </c>
      <c r="AF102" s="105"/>
      <c r="AG102" s="76"/>
    </row>
    <row r="103" spans="1:33" ht="63" customHeight="1">
      <c r="A103" s="833" t="s">
        <v>356</v>
      </c>
      <c r="B103" s="834"/>
      <c r="C103" s="834"/>
      <c r="D103" s="834"/>
      <c r="E103" s="834"/>
      <c r="F103" s="835"/>
      <c r="G103" s="836" t="s">
        <v>357</v>
      </c>
      <c r="H103" s="834"/>
      <c r="I103" s="834"/>
      <c r="J103" s="834"/>
      <c r="K103" s="834"/>
      <c r="L103" s="835"/>
      <c r="M103" s="857" t="s">
        <v>358</v>
      </c>
      <c r="N103" s="834"/>
      <c r="O103" s="834"/>
      <c r="P103" s="834"/>
      <c r="Q103" s="835"/>
      <c r="R103" s="857" t="s">
        <v>421</v>
      </c>
      <c r="S103" s="834"/>
      <c r="T103" s="834"/>
      <c r="U103" s="834"/>
      <c r="V103" s="835"/>
      <c r="W103" s="836" t="s">
        <v>359</v>
      </c>
      <c r="X103" s="834"/>
      <c r="Y103" s="834"/>
      <c r="Z103" s="834"/>
      <c r="AA103" s="834"/>
      <c r="AE103" s="105" t="s">
        <v>250</v>
      </c>
    </row>
    <row r="104" spans="1:33" ht="26.25" customHeight="1">
      <c r="A104" s="1288" t="s">
        <v>160</v>
      </c>
      <c r="B104" s="1288"/>
      <c r="C104" s="1288"/>
      <c r="D104" s="1288"/>
      <c r="E104" s="1288"/>
      <c r="F104" s="1289"/>
      <c r="G104" s="1292" t="s">
        <v>160</v>
      </c>
      <c r="H104" s="1293"/>
      <c r="I104" s="1293"/>
      <c r="J104" s="1293"/>
      <c r="K104" s="1293"/>
      <c r="L104" s="1294"/>
      <c r="M104" s="1295"/>
      <c r="N104" s="1296"/>
      <c r="O104" s="1296"/>
      <c r="P104" s="1296"/>
      <c r="Q104" s="1297"/>
      <c r="R104" s="801"/>
      <c r="S104" s="802"/>
      <c r="T104" s="802"/>
      <c r="U104" s="802"/>
      <c r="V104" s="803"/>
      <c r="W104" s="855">
        <f>SUM(M104:V104)</f>
        <v>0</v>
      </c>
      <c r="X104" s="856"/>
      <c r="Y104" s="856"/>
      <c r="Z104" s="856"/>
      <c r="AA104" s="856"/>
      <c r="AE104" s="113" t="s">
        <v>293</v>
      </c>
    </row>
    <row r="105" spans="1:33" ht="26.25" customHeight="1">
      <c r="A105" s="1290"/>
      <c r="B105" s="1290"/>
      <c r="C105" s="1290"/>
      <c r="D105" s="1290"/>
      <c r="E105" s="1290"/>
      <c r="F105" s="1291"/>
      <c r="G105" s="842" t="s">
        <v>161</v>
      </c>
      <c r="H105" s="843"/>
      <c r="I105" s="843"/>
      <c r="J105" s="843"/>
      <c r="K105" s="843"/>
      <c r="L105" s="844"/>
      <c r="M105" s="850"/>
      <c r="N105" s="851"/>
      <c r="O105" s="851"/>
      <c r="P105" s="851"/>
      <c r="Q105" s="852"/>
      <c r="R105" s="764"/>
      <c r="S105" s="783"/>
      <c r="T105" s="783"/>
      <c r="U105" s="783"/>
      <c r="V105" s="784"/>
      <c r="W105" s="855">
        <f>SUM(R105)</f>
        <v>0</v>
      </c>
      <c r="X105" s="856"/>
      <c r="Y105" s="856"/>
      <c r="Z105" s="856"/>
      <c r="AA105" s="856"/>
      <c r="AC105" t="s">
        <v>121</v>
      </c>
    </row>
    <row r="106" spans="1:33" ht="26.25" customHeight="1">
      <c r="A106" s="853" t="s">
        <v>161</v>
      </c>
      <c r="B106" s="853"/>
      <c r="C106" s="853"/>
      <c r="D106" s="853"/>
      <c r="E106" s="853"/>
      <c r="F106" s="854"/>
      <c r="G106" s="850"/>
      <c r="H106" s="851"/>
      <c r="I106" s="851"/>
      <c r="J106" s="851"/>
      <c r="K106" s="851"/>
      <c r="L106" s="851"/>
      <c r="M106" s="851"/>
      <c r="N106" s="851"/>
      <c r="O106" s="851"/>
      <c r="P106" s="851"/>
      <c r="Q106" s="851"/>
      <c r="R106" s="851"/>
      <c r="S106" s="851"/>
      <c r="T106" s="851"/>
      <c r="U106" s="851"/>
      <c r="V106" s="851"/>
      <c r="W106" s="851"/>
      <c r="X106" s="851"/>
      <c r="Y106" s="851"/>
      <c r="Z106" s="851"/>
      <c r="AA106" s="851"/>
      <c r="AC106" s="88">
        <f>W107*20%</f>
        <v>9502000</v>
      </c>
      <c r="AD106" s="86">
        <v>0.2</v>
      </c>
      <c r="AE106" s="103" t="s">
        <v>303</v>
      </c>
    </row>
    <row r="107" spans="1:33" ht="26.25" customHeight="1">
      <c r="A107" s="862" t="s">
        <v>360</v>
      </c>
      <c r="B107" s="862"/>
      <c r="C107" s="862"/>
      <c r="D107" s="862"/>
      <c r="E107" s="862"/>
      <c r="F107" s="862"/>
      <c r="G107" s="862"/>
      <c r="H107" s="862"/>
      <c r="I107" s="862"/>
      <c r="J107" s="862"/>
      <c r="K107" s="862"/>
      <c r="L107" s="862"/>
      <c r="M107" s="862"/>
      <c r="N107" s="862"/>
      <c r="O107" s="862"/>
      <c r="P107" s="862"/>
      <c r="Q107" s="862"/>
      <c r="R107" s="862"/>
      <c r="S107" s="862"/>
      <c r="T107" s="862"/>
      <c r="U107" s="862"/>
      <c r="V107" s="863"/>
      <c r="W107" s="864">
        <f>SUM(T80,T83,T86,W95:AA96,W104:AA105)</f>
        <v>47510000</v>
      </c>
      <c r="X107" s="865"/>
      <c r="Y107" s="865"/>
      <c r="Z107" s="865"/>
      <c r="AA107" s="865"/>
      <c r="AE107" s="115" t="s">
        <v>294</v>
      </c>
    </row>
    <row r="108" spans="1:33">
      <c r="A108" s="73" t="s">
        <v>162</v>
      </c>
      <c r="AC108" t="s">
        <v>122</v>
      </c>
      <c r="AE108" s="116" t="s">
        <v>295</v>
      </c>
    </row>
    <row r="109" spans="1:33">
      <c r="A109" s="73"/>
      <c r="R109" s="866">
        <v>43555</v>
      </c>
      <c r="S109" s="866"/>
      <c r="T109" s="866"/>
      <c r="U109" s="866"/>
      <c r="V109" s="866"/>
      <c r="W109" s="866"/>
      <c r="X109" s="866"/>
      <c r="Y109" s="866"/>
      <c r="Z109" s="866"/>
      <c r="AC109" s="88">
        <f>W107-AC106</f>
        <v>38008000</v>
      </c>
      <c r="AE109" s="116" t="s">
        <v>308</v>
      </c>
    </row>
    <row r="110" spans="1:33" ht="7.5" customHeight="1">
      <c r="AE110" s="116"/>
    </row>
    <row r="111" spans="1:33">
      <c r="R111" s="866"/>
      <c r="S111" s="866"/>
      <c r="T111" s="866"/>
      <c r="U111" s="866"/>
      <c r="V111" s="866"/>
      <c r="W111" s="866"/>
      <c r="X111" s="866"/>
      <c r="Y111" s="866"/>
      <c r="Z111" s="866"/>
      <c r="AE111" s="116" t="s">
        <v>297</v>
      </c>
    </row>
    <row r="112" spans="1:33">
      <c r="AE112" s="116" t="s">
        <v>298</v>
      </c>
    </row>
    <row r="113" spans="1:31">
      <c r="J113" s="861" t="s">
        <v>87</v>
      </c>
      <c r="K113" s="861"/>
      <c r="L113" s="861"/>
      <c r="M113" s="861"/>
      <c r="N113" s="867" t="str">
        <f>E54</f>
        <v>㈜선우</v>
      </c>
      <c r="O113" s="867"/>
      <c r="P113" s="867"/>
      <c r="Q113" s="867"/>
      <c r="R113" s="867"/>
      <c r="S113" s="867"/>
      <c r="T113" s="867"/>
      <c r="U113" s="867"/>
      <c r="V113" s="868" t="s">
        <v>86</v>
      </c>
      <c r="W113" s="868"/>
      <c r="X113" s="868"/>
      <c r="Y113" s="868"/>
      <c r="Z113" s="868"/>
      <c r="AE113" s="116" t="s">
        <v>299</v>
      </c>
    </row>
    <row r="114" spans="1:31" ht="7.5" customHeight="1">
      <c r="V114" s="868"/>
      <c r="W114" s="868"/>
      <c r="X114" s="868"/>
      <c r="Y114" s="868"/>
      <c r="Z114" s="868"/>
      <c r="AE114" s="116"/>
    </row>
    <row r="115" spans="1:31" ht="20.25">
      <c r="A115" s="1301" t="s">
        <v>120</v>
      </c>
      <c r="B115" s="1301"/>
      <c r="C115" s="1301"/>
      <c r="D115" s="1301"/>
      <c r="E115" s="72" t="s">
        <v>85</v>
      </c>
      <c r="H115" s="71" t="s">
        <v>84</v>
      </c>
      <c r="N115" s="867" t="str">
        <f>IF(E56="","",E56)</f>
        <v/>
      </c>
      <c r="O115" s="867"/>
      <c r="P115" s="867"/>
      <c r="Q115" s="867"/>
      <c r="R115" s="867"/>
      <c r="S115" s="867"/>
      <c r="T115" s="867"/>
      <c r="U115" s="867"/>
      <c r="V115" s="868"/>
      <c r="W115" s="868"/>
      <c r="X115" s="868"/>
      <c r="Y115" s="868"/>
      <c r="Z115" s="86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59" t="s">
        <v>228</v>
      </c>
      <c r="D154" s="859"/>
      <c r="E154" s="859"/>
      <c r="F154" s="859"/>
      <c r="G154" s="859"/>
      <c r="H154" s="859"/>
      <c r="I154" s="859"/>
      <c r="J154" s="859"/>
      <c r="K154" s="859"/>
      <c r="L154" s="859"/>
      <c r="M154" s="859"/>
      <c r="N154" s="859"/>
      <c r="O154" s="859"/>
      <c r="P154" s="859"/>
      <c r="Q154" s="859"/>
    </row>
    <row r="155" spans="1:19">
      <c r="C155" s="860" t="s">
        <v>207</v>
      </c>
      <c r="D155" s="860"/>
      <c r="E155" s="860"/>
      <c r="F155" s="860"/>
      <c r="G155" s="860"/>
      <c r="H155" s="860"/>
      <c r="I155" s="860"/>
      <c r="J155" s="860"/>
      <c r="K155" s="860"/>
      <c r="L155" s="860"/>
      <c r="M155" s="860"/>
      <c r="N155" s="860"/>
      <c r="O155" s="860"/>
      <c r="P155" s="860"/>
      <c r="Q155" s="860"/>
    </row>
    <row r="157" spans="1:19">
      <c r="B157" t="s">
        <v>230</v>
      </c>
    </row>
    <row r="159" spans="1:19">
      <c r="C159" s="861" t="s">
        <v>272</v>
      </c>
      <c r="D159" s="861"/>
      <c r="E159" s="861"/>
      <c r="F159" s="861"/>
      <c r="G159" s="861"/>
      <c r="H159" s="861"/>
      <c r="I159" s="861"/>
      <c r="J159" s="861"/>
      <c r="K159" s="861"/>
      <c r="L159" s="861"/>
      <c r="M159" s="861"/>
      <c r="N159" s="861"/>
      <c r="O159" s="861"/>
      <c r="P159" s="861"/>
      <c r="Q159" s="861"/>
      <c r="R159" s="861"/>
      <c r="S159" s="861"/>
    </row>
    <row r="160" spans="1:19">
      <c r="C160" s="860" t="s">
        <v>207</v>
      </c>
      <c r="D160" s="860"/>
      <c r="E160" s="860"/>
      <c r="F160" s="860"/>
      <c r="G160" s="860"/>
      <c r="H160" s="860"/>
      <c r="I160" s="860"/>
      <c r="J160" s="860"/>
      <c r="K160" s="860"/>
      <c r="L160" s="860"/>
      <c r="M160" s="860"/>
      <c r="N160" s="860"/>
      <c r="O160" s="860"/>
      <c r="P160" s="860"/>
      <c r="Q160" s="86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A53:D59"/>
    <mergeCell ref="E54:R54"/>
    <mergeCell ref="S54:AA54"/>
    <mergeCell ref="E56:R56"/>
    <mergeCell ref="S56:AA56"/>
    <mergeCell ref="F58:Q59"/>
    <mergeCell ref="U59:Z59"/>
    <mergeCell ref="T77:AA77"/>
    <mergeCell ref="C78:E79"/>
    <mergeCell ref="A72:I72"/>
    <mergeCell ref="J72:R72"/>
    <mergeCell ref="S72:AA72"/>
    <mergeCell ref="A73:I73"/>
    <mergeCell ref="J73:R73"/>
    <mergeCell ref="S73:AA73"/>
    <mergeCell ref="A69:I69"/>
    <mergeCell ref="J69:R69"/>
    <mergeCell ref="S69:AA69"/>
    <mergeCell ref="A70:I70"/>
    <mergeCell ref="J70:R70"/>
    <mergeCell ref="S70:AA70"/>
    <mergeCell ref="T82:AA82"/>
    <mergeCell ref="C83:I83"/>
    <mergeCell ref="A75:B75"/>
    <mergeCell ref="C75:I75"/>
    <mergeCell ref="J75:O75"/>
    <mergeCell ref="P75:S75"/>
    <mergeCell ref="T75:AA75"/>
    <mergeCell ref="A76:B80"/>
    <mergeCell ref="C76:E77"/>
    <mergeCell ref="F76:I76"/>
    <mergeCell ref="J76:O76"/>
    <mergeCell ref="P76:S76"/>
    <mergeCell ref="F79:I79"/>
    <mergeCell ref="J79:O79"/>
    <mergeCell ref="P79:S79"/>
    <mergeCell ref="T79:AA79"/>
    <mergeCell ref="C80:I80"/>
    <mergeCell ref="J80:O80"/>
    <mergeCell ref="P80:S80"/>
    <mergeCell ref="T80:AA80"/>
    <mergeCell ref="T76:AA76"/>
    <mergeCell ref="F77:I77"/>
    <mergeCell ref="J77:O77"/>
    <mergeCell ref="P77:S77"/>
    <mergeCell ref="T85:AA85"/>
    <mergeCell ref="C86:I86"/>
    <mergeCell ref="J86:O86"/>
    <mergeCell ref="P86:S86"/>
    <mergeCell ref="T86:AA86"/>
    <mergeCell ref="P93:Q93"/>
    <mergeCell ref="P90:Q90"/>
    <mergeCell ref="F78:I78"/>
    <mergeCell ref="J78:O78"/>
    <mergeCell ref="P78:S78"/>
    <mergeCell ref="T78:AA78"/>
    <mergeCell ref="J83:O83"/>
    <mergeCell ref="P83:S83"/>
    <mergeCell ref="T83:AA83"/>
    <mergeCell ref="C84:I84"/>
    <mergeCell ref="J84:O84"/>
    <mergeCell ref="P84:S84"/>
    <mergeCell ref="T84:AA84"/>
    <mergeCell ref="C85:I85"/>
    <mergeCell ref="J85:O85"/>
    <mergeCell ref="C81:I81"/>
    <mergeCell ref="J81:O81"/>
    <mergeCell ref="P81:S81"/>
    <mergeCell ref="T81:AA81"/>
    <mergeCell ref="T10:Y10"/>
    <mergeCell ref="T11:Y11"/>
    <mergeCell ref="A107:V107"/>
    <mergeCell ref="R109:Z109"/>
    <mergeCell ref="J113:M113"/>
    <mergeCell ref="N113:U113"/>
    <mergeCell ref="V113:Z115"/>
    <mergeCell ref="A115:D115"/>
    <mergeCell ref="N115:U115"/>
    <mergeCell ref="G105:L105"/>
    <mergeCell ref="M105:Q105"/>
    <mergeCell ref="R105:V105"/>
    <mergeCell ref="W105:AA105"/>
    <mergeCell ref="A106:F106"/>
    <mergeCell ref="G106:AA106"/>
    <mergeCell ref="A103:F103"/>
    <mergeCell ref="R95:V95"/>
    <mergeCell ref="W95:AA95"/>
    <mergeCell ref="A91:I91"/>
    <mergeCell ref="J91:R91"/>
    <mergeCell ref="S91:AA91"/>
    <mergeCell ref="A92:I92"/>
    <mergeCell ref="J92:R92"/>
    <mergeCell ref="S92:AA92"/>
    <mergeCell ref="J101:R101"/>
    <mergeCell ref="C154:Q154"/>
    <mergeCell ref="C155:Q155"/>
    <mergeCell ref="C159:S159"/>
    <mergeCell ref="C160:Q160"/>
    <mergeCell ref="B10:G10"/>
    <mergeCell ref="B11:G11"/>
    <mergeCell ref="N10:S10"/>
    <mergeCell ref="N11:S11"/>
    <mergeCell ref="P85:S85"/>
    <mergeCell ref="A84:B86"/>
    <mergeCell ref="A81:B83"/>
    <mergeCell ref="C82:I82"/>
    <mergeCell ref="J82:O82"/>
    <mergeCell ref="P82:S82"/>
    <mergeCell ref="I61:O61"/>
    <mergeCell ref="R61:X61"/>
    <mergeCell ref="A66:I66"/>
    <mergeCell ref="J66:R66"/>
    <mergeCell ref="S66:AA66"/>
    <mergeCell ref="A67:I67"/>
    <mergeCell ref="J67:R67"/>
    <mergeCell ref="S67:AA67"/>
    <mergeCell ref="A50:AA50"/>
    <mergeCell ref="H9:M9"/>
    <mergeCell ref="R111:Z111"/>
    <mergeCell ref="Z10:AE10"/>
    <mergeCell ref="Z11:AE11"/>
    <mergeCell ref="C17:Q17"/>
    <mergeCell ref="C18:Q18"/>
    <mergeCell ref="B9:G9"/>
    <mergeCell ref="N9:S9"/>
    <mergeCell ref="T9:Y9"/>
    <mergeCell ref="Z9:AE9"/>
    <mergeCell ref="W107:AA107"/>
    <mergeCell ref="G103:L103"/>
    <mergeCell ref="M103:Q103"/>
    <mergeCell ref="R103:V103"/>
    <mergeCell ref="W103:AA103"/>
    <mergeCell ref="A104:F105"/>
    <mergeCell ref="G104:L104"/>
    <mergeCell ref="M104:Q104"/>
    <mergeCell ref="R104:V104"/>
    <mergeCell ref="W104:AA104"/>
    <mergeCell ref="A100:I100"/>
    <mergeCell ref="J100:R100"/>
    <mergeCell ref="S100:AA100"/>
    <mergeCell ref="A101:I101"/>
    <mergeCell ref="H10:M10"/>
    <mergeCell ref="H11:M11"/>
    <mergeCell ref="T8:Y8"/>
    <mergeCell ref="N8:S8"/>
    <mergeCell ref="S98:T98"/>
    <mergeCell ref="S102:T102"/>
    <mergeCell ref="C22:U22"/>
    <mergeCell ref="C23:U23"/>
    <mergeCell ref="S101:AA101"/>
    <mergeCell ref="G96:L96"/>
    <mergeCell ref="M96:Q96"/>
    <mergeCell ref="R96:V96"/>
    <mergeCell ref="W96:AA96"/>
    <mergeCell ref="A97:F97"/>
    <mergeCell ref="G97:AA97"/>
    <mergeCell ref="A94:F94"/>
    <mergeCell ref="G94:L94"/>
    <mergeCell ref="M94:Q94"/>
    <mergeCell ref="R94:V94"/>
    <mergeCell ref="W94:AA94"/>
    <mergeCell ref="A95:F96"/>
    <mergeCell ref="G95:L95"/>
    <mergeCell ref="M95:Q95"/>
    <mergeCell ref="H8:M8"/>
  </mergeCells>
  <phoneticPr fontId="2" type="noConversion"/>
  <conditionalFormatting sqref="AC67">
    <cfRule type="cellIs" dxfId="51" priority="18" operator="lessThan">
      <formula>0</formula>
    </cfRule>
  </conditionalFormatting>
  <conditionalFormatting sqref="AC70">
    <cfRule type="cellIs" dxfId="50" priority="17" operator="lessThan">
      <formula>0</formula>
    </cfRule>
  </conditionalFormatting>
  <conditionalFormatting sqref="AC73">
    <cfRule type="cellIs" dxfId="49" priority="15" operator="equal">
      <formula>0</formula>
    </cfRule>
    <cfRule type="cellIs" dxfId="48" priority="16" operator="lessThan">
      <formula>0</formula>
    </cfRule>
  </conditionalFormatting>
  <conditionalFormatting sqref="AC92">
    <cfRule type="cellIs" dxfId="47" priority="13" operator="equal">
      <formula>0</formula>
    </cfRule>
    <cfRule type="cellIs" dxfId="46" priority="14" operator="lessThan">
      <formula>0</formula>
    </cfRule>
  </conditionalFormatting>
  <conditionalFormatting sqref="A95:F96">
    <cfRule type="cellIs" dxfId="45" priority="12" operator="greaterThan">
      <formula>$AC$92&gt;0</formula>
    </cfRule>
  </conditionalFormatting>
  <conditionalFormatting sqref="G95:L95">
    <cfRule type="cellIs" dxfId="44" priority="10" operator="greaterThan">
      <formula>$S$70&gt;0</formula>
    </cfRule>
  </conditionalFormatting>
  <conditionalFormatting sqref="AC101">
    <cfRule type="cellIs" dxfId="43" priority="7" operator="equal">
      <formula>0</formula>
    </cfRule>
    <cfRule type="cellIs" dxfId="42" priority="8" operator="lessThan">
      <formula>0</formula>
    </cfRule>
  </conditionalFormatting>
  <conditionalFormatting sqref="A104:F105">
    <cfRule type="cellIs" dxfId="41" priority="2" operator="greaterThan">
      <formula>$AC$92&gt;0</formula>
    </cfRule>
  </conditionalFormatting>
  <conditionalFormatting sqref="G104:L104">
    <cfRule type="cellIs" dxfId="40"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E0D4-97B4-45EF-8113-48215B4F51D1}">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59" t="s">
        <v>440</v>
      </c>
      <c r="I8" s="859"/>
      <c r="J8" s="859"/>
      <c r="K8" s="859"/>
      <c r="L8" s="859"/>
      <c r="M8" s="859"/>
      <c r="N8" s="859" t="s">
        <v>407</v>
      </c>
      <c r="O8" s="859"/>
      <c r="P8" s="859"/>
      <c r="Q8" s="859"/>
      <c r="R8" s="859"/>
      <c r="S8" s="859"/>
      <c r="T8" s="859" t="s">
        <v>406</v>
      </c>
      <c r="U8" s="859"/>
      <c r="V8" s="859"/>
      <c r="W8" s="859"/>
      <c r="X8" s="859"/>
      <c r="Y8" s="859"/>
    </row>
    <row r="9" spans="2:40" ht="17.25" thickBot="1">
      <c r="B9" s="762" t="s">
        <v>147</v>
      </c>
      <c r="C9" s="762"/>
      <c r="D9" s="762"/>
      <c r="E9" s="762"/>
      <c r="F9" s="762"/>
      <c r="G9" s="762"/>
      <c r="H9" s="738" t="s">
        <v>441</v>
      </c>
      <c r="I9" s="860"/>
      <c r="J9" s="860"/>
      <c r="K9" s="860"/>
      <c r="L9" s="860"/>
      <c r="M9" s="739"/>
      <c r="N9" s="738" t="s">
        <v>364</v>
      </c>
      <c r="O9" s="860"/>
      <c r="P9" s="860"/>
      <c r="Q9" s="860"/>
      <c r="R9" s="860"/>
      <c r="S9" s="739"/>
      <c r="T9" s="738" t="s">
        <v>365</v>
      </c>
      <c r="U9" s="860"/>
      <c r="V9" s="860"/>
      <c r="W9" s="860"/>
      <c r="X9" s="860"/>
      <c r="Y9" s="739"/>
      <c r="Z9" s="738" t="s">
        <v>366</v>
      </c>
      <c r="AA9" s="860"/>
      <c r="AB9" s="860"/>
      <c r="AC9" s="860"/>
      <c r="AD9" s="860"/>
      <c r="AE9" s="739"/>
    </row>
    <row r="10" spans="2:40">
      <c r="B10" s="762" t="s">
        <v>63</v>
      </c>
      <c r="C10" s="762"/>
      <c r="D10" s="762"/>
      <c r="E10" s="762"/>
      <c r="F10" s="762"/>
      <c r="G10" s="764"/>
      <c r="H10" s="1280">
        <v>123.45</v>
      </c>
      <c r="I10" s="1281"/>
      <c r="J10" s="1281"/>
      <c r="K10" s="1281"/>
      <c r="L10" s="1281"/>
      <c r="M10" s="1281"/>
      <c r="N10" s="1281">
        <v>120.45</v>
      </c>
      <c r="O10" s="1281"/>
      <c r="P10" s="1281"/>
      <c r="Q10" s="1281"/>
      <c r="R10" s="1281"/>
      <c r="S10" s="1281"/>
      <c r="T10" s="1281">
        <v>110.29</v>
      </c>
      <c r="U10" s="1281"/>
      <c r="V10" s="1281"/>
      <c r="W10" s="1281"/>
      <c r="X10" s="1281"/>
      <c r="Y10" s="1281"/>
      <c r="Z10" s="1281">
        <v>105.36</v>
      </c>
      <c r="AA10" s="1281"/>
      <c r="AB10" s="1281"/>
      <c r="AC10" s="1281"/>
      <c r="AD10" s="1281"/>
      <c r="AE10" s="1298"/>
      <c r="AJ10">
        <f>H10-N10</f>
        <v>3</v>
      </c>
      <c r="AL10">
        <f>N10-T10</f>
        <v>10.159999999999997</v>
      </c>
      <c r="AN10">
        <f>T10-Z10</f>
        <v>4.9300000000000068</v>
      </c>
    </row>
    <row r="11" spans="2:40" ht="17.25" thickBot="1">
      <c r="B11" s="762" t="s">
        <v>363</v>
      </c>
      <c r="C11" s="762"/>
      <c r="D11" s="762"/>
      <c r="E11" s="762"/>
      <c r="F11" s="762"/>
      <c r="G11" s="764"/>
      <c r="H11" s="1282">
        <v>74.67</v>
      </c>
      <c r="I11" s="1283"/>
      <c r="J11" s="1283"/>
      <c r="K11" s="1283"/>
      <c r="L11" s="1283"/>
      <c r="M11" s="1283"/>
      <c r="N11" s="1283">
        <v>70.67</v>
      </c>
      <c r="O11" s="1283"/>
      <c r="P11" s="1283"/>
      <c r="Q11" s="1283"/>
      <c r="R11" s="1283"/>
      <c r="S11" s="1283"/>
      <c r="T11" s="1283">
        <v>58.49</v>
      </c>
      <c r="U11" s="1283"/>
      <c r="V11" s="1283"/>
      <c r="W11" s="1283"/>
      <c r="X11" s="1283"/>
      <c r="Y11" s="1283"/>
      <c r="Z11" s="1283">
        <v>55.24</v>
      </c>
      <c r="AA11" s="1283"/>
      <c r="AB11" s="1283"/>
      <c r="AC11" s="1283"/>
      <c r="AD11" s="1283"/>
      <c r="AE11" s="1299"/>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59" t="s">
        <v>370</v>
      </c>
      <c r="D17" s="859"/>
      <c r="E17" s="859"/>
      <c r="F17" s="859"/>
      <c r="G17" s="859"/>
      <c r="H17" s="859"/>
      <c r="I17" s="859"/>
      <c r="J17" s="859"/>
      <c r="K17" s="859"/>
      <c r="L17" s="859"/>
      <c r="M17" s="859"/>
      <c r="N17" s="859"/>
      <c r="O17" s="859"/>
      <c r="P17" s="859"/>
      <c r="Q17" s="859"/>
      <c r="AE17" t="s">
        <v>396</v>
      </c>
    </row>
    <row r="18" spans="2:31" outlineLevel="1">
      <c r="C18" s="860" t="s">
        <v>369</v>
      </c>
      <c r="D18" s="860"/>
      <c r="E18" s="860"/>
      <c r="F18" s="860"/>
      <c r="G18" s="860"/>
      <c r="H18" s="860"/>
      <c r="I18" s="860"/>
      <c r="J18" s="860"/>
      <c r="K18" s="860"/>
      <c r="L18" s="860"/>
      <c r="M18" s="860"/>
      <c r="N18" s="860"/>
      <c r="O18" s="860"/>
      <c r="P18" s="860"/>
      <c r="Q18" s="860"/>
      <c r="AE18" t="s">
        <v>410</v>
      </c>
    </row>
    <row r="19" spans="2:31" outlineLevel="1">
      <c r="AE19" t="s">
        <v>411</v>
      </c>
    </row>
    <row r="20" spans="2:31" outlineLevel="1">
      <c r="B20" t="s">
        <v>371</v>
      </c>
      <c r="C20" t="s">
        <v>372</v>
      </c>
      <c r="AE20" t="s">
        <v>412</v>
      </c>
    </row>
    <row r="21" spans="2:31" outlineLevel="1">
      <c r="AE21" t="s">
        <v>395</v>
      </c>
    </row>
    <row r="22" spans="2:31" outlineLevel="1">
      <c r="C22" s="859" t="s">
        <v>373</v>
      </c>
      <c r="D22" s="859"/>
      <c r="E22" s="859"/>
      <c r="F22" s="859"/>
      <c r="G22" s="859"/>
      <c r="H22" s="859"/>
      <c r="I22" s="859"/>
      <c r="J22" s="859"/>
      <c r="K22" s="859"/>
      <c r="L22" s="859"/>
      <c r="M22" s="859"/>
      <c r="N22" s="859"/>
      <c r="O22" s="859"/>
      <c r="P22" s="859"/>
      <c r="Q22" s="859"/>
      <c r="R22" s="859"/>
      <c r="S22" s="859"/>
      <c r="T22" s="859"/>
      <c r="U22" s="859"/>
    </row>
    <row r="23" spans="2:31" outlineLevel="1">
      <c r="C23" s="860" t="s">
        <v>369</v>
      </c>
      <c r="D23" s="860"/>
      <c r="E23" s="860"/>
      <c r="F23" s="860"/>
      <c r="G23" s="860"/>
      <c r="H23" s="860"/>
      <c r="I23" s="860"/>
      <c r="J23" s="860"/>
      <c r="K23" s="860"/>
      <c r="L23" s="860"/>
      <c r="M23" s="860"/>
      <c r="N23" s="860"/>
      <c r="O23" s="860"/>
      <c r="P23" s="860"/>
      <c r="Q23" s="860"/>
      <c r="R23" s="860"/>
      <c r="S23" s="860"/>
      <c r="T23" s="860"/>
      <c r="U23" s="86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443</v>
      </c>
      <c r="AC44" t="s">
        <v>390</v>
      </c>
    </row>
    <row r="45" spans="1:33" outlineLevel="1">
      <c r="B45" t="s">
        <v>385</v>
      </c>
      <c r="AC45" t="s">
        <v>270</v>
      </c>
    </row>
    <row r="46" spans="1:33" outlineLevel="1">
      <c r="B46" t="s">
        <v>444</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300" t="s">
        <v>134</v>
      </c>
      <c r="B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84"/>
      <c r="AC50" s="84"/>
      <c r="AD50" s="84"/>
      <c r="AE50" s="133" t="s">
        <v>284</v>
      </c>
    </row>
    <row r="51" spans="1:39" ht="3.75" customHeight="1" outlineLevel="1"/>
    <row r="52" spans="1:39" ht="11.25" customHeight="1" outlineLevel="1">
      <c r="AA52" s="69" t="s">
        <v>135</v>
      </c>
    </row>
    <row r="53" spans="1:39" outlineLevel="1">
      <c r="A53" s="770" t="s">
        <v>116</v>
      </c>
      <c r="B53" s="770"/>
      <c r="C53" s="770"/>
      <c r="D53" s="771"/>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772"/>
      <c r="B54" s="772"/>
      <c r="C54" s="772"/>
      <c r="D54" s="773"/>
      <c r="E54" s="745" t="s">
        <v>391</v>
      </c>
      <c r="F54" s="746"/>
      <c r="G54" s="746"/>
      <c r="H54" s="746"/>
      <c r="I54" s="746"/>
      <c r="J54" s="746"/>
      <c r="K54" s="746"/>
      <c r="L54" s="746"/>
      <c r="M54" s="746"/>
      <c r="N54" s="746"/>
      <c r="O54" s="746"/>
      <c r="P54" s="746"/>
      <c r="Q54" s="746"/>
      <c r="R54" s="747"/>
      <c r="S54" s="757"/>
      <c r="T54" s="758"/>
      <c r="U54" s="758"/>
      <c r="V54" s="758"/>
      <c r="W54" s="758"/>
      <c r="X54" s="758"/>
      <c r="Y54" s="758"/>
      <c r="Z54" s="758"/>
      <c r="AA54" s="758"/>
      <c r="AE54" s="89" t="s">
        <v>291</v>
      </c>
    </row>
    <row r="55" spans="1:39" outlineLevel="1">
      <c r="A55" s="772"/>
      <c r="B55" s="772"/>
      <c r="C55" s="772"/>
      <c r="D55" s="773"/>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772"/>
      <c r="B56" s="772"/>
      <c r="C56" s="772"/>
      <c r="D56" s="773"/>
      <c r="E56" s="745"/>
      <c r="F56" s="746"/>
      <c r="G56" s="746"/>
      <c r="H56" s="746"/>
      <c r="I56" s="746"/>
      <c r="J56" s="746"/>
      <c r="K56" s="746"/>
      <c r="L56" s="746"/>
      <c r="M56" s="746"/>
      <c r="N56" s="746"/>
      <c r="O56" s="746"/>
      <c r="P56" s="746"/>
      <c r="Q56" s="746"/>
      <c r="R56" s="747"/>
      <c r="S56" s="776"/>
      <c r="T56" s="777"/>
      <c r="U56" s="777"/>
      <c r="V56" s="777"/>
      <c r="W56" s="777"/>
      <c r="X56" s="777"/>
      <c r="Y56" s="777"/>
      <c r="Z56" s="777"/>
      <c r="AA56" s="777"/>
      <c r="AE56" s="90" t="s">
        <v>126</v>
      </c>
    </row>
    <row r="57" spans="1:39" outlineLevel="1">
      <c r="A57" s="772"/>
      <c r="B57" s="772"/>
      <c r="C57" s="772"/>
      <c r="D57" s="773"/>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772"/>
      <c r="B58" s="772"/>
      <c r="C58" s="772"/>
      <c r="D58" s="773"/>
      <c r="E58" s="79"/>
      <c r="F58" s="778" t="s">
        <v>133</v>
      </c>
      <c r="G58" s="779"/>
      <c r="H58" s="779"/>
      <c r="I58" s="779"/>
      <c r="J58" s="779"/>
      <c r="K58" s="779"/>
      <c r="L58" s="779"/>
      <c r="M58" s="779"/>
      <c r="N58" s="779"/>
      <c r="O58" s="779"/>
      <c r="P58" s="779"/>
      <c r="Q58" s="779"/>
      <c r="AE58" t="s">
        <v>285</v>
      </c>
    </row>
    <row r="59" spans="1:39" outlineLevel="1">
      <c r="A59" s="774"/>
      <c r="B59" s="774"/>
      <c r="C59" s="774"/>
      <c r="D59" s="775"/>
      <c r="E59" s="78"/>
      <c r="F59" s="780"/>
      <c r="G59" s="780"/>
      <c r="H59" s="780"/>
      <c r="I59" s="780"/>
      <c r="J59" s="780"/>
      <c r="K59" s="780"/>
      <c r="L59" s="780"/>
      <c r="M59" s="780"/>
      <c r="N59" s="780"/>
      <c r="O59" s="780"/>
      <c r="P59" s="780"/>
      <c r="Q59" s="780"/>
      <c r="R59" s="70" t="s">
        <v>110</v>
      </c>
      <c r="S59" s="70"/>
      <c r="T59" s="70"/>
      <c r="U59" s="746" t="s">
        <v>128</v>
      </c>
      <c r="V59" s="781"/>
      <c r="W59" s="781"/>
      <c r="X59" s="781"/>
      <c r="Y59" s="781"/>
      <c r="Z59" s="781"/>
      <c r="AA59" s="70" t="s">
        <v>109</v>
      </c>
      <c r="AE59" t="s">
        <v>286</v>
      </c>
    </row>
    <row r="60" spans="1:39" ht="3.75" customHeight="1" outlineLevel="1"/>
    <row r="61" spans="1:39" ht="26.25" customHeight="1" outlineLevel="1">
      <c r="A61" s="74" t="s">
        <v>108</v>
      </c>
      <c r="B61" s="74"/>
      <c r="C61" s="74"/>
      <c r="D61" s="74"/>
      <c r="E61" s="74"/>
      <c r="F61" s="74"/>
      <c r="G61" s="74"/>
      <c r="H61" s="77"/>
      <c r="I61" s="760">
        <v>43466</v>
      </c>
      <c r="J61" s="760"/>
      <c r="K61" s="760"/>
      <c r="L61" s="760"/>
      <c r="M61" s="760"/>
      <c r="N61" s="760"/>
      <c r="O61" s="760"/>
      <c r="P61" s="74" t="s">
        <v>107</v>
      </c>
      <c r="Q61" s="74"/>
      <c r="R61" s="760">
        <f>EOMONTH(I61,11)</f>
        <v>43830</v>
      </c>
      <c r="S61" s="760"/>
      <c r="T61" s="760"/>
      <c r="U61" s="760"/>
      <c r="V61" s="760"/>
      <c r="W61" s="760"/>
      <c r="X61" s="760"/>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61" t="s">
        <v>275</v>
      </c>
      <c r="B66" s="762"/>
      <c r="C66" s="762"/>
      <c r="D66" s="762"/>
      <c r="E66" s="762"/>
      <c r="F66" s="762"/>
      <c r="G66" s="762"/>
      <c r="H66" s="762"/>
      <c r="I66" s="762"/>
      <c r="J66" s="763" t="s">
        <v>276</v>
      </c>
      <c r="K66" s="762"/>
      <c r="L66" s="762"/>
      <c r="M66" s="762"/>
      <c r="N66" s="762"/>
      <c r="O66" s="762"/>
      <c r="P66" s="762"/>
      <c r="Q66" s="762"/>
      <c r="R66" s="762"/>
      <c r="S66" s="763" t="s">
        <v>138</v>
      </c>
      <c r="T66" s="762"/>
      <c r="U66" s="762"/>
      <c r="V66" s="762"/>
      <c r="W66" s="762"/>
      <c r="X66" s="762"/>
      <c r="Y66" s="762"/>
      <c r="Z66" s="762"/>
      <c r="AA66" s="764"/>
      <c r="AE66" t="s">
        <v>163</v>
      </c>
    </row>
    <row r="67" spans="1:33" ht="17.25" outlineLevel="1" thickBot="1">
      <c r="A67" s="765">
        <f>N10</f>
        <v>120.45</v>
      </c>
      <c r="B67" s="766"/>
      <c r="C67" s="766"/>
      <c r="D67" s="766"/>
      <c r="E67" s="766"/>
      <c r="F67" s="766"/>
      <c r="G67" s="766"/>
      <c r="H67" s="766"/>
      <c r="I67" s="766"/>
      <c r="J67" s="766">
        <f>T10</f>
        <v>110.29</v>
      </c>
      <c r="K67" s="766"/>
      <c r="L67" s="766"/>
      <c r="M67" s="766"/>
      <c r="N67" s="766"/>
      <c r="O67" s="766"/>
      <c r="P67" s="766"/>
      <c r="Q67" s="766"/>
      <c r="R67" s="766"/>
      <c r="S67" s="1286">
        <f>IF(TRUNC(A67,2)-TRUNC(J67,2)&gt;=0,TRUNC(A67,2)-TRUNC(J67,2),0)</f>
        <v>10.159999999999997</v>
      </c>
      <c r="T67" s="1286"/>
      <c r="U67" s="1286"/>
      <c r="V67" s="1286"/>
      <c r="W67" s="1286"/>
      <c r="X67" s="1286"/>
      <c r="Y67" s="1286"/>
      <c r="Z67" s="1286"/>
      <c r="AA67" s="1287"/>
      <c r="AC67" s="140">
        <f>TRUNC(A67,2)-TRUNC(J67,2)</f>
        <v>10.159999999999997</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61" t="s">
        <v>277</v>
      </c>
      <c r="B69" s="762"/>
      <c r="C69" s="762"/>
      <c r="D69" s="762"/>
      <c r="E69" s="762"/>
      <c r="F69" s="762"/>
      <c r="G69" s="762"/>
      <c r="H69" s="762"/>
      <c r="I69" s="762"/>
      <c r="J69" s="763" t="s">
        <v>278</v>
      </c>
      <c r="K69" s="762"/>
      <c r="L69" s="762"/>
      <c r="M69" s="762"/>
      <c r="N69" s="762"/>
      <c r="O69" s="762"/>
      <c r="P69" s="762"/>
      <c r="Q69" s="762"/>
      <c r="R69" s="762"/>
      <c r="S69" s="763" t="s">
        <v>140</v>
      </c>
      <c r="T69" s="762"/>
      <c r="U69" s="762"/>
      <c r="V69" s="762"/>
      <c r="W69" s="762"/>
      <c r="X69" s="762"/>
      <c r="Y69" s="762"/>
      <c r="Z69" s="762"/>
      <c r="AA69" s="764"/>
      <c r="AE69" t="s">
        <v>167</v>
      </c>
    </row>
    <row r="70" spans="1:33" ht="17.25" outlineLevel="1" thickBot="1">
      <c r="A70" s="765">
        <f>N11</f>
        <v>70.67</v>
      </c>
      <c r="B70" s="766"/>
      <c r="C70" s="766"/>
      <c r="D70" s="766"/>
      <c r="E70" s="766"/>
      <c r="F70" s="766"/>
      <c r="G70" s="766"/>
      <c r="H70" s="766"/>
      <c r="I70" s="766"/>
      <c r="J70" s="766">
        <f>T11</f>
        <v>58.49</v>
      </c>
      <c r="K70" s="766"/>
      <c r="L70" s="766"/>
      <c r="M70" s="766"/>
      <c r="N70" s="766"/>
      <c r="O70" s="766"/>
      <c r="P70" s="766"/>
      <c r="Q70" s="766"/>
      <c r="R70" s="766"/>
      <c r="S70" s="1286">
        <f>IF(TRUNC(A70,2)-TRUNC(J70,2)&gt;=0,TRUNC(A70,2)-TRUNC(J70,2),0)</f>
        <v>12.18</v>
      </c>
      <c r="T70" s="1286"/>
      <c r="U70" s="1286"/>
      <c r="V70" s="1286"/>
      <c r="W70" s="1286"/>
      <c r="X70" s="1286"/>
      <c r="Y70" s="1286"/>
      <c r="Z70" s="1286"/>
      <c r="AA70" s="1287"/>
      <c r="AC70" s="140">
        <f>TRUNC(A70,2)-TRUNC(J70,2)</f>
        <v>12.18</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61" t="s">
        <v>279</v>
      </c>
      <c r="B72" s="762"/>
      <c r="C72" s="762"/>
      <c r="D72" s="762"/>
      <c r="E72" s="762"/>
      <c r="F72" s="762"/>
      <c r="G72" s="762"/>
      <c r="H72" s="762"/>
      <c r="I72" s="762"/>
      <c r="J72" s="763" t="s">
        <v>280</v>
      </c>
      <c r="K72" s="762"/>
      <c r="L72" s="762"/>
      <c r="M72" s="762"/>
      <c r="N72" s="762"/>
      <c r="O72" s="762"/>
      <c r="P72" s="762"/>
      <c r="Q72" s="762"/>
      <c r="R72" s="762"/>
      <c r="S72" s="763" t="s">
        <v>141</v>
      </c>
      <c r="T72" s="762"/>
      <c r="U72" s="762"/>
      <c r="V72" s="762"/>
      <c r="W72" s="762"/>
      <c r="X72" s="762"/>
      <c r="Y72" s="762"/>
      <c r="Z72" s="762"/>
      <c r="AA72" s="764"/>
      <c r="AE72" t="s">
        <v>169</v>
      </c>
    </row>
    <row r="73" spans="1:33" ht="17.25" outlineLevel="1" thickBot="1">
      <c r="A73" s="1306">
        <f>A67-A70</f>
        <v>49.78</v>
      </c>
      <c r="B73" s="1307"/>
      <c r="C73" s="1307"/>
      <c r="D73" s="1307"/>
      <c r="E73" s="1307"/>
      <c r="F73" s="1307"/>
      <c r="G73" s="1307"/>
      <c r="H73" s="1307"/>
      <c r="I73" s="1307"/>
      <c r="J73" s="1307">
        <f>J67-J70</f>
        <v>51.800000000000004</v>
      </c>
      <c r="K73" s="1307"/>
      <c r="L73" s="1307"/>
      <c r="M73" s="1307"/>
      <c r="N73" s="1307"/>
      <c r="O73" s="1307"/>
      <c r="P73" s="1307"/>
      <c r="Q73" s="1307"/>
      <c r="R73" s="1307"/>
      <c r="S73" s="1286">
        <f>IF(TRUNC(A73,2)-TRUNC(J73,2)&gt;=0,TRUNC(A73,2)-TRUNC(J73,2),0)</f>
        <v>0</v>
      </c>
      <c r="T73" s="1286"/>
      <c r="U73" s="1286"/>
      <c r="V73" s="1286"/>
      <c r="W73" s="1286"/>
      <c r="X73" s="1286"/>
      <c r="Y73" s="1286"/>
      <c r="Z73" s="1286"/>
      <c r="AA73" s="1287"/>
      <c r="AC73" s="140">
        <f>TRUNC(A73,2)-TRUNC(J73,2)</f>
        <v>-2.019999999999996</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782" t="s">
        <v>143</v>
      </c>
      <c r="B75" s="761"/>
      <c r="C75" s="764" t="s">
        <v>147</v>
      </c>
      <c r="D75" s="783"/>
      <c r="E75" s="783"/>
      <c r="F75" s="783"/>
      <c r="G75" s="783"/>
      <c r="H75" s="783"/>
      <c r="I75" s="784"/>
      <c r="J75" s="785" t="s">
        <v>148</v>
      </c>
      <c r="K75" s="783"/>
      <c r="L75" s="783"/>
      <c r="M75" s="783"/>
      <c r="N75" s="783"/>
      <c r="O75" s="784"/>
      <c r="P75" s="785" t="s">
        <v>145</v>
      </c>
      <c r="Q75" s="782"/>
      <c r="R75" s="782"/>
      <c r="S75" s="761"/>
      <c r="T75" s="764" t="s">
        <v>146</v>
      </c>
      <c r="U75" s="783"/>
      <c r="V75" s="783"/>
      <c r="W75" s="783"/>
      <c r="X75" s="783"/>
      <c r="Y75" s="783"/>
      <c r="Z75" s="783"/>
      <c r="AA75" s="783"/>
      <c r="AE75" t="s">
        <v>172</v>
      </c>
    </row>
    <row r="76" spans="1:33" ht="17.25" customHeight="1" outlineLevel="1">
      <c r="A76" s="786" t="s">
        <v>153</v>
      </c>
      <c r="B76" s="787"/>
      <c r="C76" s="792" t="s">
        <v>151</v>
      </c>
      <c r="D76" s="793"/>
      <c r="E76" s="794"/>
      <c r="F76" s="798" t="s">
        <v>149</v>
      </c>
      <c r="G76" s="799"/>
      <c r="H76" s="799"/>
      <c r="I76" s="800"/>
      <c r="J76" s="798">
        <f>S70</f>
        <v>12.18</v>
      </c>
      <c r="K76" s="799"/>
      <c r="L76" s="799"/>
      <c r="M76" s="799"/>
      <c r="N76" s="799"/>
      <c r="O76" s="800"/>
      <c r="P76" s="801" t="str">
        <f>TRUNC(AC76/10000000,0)&amp;"천"&amp;RIGHT(TRUNC(AC76/1000000,0),1)&amp;"백만원"</f>
        <v>1천1백만원</v>
      </c>
      <c r="Q76" s="802"/>
      <c r="R76" s="802"/>
      <c r="S76" s="803"/>
      <c r="T76" s="819">
        <f>J76*AC76</f>
        <v>133980000</v>
      </c>
      <c r="U76" s="820"/>
      <c r="V76" s="820"/>
      <c r="W76" s="820"/>
      <c r="X76" s="820"/>
      <c r="Y76" s="820"/>
      <c r="Z76" s="820"/>
      <c r="AA76" s="820"/>
      <c r="AC76" s="129">
        <v>11000000</v>
      </c>
      <c r="AE76" t="s">
        <v>173</v>
      </c>
    </row>
    <row r="77" spans="1:33" ht="17.25" customHeight="1" outlineLevel="1">
      <c r="A77" s="788"/>
      <c r="B77" s="789"/>
      <c r="C77" s="795"/>
      <c r="D77" s="796"/>
      <c r="E77" s="797"/>
      <c r="F77" s="804" t="s">
        <v>348</v>
      </c>
      <c r="G77" s="805"/>
      <c r="H77" s="805"/>
      <c r="I77" s="806"/>
      <c r="J77" s="804">
        <f>S73</f>
        <v>0</v>
      </c>
      <c r="K77" s="805"/>
      <c r="L77" s="805"/>
      <c r="M77" s="805"/>
      <c r="N77" s="805"/>
      <c r="O77" s="806"/>
      <c r="P77" s="801" t="str">
        <f>AC77/1000000&amp;"백만원"</f>
        <v>7백만원</v>
      </c>
      <c r="Q77" s="802"/>
      <c r="R77" s="802"/>
      <c r="S77" s="803"/>
      <c r="T77" s="821">
        <f>J77*AC77</f>
        <v>0</v>
      </c>
      <c r="U77" s="822"/>
      <c r="V77" s="822"/>
      <c r="W77" s="822"/>
      <c r="X77" s="822"/>
      <c r="Y77" s="822"/>
      <c r="Z77" s="822"/>
      <c r="AA77" s="822"/>
      <c r="AC77" s="111">
        <v>7000000</v>
      </c>
      <c r="AE77" t="s">
        <v>174</v>
      </c>
    </row>
    <row r="78" spans="1:33" ht="17.25" customHeight="1" outlineLevel="1">
      <c r="A78" s="788"/>
      <c r="B78" s="789"/>
      <c r="C78" s="792" t="s">
        <v>150</v>
      </c>
      <c r="D78" s="793"/>
      <c r="E78" s="794"/>
      <c r="F78" s="798" t="s">
        <v>149</v>
      </c>
      <c r="G78" s="799"/>
      <c r="H78" s="799"/>
      <c r="I78" s="800"/>
      <c r="J78" s="798"/>
      <c r="K78" s="799"/>
      <c r="L78" s="799"/>
      <c r="M78" s="799"/>
      <c r="N78" s="799"/>
      <c r="O78" s="800"/>
      <c r="P78" s="801" t="str">
        <f>TRUNC(AC78/10000000,0)&amp;"천"&amp;RIGHT(TRUNC(AC78/1000000,0),1)&amp;"백만원"</f>
        <v>1천2백만원</v>
      </c>
      <c r="Q78" s="802"/>
      <c r="R78" s="802"/>
      <c r="S78" s="803"/>
      <c r="T78" s="819">
        <f>J78*AC78</f>
        <v>0</v>
      </c>
      <c r="U78" s="820"/>
      <c r="V78" s="820"/>
      <c r="W78" s="820"/>
      <c r="X78" s="820"/>
      <c r="Y78" s="820"/>
      <c r="Z78" s="820"/>
      <c r="AA78" s="820"/>
      <c r="AC78" s="129">
        <v>12000000</v>
      </c>
      <c r="AE78" t="s">
        <v>175</v>
      </c>
    </row>
    <row r="79" spans="1:33" ht="17.25" customHeight="1" outlineLevel="1">
      <c r="A79" s="788"/>
      <c r="B79" s="789"/>
      <c r="C79" s="795"/>
      <c r="D79" s="796"/>
      <c r="E79" s="797"/>
      <c r="F79" s="804" t="s">
        <v>348</v>
      </c>
      <c r="G79" s="805"/>
      <c r="H79" s="805"/>
      <c r="I79" s="806"/>
      <c r="J79" s="804"/>
      <c r="K79" s="805"/>
      <c r="L79" s="805"/>
      <c r="M79" s="805"/>
      <c r="N79" s="805"/>
      <c r="O79" s="806"/>
      <c r="P79" s="801" t="str">
        <f>TRUNC(AC79/1000000,0)&amp;"백"&amp;RIGHT(TRUNC(AC79/100000,0),1)&amp;"십만원"</f>
        <v>7백7십만원</v>
      </c>
      <c r="Q79" s="802"/>
      <c r="R79" s="802"/>
      <c r="S79" s="803"/>
      <c r="T79" s="807">
        <f>J79*AC79</f>
        <v>0</v>
      </c>
      <c r="U79" s="808"/>
      <c r="V79" s="808"/>
      <c r="W79" s="808"/>
      <c r="X79" s="808"/>
      <c r="Y79" s="808"/>
      <c r="Z79" s="808"/>
      <c r="AA79" s="808"/>
      <c r="AC79" s="111">
        <v>7700000</v>
      </c>
      <c r="AE79" t="s">
        <v>267</v>
      </c>
    </row>
    <row r="80" spans="1:33" ht="17.25" customHeight="1" outlineLevel="1">
      <c r="A80" s="790"/>
      <c r="B80" s="791"/>
      <c r="C80" s="809" t="s">
        <v>152</v>
      </c>
      <c r="D80" s="810"/>
      <c r="E80" s="810"/>
      <c r="F80" s="810"/>
      <c r="G80" s="810"/>
      <c r="H80" s="810"/>
      <c r="I80" s="765"/>
      <c r="J80" s="811">
        <f>SUM(J76:O79)</f>
        <v>12.18</v>
      </c>
      <c r="K80" s="812"/>
      <c r="L80" s="812"/>
      <c r="M80" s="812"/>
      <c r="N80" s="812"/>
      <c r="O80" s="813"/>
      <c r="P80" s="814"/>
      <c r="Q80" s="815"/>
      <c r="R80" s="815"/>
      <c r="S80" s="816"/>
      <c r="T80" s="817">
        <f>SUM(T76:AA79)</f>
        <v>133980000</v>
      </c>
      <c r="U80" s="818"/>
      <c r="V80" s="818"/>
      <c r="W80" s="818"/>
      <c r="X80" s="818"/>
      <c r="Y80" s="818"/>
      <c r="Z80" s="818"/>
      <c r="AA80" s="818"/>
      <c r="AE80" t="s">
        <v>271</v>
      </c>
    </row>
    <row r="81" spans="1:33" ht="17.25" customHeight="1" outlineLevel="1">
      <c r="A81" s="786" t="s">
        <v>154</v>
      </c>
      <c r="B81" s="794"/>
      <c r="C81" s="809" t="s">
        <v>149</v>
      </c>
      <c r="D81" s="810"/>
      <c r="E81" s="810"/>
      <c r="F81" s="810"/>
      <c r="G81" s="810"/>
      <c r="H81" s="810"/>
      <c r="I81" s="765"/>
      <c r="J81" s="809"/>
      <c r="K81" s="810"/>
      <c r="L81" s="810"/>
      <c r="M81" s="810"/>
      <c r="N81" s="810"/>
      <c r="O81" s="765"/>
      <c r="P81" s="801" t="str">
        <f>AC81/1000000&amp;"백만원"</f>
        <v>8백만원</v>
      </c>
      <c r="Q81" s="802"/>
      <c r="R81" s="802"/>
      <c r="S81" s="803"/>
      <c r="T81" s="825"/>
      <c r="U81" s="826"/>
      <c r="V81" s="826"/>
      <c r="W81" s="826"/>
      <c r="X81" s="826"/>
      <c r="Y81" s="826"/>
      <c r="Z81" s="826"/>
      <c r="AA81" s="826"/>
      <c r="AC81" s="129">
        <v>8000000</v>
      </c>
    </row>
    <row r="82" spans="1:33" ht="17.25" customHeight="1" outlineLevel="1">
      <c r="A82" s="823"/>
      <c r="B82" s="824"/>
      <c r="C82" s="809" t="s">
        <v>144</v>
      </c>
      <c r="D82" s="810"/>
      <c r="E82" s="810"/>
      <c r="F82" s="810"/>
      <c r="G82" s="810"/>
      <c r="H82" s="810"/>
      <c r="I82" s="765"/>
      <c r="J82" s="809"/>
      <c r="K82" s="810"/>
      <c r="L82" s="810"/>
      <c r="M82" s="810"/>
      <c r="N82" s="810"/>
      <c r="O82" s="765"/>
      <c r="P82" s="801" t="str">
        <f>TRUNC(AC82/1000000,0)&amp;"백"&amp;RIGHT(TRUNC(AC82/100000,0),1)&amp;"십만원"</f>
        <v>4백5십만원</v>
      </c>
      <c r="Q82" s="802"/>
      <c r="R82" s="802"/>
      <c r="S82" s="803"/>
      <c r="T82" s="825"/>
      <c r="U82" s="826"/>
      <c r="V82" s="826"/>
      <c r="W82" s="826"/>
      <c r="X82" s="826"/>
      <c r="Y82" s="826"/>
      <c r="Z82" s="826"/>
      <c r="AA82" s="826"/>
      <c r="AC82" s="111">
        <v>4500000</v>
      </c>
      <c r="AE82" t="s">
        <v>176</v>
      </c>
    </row>
    <row r="83" spans="1:33" ht="17.25" customHeight="1" outlineLevel="1">
      <c r="A83" s="796"/>
      <c r="B83" s="797"/>
      <c r="C83" s="809" t="s">
        <v>152</v>
      </c>
      <c r="D83" s="810"/>
      <c r="E83" s="810"/>
      <c r="F83" s="810"/>
      <c r="G83" s="810"/>
      <c r="H83" s="810"/>
      <c r="I83" s="765"/>
      <c r="J83" s="811">
        <f>SUM(J81:O82)</f>
        <v>0</v>
      </c>
      <c r="K83" s="812"/>
      <c r="L83" s="812"/>
      <c r="M83" s="812"/>
      <c r="N83" s="812"/>
      <c r="O83" s="813"/>
      <c r="P83" s="814"/>
      <c r="Q83" s="815"/>
      <c r="R83" s="815"/>
      <c r="S83" s="816"/>
      <c r="T83" s="817">
        <f>SUM(T81:AA82)</f>
        <v>0</v>
      </c>
      <c r="U83" s="818"/>
      <c r="V83" s="818"/>
      <c r="W83" s="818"/>
      <c r="X83" s="818"/>
      <c r="Y83" s="818"/>
      <c r="Z83" s="818"/>
      <c r="AA83" s="818"/>
      <c r="AE83" t="s">
        <v>177</v>
      </c>
    </row>
    <row r="84" spans="1:33" ht="17.25" customHeight="1" outlineLevel="1">
      <c r="A84" s="786" t="s">
        <v>155</v>
      </c>
      <c r="B84" s="794"/>
      <c r="C84" s="809" t="s">
        <v>149</v>
      </c>
      <c r="D84" s="810"/>
      <c r="E84" s="810"/>
      <c r="F84" s="810"/>
      <c r="G84" s="810"/>
      <c r="H84" s="810"/>
      <c r="I84" s="765"/>
      <c r="J84" s="809"/>
      <c r="K84" s="810"/>
      <c r="L84" s="810"/>
      <c r="M84" s="810"/>
      <c r="N84" s="810"/>
      <c r="O84" s="765"/>
      <c r="P84" s="801" t="str">
        <f>AC84/1000000&amp;"백만원"</f>
        <v>4백만원</v>
      </c>
      <c r="Q84" s="802"/>
      <c r="R84" s="802"/>
      <c r="S84" s="803"/>
      <c r="T84" s="825"/>
      <c r="U84" s="826"/>
      <c r="V84" s="826"/>
      <c r="W84" s="826"/>
      <c r="X84" s="826"/>
      <c r="Y84" s="826"/>
      <c r="Z84" s="826"/>
      <c r="AA84" s="826"/>
      <c r="AC84" s="129">
        <v>4000000</v>
      </c>
      <c r="AE84" t="s">
        <v>251</v>
      </c>
    </row>
    <row r="85" spans="1:33" ht="17.25" customHeight="1" outlineLevel="1">
      <c r="A85" s="823"/>
      <c r="B85" s="824"/>
      <c r="C85" s="809" t="s">
        <v>144</v>
      </c>
      <c r="D85" s="810"/>
      <c r="E85" s="810"/>
      <c r="F85" s="810"/>
      <c r="G85" s="810"/>
      <c r="H85" s="810"/>
      <c r="I85" s="765"/>
      <c r="J85" s="809"/>
      <c r="K85" s="810"/>
      <c r="L85" s="810"/>
      <c r="M85" s="810"/>
      <c r="N85" s="810"/>
      <c r="O85" s="765"/>
      <c r="P85" s="814"/>
      <c r="Q85" s="815"/>
      <c r="R85" s="815"/>
      <c r="S85" s="816"/>
      <c r="T85" s="1304"/>
      <c r="U85" s="1305"/>
      <c r="V85" s="1305"/>
      <c r="W85" s="1305"/>
      <c r="X85" s="1305"/>
      <c r="Y85" s="1305"/>
      <c r="Z85" s="1305"/>
      <c r="AA85" s="1305"/>
    </row>
    <row r="86" spans="1:33" ht="17.25" customHeight="1" outlineLevel="1">
      <c r="A86" s="796"/>
      <c r="B86" s="797"/>
      <c r="C86" s="809" t="s">
        <v>152</v>
      </c>
      <c r="D86" s="810"/>
      <c r="E86" s="810"/>
      <c r="F86" s="810"/>
      <c r="G86" s="810"/>
      <c r="H86" s="810"/>
      <c r="I86" s="765"/>
      <c r="J86" s="811">
        <f>SUM(J84:O85)</f>
        <v>0</v>
      </c>
      <c r="K86" s="812"/>
      <c r="L86" s="812"/>
      <c r="M86" s="812"/>
      <c r="N86" s="812"/>
      <c r="O86" s="813"/>
      <c r="P86" s="814"/>
      <c r="Q86" s="815"/>
      <c r="R86" s="815"/>
      <c r="S86" s="816"/>
      <c r="T86" s="1304">
        <f>SUM(T84:AA85)</f>
        <v>0</v>
      </c>
      <c r="U86" s="1305"/>
      <c r="V86" s="1305"/>
      <c r="W86" s="1305"/>
      <c r="X86" s="1305"/>
      <c r="Y86" s="1305"/>
      <c r="Z86" s="1305"/>
      <c r="AA86" s="130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4" t="s">
        <v>405</v>
      </c>
      <c r="Q90" s="1285"/>
      <c r="R90" s="74"/>
      <c r="S90" s="74"/>
      <c r="T90" s="74"/>
      <c r="U90" s="74"/>
      <c r="V90" s="74"/>
      <c r="W90" s="74"/>
      <c r="X90" s="74"/>
      <c r="Y90" s="74"/>
      <c r="Z90" s="74"/>
      <c r="AA90" s="74"/>
    </row>
    <row r="91" spans="1:33" ht="37.5" customHeight="1" thickBot="1">
      <c r="A91" s="827" t="s">
        <v>156</v>
      </c>
      <c r="B91" s="762"/>
      <c r="C91" s="762"/>
      <c r="D91" s="762"/>
      <c r="E91" s="762"/>
      <c r="F91" s="762"/>
      <c r="G91" s="762"/>
      <c r="H91" s="762"/>
      <c r="I91" s="762"/>
      <c r="J91" s="828" t="s">
        <v>157</v>
      </c>
      <c r="K91" s="762"/>
      <c r="L91" s="762"/>
      <c r="M91" s="762"/>
      <c r="N91" s="762"/>
      <c r="O91" s="762"/>
      <c r="P91" s="762"/>
      <c r="Q91" s="762"/>
      <c r="R91" s="762"/>
      <c r="S91" s="828" t="s">
        <v>158</v>
      </c>
      <c r="T91" s="762"/>
      <c r="U91" s="762"/>
      <c r="V91" s="762"/>
      <c r="W91" s="762"/>
      <c r="X91" s="762"/>
      <c r="Y91" s="762"/>
      <c r="Z91" s="762"/>
      <c r="AA91" s="764"/>
      <c r="AE91" s="105" t="s">
        <v>268</v>
      </c>
      <c r="AF91" s="105"/>
    </row>
    <row r="92" spans="1:33" ht="26.25" customHeight="1" thickBot="1">
      <c r="A92" s="765">
        <f>N10</f>
        <v>120.45</v>
      </c>
      <c r="B92" s="766"/>
      <c r="C92" s="766"/>
      <c r="D92" s="766"/>
      <c r="E92" s="766"/>
      <c r="F92" s="766"/>
      <c r="G92" s="766"/>
      <c r="H92" s="766"/>
      <c r="I92" s="766"/>
      <c r="J92" s="766">
        <f>T10</f>
        <v>110.29</v>
      </c>
      <c r="K92" s="766"/>
      <c r="L92" s="766"/>
      <c r="M92" s="766"/>
      <c r="N92" s="766"/>
      <c r="O92" s="766"/>
      <c r="P92" s="766"/>
      <c r="Q92" s="766"/>
      <c r="R92" s="766"/>
      <c r="S92" s="1302">
        <f>IF(TRUNC(A92,2)-TRUNC(J92,2)&gt;=0,TRUNC(A92,2)-TRUNC(J92,2),0)</f>
        <v>10.159999999999997</v>
      </c>
      <c r="T92" s="1302"/>
      <c r="U92" s="1302"/>
      <c r="V92" s="1302"/>
      <c r="W92" s="1302"/>
      <c r="X92" s="1302"/>
      <c r="Y92" s="1302"/>
      <c r="Z92" s="1302"/>
      <c r="AA92" s="1303"/>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4" t="s">
        <v>405</v>
      </c>
      <c r="Q93" s="1285"/>
      <c r="R93" s="74"/>
      <c r="S93" s="74"/>
      <c r="T93" s="74"/>
      <c r="U93" s="74"/>
      <c r="V93" s="74"/>
      <c r="W93" s="74"/>
      <c r="X93" s="74"/>
      <c r="Y93" s="74"/>
      <c r="Z93" s="74"/>
      <c r="AA93" s="74"/>
      <c r="AE93" s="105" t="s">
        <v>270</v>
      </c>
      <c r="AF93" s="105"/>
      <c r="AG93" s="76"/>
    </row>
    <row r="94" spans="1:33" ht="53.25" customHeight="1">
      <c r="A94" s="833" t="s">
        <v>159</v>
      </c>
      <c r="B94" s="834"/>
      <c r="C94" s="834"/>
      <c r="D94" s="834"/>
      <c r="E94" s="834"/>
      <c r="F94" s="835"/>
      <c r="G94" s="836" t="s">
        <v>281</v>
      </c>
      <c r="H94" s="834"/>
      <c r="I94" s="834"/>
      <c r="J94" s="834"/>
      <c r="K94" s="834"/>
      <c r="L94" s="835"/>
      <c r="M94" s="837" t="s">
        <v>282</v>
      </c>
      <c r="N94" s="834"/>
      <c r="O94" s="834"/>
      <c r="P94" s="834"/>
      <c r="Q94" s="835"/>
      <c r="R94" s="837" t="s">
        <v>420</v>
      </c>
      <c r="S94" s="834"/>
      <c r="T94" s="834"/>
      <c r="U94" s="834"/>
      <c r="V94" s="835"/>
      <c r="W94" s="836" t="s">
        <v>283</v>
      </c>
      <c r="X94" s="834"/>
      <c r="Y94" s="834"/>
      <c r="Z94" s="834"/>
      <c r="AA94" s="834"/>
      <c r="AE94" s="105" t="s">
        <v>250</v>
      </c>
    </row>
    <row r="95" spans="1:33" ht="26.25" customHeight="1">
      <c r="A95" s="1288" t="s">
        <v>160</v>
      </c>
      <c r="B95" s="1288"/>
      <c r="C95" s="1288"/>
      <c r="D95" s="1288"/>
      <c r="E95" s="1288"/>
      <c r="F95" s="1289"/>
      <c r="G95" s="1292" t="s">
        <v>160</v>
      </c>
      <c r="H95" s="1293"/>
      <c r="I95" s="1293"/>
      <c r="J95" s="1293"/>
      <c r="K95" s="1293"/>
      <c r="L95" s="1294"/>
      <c r="M95" s="1295">
        <f>'1- book 예제 2018'!T76</f>
        <v>35750000</v>
      </c>
      <c r="N95" s="1296"/>
      <c r="O95" s="1296"/>
      <c r="P95" s="1296"/>
      <c r="Q95" s="1297"/>
      <c r="R95" s="801">
        <f>'1- book 예제 2018'!T77</f>
        <v>11759999.999999998</v>
      </c>
      <c r="S95" s="802"/>
      <c r="T95" s="802"/>
      <c r="U95" s="802"/>
      <c r="V95" s="803"/>
      <c r="W95" s="817">
        <f>SUM(M95:V95)</f>
        <v>47510000</v>
      </c>
      <c r="X95" s="818"/>
      <c r="Y95" s="818"/>
      <c r="Z95" s="818"/>
      <c r="AA95" s="818"/>
    </row>
    <row r="96" spans="1:33" ht="26.25" customHeight="1">
      <c r="A96" s="1290"/>
      <c r="B96" s="1290"/>
      <c r="C96" s="1290"/>
      <c r="D96" s="1290"/>
      <c r="E96" s="1290"/>
      <c r="F96" s="1291"/>
      <c r="G96" s="842" t="s">
        <v>161</v>
      </c>
      <c r="H96" s="843"/>
      <c r="I96" s="843"/>
      <c r="J96" s="843"/>
      <c r="K96" s="843"/>
      <c r="L96" s="844"/>
      <c r="M96" s="850"/>
      <c r="N96" s="851"/>
      <c r="O96" s="851"/>
      <c r="P96" s="851"/>
      <c r="Q96" s="852"/>
      <c r="R96" s="764"/>
      <c r="S96" s="783"/>
      <c r="T96" s="783"/>
      <c r="U96" s="783"/>
      <c r="V96" s="784"/>
      <c r="W96" s="817">
        <f>SUM(R96)</f>
        <v>0</v>
      </c>
      <c r="X96" s="818"/>
      <c r="Y96" s="818"/>
      <c r="Z96" s="818"/>
      <c r="AA96" s="818"/>
      <c r="AE96" s="113" t="s">
        <v>293</v>
      </c>
    </row>
    <row r="97" spans="1:33" ht="26.25" customHeight="1">
      <c r="A97" s="853" t="s">
        <v>161</v>
      </c>
      <c r="B97" s="853"/>
      <c r="C97" s="853"/>
      <c r="D97" s="853"/>
      <c r="E97" s="853"/>
      <c r="F97" s="854"/>
      <c r="G97" s="850"/>
      <c r="H97" s="851"/>
      <c r="I97" s="851"/>
      <c r="J97" s="851"/>
      <c r="K97" s="851"/>
      <c r="L97" s="851"/>
      <c r="M97" s="851"/>
      <c r="N97" s="851"/>
      <c r="O97" s="851"/>
      <c r="P97" s="851"/>
      <c r="Q97" s="851"/>
      <c r="R97" s="851"/>
      <c r="S97" s="851"/>
      <c r="T97" s="851"/>
      <c r="U97" s="851"/>
      <c r="V97" s="851"/>
      <c r="W97" s="851"/>
      <c r="X97" s="851"/>
      <c r="Y97" s="851"/>
      <c r="Z97" s="851"/>
      <c r="AA97" s="851"/>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4" t="s">
        <v>408</v>
      </c>
      <c r="T98" s="1285"/>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61" t="s">
        <v>350</v>
      </c>
      <c r="B100" s="762"/>
      <c r="C100" s="762"/>
      <c r="D100" s="762"/>
      <c r="E100" s="762"/>
      <c r="F100" s="762"/>
      <c r="G100" s="762"/>
      <c r="H100" s="762"/>
      <c r="I100" s="762"/>
      <c r="J100" s="763" t="s">
        <v>351</v>
      </c>
      <c r="K100" s="762"/>
      <c r="L100" s="762"/>
      <c r="M100" s="762"/>
      <c r="N100" s="762"/>
      <c r="O100" s="762"/>
      <c r="P100" s="762"/>
      <c r="Q100" s="762"/>
      <c r="R100" s="762"/>
      <c r="S100" s="763" t="s">
        <v>352</v>
      </c>
      <c r="T100" s="762"/>
      <c r="U100" s="762"/>
      <c r="V100" s="762"/>
      <c r="W100" s="762"/>
      <c r="X100" s="762"/>
      <c r="Y100" s="762"/>
      <c r="Z100" s="762"/>
      <c r="AA100" s="764"/>
      <c r="AE100" s="105" t="s">
        <v>268</v>
      </c>
      <c r="AF100" s="105"/>
    </row>
    <row r="101" spans="1:33" ht="26.25" customHeight="1" thickBot="1">
      <c r="A101" s="765"/>
      <c r="B101" s="766"/>
      <c r="C101" s="766"/>
      <c r="D101" s="766"/>
      <c r="E101" s="766"/>
      <c r="F101" s="766"/>
      <c r="G101" s="766"/>
      <c r="H101" s="766"/>
      <c r="I101" s="766"/>
      <c r="J101" s="766"/>
      <c r="K101" s="766"/>
      <c r="L101" s="766"/>
      <c r="M101" s="766"/>
      <c r="N101" s="766"/>
      <c r="O101" s="766"/>
      <c r="P101" s="766"/>
      <c r="Q101" s="766"/>
      <c r="R101" s="766"/>
      <c r="S101" s="1286">
        <f>IF(TRUNC(A101,2)-TRUNC(J101,2)&gt;=0,TRUNC(A101,2)-TRUNC(J101,2),0)</f>
        <v>0</v>
      </c>
      <c r="T101" s="1286"/>
      <c r="U101" s="1286"/>
      <c r="V101" s="1286"/>
      <c r="W101" s="1286"/>
      <c r="X101" s="1286"/>
      <c r="Y101" s="1286"/>
      <c r="Z101" s="1286"/>
      <c r="AA101" s="1287"/>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4" t="s">
        <v>408</v>
      </c>
      <c r="T102" s="1285"/>
      <c r="U102" s="74"/>
      <c r="V102" s="74"/>
      <c r="W102" s="74"/>
      <c r="X102" s="74"/>
      <c r="Y102" s="74"/>
      <c r="Z102" s="74"/>
      <c r="AA102" s="74"/>
      <c r="AE102" s="105" t="s">
        <v>270</v>
      </c>
      <c r="AF102" s="105"/>
      <c r="AG102" s="76"/>
    </row>
    <row r="103" spans="1:33" ht="63" customHeight="1">
      <c r="A103" s="833" t="s">
        <v>356</v>
      </c>
      <c r="B103" s="834"/>
      <c r="C103" s="834"/>
      <c r="D103" s="834"/>
      <c r="E103" s="834"/>
      <c r="F103" s="835"/>
      <c r="G103" s="836" t="s">
        <v>357</v>
      </c>
      <c r="H103" s="834"/>
      <c r="I103" s="834"/>
      <c r="J103" s="834"/>
      <c r="K103" s="834"/>
      <c r="L103" s="835"/>
      <c r="M103" s="857" t="s">
        <v>358</v>
      </c>
      <c r="N103" s="834"/>
      <c r="O103" s="834"/>
      <c r="P103" s="834"/>
      <c r="Q103" s="835"/>
      <c r="R103" s="857" t="s">
        <v>421</v>
      </c>
      <c r="S103" s="834"/>
      <c r="T103" s="834"/>
      <c r="U103" s="834"/>
      <c r="V103" s="835"/>
      <c r="W103" s="836" t="s">
        <v>359</v>
      </c>
      <c r="X103" s="834"/>
      <c r="Y103" s="834"/>
      <c r="Z103" s="834"/>
      <c r="AA103" s="834"/>
      <c r="AE103" s="105" t="s">
        <v>250</v>
      </c>
    </row>
    <row r="104" spans="1:33" ht="26.25" customHeight="1">
      <c r="A104" s="1288" t="s">
        <v>160</v>
      </c>
      <c r="B104" s="1288"/>
      <c r="C104" s="1288"/>
      <c r="D104" s="1288"/>
      <c r="E104" s="1288"/>
      <c r="F104" s="1289"/>
      <c r="G104" s="1292" t="s">
        <v>160</v>
      </c>
      <c r="H104" s="1293"/>
      <c r="I104" s="1293"/>
      <c r="J104" s="1293"/>
      <c r="K104" s="1293"/>
      <c r="L104" s="1294"/>
      <c r="M104" s="1295"/>
      <c r="N104" s="1296"/>
      <c r="O104" s="1296"/>
      <c r="P104" s="1296"/>
      <c r="Q104" s="1297"/>
      <c r="R104" s="801"/>
      <c r="S104" s="802"/>
      <c r="T104" s="802"/>
      <c r="U104" s="802"/>
      <c r="V104" s="803"/>
      <c r="W104" s="855">
        <f>SUM(M104:V104)</f>
        <v>0</v>
      </c>
      <c r="X104" s="856"/>
      <c r="Y104" s="856"/>
      <c r="Z104" s="856"/>
      <c r="AA104" s="856"/>
      <c r="AE104" s="113" t="s">
        <v>293</v>
      </c>
    </row>
    <row r="105" spans="1:33" ht="26.25" customHeight="1">
      <c r="A105" s="1290"/>
      <c r="B105" s="1290"/>
      <c r="C105" s="1290"/>
      <c r="D105" s="1290"/>
      <c r="E105" s="1290"/>
      <c r="F105" s="1291"/>
      <c r="G105" s="842" t="s">
        <v>161</v>
      </c>
      <c r="H105" s="843"/>
      <c r="I105" s="843"/>
      <c r="J105" s="843"/>
      <c r="K105" s="843"/>
      <c r="L105" s="844"/>
      <c r="M105" s="850"/>
      <c r="N105" s="851"/>
      <c r="O105" s="851"/>
      <c r="P105" s="851"/>
      <c r="Q105" s="852"/>
      <c r="R105" s="764"/>
      <c r="S105" s="783"/>
      <c r="T105" s="783"/>
      <c r="U105" s="783"/>
      <c r="V105" s="784"/>
      <c r="W105" s="855">
        <f>SUM(R105)</f>
        <v>0</v>
      </c>
      <c r="X105" s="856"/>
      <c r="Y105" s="856"/>
      <c r="Z105" s="856"/>
      <c r="AA105" s="856"/>
      <c r="AC105" t="s">
        <v>121</v>
      </c>
    </row>
    <row r="106" spans="1:33" ht="26.25" customHeight="1">
      <c r="A106" s="853" t="s">
        <v>161</v>
      </c>
      <c r="B106" s="853"/>
      <c r="C106" s="853"/>
      <c r="D106" s="853"/>
      <c r="E106" s="853"/>
      <c r="F106" s="854"/>
      <c r="G106" s="850"/>
      <c r="H106" s="851"/>
      <c r="I106" s="851"/>
      <c r="J106" s="851"/>
      <c r="K106" s="851"/>
      <c r="L106" s="851"/>
      <c r="M106" s="851"/>
      <c r="N106" s="851"/>
      <c r="O106" s="851"/>
      <c r="P106" s="851"/>
      <c r="Q106" s="851"/>
      <c r="R106" s="851"/>
      <c r="S106" s="851"/>
      <c r="T106" s="851"/>
      <c r="U106" s="851"/>
      <c r="V106" s="851"/>
      <c r="W106" s="851"/>
      <c r="X106" s="851"/>
      <c r="Y106" s="851"/>
      <c r="Z106" s="851"/>
      <c r="AA106" s="851"/>
      <c r="AC106" s="88">
        <f>W107*20%</f>
        <v>36298000</v>
      </c>
      <c r="AD106" s="86">
        <v>0.2</v>
      </c>
      <c r="AE106" s="103" t="s">
        <v>303</v>
      </c>
    </row>
    <row r="107" spans="1:33" ht="26.25" customHeight="1">
      <c r="A107" s="862" t="s">
        <v>360</v>
      </c>
      <c r="B107" s="862"/>
      <c r="C107" s="862"/>
      <c r="D107" s="862"/>
      <c r="E107" s="862"/>
      <c r="F107" s="862"/>
      <c r="G107" s="862"/>
      <c r="H107" s="862"/>
      <c r="I107" s="862"/>
      <c r="J107" s="862"/>
      <c r="K107" s="862"/>
      <c r="L107" s="862"/>
      <c r="M107" s="862"/>
      <c r="N107" s="862"/>
      <c r="O107" s="862"/>
      <c r="P107" s="862"/>
      <c r="Q107" s="862"/>
      <c r="R107" s="862"/>
      <c r="S107" s="862"/>
      <c r="T107" s="862"/>
      <c r="U107" s="862"/>
      <c r="V107" s="863"/>
      <c r="W107" s="864">
        <f>SUM(T80,T83,T86,W95:AA96,W104:AA105)</f>
        <v>181490000</v>
      </c>
      <c r="X107" s="865"/>
      <c r="Y107" s="865"/>
      <c r="Z107" s="865"/>
      <c r="AA107" s="865"/>
      <c r="AE107" s="115" t="s">
        <v>294</v>
      </c>
    </row>
    <row r="108" spans="1:33">
      <c r="A108" s="73" t="s">
        <v>162</v>
      </c>
      <c r="AC108" t="s">
        <v>122</v>
      </c>
      <c r="AE108" s="116" t="s">
        <v>295</v>
      </c>
    </row>
    <row r="109" spans="1:33">
      <c r="A109" s="73"/>
      <c r="R109" s="866">
        <v>43555</v>
      </c>
      <c r="S109" s="866"/>
      <c r="T109" s="866"/>
      <c r="U109" s="866"/>
      <c r="V109" s="866"/>
      <c r="W109" s="866"/>
      <c r="X109" s="866"/>
      <c r="Y109" s="866"/>
      <c r="Z109" s="866"/>
      <c r="AC109" s="88">
        <f>W107-AC106</f>
        <v>145192000</v>
      </c>
      <c r="AE109" s="116" t="s">
        <v>308</v>
      </c>
    </row>
    <row r="110" spans="1:33" ht="7.5" customHeight="1">
      <c r="AE110" s="116"/>
    </row>
    <row r="111" spans="1:33">
      <c r="R111" s="866">
        <v>43921</v>
      </c>
      <c r="S111" s="866"/>
      <c r="T111" s="866"/>
      <c r="U111" s="866"/>
      <c r="V111" s="866"/>
      <c r="W111" s="866"/>
      <c r="X111" s="866"/>
      <c r="Y111" s="866"/>
      <c r="Z111" s="866"/>
      <c r="AE111" s="116" t="s">
        <v>297</v>
      </c>
    </row>
    <row r="112" spans="1:33">
      <c r="AE112" s="116" t="s">
        <v>298</v>
      </c>
    </row>
    <row r="113" spans="1:31">
      <c r="J113" s="861" t="s">
        <v>87</v>
      </c>
      <c r="K113" s="861"/>
      <c r="L113" s="861"/>
      <c r="M113" s="861"/>
      <c r="N113" s="867" t="str">
        <f>E54</f>
        <v>㈜선우</v>
      </c>
      <c r="O113" s="867"/>
      <c r="P113" s="867"/>
      <c r="Q113" s="867"/>
      <c r="R113" s="867"/>
      <c r="S113" s="867"/>
      <c r="T113" s="867"/>
      <c r="U113" s="867"/>
      <c r="V113" s="868" t="s">
        <v>86</v>
      </c>
      <c r="W113" s="868"/>
      <c r="X113" s="868"/>
      <c r="Y113" s="868"/>
      <c r="Z113" s="868"/>
      <c r="AE113" s="116" t="s">
        <v>299</v>
      </c>
    </row>
    <row r="114" spans="1:31" ht="7.5" customHeight="1">
      <c r="V114" s="868"/>
      <c r="W114" s="868"/>
      <c r="X114" s="868"/>
      <c r="Y114" s="868"/>
      <c r="Z114" s="868"/>
      <c r="AE114" s="116"/>
    </row>
    <row r="115" spans="1:31" ht="20.25">
      <c r="A115" s="1301" t="s">
        <v>120</v>
      </c>
      <c r="B115" s="1301"/>
      <c r="C115" s="1301"/>
      <c r="D115" s="1301"/>
      <c r="E115" s="72" t="s">
        <v>85</v>
      </c>
      <c r="H115" s="71" t="s">
        <v>84</v>
      </c>
      <c r="N115" s="867" t="str">
        <f>IF(E56="","",E56)</f>
        <v/>
      </c>
      <c r="O115" s="867"/>
      <c r="P115" s="867"/>
      <c r="Q115" s="867"/>
      <c r="R115" s="867"/>
      <c r="S115" s="867"/>
      <c r="T115" s="867"/>
      <c r="U115" s="867"/>
      <c r="V115" s="868"/>
      <c r="W115" s="868"/>
      <c r="X115" s="868"/>
      <c r="Y115" s="868"/>
      <c r="Z115" s="86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59" t="s">
        <v>228</v>
      </c>
      <c r="D154" s="859"/>
      <c r="E154" s="859"/>
      <c r="F154" s="859"/>
      <c r="G154" s="859"/>
      <c r="H154" s="859"/>
      <c r="I154" s="859"/>
      <c r="J154" s="859"/>
      <c r="K154" s="859"/>
      <c r="L154" s="859"/>
      <c r="M154" s="859"/>
      <c r="N154" s="859"/>
      <c r="O154" s="859"/>
      <c r="P154" s="859"/>
      <c r="Q154" s="859"/>
    </row>
    <row r="155" spans="1:19">
      <c r="C155" s="860" t="s">
        <v>207</v>
      </c>
      <c r="D155" s="860"/>
      <c r="E155" s="860"/>
      <c r="F155" s="860"/>
      <c r="G155" s="860"/>
      <c r="H155" s="860"/>
      <c r="I155" s="860"/>
      <c r="J155" s="860"/>
      <c r="K155" s="860"/>
      <c r="L155" s="860"/>
      <c r="M155" s="860"/>
      <c r="N155" s="860"/>
      <c r="O155" s="860"/>
      <c r="P155" s="860"/>
      <c r="Q155" s="860"/>
    </row>
    <row r="157" spans="1:19">
      <c r="B157" t="s">
        <v>230</v>
      </c>
    </row>
    <row r="159" spans="1:19">
      <c r="C159" s="861" t="s">
        <v>272</v>
      </c>
      <c r="D159" s="861"/>
      <c r="E159" s="861"/>
      <c r="F159" s="861"/>
      <c r="G159" s="861"/>
      <c r="H159" s="861"/>
      <c r="I159" s="861"/>
      <c r="J159" s="861"/>
      <c r="K159" s="861"/>
      <c r="L159" s="861"/>
      <c r="M159" s="861"/>
      <c r="N159" s="861"/>
      <c r="O159" s="861"/>
      <c r="P159" s="861"/>
      <c r="Q159" s="861"/>
      <c r="R159" s="861"/>
      <c r="S159" s="861"/>
    </row>
    <row r="160" spans="1:19">
      <c r="C160" s="860" t="s">
        <v>207</v>
      </c>
      <c r="D160" s="860"/>
      <c r="E160" s="860"/>
      <c r="F160" s="860"/>
      <c r="G160" s="860"/>
      <c r="H160" s="860"/>
      <c r="I160" s="860"/>
      <c r="J160" s="860"/>
      <c r="K160" s="860"/>
      <c r="L160" s="860"/>
      <c r="M160" s="860"/>
      <c r="N160" s="860"/>
      <c r="O160" s="860"/>
      <c r="P160" s="860"/>
      <c r="Q160" s="86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445</v>
      </c>
      <c r="B184" s="105"/>
    </row>
    <row r="185" spans="1:3">
      <c r="A185" s="105" t="s">
        <v>446</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8:M8"/>
    <mergeCell ref="N8:S8"/>
    <mergeCell ref="T8:Y8"/>
    <mergeCell ref="B9:G9"/>
    <mergeCell ref="H9:M9"/>
    <mergeCell ref="N9:S9"/>
    <mergeCell ref="T9:Y9"/>
    <mergeCell ref="B11:G11"/>
    <mergeCell ref="H11:M11"/>
    <mergeCell ref="N11:S11"/>
    <mergeCell ref="T11:Y11"/>
    <mergeCell ref="Z11:AE11"/>
    <mergeCell ref="C17:Q17"/>
    <mergeCell ref="Z9:AE9"/>
    <mergeCell ref="B10:G10"/>
    <mergeCell ref="H10:M10"/>
    <mergeCell ref="N10:S10"/>
    <mergeCell ref="T10:Y10"/>
    <mergeCell ref="Z10:AE10"/>
    <mergeCell ref="U59:Z5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A70:I70"/>
    <mergeCell ref="J70:R70"/>
    <mergeCell ref="S70:AA70"/>
    <mergeCell ref="A72:I72"/>
    <mergeCell ref="J72:R72"/>
    <mergeCell ref="S72:AA72"/>
    <mergeCell ref="A67:I67"/>
    <mergeCell ref="J67:R67"/>
    <mergeCell ref="S67:AA67"/>
    <mergeCell ref="A69:I69"/>
    <mergeCell ref="J69:R69"/>
    <mergeCell ref="S69:AA69"/>
    <mergeCell ref="T77:AA77"/>
    <mergeCell ref="A73:I73"/>
    <mergeCell ref="J73:R73"/>
    <mergeCell ref="S73:AA73"/>
    <mergeCell ref="A75:B75"/>
    <mergeCell ref="C75:I75"/>
    <mergeCell ref="J75:O75"/>
    <mergeCell ref="P75:S75"/>
    <mergeCell ref="T75:AA75"/>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J82:O82"/>
    <mergeCell ref="P82:S82"/>
    <mergeCell ref="T82:AA82"/>
    <mergeCell ref="C83:I83"/>
    <mergeCell ref="J83:O83"/>
    <mergeCell ref="P83:S83"/>
    <mergeCell ref="T83:AA83"/>
    <mergeCell ref="C80:I80"/>
    <mergeCell ref="J80:O80"/>
    <mergeCell ref="P80:S80"/>
    <mergeCell ref="T80:AA80"/>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A92:I92"/>
    <mergeCell ref="J92:R92"/>
    <mergeCell ref="S92:AA92"/>
    <mergeCell ref="P93:Q93"/>
    <mergeCell ref="A94:F94"/>
    <mergeCell ref="G94:L94"/>
    <mergeCell ref="M94:Q94"/>
    <mergeCell ref="R94:V94"/>
    <mergeCell ref="W94:AA94"/>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101:I101"/>
    <mergeCell ref="J101:R101"/>
    <mergeCell ref="S101:AA101"/>
    <mergeCell ref="S102:T102"/>
    <mergeCell ref="A103:F103"/>
    <mergeCell ref="G103:L103"/>
    <mergeCell ref="M103:Q103"/>
    <mergeCell ref="R103:V103"/>
    <mergeCell ref="W103:AA103"/>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C155:Q155"/>
    <mergeCell ref="C159:S159"/>
    <mergeCell ref="C160:Q160"/>
    <mergeCell ref="J113:M113"/>
    <mergeCell ref="N113:U113"/>
    <mergeCell ref="V113:Z115"/>
    <mergeCell ref="A115:D115"/>
    <mergeCell ref="N115:U115"/>
    <mergeCell ref="C154:Q154"/>
  </mergeCells>
  <phoneticPr fontId="2" type="noConversion"/>
  <conditionalFormatting sqref="AC67">
    <cfRule type="cellIs" dxfId="39" priority="12" operator="lessThan">
      <formula>0</formula>
    </cfRule>
  </conditionalFormatting>
  <conditionalFormatting sqref="AC70">
    <cfRule type="cellIs" dxfId="38" priority="11" operator="lessThan">
      <formula>0</formula>
    </cfRule>
  </conditionalFormatting>
  <conditionalFormatting sqref="AC73">
    <cfRule type="cellIs" dxfId="37" priority="9" operator="equal">
      <formula>0</formula>
    </cfRule>
    <cfRule type="cellIs" dxfId="36" priority="10" operator="lessThan">
      <formula>0</formula>
    </cfRule>
  </conditionalFormatting>
  <conditionalFormatting sqref="AC92">
    <cfRule type="cellIs" dxfId="35" priority="7" operator="equal">
      <formula>0</formula>
    </cfRule>
    <cfRule type="cellIs" dxfId="34" priority="8" operator="lessThan">
      <formula>0</formula>
    </cfRule>
  </conditionalFormatting>
  <conditionalFormatting sqref="A95:F96">
    <cfRule type="cellIs" dxfId="33" priority="6" operator="greaterThan">
      <formula>$AC$92&gt;0</formula>
    </cfRule>
  </conditionalFormatting>
  <conditionalFormatting sqref="G95:L95">
    <cfRule type="cellIs" dxfId="32" priority="5" operator="greaterThan">
      <formula>$S$70&gt;0</formula>
    </cfRule>
  </conditionalFormatting>
  <conditionalFormatting sqref="AC101">
    <cfRule type="cellIs" dxfId="31" priority="3" operator="equal">
      <formula>0</formula>
    </cfRule>
    <cfRule type="cellIs" dxfId="30" priority="4" operator="lessThan">
      <formula>0</formula>
    </cfRule>
  </conditionalFormatting>
  <conditionalFormatting sqref="A104:F105">
    <cfRule type="cellIs" dxfId="29" priority="2" operator="greaterThan">
      <formula>$AC$92&gt;0</formula>
    </cfRule>
  </conditionalFormatting>
  <conditionalFormatting sqref="G104:L104">
    <cfRule type="cellIs" dxfId="28"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1490-E627-47CD-BE75-8AF1057E237B}">
  <sheetPr>
    <tabColor rgb="FF92D050"/>
  </sheetPr>
  <dimension ref="A2:AN265"/>
  <sheetViews>
    <sheetView showGridLines="0" topLeftCell="A5"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59" t="s">
        <v>440</v>
      </c>
      <c r="I8" s="859"/>
      <c r="J8" s="859"/>
      <c r="K8" s="859"/>
      <c r="L8" s="859"/>
      <c r="M8" s="859"/>
      <c r="N8" s="859" t="s">
        <v>407</v>
      </c>
      <c r="O8" s="859"/>
      <c r="P8" s="859"/>
      <c r="Q8" s="859"/>
      <c r="R8" s="859"/>
      <c r="S8" s="859"/>
      <c r="T8" s="859" t="s">
        <v>406</v>
      </c>
      <c r="U8" s="859"/>
      <c r="V8" s="859"/>
      <c r="W8" s="859"/>
      <c r="X8" s="859"/>
      <c r="Y8" s="859"/>
    </row>
    <row r="9" spans="2:40" ht="17.25" thickBot="1">
      <c r="B9" s="762" t="s">
        <v>147</v>
      </c>
      <c r="C9" s="762"/>
      <c r="D9" s="762"/>
      <c r="E9" s="762"/>
      <c r="F9" s="762"/>
      <c r="G9" s="762"/>
      <c r="H9" s="764" t="s">
        <v>441</v>
      </c>
      <c r="I9" s="783"/>
      <c r="J9" s="783"/>
      <c r="K9" s="783"/>
      <c r="L9" s="783"/>
      <c r="M9" s="784"/>
      <c r="N9" s="764" t="s">
        <v>364</v>
      </c>
      <c r="O9" s="783"/>
      <c r="P9" s="783"/>
      <c r="Q9" s="783"/>
      <c r="R9" s="783"/>
      <c r="S9" s="784"/>
      <c r="T9" s="764" t="s">
        <v>365</v>
      </c>
      <c r="U9" s="783"/>
      <c r="V9" s="783"/>
      <c r="W9" s="783"/>
      <c r="X9" s="783"/>
      <c r="Y9" s="784"/>
      <c r="Z9" s="764" t="s">
        <v>366</v>
      </c>
      <c r="AA9" s="783"/>
      <c r="AB9" s="783"/>
      <c r="AC9" s="783"/>
      <c r="AD9" s="783"/>
      <c r="AE9" s="784"/>
    </row>
    <row r="10" spans="2:40">
      <c r="B10" s="762" t="s">
        <v>63</v>
      </c>
      <c r="C10" s="762"/>
      <c r="D10" s="762"/>
      <c r="E10" s="762"/>
      <c r="F10" s="762"/>
      <c r="G10" s="762"/>
      <c r="H10" s="1280">
        <v>124.45</v>
      </c>
      <c r="I10" s="1281"/>
      <c r="J10" s="1281"/>
      <c r="K10" s="1281"/>
      <c r="L10" s="1281"/>
      <c r="M10" s="1281"/>
      <c r="N10" s="1281">
        <v>120.45</v>
      </c>
      <c r="O10" s="1281"/>
      <c r="P10" s="1281"/>
      <c r="Q10" s="1281"/>
      <c r="R10" s="1281"/>
      <c r="S10" s="1281"/>
      <c r="T10" s="1281">
        <v>110.29</v>
      </c>
      <c r="U10" s="1281"/>
      <c r="V10" s="1281"/>
      <c r="W10" s="1281"/>
      <c r="X10" s="1281"/>
      <c r="Y10" s="1281"/>
      <c r="Z10" s="1281">
        <v>105.36</v>
      </c>
      <c r="AA10" s="1281"/>
      <c r="AB10" s="1281"/>
      <c r="AC10" s="1281"/>
      <c r="AD10" s="1281"/>
      <c r="AE10" s="1298"/>
      <c r="AJ10">
        <f>H10-N10</f>
        <v>4</v>
      </c>
      <c r="AL10">
        <f>N10-T10</f>
        <v>10.159999999999997</v>
      </c>
      <c r="AN10">
        <f>T10-Z10</f>
        <v>4.9300000000000068</v>
      </c>
    </row>
    <row r="11" spans="2:40" ht="17.25" thickBot="1">
      <c r="B11" s="762" t="s">
        <v>363</v>
      </c>
      <c r="C11" s="762"/>
      <c r="D11" s="762"/>
      <c r="E11" s="762"/>
      <c r="F11" s="762"/>
      <c r="G11" s="762"/>
      <c r="H11" s="1282">
        <v>74.67</v>
      </c>
      <c r="I11" s="1283"/>
      <c r="J11" s="1283"/>
      <c r="K11" s="1283"/>
      <c r="L11" s="1283"/>
      <c r="M11" s="1283"/>
      <c r="N11" s="1283">
        <v>70.67</v>
      </c>
      <c r="O11" s="1283"/>
      <c r="P11" s="1283"/>
      <c r="Q11" s="1283"/>
      <c r="R11" s="1283"/>
      <c r="S11" s="1283"/>
      <c r="T11" s="1283">
        <v>58.49</v>
      </c>
      <c r="U11" s="1283"/>
      <c r="V11" s="1283"/>
      <c r="W11" s="1283"/>
      <c r="X11" s="1283"/>
      <c r="Y11" s="1283"/>
      <c r="Z11" s="1283">
        <v>55.24</v>
      </c>
      <c r="AA11" s="1283"/>
      <c r="AB11" s="1283"/>
      <c r="AC11" s="1283"/>
      <c r="AD11" s="1283"/>
      <c r="AE11" s="1299"/>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59" t="s">
        <v>370</v>
      </c>
      <c r="D17" s="859"/>
      <c r="E17" s="859"/>
      <c r="F17" s="859"/>
      <c r="G17" s="859"/>
      <c r="H17" s="859"/>
      <c r="I17" s="859"/>
      <c r="J17" s="859"/>
      <c r="K17" s="859"/>
      <c r="L17" s="859"/>
      <c r="M17" s="859"/>
      <c r="N17" s="859"/>
      <c r="O17" s="859"/>
      <c r="P17" s="859"/>
      <c r="Q17" s="859"/>
      <c r="AE17" t="s">
        <v>396</v>
      </c>
    </row>
    <row r="18" spans="2:31" outlineLevel="1">
      <c r="C18" s="860" t="s">
        <v>369</v>
      </c>
      <c r="D18" s="860"/>
      <c r="E18" s="860"/>
      <c r="F18" s="860"/>
      <c r="G18" s="860"/>
      <c r="H18" s="860"/>
      <c r="I18" s="860"/>
      <c r="J18" s="860"/>
      <c r="K18" s="860"/>
      <c r="L18" s="860"/>
      <c r="M18" s="860"/>
      <c r="N18" s="860"/>
      <c r="O18" s="860"/>
      <c r="P18" s="860"/>
      <c r="Q18" s="860"/>
      <c r="AE18" t="s">
        <v>410</v>
      </c>
    </row>
    <row r="19" spans="2:31" outlineLevel="1">
      <c r="AE19" t="s">
        <v>411</v>
      </c>
    </row>
    <row r="20" spans="2:31" outlineLevel="1">
      <c r="B20" t="s">
        <v>371</v>
      </c>
      <c r="C20" t="s">
        <v>372</v>
      </c>
      <c r="AE20" t="s">
        <v>412</v>
      </c>
    </row>
    <row r="21" spans="2:31" outlineLevel="1">
      <c r="AE21" t="s">
        <v>395</v>
      </c>
    </row>
    <row r="22" spans="2:31" outlineLevel="1">
      <c r="C22" s="859" t="s">
        <v>373</v>
      </c>
      <c r="D22" s="859"/>
      <c r="E22" s="859"/>
      <c r="F22" s="859"/>
      <c r="G22" s="859"/>
      <c r="H22" s="859"/>
      <c r="I22" s="859"/>
      <c r="J22" s="859"/>
      <c r="K22" s="859"/>
      <c r="L22" s="859"/>
      <c r="M22" s="859"/>
      <c r="N22" s="859"/>
      <c r="O22" s="859"/>
      <c r="P22" s="859"/>
      <c r="Q22" s="859"/>
      <c r="R22" s="859"/>
      <c r="S22" s="859"/>
      <c r="T22" s="859"/>
      <c r="U22" s="859"/>
    </row>
    <row r="23" spans="2:31" outlineLevel="1">
      <c r="C23" s="860" t="s">
        <v>369</v>
      </c>
      <c r="D23" s="860"/>
      <c r="E23" s="860"/>
      <c r="F23" s="860"/>
      <c r="G23" s="860"/>
      <c r="H23" s="860"/>
      <c r="I23" s="860"/>
      <c r="J23" s="860"/>
      <c r="K23" s="860"/>
      <c r="L23" s="860"/>
      <c r="M23" s="860"/>
      <c r="N23" s="860"/>
      <c r="O23" s="860"/>
      <c r="P23" s="860"/>
      <c r="Q23" s="860"/>
      <c r="R23" s="860"/>
      <c r="S23" s="860"/>
      <c r="T23" s="860"/>
      <c r="U23" s="86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row>
    <row r="48" spans="1:33" outlineLevel="1">
      <c r="A48" s="71" t="s">
        <v>399</v>
      </c>
    </row>
    <row r="49" spans="1:39" ht="3.75" customHeight="1" outlineLevel="1"/>
    <row r="50" spans="1:39" s="83" customFormat="1" ht="20.25" outlineLevel="1">
      <c r="A50" s="1300" t="s">
        <v>134</v>
      </c>
      <c r="B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84"/>
      <c r="AC50" s="84"/>
      <c r="AD50" s="84"/>
      <c r="AE50" s="133" t="s">
        <v>284</v>
      </c>
    </row>
    <row r="51" spans="1:39" ht="3.75" customHeight="1" outlineLevel="1"/>
    <row r="52" spans="1:39" ht="11.25" customHeight="1" outlineLevel="1">
      <c r="AA52" s="69" t="s">
        <v>135</v>
      </c>
    </row>
    <row r="53" spans="1:39" outlineLevel="1">
      <c r="A53" s="770" t="s">
        <v>116</v>
      </c>
      <c r="B53" s="770"/>
      <c r="C53" s="770"/>
      <c r="D53" s="771"/>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772"/>
      <c r="B54" s="772"/>
      <c r="C54" s="772"/>
      <c r="D54" s="773"/>
      <c r="E54" s="745" t="s">
        <v>391</v>
      </c>
      <c r="F54" s="746"/>
      <c r="G54" s="746"/>
      <c r="H54" s="746"/>
      <c r="I54" s="746"/>
      <c r="J54" s="746"/>
      <c r="K54" s="746"/>
      <c r="L54" s="746"/>
      <c r="M54" s="746"/>
      <c r="N54" s="746"/>
      <c r="O54" s="746"/>
      <c r="P54" s="746"/>
      <c r="Q54" s="746"/>
      <c r="R54" s="747"/>
      <c r="S54" s="757"/>
      <c r="T54" s="758"/>
      <c r="U54" s="758"/>
      <c r="V54" s="758"/>
      <c r="W54" s="758"/>
      <c r="X54" s="758"/>
      <c r="Y54" s="758"/>
      <c r="Z54" s="758"/>
      <c r="AA54" s="758"/>
      <c r="AE54" s="89" t="s">
        <v>291</v>
      </c>
    </row>
    <row r="55" spans="1:39" outlineLevel="1">
      <c r="A55" s="772"/>
      <c r="B55" s="772"/>
      <c r="C55" s="772"/>
      <c r="D55" s="773"/>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772"/>
      <c r="B56" s="772"/>
      <c r="C56" s="772"/>
      <c r="D56" s="773"/>
      <c r="E56" s="745"/>
      <c r="F56" s="746"/>
      <c r="G56" s="746"/>
      <c r="H56" s="746"/>
      <c r="I56" s="746"/>
      <c r="J56" s="746"/>
      <c r="K56" s="746"/>
      <c r="L56" s="746"/>
      <c r="M56" s="746"/>
      <c r="N56" s="746"/>
      <c r="O56" s="746"/>
      <c r="P56" s="746"/>
      <c r="Q56" s="746"/>
      <c r="R56" s="747"/>
      <c r="S56" s="776"/>
      <c r="T56" s="777"/>
      <c r="U56" s="777"/>
      <c r="V56" s="777"/>
      <c r="W56" s="777"/>
      <c r="X56" s="777"/>
      <c r="Y56" s="777"/>
      <c r="Z56" s="777"/>
      <c r="AA56" s="777"/>
      <c r="AE56" s="90" t="s">
        <v>126</v>
      </c>
    </row>
    <row r="57" spans="1:39" outlineLevel="1">
      <c r="A57" s="772"/>
      <c r="B57" s="772"/>
      <c r="C57" s="772"/>
      <c r="D57" s="773"/>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772"/>
      <c r="B58" s="772"/>
      <c r="C58" s="772"/>
      <c r="D58" s="773"/>
      <c r="E58" s="79"/>
      <c r="F58" s="778" t="s">
        <v>133</v>
      </c>
      <c r="G58" s="779"/>
      <c r="H58" s="779"/>
      <c r="I58" s="779"/>
      <c r="J58" s="779"/>
      <c r="K58" s="779"/>
      <c r="L58" s="779"/>
      <c r="M58" s="779"/>
      <c r="N58" s="779"/>
      <c r="O58" s="779"/>
      <c r="P58" s="779"/>
      <c r="Q58" s="779"/>
      <c r="AE58" t="s">
        <v>285</v>
      </c>
    </row>
    <row r="59" spans="1:39" outlineLevel="1">
      <c r="A59" s="774"/>
      <c r="B59" s="774"/>
      <c r="C59" s="774"/>
      <c r="D59" s="775"/>
      <c r="E59" s="78"/>
      <c r="F59" s="780"/>
      <c r="G59" s="780"/>
      <c r="H59" s="780"/>
      <c r="I59" s="780"/>
      <c r="J59" s="780"/>
      <c r="K59" s="780"/>
      <c r="L59" s="780"/>
      <c r="M59" s="780"/>
      <c r="N59" s="780"/>
      <c r="O59" s="780"/>
      <c r="P59" s="780"/>
      <c r="Q59" s="780"/>
      <c r="R59" s="70" t="s">
        <v>110</v>
      </c>
      <c r="S59" s="70"/>
      <c r="T59" s="70"/>
      <c r="U59" s="746" t="s">
        <v>128</v>
      </c>
      <c r="V59" s="781"/>
      <c r="W59" s="781"/>
      <c r="X59" s="781"/>
      <c r="Y59" s="781"/>
      <c r="Z59" s="781"/>
      <c r="AA59" s="70" t="s">
        <v>109</v>
      </c>
      <c r="AE59" t="s">
        <v>286</v>
      </c>
    </row>
    <row r="60" spans="1:39" ht="3.75" customHeight="1" outlineLevel="1"/>
    <row r="61" spans="1:39" ht="26.25" customHeight="1" outlineLevel="1">
      <c r="A61" s="74" t="s">
        <v>108</v>
      </c>
      <c r="B61" s="74"/>
      <c r="C61" s="74"/>
      <c r="D61" s="74"/>
      <c r="E61" s="74"/>
      <c r="F61" s="74"/>
      <c r="G61" s="74"/>
      <c r="H61" s="77"/>
      <c r="I61" s="760">
        <v>43466</v>
      </c>
      <c r="J61" s="760"/>
      <c r="K61" s="760"/>
      <c r="L61" s="760"/>
      <c r="M61" s="760"/>
      <c r="N61" s="760"/>
      <c r="O61" s="760"/>
      <c r="P61" s="74" t="s">
        <v>107</v>
      </c>
      <c r="Q61" s="74"/>
      <c r="R61" s="760">
        <f>EOMONTH(I61,11)</f>
        <v>43830</v>
      </c>
      <c r="S61" s="760"/>
      <c r="T61" s="760"/>
      <c r="U61" s="760"/>
      <c r="V61" s="760"/>
      <c r="W61" s="760"/>
      <c r="X61" s="760"/>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61" t="s">
        <v>275</v>
      </c>
      <c r="B66" s="762"/>
      <c r="C66" s="762"/>
      <c r="D66" s="762"/>
      <c r="E66" s="762"/>
      <c r="F66" s="762"/>
      <c r="G66" s="762"/>
      <c r="H66" s="762"/>
      <c r="I66" s="762"/>
      <c r="J66" s="763" t="s">
        <v>276</v>
      </c>
      <c r="K66" s="762"/>
      <c r="L66" s="762"/>
      <c r="M66" s="762"/>
      <c r="N66" s="762"/>
      <c r="O66" s="762"/>
      <c r="P66" s="762"/>
      <c r="Q66" s="762"/>
      <c r="R66" s="762"/>
      <c r="S66" s="763" t="s">
        <v>138</v>
      </c>
      <c r="T66" s="762"/>
      <c r="U66" s="762"/>
      <c r="V66" s="762"/>
      <c r="W66" s="762"/>
      <c r="X66" s="762"/>
      <c r="Y66" s="762"/>
      <c r="Z66" s="762"/>
      <c r="AA66" s="764"/>
      <c r="AE66" t="s">
        <v>163</v>
      </c>
    </row>
    <row r="67" spans="1:33" ht="17.25" outlineLevel="1" thickBot="1">
      <c r="A67" s="765">
        <f>H10</f>
        <v>124.45</v>
      </c>
      <c r="B67" s="766"/>
      <c r="C67" s="766"/>
      <c r="D67" s="766"/>
      <c r="E67" s="766"/>
      <c r="F67" s="766"/>
      <c r="G67" s="766"/>
      <c r="H67" s="766"/>
      <c r="I67" s="766"/>
      <c r="J67" s="766">
        <f>N10</f>
        <v>120.45</v>
      </c>
      <c r="K67" s="766"/>
      <c r="L67" s="766"/>
      <c r="M67" s="766"/>
      <c r="N67" s="766"/>
      <c r="O67" s="766"/>
      <c r="P67" s="766"/>
      <c r="Q67" s="766"/>
      <c r="R67" s="766"/>
      <c r="S67" s="1286">
        <f>IF(TRUNC(A67,2)-TRUNC(J67,2)&gt;=0,TRUNC(A67,2)-TRUNC(J67,2),0)</f>
        <v>4</v>
      </c>
      <c r="T67" s="1286"/>
      <c r="U67" s="1286"/>
      <c r="V67" s="1286"/>
      <c r="W67" s="1286"/>
      <c r="X67" s="1286"/>
      <c r="Y67" s="1286"/>
      <c r="Z67" s="1286"/>
      <c r="AA67" s="1287"/>
      <c r="AC67" s="140">
        <f>TRUNC(A67,2)-TRUNC(J67,2)</f>
        <v>4</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61" t="s">
        <v>277</v>
      </c>
      <c r="B69" s="762"/>
      <c r="C69" s="762"/>
      <c r="D69" s="762"/>
      <c r="E69" s="762"/>
      <c r="F69" s="762"/>
      <c r="G69" s="762"/>
      <c r="H69" s="762"/>
      <c r="I69" s="762"/>
      <c r="J69" s="763" t="s">
        <v>278</v>
      </c>
      <c r="K69" s="762"/>
      <c r="L69" s="762"/>
      <c r="M69" s="762"/>
      <c r="N69" s="762"/>
      <c r="O69" s="762"/>
      <c r="P69" s="762"/>
      <c r="Q69" s="762"/>
      <c r="R69" s="762"/>
      <c r="S69" s="763" t="s">
        <v>140</v>
      </c>
      <c r="T69" s="762"/>
      <c r="U69" s="762"/>
      <c r="V69" s="762"/>
      <c r="W69" s="762"/>
      <c r="X69" s="762"/>
      <c r="Y69" s="762"/>
      <c r="Z69" s="762"/>
      <c r="AA69" s="764"/>
      <c r="AE69" t="s">
        <v>167</v>
      </c>
    </row>
    <row r="70" spans="1:33" ht="17.25" outlineLevel="1" thickBot="1">
      <c r="A70" s="765">
        <f>H11</f>
        <v>74.67</v>
      </c>
      <c r="B70" s="766"/>
      <c r="C70" s="766"/>
      <c r="D70" s="766"/>
      <c r="E70" s="766"/>
      <c r="F70" s="766"/>
      <c r="G70" s="766"/>
      <c r="H70" s="766"/>
      <c r="I70" s="766"/>
      <c r="J70" s="766">
        <f>N11</f>
        <v>70.67</v>
      </c>
      <c r="K70" s="766"/>
      <c r="L70" s="766"/>
      <c r="M70" s="766"/>
      <c r="N70" s="766"/>
      <c r="O70" s="766"/>
      <c r="P70" s="766"/>
      <c r="Q70" s="766"/>
      <c r="R70" s="766"/>
      <c r="S70" s="1286">
        <f>IF(TRUNC(A70,2)-TRUNC(J70,2)&gt;=0,TRUNC(A70,2)-TRUNC(J70,2),0)</f>
        <v>4</v>
      </c>
      <c r="T70" s="1286"/>
      <c r="U70" s="1286"/>
      <c r="V70" s="1286"/>
      <c r="W70" s="1286"/>
      <c r="X70" s="1286"/>
      <c r="Y70" s="1286"/>
      <c r="Z70" s="1286"/>
      <c r="AA70" s="1287"/>
      <c r="AC70" s="140">
        <f>TRUNC(A70,2)-TRUNC(J70,2)</f>
        <v>4</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61" t="s">
        <v>279</v>
      </c>
      <c r="B72" s="762"/>
      <c r="C72" s="762"/>
      <c r="D72" s="762"/>
      <c r="E72" s="762"/>
      <c r="F72" s="762"/>
      <c r="G72" s="762"/>
      <c r="H72" s="762"/>
      <c r="I72" s="762"/>
      <c r="J72" s="763" t="s">
        <v>280</v>
      </c>
      <c r="K72" s="762"/>
      <c r="L72" s="762"/>
      <c r="M72" s="762"/>
      <c r="N72" s="762"/>
      <c r="O72" s="762"/>
      <c r="P72" s="762"/>
      <c r="Q72" s="762"/>
      <c r="R72" s="762"/>
      <c r="S72" s="763" t="s">
        <v>141</v>
      </c>
      <c r="T72" s="762"/>
      <c r="U72" s="762"/>
      <c r="V72" s="762"/>
      <c r="W72" s="762"/>
      <c r="X72" s="762"/>
      <c r="Y72" s="762"/>
      <c r="Z72" s="762"/>
      <c r="AA72" s="764"/>
      <c r="AE72" t="s">
        <v>169</v>
      </c>
    </row>
    <row r="73" spans="1:33" ht="17.25" outlineLevel="1" thickBot="1">
      <c r="A73" s="1306">
        <f>A67-A70</f>
        <v>49.78</v>
      </c>
      <c r="B73" s="1307"/>
      <c r="C73" s="1307"/>
      <c r="D73" s="1307"/>
      <c r="E73" s="1307"/>
      <c r="F73" s="1307"/>
      <c r="G73" s="1307"/>
      <c r="H73" s="1307"/>
      <c r="I73" s="1307"/>
      <c r="J73" s="1307">
        <f>J67-J70</f>
        <v>49.78</v>
      </c>
      <c r="K73" s="1307"/>
      <c r="L73" s="1307"/>
      <c r="M73" s="1307"/>
      <c r="N73" s="1307"/>
      <c r="O73" s="1307"/>
      <c r="P73" s="1307"/>
      <c r="Q73" s="1307"/>
      <c r="R73" s="1307"/>
      <c r="S73" s="1286">
        <f>IF(TRUNC(A73,2)-TRUNC(J73,2)&gt;=0,TRUNC(A73,2)-TRUNC(J73,2),0)</f>
        <v>0</v>
      </c>
      <c r="T73" s="1286"/>
      <c r="U73" s="1286"/>
      <c r="V73" s="1286"/>
      <c r="W73" s="1286"/>
      <c r="X73" s="1286"/>
      <c r="Y73" s="1286"/>
      <c r="Z73" s="1286"/>
      <c r="AA73" s="1287"/>
      <c r="AC73" s="140">
        <f>TRUNC(A73,2)-TRUNC(J73,2)</f>
        <v>0</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782" t="s">
        <v>143</v>
      </c>
      <c r="B75" s="761"/>
      <c r="C75" s="764" t="s">
        <v>147</v>
      </c>
      <c r="D75" s="783"/>
      <c r="E75" s="783"/>
      <c r="F75" s="783"/>
      <c r="G75" s="783"/>
      <c r="H75" s="783"/>
      <c r="I75" s="784"/>
      <c r="J75" s="785" t="s">
        <v>148</v>
      </c>
      <c r="K75" s="783"/>
      <c r="L75" s="783"/>
      <c r="M75" s="783"/>
      <c r="N75" s="783"/>
      <c r="O75" s="784"/>
      <c r="P75" s="785" t="s">
        <v>145</v>
      </c>
      <c r="Q75" s="782"/>
      <c r="R75" s="782"/>
      <c r="S75" s="761"/>
      <c r="T75" s="764" t="s">
        <v>146</v>
      </c>
      <c r="U75" s="783"/>
      <c r="V75" s="783"/>
      <c r="W75" s="783"/>
      <c r="X75" s="783"/>
      <c r="Y75" s="783"/>
      <c r="Z75" s="783"/>
      <c r="AA75" s="783"/>
      <c r="AE75" t="s">
        <v>172</v>
      </c>
    </row>
    <row r="76" spans="1:33" ht="17.25" customHeight="1" outlineLevel="1">
      <c r="A76" s="786" t="s">
        <v>153</v>
      </c>
      <c r="B76" s="787"/>
      <c r="C76" s="792" t="s">
        <v>151</v>
      </c>
      <c r="D76" s="793"/>
      <c r="E76" s="794"/>
      <c r="F76" s="798" t="s">
        <v>149</v>
      </c>
      <c r="G76" s="799"/>
      <c r="H76" s="799"/>
      <c r="I76" s="800"/>
      <c r="J76" s="798">
        <f>S70</f>
        <v>4</v>
      </c>
      <c r="K76" s="799"/>
      <c r="L76" s="799"/>
      <c r="M76" s="799"/>
      <c r="N76" s="799"/>
      <c r="O76" s="800"/>
      <c r="P76" s="801" t="str">
        <f>TRUNC(AC76/10000000,0)&amp;"천"&amp;RIGHT(TRUNC(AC76/1000000,0),1)&amp;"백만원"</f>
        <v>1천1백만원</v>
      </c>
      <c r="Q76" s="802"/>
      <c r="R76" s="802"/>
      <c r="S76" s="803"/>
      <c r="T76" s="819">
        <f>J76*AC76</f>
        <v>44000000</v>
      </c>
      <c r="U76" s="820"/>
      <c r="V76" s="820"/>
      <c r="W76" s="820"/>
      <c r="X76" s="820"/>
      <c r="Y76" s="820"/>
      <c r="Z76" s="820"/>
      <c r="AA76" s="820"/>
      <c r="AC76" s="129">
        <v>11000000</v>
      </c>
      <c r="AE76" t="s">
        <v>173</v>
      </c>
    </row>
    <row r="77" spans="1:33" ht="17.25" customHeight="1" outlineLevel="1">
      <c r="A77" s="788"/>
      <c r="B77" s="789"/>
      <c r="C77" s="795"/>
      <c r="D77" s="796"/>
      <c r="E77" s="797"/>
      <c r="F77" s="804" t="s">
        <v>348</v>
      </c>
      <c r="G77" s="805"/>
      <c r="H77" s="805"/>
      <c r="I77" s="806"/>
      <c r="J77" s="804">
        <f>S73</f>
        <v>0</v>
      </c>
      <c r="K77" s="805"/>
      <c r="L77" s="805"/>
      <c r="M77" s="805"/>
      <c r="N77" s="805"/>
      <c r="O77" s="806"/>
      <c r="P77" s="801" t="str">
        <f>AC77/1000000&amp;"백만원"</f>
        <v>7백만원</v>
      </c>
      <c r="Q77" s="802"/>
      <c r="R77" s="802"/>
      <c r="S77" s="803"/>
      <c r="T77" s="821">
        <f>J77*AC77</f>
        <v>0</v>
      </c>
      <c r="U77" s="822"/>
      <c r="V77" s="822"/>
      <c r="W77" s="822"/>
      <c r="X77" s="822"/>
      <c r="Y77" s="822"/>
      <c r="Z77" s="822"/>
      <c r="AA77" s="822"/>
      <c r="AC77" s="111">
        <v>7000000</v>
      </c>
      <c r="AE77" t="s">
        <v>174</v>
      </c>
    </row>
    <row r="78" spans="1:33" ht="17.25" customHeight="1" outlineLevel="1">
      <c r="A78" s="788"/>
      <c r="B78" s="789"/>
      <c r="C78" s="792" t="s">
        <v>150</v>
      </c>
      <c r="D78" s="793"/>
      <c r="E78" s="794"/>
      <c r="F78" s="798" t="s">
        <v>149</v>
      </c>
      <c r="G78" s="799"/>
      <c r="H78" s="799"/>
      <c r="I78" s="800"/>
      <c r="J78" s="798"/>
      <c r="K78" s="799"/>
      <c r="L78" s="799"/>
      <c r="M78" s="799"/>
      <c r="N78" s="799"/>
      <c r="O78" s="800"/>
      <c r="P78" s="801" t="str">
        <f>TRUNC(AC78/10000000,0)&amp;"천"&amp;RIGHT(TRUNC(AC78/1000000,0),1)&amp;"백만원"</f>
        <v>1천2백만원</v>
      </c>
      <c r="Q78" s="802"/>
      <c r="R78" s="802"/>
      <c r="S78" s="803"/>
      <c r="T78" s="819">
        <f>J78*AC78</f>
        <v>0</v>
      </c>
      <c r="U78" s="820"/>
      <c r="V78" s="820"/>
      <c r="W78" s="820"/>
      <c r="X78" s="820"/>
      <c r="Y78" s="820"/>
      <c r="Z78" s="820"/>
      <c r="AA78" s="820"/>
      <c r="AC78" s="129">
        <v>12000000</v>
      </c>
      <c r="AE78" t="s">
        <v>175</v>
      </c>
    </row>
    <row r="79" spans="1:33" ht="17.25" customHeight="1" outlineLevel="1">
      <c r="A79" s="788"/>
      <c r="B79" s="789"/>
      <c r="C79" s="795"/>
      <c r="D79" s="796"/>
      <c r="E79" s="797"/>
      <c r="F79" s="804" t="s">
        <v>348</v>
      </c>
      <c r="G79" s="805"/>
      <c r="H79" s="805"/>
      <c r="I79" s="806"/>
      <c r="J79" s="804"/>
      <c r="K79" s="805"/>
      <c r="L79" s="805"/>
      <c r="M79" s="805"/>
      <c r="N79" s="805"/>
      <c r="O79" s="806"/>
      <c r="P79" s="801" t="str">
        <f>TRUNC(AC79/1000000,0)&amp;"백"&amp;RIGHT(TRUNC(AC79/100000,0),1)&amp;"십만원"</f>
        <v>7백7십만원</v>
      </c>
      <c r="Q79" s="802"/>
      <c r="R79" s="802"/>
      <c r="S79" s="803"/>
      <c r="T79" s="807">
        <f>J79*AC79</f>
        <v>0</v>
      </c>
      <c r="U79" s="808"/>
      <c r="V79" s="808"/>
      <c r="W79" s="808"/>
      <c r="X79" s="808"/>
      <c r="Y79" s="808"/>
      <c r="Z79" s="808"/>
      <c r="AA79" s="808"/>
      <c r="AC79" s="111">
        <v>7700000</v>
      </c>
      <c r="AE79" t="s">
        <v>267</v>
      </c>
    </row>
    <row r="80" spans="1:33" ht="17.25" customHeight="1" outlineLevel="1">
      <c r="A80" s="790"/>
      <c r="B80" s="791"/>
      <c r="C80" s="809" t="s">
        <v>152</v>
      </c>
      <c r="D80" s="810"/>
      <c r="E80" s="810"/>
      <c r="F80" s="810"/>
      <c r="G80" s="810"/>
      <c r="H80" s="810"/>
      <c r="I80" s="765"/>
      <c r="J80" s="811">
        <f>SUM(J76:O79)</f>
        <v>4</v>
      </c>
      <c r="K80" s="812"/>
      <c r="L80" s="812"/>
      <c r="M80" s="812"/>
      <c r="N80" s="812"/>
      <c r="O80" s="813"/>
      <c r="P80" s="814"/>
      <c r="Q80" s="815"/>
      <c r="R80" s="815"/>
      <c r="S80" s="816"/>
      <c r="T80" s="817">
        <f>SUM(T76:AA79)</f>
        <v>44000000</v>
      </c>
      <c r="U80" s="818"/>
      <c r="V80" s="818"/>
      <c r="W80" s="818"/>
      <c r="X80" s="818"/>
      <c r="Y80" s="818"/>
      <c r="Z80" s="818"/>
      <c r="AA80" s="818"/>
      <c r="AE80" t="s">
        <v>271</v>
      </c>
    </row>
    <row r="81" spans="1:33" ht="17.25" customHeight="1" outlineLevel="1">
      <c r="A81" s="786" t="s">
        <v>154</v>
      </c>
      <c r="B81" s="794"/>
      <c r="C81" s="809" t="s">
        <v>149</v>
      </c>
      <c r="D81" s="810"/>
      <c r="E81" s="810"/>
      <c r="F81" s="810"/>
      <c r="G81" s="810"/>
      <c r="H81" s="810"/>
      <c r="I81" s="765"/>
      <c r="J81" s="809"/>
      <c r="K81" s="810"/>
      <c r="L81" s="810"/>
      <c r="M81" s="810"/>
      <c r="N81" s="810"/>
      <c r="O81" s="765"/>
      <c r="P81" s="801" t="str">
        <f>AC81/1000000&amp;"백만원"</f>
        <v>8백만원</v>
      </c>
      <c r="Q81" s="802"/>
      <c r="R81" s="802"/>
      <c r="S81" s="803"/>
      <c r="T81" s="825"/>
      <c r="U81" s="826"/>
      <c r="V81" s="826"/>
      <c r="W81" s="826"/>
      <c r="X81" s="826"/>
      <c r="Y81" s="826"/>
      <c r="Z81" s="826"/>
      <c r="AA81" s="826"/>
      <c r="AC81" s="129">
        <v>8000000</v>
      </c>
    </row>
    <row r="82" spans="1:33" ht="17.25" customHeight="1" outlineLevel="1">
      <c r="A82" s="823"/>
      <c r="B82" s="824"/>
      <c r="C82" s="809" t="s">
        <v>144</v>
      </c>
      <c r="D82" s="810"/>
      <c r="E82" s="810"/>
      <c r="F82" s="810"/>
      <c r="G82" s="810"/>
      <c r="H82" s="810"/>
      <c r="I82" s="765"/>
      <c r="J82" s="809"/>
      <c r="K82" s="810"/>
      <c r="L82" s="810"/>
      <c r="M82" s="810"/>
      <c r="N82" s="810"/>
      <c r="O82" s="765"/>
      <c r="P82" s="801" t="str">
        <f>TRUNC(AC82/1000000,0)&amp;"백"&amp;RIGHT(TRUNC(AC82/100000,0),1)&amp;"십만원"</f>
        <v>4백5십만원</v>
      </c>
      <c r="Q82" s="802"/>
      <c r="R82" s="802"/>
      <c r="S82" s="803"/>
      <c r="T82" s="825"/>
      <c r="U82" s="826"/>
      <c r="V82" s="826"/>
      <c r="W82" s="826"/>
      <c r="X82" s="826"/>
      <c r="Y82" s="826"/>
      <c r="Z82" s="826"/>
      <c r="AA82" s="826"/>
      <c r="AC82" s="111">
        <v>4500000</v>
      </c>
      <c r="AE82" t="s">
        <v>176</v>
      </c>
    </row>
    <row r="83" spans="1:33" ht="17.25" customHeight="1" outlineLevel="1">
      <c r="A83" s="796"/>
      <c r="B83" s="797"/>
      <c r="C83" s="809" t="s">
        <v>152</v>
      </c>
      <c r="D83" s="810"/>
      <c r="E83" s="810"/>
      <c r="F83" s="810"/>
      <c r="G83" s="810"/>
      <c r="H83" s="810"/>
      <c r="I83" s="765"/>
      <c r="J83" s="811">
        <f>SUM(J81:O82)</f>
        <v>0</v>
      </c>
      <c r="K83" s="812"/>
      <c r="L83" s="812"/>
      <c r="M83" s="812"/>
      <c r="N83" s="812"/>
      <c r="O83" s="813"/>
      <c r="P83" s="814"/>
      <c r="Q83" s="815"/>
      <c r="R83" s="815"/>
      <c r="S83" s="816"/>
      <c r="T83" s="817">
        <f>SUM(T81:AA82)</f>
        <v>0</v>
      </c>
      <c r="U83" s="818"/>
      <c r="V83" s="818"/>
      <c r="W83" s="818"/>
      <c r="X83" s="818"/>
      <c r="Y83" s="818"/>
      <c r="Z83" s="818"/>
      <c r="AA83" s="818"/>
      <c r="AE83" t="s">
        <v>177</v>
      </c>
    </row>
    <row r="84" spans="1:33" ht="17.25" customHeight="1" outlineLevel="1">
      <c r="A84" s="786" t="s">
        <v>155</v>
      </c>
      <c r="B84" s="794"/>
      <c r="C84" s="809" t="s">
        <v>149</v>
      </c>
      <c r="D84" s="810"/>
      <c r="E84" s="810"/>
      <c r="F84" s="810"/>
      <c r="G84" s="810"/>
      <c r="H84" s="810"/>
      <c r="I84" s="765"/>
      <c r="J84" s="809"/>
      <c r="K84" s="810"/>
      <c r="L84" s="810"/>
      <c r="M84" s="810"/>
      <c r="N84" s="810"/>
      <c r="O84" s="765"/>
      <c r="P84" s="801" t="str">
        <f>AC84/1000000&amp;"백만원"</f>
        <v>4백만원</v>
      </c>
      <c r="Q84" s="802"/>
      <c r="R84" s="802"/>
      <c r="S84" s="803"/>
      <c r="T84" s="825"/>
      <c r="U84" s="826"/>
      <c r="V84" s="826"/>
      <c r="W84" s="826"/>
      <c r="X84" s="826"/>
      <c r="Y84" s="826"/>
      <c r="Z84" s="826"/>
      <c r="AA84" s="826"/>
      <c r="AC84" s="129">
        <v>4000000</v>
      </c>
      <c r="AE84" t="s">
        <v>251</v>
      </c>
    </row>
    <row r="85" spans="1:33" ht="17.25" customHeight="1" outlineLevel="1">
      <c r="A85" s="823"/>
      <c r="B85" s="824"/>
      <c r="C85" s="809" t="s">
        <v>144</v>
      </c>
      <c r="D85" s="810"/>
      <c r="E85" s="810"/>
      <c r="F85" s="810"/>
      <c r="G85" s="810"/>
      <c r="H85" s="810"/>
      <c r="I85" s="765"/>
      <c r="J85" s="809"/>
      <c r="K85" s="810"/>
      <c r="L85" s="810"/>
      <c r="M85" s="810"/>
      <c r="N85" s="810"/>
      <c r="O85" s="765"/>
      <c r="P85" s="814"/>
      <c r="Q85" s="815"/>
      <c r="R85" s="815"/>
      <c r="S85" s="816"/>
      <c r="T85" s="1304"/>
      <c r="U85" s="1305"/>
      <c r="V85" s="1305"/>
      <c r="W85" s="1305"/>
      <c r="X85" s="1305"/>
      <c r="Y85" s="1305"/>
      <c r="Z85" s="1305"/>
      <c r="AA85" s="1305"/>
    </row>
    <row r="86" spans="1:33" ht="17.25" customHeight="1" outlineLevel="1">
      <c r="A86" s="796"/>
      <c r="B86" s="797"/>
      <c r="C86" s="809" t="s">
        <v>152</v>
      </c>
      <c r="D86" s="810"/>
      <c r="E86" s="810"/>
      <c r="F86" s="810"/>
      <c r="G86" s="810"/>
      <c r="H86" s="810"/>
      <c r="I86" s="765"/>
      <c r="J86" s="811">
        <f>SUM(J84:O85)</f>
        <v>0</v>
      </c>
      <c r="K86" s="812"/>
      <c r="L86" s="812"/>
      <c r="M86" s="812"/>
      <c r="N86" s="812"/>
      <c r="O86" s="813"/>
      <c r="P86" s="814"/>
      <c r="Q86" s="815"/>
      <c r="R86" s="815"/>
      <c r="S86" s="816"/>
      <c r="T86" s="1304">
        <f>SUM(T84:AA85)</f>
        <v>0</v>
      </c>
      <c r="U86" s="1305"/>
      <c r="V86" s="1305"/>
      <c r="W86" s="1305"/>
      <c r="X86" s="1305"/>
      <c r="Y86" s="1305"/>
      <c r="Z86" s="1305"/>
      <c r="AA86" s="130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4" t="s">
        <v>405</v>
      </c>
      <c r="Q90" s="1285"/>
      <c r="R90" s="74"/>
      <c r="S90" s="74"/>
      <c r="T90" s="74"/>
      <c r="U90" s="74"/>
      <c r="V90" s="74"/>
      <c r="W90" s="74"/>
      <c r="X90" s="74"/>
      <c r="Y90" s="74"/>
      <c r="Z90" s="74"/>
      <c r="AA90" s="74"/>
    </row>
    <row r="91" spans="1:33" ht="37.5" customHeight="1" thickBot="1">
      <c r="A91" s="827" t="s">
        <v>156</v>
      </c>
      <c r="B91" s="762"/>
      <c r="C91" s="762"/>
      <c r="D91" s="762"/>
      <c r="E91" s="762"/>
      <c r="F91" s="762"/>
      <c r="G91" s="762"/>
      <c r="H91" s="762"/>
      <c r="I91" s="762"/>
      <c r="J91" s="828" t="s">
        <v>157</v>
      </c>
      <c r="K91" s="762"/>
      <c r="L91" s="762"/>
      <c r="M91" s="762"/>
      <c r="N91" s="762"/>
      <c r="O91" s="762"/>
      <c r="P91" s="762"/>
      <c r="Q91" s="762"/>
      <c r="R91" s="762"/>
      <c r="S91" s="828" t="s">
        <v>158</v>
      </c>
      <c r="T91" s="762"/>
      <c r="U91" s="762"/>
      <c r="V91" s="762"/>
      <c r="W91" s="762"/>
      <c r="X91" s="762"/>
      <c r="Y91" s="762"/>
      <c r="Z91" s="762"/>
      <c r="AA91" s="764"/>
      <c r="AE91" s="105" t="s">
        <v>268</v>
      </c>
      <c r="AF91" s="105"/>
    </row>
    <row r="92" spans="1:33" ht="26.25" customHeight="1" thickBot="1">
      <c r="A92" s="765">
        <f>N10</f>
        <v>120.45</v>
      </c>
      <c r="B92" s="766"/>
      <c r="C92" s="766"/>
      <c r="D92" s="766"/>
      <c r="E92" s="766"/>
      <c r="F92" s="766"/>
      <c r="G92" s="766"/>
      <c r="H92" s="766"/>
      <c r="I92" s="766"/>
      <c r="J92" s="766">
        <f>T10</f>
        <v>110.29</v>
      </c>
      <c r="K92" s="766"/>
      <c r="L92" s="766"/>
      <c r="M92" s="766"/>
      <c r="N92" s="766"/>
      <c r="O92" s="766"/>
      <c r="P92" s="766"/>
      <c r="Q92" s="766"/>
      <c r="R92" s="766"/>
      <c r="S92" s="1302">
        <f>IF(TRUNC(A92,2)-TRUNC(J92,2)&gt;=0,TRUNC(A92,2)-TRUNC(J92,2),0)</f>
        <v>10.159999999999997</v>
      </c>
      <c r="T92" s="1302"/>
      <c r="U92" s="1302"/>
      <c r="V92" s="1302"/>
      <c r="W92" s="1302"/>
      <c r="X92" s="1302"/>
      <c r="Y92" s="1302"/>
      <c r="Z92" s="1302"/>
      <c r="AA92" s="1303"/>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4" t="s">
        <v>405</v>
      </c>
      <c r="Q93" s="1285"/>
      <c r="R93" s="74"/>
      <c r="S93" s="74"/>
      <c r="T93" s="74"/>
      <c r="U93" s="74"/>
      <c r="V93" s="74"/>
      <c r="W93" s="74"/>
      <c r="X93" s="74"/>
      <c r="Y93" s="74"/>
      <c r="Z93" s="74"/>
      <c r="AA93" s="74"/>
      <c r="AE93" s="105" t="s">
        <v>270</v>
      </c>
      <c r="AF93" s="105"/>
      <c r="AG93" s="76"/>
    </row>
    <row r="94" spans="1:33" ht="53.25" customHeight="1">
      <c r="A94" s="833" t="s">
        <v>159</v>
      </c>
      <c r="B94" s="834"/>
      <c r="C94" s="834"/>
      <c r="D94" s="834"/>
      <c r="E94" s="834"/>
      <c r="F94" s="835"/>
      <c r="G94" s="836" t="s">
        <v>281</v>
      </c>
      <c r="H94" s="834"/>
      <c r="I94" s="834"/>
      <c r="J94" s="834"/>
      <c r="K94" s="834"/>
      <c r="L94" s="835"/>
      <c r="M94" s="837" t="s">
        <v>282</v>
      </c>
      <c r="N94" s="834"/>
      <c r="O94" s="834"/>
      <c r="P94" s="834"/>
      <c r="Q94" s="835"/>
      <c r="R94" s="837" t="s">
        <v>420</v>
      </c>
      <c r="S94" s="834"/>
      <c r="T94" s="834"/>
      <c r="U94" s="834"/>
      <c r="V94" s="835"/>
      <c r="W94" s="836" t="s">
        <v>283</v>
      </c>
      <c r="X94" s="834"/>
      <c r="Y94" s="834"/>
      <c r="Z94" s="834"/>
      <c r="AA94" s="834"/>
      <c r="AE94" s="105" t="s">
        <v>250</v>
      </c>
    </row>
    <row r="95" spans="1:33" ht="26.25" customHeight="1">
      <c r="A95" s="1288" t="s">
        <v>160</v>
      </c>
      <c r="B95" s="1288"/>
      <c r="C95" s="1288"/>
      <c r="D95" s="1288"/>
      <c r="E95" s="1288"/>
      <c r="F95" s="1289"/>
      <c r="G95" s="1292" t="s">
        <v>160</v>
      </c>
      <c r="H95" s="1293"/>
      <c r="I95" s="1293"/>
      <c r="J95" s="1293"/>
      <c r="K95" s="1293"/>
      <c r="L95" s="1294"/>
      <c r="M95" s="1295">
        <f>'2- book 예제 2019'!T76</f>
        <v>133980000</v>
      </c>
      <c r="N95" s="1296"/>
      <c r="O95" s="1296"/>
      <c r="P95" s="1296"/>
      <c r="Q95" s="1297"/>
      <c r="R95" s="801">
        <f>'2- book 예제 2019'!T77</f>
        <v>0</v>
      </c>
      <c r="S95" s="802"/>
      <c r="T95" s="802"/>
      <c r="U95" s="802"/>
      <c r="V95" s="803"/>
      <c r="W95" s="817">
        <f>SUM(M95:V95)</f>
        <v>133980000</v>
      </c>
      <c r="X95" s="818"/>
      <c r="Y95" s="818"/>
      <c r="Z95" s="818"/>
      <c r="AA95" s="818"/>
    </row>
    <row r="96" spans="1:33" ht="26.25" customHeight="1">
      <c r="A96" s="1290"/>
      <c r="B96" s="1290"/>
      <c r="C96" s="1290"/>
      <c r="D96" s="1290"/>
      <c r="E96" s="1290"/>
      <c r="F96" s="1291"/>
      <c r="G96" s="842" t="s">
        <v>161</v>
      </c>
      <c r="H96" s="843"/>
      <c r="I96" s="843"/>
      <c r="J96" s="843"/>
      <c r="K96" s="843"/>
      <c r="L96" s="844"/>
      <c r="M96" s="850"/>
      <c r="N96" s="851"/>
      <c r="O96" s="851"/>
      <c r="P96" s="851"/>
      <c r="Q96" s="852"/>
      <c r="R96" s="764"/>
      <c r="S96" s="783"/>
      <c r="T96" s="783"/>
      <c r="U96" s="783"/>
      <c r="V96" s="784"/>
      <c r="W96" s="817">
        <f>SUM(R96)</f>
        <v>0</v>
      </c>
      <c r="X96" s="818"/>
      <c r="Y96" s="818"/>
      <c r="Z96" s="818"/>
      <c r="AA96" s="818"/>
      <c r="AE96" s="113" t="s">
        <v>293</v>
      </c>
    </row>
    <row r="97" spans="1:33" ht="26.25" customHeight="1">
      <c r="A97" s="853" t="s">
        <v>161</v>
      </c>
      <c r="B97" s="853"/>
      <c r="C97" s="853"/>
      <c r="D97" s="853"/>
      <c r="E97" s="853"/>
      <c r="F97" s="854"/>
      <c r="G97" s="850"/>
      <c r="H97" s="851"/>
      <c r="I97" s="851"/>
      <c r="J97" s="851"/>
      <c r="K97" s="851"/>
      <c r="L97" s="851"/>
      <c r="M97" s="851"/>
      <c r="N97" s="851"/>
      <c r="O97" s="851"/>
      <c r="P97" s="851"/>
      <c r="Q97" s="851"/>
      <c r="R97" s="851"/>
      <c r="S97" s="851"/>
      <c r="T97" s="851"/>
      <c r="U97" s="851"/>
      <c r="V97" s="851"/>
      <c r="W97" s="851"/>
      <c r="X97" s="851"/>
      <c r="Y97" s="851"/>
      <c r="Z97" s="851"/>
      <c r="AA97" s="851"/>
      <c r="AD97" s="86">
        <v>0.2</v>
      </c>
      <c r="AE97" s="103" t="s">
        <v>303</v>
      </c>
    </row>
    <row r="98" spans="1:33" ht="28.5" customHeight="1">
      <c r="A98" s="125" t="s">
        <v>442</v>
      </c>
      <c r="B98" s="74"/>
      <c r="C98" s="74"/>
      <c r="D98" s="74"/>
      <c r="E98" s="74"/>
      <c r="F98" s="74"/>
      <c r="G98" s="74"/>
      <c r="H98" s="74"/>
      <c r="I98" s="74"/>
      <c r="J98" s="74"/>
      <c r="K98" s="74"/>
      <c r="L98" s="74"/>
      <c r="M98" s="74"/>
      <c r="N98" s="74"/>
      <c r="O98" s="74"/>
      <c r="P98" s="74"/>
      <c r="Q98" s="74"/>
      <c r="R98" s="74"/>
      <c r="S98" s="1284" t="s">
        <v>408</v>
      </c>
      <c r="T98" s="1285"/>
      <c r="U98" s="74"/>
      <c r="V98" s="141" t="s">
        <v>449</v>
      </c>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61" t="s">
        <v>350</v>
      </c>
      <c r="B100" s="762"/>
      <c r="C100" s="762"/>
      <c r="D100" s="762"/>
      <c r="E100" s="762"/>
      <c r="F100" s="762"/>
      <c r="G100" s="762"/>
      <c r="H100" s="762"/>
      <c r="I100" s="762"/>
      <c r="J100" s="763" t="s">
        <v>351</v>
      </c>
      <c r="K100" s="762"/>
      <c r="L100" s="762"/>
      <c r="M100" s="762"/>
      <c r="N100" s="762"/>
      <c r="O100" s="762"/>
      <c r="P100" s="762"/>
      <c r="Q100" s="762"/>
      <c r="R100" s="762"/>
      <c r="S100" s="763" t="s">
        <v>352</v>
      </c>
      <c r="T100" s="762"/>
      <c r="U100" s="762"/>
      <c r="V100" s="762"/>
      <c r="W100" s="762"/>
      <c r="X100" s="762"/>
      <c r="Y100" s="762"/>
      <c r="Z100" s="762"/>
      <c r="AA100" s="764"/>
      <c r="AE100" s="105" t="s">
        <v>268</v>
      </c>
      <c r="AF100" s="105"/>
    </row>
    <row r="101" spans="1:33" ht="26.25" customHeight="1" thickBot="1">
      <c r="A101" s="765">
        <f>H10</f>
        <v>124.45</v>
      </c>
      <c r="B101" s="766"/>
      <c r="C101" s="766"/>
      <c r="D101" s="766"/>
      <c r="E101" s="766"/>
      <c r="F101" s="766"/>
      <c r="G101" s="766"/>
      <c r="H101" s="766"/>
      <c r="I101" s="766"/>
      <c r="J101" s="766">
        <f>T10</f>
        <v>110.29</v>
      </c>
      <c r="K101" s="766"/>
      <c r="L101" s="766"/>
      <c r="M101" s="766"/>
      <c r="N101" s="766"/>
      <c r="O101" s="766"/>
      <c r="P101" s="766"/>
      <c r="Q101" s="766"/>
      <c r="R101" s="766"/>
      <c r="S101" s="1286">
        <f>IF(TRUNC(A101,2)-TRUNC(J101,2)&gt;=0,TRUNC(A101,2)-TRUNC(J101,2),0)</f>
        <v>14.159999999999997</v>
      </c>
      <c r="T101" s="1286"/>
      <c r="U101" s="1286"/>
      <c r="V101" s="1286"/>
      <c r="W101" s="1286"/>
      <c r="X101" s="1286"/>
      <c r="Y101" s="1286"/>
      <c r="Z101" s="1286"/>
      <c r="AA101" s="1287"/>
      <c r="AC101" s="109">
        <f>TRUNC(A101,2)-TRUNC(J101,2)</f>
        <v>14.159999999999997</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4" t="s">
        <v>408</v>
      </c>
      <c r="T102" s="1285"/>
      <c r="U102" s="74"/>
      <c r="V102" s="74"/>
      <c r="W102" s="74"/>
      <c r="X102" s="74"/>
      <c r="Y102" s="74"/>
      <c r="Z102" s="74"/>
      <c r="AA102" s="74"/>
      <c r="AE102" s="105" t="s">
        <v>270</v>
      </c>
      <c r="AF102" s="105"/>
      <c r="AG102" s="76"/>
    </row>
    <row r="103" spans="1:33" ht="63" customHeight="1">
      <c r="A103" s="833" t="s">
        <v>356</v>
      </c>
      <c r="B103" s="834"/>
      <c r="C103" s="834"/>
      <c r="D103" s="834"/>
      <c r="E103" s="834"/>
      <c r="F103" s="835"/>
      <c r="G103" s="836" t="s">
        <v>357</v>
      </c>
      <c r="H103" s="834"/>
      <c r="I103" s="834"/>
      <c r="J103" s="834"/>
      <c r="K103" s="834"/>
      <c r="L103" s="835"/>
      <c r="M103" s="857" t="s">
        <v>358</v>
      </c>
      <c r="N103" s="834"/>
      <c r="O103" s="834"/>
      <c r="P103" s="834"/>
      <c r="Q103" s="835"/>
      <c r="R103" s="857" t="s">
        <v>421</v>
      </c>
      <c r="S103" s="834"/>
      <c r="T103" s="834"/>
      <c r="U103" s="834"/>
      <c r="V103" s="835"/>
      <c r="W103" s="836" t="s">
        <v>359</v>
      </c>
      <c r="X103" s="834"/>
      <c r="Y103" s="834"/>
      <c r="Z103" s="834"/>
      <c r="AA103" s="834"/>
      <c r="AE103" s="105" t="s">
        <v>250</v>
      </c>
    </row>
    <row r="104" spans="1:33" ht="26.25" customHeight="1">
      <c r="A104" s="1288" t="s">
        <v>160</v>
      </c>
      <c r="B104" s="1288"/>
      <c r="C104" s="1288"/>
      <c r="D104" s="1288"/>
      <c r="E104" s="1288"/>
      <c r="F104" s="1289"/>
      <c r="G104" s="1292" t="s">
        <v>160</v>
      </c>
      <c r="H104" s="1293"/>
      <c r="I104" s="1293"/>
      <c r="J104" s="1293"/>
      <c r="K104" s="1293"/>
      <c r="L104" s="1294"/>
      <c r="M104" s="1295">
        <f>'1- book 예제 2018'!T76</f>
        <v>35750000</v>
      </c>
      <c r="N104" s="1296"/>
      <c r="O104" s="1296"/>
      <c r="P104" s="1296"/>
      <c r="Q104" s="1297"/>
      <c r="R104" s="801">
        <f>'1- book 예제 2018'!T77</f>
        <v>11759999.999999998</v>
      </c>
      <c r="S104" s="802"/>
      <c r="T104" s="802"/>
      <c r="U104" s="802"/>
      <c r="V104" s="803"/>
      <c r="W104" s="855">
        <f>SUM(M104:V104)</f>
        <v>47510000</v>
      </c>
      <c r="X104" s="856"/>
      <c r="Y104" s="856"/>
      <c r="Z104" s="856"/>
      <c r="AA104" s="856"/>
      <c r="AE104" s="113" t="s">
        <v>293</v>
      </c>
    </row>
    <row r="105" spans="1:33" ht="26.25" customHeight="1">
      <c r="A105" s="1290"/>
      <c r="B105" s="1290"/>
      <c r="C105" s="1290"/>
      <c r="D105" s="1290"/>
      <c r="E105" s="1290"/>
      <c r="F105" s="1291"/>
      <c r="G105" s="842" t="s">
        <v>161</v>
      </c>
      <c r="H105" s="843"/>
      <c r="I105" s="843"/>
      <c r="J105" s="843"/>
      <c r="K105" s="843"/>
      <c r="L105" s="844"/>
      <c r="M105" s="850"/>
      <c r="N105" s="851"/>
      <c r="O105" s="851"/>
      <c r="P105" s="851"/>
      <c r="Q105" s="852"/>
      <c r="R105" s="764"/>
      <c r="S105" s="783"/>
      <c r="T105" s="783"/>
      <c r="U105" s="783"/>
      <c r="V105" s="784"/>
      <c r="W105" s="855">
        <f>SUM(R105)</f>
        <v>0</v>
      </c>
      <c r="X105" s="856"/>
      <c r="Y105" s="856"/>
      <c r="Z105" s="856"/>
      <c r="AA105" s="856"/>
      <c r="AC105" t="s">
        <v>121</v>
      </c>
    </row>
    <row r="106" spans="1:33" ht="26.25" customHeight="1">
      <c r="A106" s="853" t="s">
        <v>161</v>
      </c>
      <c r="B106" s="853"/>
      <c r="C106" s="853"/>
      <c r="D106" s="853"/>
      <c r="E106" s="853"/>
      <c r="F106" s="854"/>
      <c r="G106" s="850"/>
      <c r="H106" s="851"/>
      <c r="I106" s="851"/>
      <c r="J106" s="851"/>
      <c r="K106" s="851"/>
      <c r="L106" s="851"/>
      <c r="M106" s="851"/>
      <c r="N106" s="851"/>
      <c r="O106" s="851"/>
      <c r="P106" s="851"/>
      <c r="Q106" s="851"/>
      <c r="R106" s="851"/>
      <c r="S106" s="851"/>
      <c r="T106" s="851"/>
      <c r="U106" s="851"/>
      <c r="V106" s="851"/>
      <c r="W106" s="851"/>
      <c r="X106" s="851"/>
      <c r="Y106" s="851"/>
      <c r="Z106" s="851"/>
      <c r="AA106" s="851"/>
      <c r="AC106" s="88">
        <f>W107*20%</f>
        <v>45098000</v>
      </c>
      <c r="AD106" s="86">
        <v>0.2</v>
      </c>
      <c r="AE106" s="103" t="s">
        <v>303</v>
      </c>
    </row>
    <row r="107" spans="1:33" ht="26.25" customHeight="1">
      <c r="A107" s="862" t="s">
        <v>360</v>
      </c>
      <c r="B107" s="862"/>
      <c r="C107" s="862"/>
      <c r="D107" s="862"/>
      <c r="E107" s="862"/>
      <c r="F107" s="862"/>
      <c r="G107" s="862"/>
      <c r="H107" s="862"/>
      <c r="I107" s="862"/>
      <c r="J107" s="862"/>
      <c r="K107" s="862"/>
      <c r="L107" s="862"/>
      <c r="M107" s="862"/>
      <c r="N107" s="862"/>
      <c r="O107" s="862"/>
      <c r="P107" s="862"/>
      <c r="Q107" s="862"/>
      <c r="R107" s="862"/>
      <c r="S107" s="862"/>
      <c r="T107" s="862"/>
      <c r="U107" s="862"/>
      <c r="V107" s="863"/>
      <c r="W107" s="864">
        <f>SUM(T80,T83,T86,W95:AA96,W104:AA105)</f>
        <v>225490000</v>
      </c>
      <c r="X107" s="865"/>
      <c r="Y107" s="865"/>
      <c r="Z107" s="865"/>
      <c r="AA107" s="865"/>
      <c r="AE107" s="115" t="s">
        <v>294</v>
      </c>
    </row>
    <row r="108" spans="1:33">
      <c r="A108" s="73" t="s">
        <v>162</v>
      </c>
      <c r="AC108" t="s">
        <v>122</v>
      </c>
      <c r="AE108" s="116" t="s">
        <v>295</v>
      </c>
    </row>
    <row r="109" spans="1:33">
      <c r="A109" s="73"/>
      <c r="R109" s="866">
        <v>43555</v>
      </c>
      <c r="S109" s="866"/>
      <c r="T109" s="866"/>
      <c r="U109" s="866"/>
      <c r="V109" s="866"/>
      <c r="W109" s="866"/>
      <c r="X109" s="866"/>
      <c r="Y109" s="866"/>
      <c r="Z109" s="866"/>
      <c r="AC109" s="88">
        <f>W107-AC106</f>
        <v>180392000</v>
      </c>
      <c r="AE109" s="116" t="s">
        <v>308</v>
      </c>
    </row>
    <row r="110" spans="1:33" ht="7.5" customHeight="1">
      <c r="AE110" s="116"/>
    </row>
    <row r="111" spans="1:33">
      <c r="R111" s="866">
        <v>43921</v>
      </c>
      <c r="S111" s="866"/>
      <c r="T111" s="866"/>
      <c r="U111" s="866"/>
      <c r="V111" s="866"/>
      <c r="W111" s="866"/>
      <c r="X111" s="866"/>
      <c r="Y111" s="866"/>
      <c r="Z111" s="866"/>
      <c r="AE111" s="116" t="s">
        <v>297</v>
      </c>
    </row>
    <row r="112" spans="1:33">
      <c r="AE112" s="116" t="s">
        <v>298</v>
      </c>
    </row>
    <row r="113" spans="1:31">
      <c r="J113" s="861" t="s">
        <v>87</v>
      </c>
      <c r="K113" s="861"/>
      <c r="L113" s="861"/>
      <c r="M113" s="861"/>
      <c r="N113" s="867" t="str">
        <f>E54</f>
        <v>㈜선우</v>
      </c>
      <c r="O113" s="867"/>
      <c r="P113" s="867"/>
      <c r="Q113" s="867"/>
      <c r="R113" s="867"/>
      <c r="S113" s="867"/>
      <c r="T113" s="867"/>
      <c r="U113" s="867"/>
      <c r="V113" s="868" t="s">
        <v>86</v>
      </c>
      <c r="W113" s="868"/>
      <c r="X113" s="868"/>
      <c r="Y113" s="868"/>
      <c r="Z113" s="868"/>
      <c r="AE113" s="116" t="s">
        <v>299</v>
      </c>
    </row>
    <row r="114" spans="1:31" ht="7.5" customHeight="1">
      <c r="V114" s="868"/>
      <c r="W114" s="868"/>
      <c r="X114" s="868"/>
      <c r="Y114" s="868"/>
      <c r="Z114" s="868"/>
      <c r="AE114" s="116"/>
    </row>
    <row r="115" spans="1:31" ht="20.25">
      <c r="A115" s="1301" t="s">
        <v>120</v>
      </c>
      <c r="B115" s="1301"/>
      <c r="C115" s="1301"/>
      <c r="D115" s="1301"/>
      <c r="E115" s="72" t="s">
        <v>85</v>
      </c>
      <c r="H115" s="71" t="s">
        <v>84</v>
      </c>
      <c r="N115" s="867" t="str">
        <f>IF(E56="","",E56)</f>
        <v/>
      </c>
      <c r="O115" s="867"/>
      <c r="P115" s="867"/>
      <c r="Q115" s="867"/>
      <c r="R115" s="867"/>
      <c r="S115" s="867"/>
      <c r="T115" s="867"/>
      <c r="U115" s="867"/>
      <c r="V115" s="868"/>
      <c r="W115" s="868"/>
      <c r="X115" s="868"/>
      <c r="Y115" s="868"/>
      <c r="Z115" s="86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59" t="s">
        <v>228</v>
      </c>
      <c r="D154" s="859"/>
      <c r="E154" s="859"/>
      <c r="F154" s="859"/>
      <c r="G154" s="859"/>
      <c r="H154" s="859"/>
      <c r="I154" s="859"/>
      <c r="J154" s="859"/>
      <c r="K154" s="859"/>
      <c r="L154" s="859"/>
      <c r="M154" s="859"/>
      <c r="N154" s="859"/>
      <c r="O154" s="859"/>
      <c r="P154" s="859"/>
      <c r="Q154" s="859"/>
    </row>
    <row r="155" spans="1:19">
      <c r="C155" s="860" t="s">
        <v>207</v>
      </c>
      <c r="D155" s="860"/>
      <c r="E155" s="860"/>
      <c r="F155" s="860"/>
      <c r="G155" s="860"/>
      <c r="H155" s="860"/>
      <c r="I155" s="860"/>
      <c r="J155" s="860"/>
      <c r="K155" s="860"/>
      <c r="L155" s="860"/>
      <c r="M155" s="860"/>
      <c r="N155" s="860"/>
      <c r="O155" s="860"/>
      <c r="P155" s="860"/>
      <c r="Q155" s="860"/>
    </row>
    <row r="157" spans="1:19">
      <c r="B157" t="s">
        <v>230</v>
      </c>
    </row>
    <row r="159" spans="1:19">
      <c r="C159" s="861" t="s">
        <v>272</v>
      </c>
      <c r="D159" s="861"/>
      <c r="E159" s="861"/>
      <c r="F159" s="861"/>
      <c r="G159" s="861"/>
      <c r="H159" s="861"/>
      <c r="I159" s="861"/>
      <c r="J159" s="861"/>
      <c r="K159" s="861"/>
      <c r="L159" s="861"/>
      <c r="M159" s="861"/>
      <c r="N159" s="861"/>
      <c r="O159" s="861"/>
      <c r="P159" s="861"/>
      <c r="Q159" s="861"/>
      <c r="R159" s="861"/>
      <c r="S159" s="861"/>
    </row>
    <row r="160" spans="1:19">
      <c r="C160" s="860" t="s">
        <v>207</v>
      </c>
      <c r="D160" s="860"/>
      <c r="E160" s="860"/>
      <c r="F160" s="860"/>
      <c r="G160" s="860"/>
      <c r="H160" s="860"/>
      <c r="I160" s="860"/>
      <c r="J160" s="860"/>
      <c r="K160" s="860"/>
      <c r="L160" s="860"/>
      <c r="M160" s="860"/>
      <c r="N160" s="860"/>
      <c r="O160" s="860"/>
      <c r="P160" s="860"/>
      <c r="Q160" s="86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8:M8"/>
    <mergeCell ref="N8:S8"/>
    <mergeCell ref="T8:Y8"/>
    <mergeCell ref="B9:G9"/>
    <mergeCell ref="H9:M9"/>
    <mergeCell ref="N9:S9"/>
    <mergeCell ref="T9:Y9"/>
    <mergeCell ref="B11:G11"/>
    <mergeCell ref="H11:M11"/>
    <mergeCell ref="N11:S11"/>
    <mergeCell ref="T11:Y11"/>
    <mergeCell ref="Z11:AE11"/>
    <mergeCell ref="C17:Q17"/>
    <mergeCell ref="Z9:AE9"/>
    <mergeCell ref="B10:G10"/>
    <mergeCell ref="H10:M10"/>
    <mergeCell ref="N10:S10"/>
    <mergeCell ref="T10:Y10"/>
    <mergeCell ref="Z10:AE10"/>
    <mergeCell ref="U59:Z5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A70:I70"/>
    <mergeCell ref="J70:R70"/>
    <mergeCell ref="S70:AA70"/>
    <mergeCell ref="A72:I72"/>
    <mergeCell ref="J72:R72"/>
    <mergeCell ref="S72:AA72"/>
    <mergeCell ref="A67:I67"/>
    <mergeCell ref="J67:R67"/>
    <mergeCell ref="S67:AA67"/>
    <mergeCell ref="A69:I69"/>
    <mergeCell ref="J69:R69"/>
    <mergeCell ref="S69:AA69"/>
    <mergeCell ref="T77:AA77"/>
    <mergeCell ref="A73:I73"/>
    <mergeCell ref="J73:R73"/>
    <mergeCell ref="S73:AA73"/>
    <mergeCell ref="A75:B75"/>
    <mergeCell ref="C75:I75"/>
    <mergeCell ref="J75:O75"/>
    <mergeCell ref="P75:S75"/>
    <mergeCell ref="T75:AA75"/>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J82:O82"/>
    <mergeCell ref="P82:S82"/>
    <mergeCell ref="T82:AA82"/>
    <mergeCell ref="C83:I83"/>
    <mergeCell ref="J83:O83"/>
    <mergeCell ref="P83:S83"/>
    <mergeCell ref="T83:AA83"/>
    <mergeCell ref="C80:I80"/>
    <mergeCell ref="J80:O80"/>
    <mergeCell ref="P80:S80"/>
    <mergeCell ref="T80:AA80"/>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A92:I92"/>
    <mergeCell ref="J92:R92"/>
    <mergeCell ref="S92:AA92"/>
    <mergeCell ref="P93:Q93"/>
    <mergeCell ref="A94:F94"/>
    <mergeCell ref="G94:L94"/>
    <mergeCell ref="M94:Q94"/>
    <mergeCell ref="R94:V94"/>
    <mergeCell ref="W94:AA94"/>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101:I101"/>
    <mergeCell ref="J101:R101"/>
    <mergeCell ref="S101:AA101"/>
    <mergeCell ref="S102:T102"/>
    <mergeCell ref="A103:F103"/>
    <mergeCell ref="G103:L103"/>
    <mergeCell ref="M103:Q103"/>
    <mergeCell ref="R103:V103"/>
    <mergeCell ref="W103:AA103"/>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C155:Q155"/>
    <mergeCell ref="C159:S159"/>
    <mergeCell ref="C160:Q160"/>
    <mergeCell ref="J113:M113"/>
    <mergeCell ref="N113:U113"/>
    <mergeCell ref="V113:Z115"/>
    <mergeCell ref="A115:D115"/>
    <mergeCell ref="N115:U115"/>
    <mergeCell ref="C154:Q154"/>
  </mergeCells>
  <phoneticPr fontId="2" type="noConversion"/>
  <conditionalFormatting sqref="AC67">
    <cfRule type="cellIs" dxfId="27" priority="12" operator="lessThan">
      <formula>0</formula>
    </cfRule>
  </conditionalFormatting>
  <conditionalFormatting sqref="AC70">
    <cfRule type="cellIs" dxfId="26" priority="11" operator="lessThan">
      <formula>0</formula>
    </cfRule>
  </conditionalFormatting>
  <conditionalFormatting sqref="AC73">
    <cfRule type="cellIs" dxfId="25" priority="9" operator="equal">
      <formula>0</formula>
    </cfRule>
    <cfRule type="cellIs" dxfId="24" priority="10" operator="lessThan">
      <formula>0</formula>
    </cfRule>
  </conditionalFormatting>
  <conditionalFormatting sqref="AC92">
    <cfRule type="cellIs" dxfId="23" priority="7" operator="equal">
      <formula>0</formula>
    </cfRule>
    <cfRule type="cellIs" dxfId="22" priority="8" operator="lessThan">
      <formula>0</formula>
    </cfRule>
  </conditionalFormatting>
  <conditionalFormatting sqref="A95:F96">
    <cfRule type="cellIs" dxfId="21" priority="6" operator="greaterThan">
      <formula>$AC$92&gt;0</formula>
    </cfRule>
  </conditionalFormatting>
  <conditionalFormatting sqref="G95:L95">
    <cfRule type="cellIs" dxfId="20" priority="5" operator="greaterThan">
      <formula>$S$70&gt;0</formula>
    </cfRule>
  </conditionalFormatting>
  <conditionalFormatting sqref="AC101">
    <cfRule type="cellIs" dxfId="19" priority="3" operator="equal">
      <formula>0</formula>
    </cfRule>
    <cfRule type="cellIs" dxfId="18" priority="4" operator="lessThan">
      <formula>0</formula>
    </cfRule>
  </conditionalFormatting>
  <conditionalFormatting sqref="A104:F105">
    <cfRule type="cellIs" dxfId="17" priority="2" operator="greaterThan">
      <formula>$AC$92&gt;0</formula>
    </cfRule>
  </conditionalFormatting>
  <conditionalFormatting sqref="G104:L104">
    <cfRule type="cellIs" dxfId="16"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C2A5F-FBEF-4C13-A4D8-4ADF20E6A483}">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43466</v>
      </c>
      <c r="J14" s="760"/>
      <c r="K14" s="760"/>
      <c r="L14" s="760"/>
      <c r="M14" s="760"/>
      <c r="N14" s="760"/>
      <c r="O14" s="760"/>
      <c r="P14" s="74" t="s">
        <v>107</v>
      </c>
      <c r="Q14" s="74"/>
      <c r="R14" s="760">
        <f>EOMONTH(I14,11)</f>
        <v>43830</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F19" t="s">
        <v>163</v>
      </c>
    </row>
    <row r="20" spans="1:34" ht="17.25" thickBot="1">
      <c r="A20" s="765" t="e">
        <f>#REF!</f>
        <v>#REF!</v>
      </c>
      <c r="B20" s="766"/>
      <c r="C20" s="766"/>
      <c r="D20" s="766"/>
      <c r="E20" s="766"/>
      <c r="F20" s="766"/>
      <c r="G20" s="766"/>
      <c r="H20" s="766"/>
      <c r="I20" s="766"/>
      <c r="J20" s="766" t="e">
        <f>#REF!</f>
        <v>#REF!</v>
      </c>
      <c r="K20" s="766"/>
      <c r="L20" s="766"/>
      <c r="M20" s="766"/>
      <c r="N20" s="766"/>
      <c r="O20" s="766"/>
      <c r="P20" s="766"/>
      <c r="Q20" s="766"/>
      <c r="R20" s="766"/>
      <c r="S20" s="767" t="e">
        <f>IF(TRUNC(A20,2)-TRUNC(J20,2)&gt;=0,TRUNC(A20,2)-TRUNC(J20,2),0)</f>
        <v>#REF!</v>
      </c>
      <c r="T20" s="767"/>
      <c r="U20" s="767"/>
      <c r="V20" s="767"/>
      <c r="W20" s="767"/>
      <c r="X20" s="767"/>
      <c r="Y20" s="767"/>
      <c r="Z20" s="767"/>
      <c r="AA20" s="768"/>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F22" t="s">
        <v>167</v>
      </c>
    </row>
    <row r="23" spans="1:34" ht="17.25" thickBot="1">
      <c r="A23" s="765" t="e">
        <f>#REF!</f>
        <v>#REF!</v>
      </c>
      <c r="B23" s="766"/>
      <c r="C23" s="766"/>
      <c r="D23" s="766"/>
      <c r="E23" s="766"/>
      <c r="F23" s="766"/>
      <c r="G23" s="766"/>
      <c r="H23" s="766"/>
      <c r="I23" s="766"/>
      <c r="J23" s="766" t="e">
        <f>#REF!</f>
        <v>#REF!</v>
      </c>
      <c r="K23" s="766"/>
      <c r="L23" s="766"/>
      <c r="M23" s="766"/>
      <c r="N23" s="766"/>
      <c r="O23" s="766"/>
      <c r="P23" s="766"/>
      <c r="Q23" s="766"/>
      <c r="R23" s="766"/>
      <c r="S23" s="767" t="e">
        <f>IF(TRUNC(A23,2)-TRUNC(J23,2)&gt;=0,TRUNC(A23,2)-TRUNC(J23,2),0)</f>
        <v>#REF!</v>
      </c>
      <c r="T23" s="767"/>
      <c r="U23" s="767"/>
      <c r="V23" s="767"/>
      <c r="W23" s="767"/>
      <c r="X23" s="767"/>
      <c r="Y23" s="767"/>
      <c r="Z23" s="767"/>
      <c r="AA23" s="768"/>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D25" t="s">
        <v>636</v>
      </c>
      <c r="AE25" s="218">
        <v>0</v>
      </c>
      <c r="AF25" t="s">
        <v>169</v>
      </c>
    </row>
    <row r="26" spans="1:34" ht="17.25" thickBot="1">
      <c r="A26" s="765" t="e">
        <f>A20-A23</f>
        <v>#REF!</v>
      </c>
      <c r="B26" s="766"/>
      <c r="C26" s="766"/>
      <c r="D26" s="766"/>
      <c r="E26" s="766"/>
      <c r="F26" s="766"/>
      <c r="G26" s="766"/>
      <c r="H26" s="766"/>
      <c r="I26" s="766"/>
      <c r="J26" s="766" t="e">
        <f>J20-J23</f>
        <v>#REF!</v>
      </c>
      <c r="K26" s="766"/>
      <c r="L26" s="766"/>
      <c r="M26" s="766"/>
      <c r="N26" s="766"/>
      <c r="O26" s="766"/>
      <c r="P26" s="766"/>
      <c r="Q26" s="766"/>
      <c r="R26" s="766"/>
      <c r="S26" s="767" t="e">
        <f>IF(TRUNC(A26,2)-TRUNC(J26,2)&gt;=0,TRUNC(A26,2)-TRUNC(J26,2),0)</f>
        <v>#REF!</v>
      </c>
      <c r="T26" s="767"/>
      <c r="U26" s="767"/>
      <c r="V26" s="767"/>
      <c r="W26" s="767"/>
      <c r="X26" s="767"/>
      <c r="Y26" s="767"/>
      <c r="Z26" s="767"/>
      <c r="AA26" s="768"/>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t="e">
        <f>IF(S23&gt;0,S23,0)</f>
        <v>#REF!</v>
      </c>
      <c r="K31" s="799"/>
      <c r="L31" s="799"/>
      <c r="M31" s="799"/>
      <c r="N31" s="799"/>
      <c r="O31" s="800"/>
      <c r="P31" s="801" t="str">
        <f>TRUNC(AC31/10000000,0)&amp;"천"&amp;RIGHT(TRUNC(AC31/1000000,0),1)&amp;"백만원"</f>
        <v>1천2백만원</v>
      </c>
      <c r="Q31" s="802"/>
      <c r="R31" s="802"/>
      <c r="S31" s="803"/>
      <c r="T31" s="819" t="e">
        <f>J31*AC31</f>
        <v>#REF!</v>
      </c>
      <c r="U31" s="820"/>
      <c r="V31" s="820"/>
      <c r="W31" s="820"/>
      <c r="X31" s="820"/>
      <c r="Y31" s="820"/>
      <c r="Z31" s="820"/>
      <c r="AA31" s="820"/>
      <c r="AC31" s="111">
        <v>12000000</v>
      </c>
      <c r="AE31" s="218" t="e">
        <f>T31*20%</f>
        <v>#REF!</v>
      </c>
      <c r="AF31" t="s">
        <v>175</v>
      </c>
    </row>
    <row r="32" spans="1:34" ht="17.25" customHeight="1">
      <c r="A32" s="788"/>
      <c r="B32" s="789"/>
      <c r="C32" s="795"/>
      <c r="D32" s="796"/>
      <c r="E32" s="797"/>
      <c r="F32" s="804" t="s">
        <v>348</v>
      </c>
      <c r="G32" s="805"/>
      <c r="H32" s="805"/>
      <c r="I32" s="806"/>
      <c r="J32" s="804" t="e">
        <f>IF(S26&gt;0,S26,0)</f>
        <v>#REF!</v>
      </c>
      <c r="K32" s="805"/>
      <c r="L32" s="805"/>
      <c r="M32" s="805"/>
      <c r="N32" s="805"/>
      <c r="O32" s="806"/>
      <c r="P32" s="801" t="str">
        <f>TRUNC(AC32/1000000,0)&amp;"백"&amp;RIGHT(TRUNC(AC32/100000,0),1)&amp;"십만원"</f>
        <v>7백7십만원</v>
      </c>
      <c r="Q32" s="802"/>
      <c r="R32" s="802"/>
      <c r="S32" s="803"/>
      <c r="T32" s="807" t="e">
        <f>J32*AC32</f>
        <v>#REF!</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t="e">
        <f>SUM(J29:O32)</f>
        <v>#REF!</v>
      </c>
      <c r="K33" s="812"/>
      <c r="L33" s="812"/>
      <c r="M33" s="812"/>
      <c r="N33" s="812"/>
      <c r="O33" s="813"/>
      <c r="P33" s="814"/>
      <c r="Q33" s="815"/>
      <c r="R33" s="815"/>
      <c r="S33" s="816"/>
      <c r="T33" s="817" t="e">
        <f>SUM(T29:AA32)</f>
        <v>#REF!</v>
      </c>
      <c r="U33" s="818"/>
      <c r="V33" s="818"/>
      <c r="W33" s="818"/>
      <c r="X33" s="818"/>
      <c r="Y33" s="818"/>
      <c r="Z33" s="818"/>
      <c r="AA33" s="818"/>
      <c r="AE33" s="218" t="e">
        <f>AE31/2</f>
        <v>#REF!</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t="e">
        <f>AE33</f>
        <v>#REF!</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v>0</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t="e">
        <f>AE35-AE37</f>
        <v>#REF!</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t="e">
        <f>A20</f>
        <v>#REF!</v>
      </c>
      <c r="B45" s="766"/>
      <c r="C45" s="766"/>
      <c r="D45" s="766"/>
      <c r="E45" s="766"/>
      <c r="F45" s="766"/>
      <c r="G45" s="766"/>
      <c r="H45" s="766"/>
      <c r="I45" s="766"/>
      <c r="J45" s="766" t="e">
        <f>J20</f>
        <v>#REF!</v>
      </c>
      <c r="K45" s="766"/>
      <c r="L45" s="766"/>
      <c r="M45" s="766"/>
      <c r="N45" s="766"/>
      <c r="O45" s="766"/>
      <c r="P45" s="766"/>
      <c r="Q45" s="766"/>
      <c r="R45" s="766"/>
      <c r="S45" s="829" t="e">
        <f>IF(TRUNC(A45,2)-TRUNC(J45,2)&gt;=0,TRUNC(A45,2)-TRUNC(J45,2),0)</f>
        <v>#REF!</v>
      </c>
      <c r="T45" s="829"/>
      <c r="U45" s="829"/>
      <c r="V45" s="829"/>
      <c r="W45" s="829"/>
      <c r="X45" s="829"/>
      <c r="Y45" s="829"/>
      <c r="Z45" s="829"/>
      <c r="AA45" s="83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t="e">
        <f>W60*20%</f>
        <v>#REF!</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t="e">
        <f>SUM(T33,T36,T39,W48:AA49,W57:AA58)</f>
        <v>#REF!</v>
      </c>
      <c r="X60" s="865"/>
      <c r="Y60" s="865"/>
      <c r="Z60" s="865"/>
      <c r="AA60" s="865"/>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207</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207</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15" priority="16" operator="lessThan">
      <formula>0</formula>
    </cfRule>
  </conditionalFormatting>
  <conditionalFormatting sqref="AC23">
    <cfRule type="cellIs" dxfId="14" priority="15" operator="lessThan">
      <formula>0</formula>
    </cfRule>
  </conditionalFormatting>
  <conditionalFormatting sqref="AC26">
    <cfRule type="cellIs" dxfId="13" priority="13" operator="equal">
      <formula>0</formula>
    </cfRule>
    <cfRule type="cellIs" dxfId="12" priority="14" operator="lessThan">
      <formula>0</formula>
    </cfRule>
  </conditionalFormatting>
  <conditionalFormatting sqref="AC45">
    <cfRule type="cellIs" dxfId="11" priority="11" operator="equal">
      <formula>0</formula>
    </cfRule>
    <cfRule type="cellIs" dxfId="10" priority="12" operator="lessThan">
      <formula>0</formula>
    </cfRule>
  </conditionalFormatting>
  <conditionalFormatting sqref="A48:F49">
    <cfRule type="cellIs" dxfId="9" priority="10" operator="greaterThan">
      <formula>$AC$45&gt;0</formula>
    </cfRule>
  </conditionalFormatting>
  <conditionalFormatting sqref="A50:F50">
    <cfRule type="cellIs" dxfId="8" priority="9" operator="lessThan">
      <formula>$AC$45&lt;0</formula>
    </cfRule>
  </conditionalFormatting>
  <conditionalFormatting sqref="G48:L48">
    <cfRule type="cellIs" dxfId="7" priority="8" operator="greaterThan">
      <formula>$S$23&gt;0</formula>
    </cfRule>
  </conditionalFormatting>
  <conditionalFormatting sqref="G49:L49">
    <cfRule type="cellIs" dxfId="6" priority="7" operator="lessThan">
      <formula>$S$23&lt;0</formula>
    </cfRule>
  </conditionalFormatting>
  <conditionalFormatting sqref="AC54">
    <cfRule type="cellIs" dxfId="5" priority="5" operator="equal">
      <formula>0</formula>
    </cfRule>
    <cfRule type="cellIs" dxfId="4" priority="6" operator="lessThan">
      <formula>0</formula>
    </cfRule>
  </conditionalFormatting>
  <conditionalFormatting sqref="A57:F58">
    <cfRule type="cellIs" dxfId="3" priority="4" operator="greaterThan">
      <formula>$AC$45&gt;0</formula>
    </cfRule>
  </conditionalFormatting>
  <conditionalFormatting sqref="A59:F59">
    <cfRule type="cellIs" dxfId="2" priority="3" operator="lessThan">
      <formula>$AC$45&lt;0</formula>
    </cfRule>
  </conditionalFormatting>
  <conditionalFormatting sqref="G57:L57">
    <cfRule type="cellIs" dxfId="1" priority="2" operator="greaterThan">
      <formula>$S$23&gt;0</formula>
    </cfRule>
  </conditionalFormatting>
  <conditionalFormatting sqref="G58:L58">
    <cfRule type="cellIs" dxfId="0" priority="1" operator="lessThan">
      <formula>$S$23&lt;0</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2AFC-92DE-4BE9-912E-7FDA96263454}">
  <dimension ref="A1"/>
  <sheetViews>
    <sheetView showGridLines="0" topLeftCell="A9" workbookViewId="0">
      <selection activeCell="P11" sqref="P11"/>
    </sheetView>
  </sheetViews>
  <sheetFormatPr defaultRowHeight="16.5"/>
  <sheetData/>
  <phoneticPr fontId="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BA75-0B5C-44B0-8C5C-CF050B3D5113}">
  <sheetPr>
    <tabColor theme="0"/>
    <outlinePr summaryBelow="0" summaryRight="0"/>
    <pageSetUpPr autoPageBreaks="0" fitToPage="1"/>
  </sheetPr>
  <dimension ref="A1:AA310"/>
  <sheetViews>
    <sheetView showGridLines="0" workbookViewId="0">
      <selection activeCell="F11" sqref="F11"/>
    </sheetView>
  </sheetViews>
  <sheetFormatPr defaultRowHeight="12.75" customHeight="1" outlineLevelRow="1"/>
  <cols>
    <col min="1" max="1" width="6.75" style="22" customWidth="1"/>
    <col min="2" max="2" width="7.5" style="22" customWidth="1"/>
    <col min="3" max="3" width="11" style="22" customWidth="1"/>
    <col min="4" max="4" width="12.5" style="22" customWidth="1"/>
    <col min="5" max="7" width="10" style="22" customWidth="1"/>
    <col min="8" max="11" width="10.625" style="22" customWidth="1"/>
    <col min="12" max="12" width="11.625" style="22" customWidth="1"/>
    <col min="13" max="24" width="7.125" style="22" customWidth="1"/>
    <col min="25" max="25" width="11.25" style="22" bestFit="1" customWidth="1"/>
    <col min="26" max="16384" width="9" style="22"/>
  </cols>
  <sheetData>
    <row r="1" spans="1:27" ht="20.25">
      <c r="A1" s="720">
        <v>43830</v>
      </c>
      <c r="B1" s="720"/>
      <c r="C1" s="720"/>
      <c r="D1" s="720"/>
      <c r="E1" s="720"/>
      <c r="F1" s="481"/>
      <c r="G1" s="2" t="s">
        <v>23</v>
      </c>
      <c r="H1" s="2"/>
      <c r="I1" s="2"/>
      <c r="J1" s="2"/>
      <c r="K1" s="2"/>
      <c r="L1" s="2" t="s">
        <v>67</v>
      </c>
      <c r="M1" s="721"/>
      <c r="N1" s="721"/>
      <c r="O1" s="721"/>
      <c r="P1" s="2"/>
      <c r="Q1" s="2"/>
      <c r="R1" s="2"/>
      <c r="S1" s="2"/>
      <c r="T1" s="2"/>
      <c r="U1" s="2"/>
      <c r="V1" s="2"/>
      <c r="W1" s="2"/>
      <c r="X1" s="2"/>
      <c r="Y1" s="2"/>
      <c r="AA1" s="482"/>
    </row>
    <row r="2" spans="1:27" ht="12.95" customHeight="1">
      <c r="H2" s="1"/>
      <c r="I2" s="1"/>
      <c r="J2" s="1"/>
      <c r="K2" s="1"/>
      <c r="L2" s="1"/>
      <c r="AA2" s="482" t="s">
        <v>161</v>
      </c>
    </row>
    <row r="3" spans="1:27" ht="17.25" customHeight="1" thickBot="1">
      <c r="E3" s="483">
        <f>Y310</f>
        <v>0</v>
      </c>
      <c r="F3" s="483"/>
      <c r="G3" s="4" t="s">
        <v>27</v>
      </c>
      <c r="H3" s="1"/>
      <c r="I3" s="1" t="s">
        <v>713</v>
      </c>
      <c r="J3" s="1"/>
      <c r="K3" s="1" t="s">
        <v>714</v>
      </c>
      <c r="L3" s="1"/>
      <c r="M3" s="688">
        <f>EOMONTH(A1,-11)</f>
        <v>43496</v>
      </c>
      <c r="N3" s="688">
        <f>EOMONTH($A$1,-10)</f>
        <v>43524</v>
      </c>
      <c r="O3" s="688">
        <f>EOMONTH($A$1,-9)</f>
        <v>43555</v>
      </c>
      <c r="P3" s="688">
        <f>EOMONTH($A$1,-8)</f>
        <v>43585</v>
      </c>
      <c r="Q3" s="688">
        <f>EOMONTH($A$1,-7)</f>
        <v>43616</v>
      </c>
      <c r="R3" s="688">
        <f>EOMONTH($A$1,-6)</f>
        <v>43646</v>
      </c>
      <c r="S3" s="688">
        <f>EOMONTH($A$1,-5)</f>
        <v>43677</v>
      </c>
      <c r="T3" s="688">
        <f>EOMONTH($A$1,-4)</f>
        <v>43708</v>
      </c>
      <c r="U3" s="688">
        <f>EOMONTH($A$1,-3)</f>
        <v>43738</v>
      </c>
      <c r="V3" s="688">
        <f>EOMONTH($A$1,-2)</f>
        <v>43769</v>
      </c>
      <c r="W3" s="688">
        <f>EOMONTH($A$1,-1)</f>
        <v>43799</v>
      </c>
      <c r="X3" s="688">
        <f>EOMONTH($A$1,0)</f>
        <v>43830</v>
      </c>
      <c r="Y3" s="3"/>
      <c r="AA3" s="482" t="s">
        <v>160</v>
      </c>
    </row>
    <row r="4" spans="1:27" ht="60.75" customHeight="1" thickBot="1">
      <c r="A4" s="5" t="s">
        <v>22</v>
      </c>
      <c r="B4" s="7" t="s">
        <v>21</v>
      </c>
      <c r="C4" s="144" t="s">
        <v>20</v>
      </c>
      <c r="D4" s="145" t="s">
        <v>1127</v>
      </c>
      <c r="E4" s="145" t="s">
        <v>715</v>
      </c>
      <c r="F4" s="145" t="s">
        <v>716</v>
      </c>
      <c r="G4" s="145" t="s">
        <v>1019</v>
      </c>
      <c r="H4" s="658" t="s">
        <v>717</v>
      </c>
      <c r="I4" s="659" t="s">
        <v>718</v>
      </c>
      <c r="J4" s="660" t="s">
        <v>719</v>
      </c>
      <c r="K4" s="659"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7" ht="16.5" customHeight="1" thickTop="1">
      <c r="A5" s="490">
        <v>1</v>
      </c>
      <c r="B5" s="654"/>
      <c r="C5" s="668"/>
      <c r="D5" s="669"/>
      <c r="E5" s="670"/>
      <c r="F5" s="671"/>
      <c r="G5" s="672"/>
      <c r="H5" s="661"/>
      <c r="I5" s="662" t="str">
        <f>IF(H5="여",E5,"")</f>
        <v/>
      </c>
      <c r="J5" s="661"/>
      <c r="K5" s="663" t="str">
        <f>IF(J5="여",E5,"")</f>
        <v/>
      </c>
      <c r="L5" s="656" t="str">
        <f>IF(OR(I5&lt;&gt;"",K5&lt;&gt;""),MIN(I5,K5),IF(AND(I5="",K5=""),IF(OR(H5="여",J5="여"),0,"N/A")))</f>
        <v>N/A</v>
      </c>
      <c r="M5" s="690">
        <f>IF(AND($E5="",$F5=""),0,IF(AND((M$3&gt;=$E5),OR((M$3&lt;=$G5),($G5=""),($G5=-1),($G5=0))),IF($L5&gt;M$3,1,0),0))</f>
        <v>0</v>
      </c>
      <c r="N5" s="690">
        <f t="shared" ref="N5:X20" si="0">IF(AND($E5="",$F5=""),0,IF(AND((N$3&gt;=$E5),OR((N$3&lt;=$G5),($G5=""),($G5=-1),($G5=0))),IF($L5&gt;N$3,1,0),0))</f>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 t="shared" ref="Y5:Y68" si="1">SUM(M5:X5)</f>
        <v>0</v>
      </c>
    </row>
    <row r="6" spans="1:27" ht="16.5" customHeight="1">
      <c r="A6" s="490">
        <f>A5+1</f>
        <v>2</v>
      </c>
      <c r="B6" s="654"/>
      <c r="C6" s="673"/>
      <c r="D6" s="674"/>
      <c r="E6" s="675"/>
      <c r="F6" s="676"/>
      <c r="G6" s="677"/>
      <c r="H6" s="494"/>
      <c r="I6" s="492" t="str">
        <f t="shared" ref="I6:I69" si="2">IF(H6="여",E6,"")</f>
        <v/>
      </c>
      <c r="J6" s="494"/>
      <c r="K6" s="664" t="str">
        <f t="shared" ref="K6:K69" si="3">IF(J6="여",E6,"")</f>
        <v/>
      </c>
      <c r="L6" s="656" t="str">
        <f t="shared" ref="L6:L69" si="4">IF(OR(I6&lt;&gt;"",K6&lt;&gt;""),MIN(I6,K6),IF(AND(I6="",K6=""),IF(OR(H6="여",J6="여"),0,"N/A")))</f>
        <v>N/A</v>
      </c>
      <c r="M6" s="690">
        <f t="shared" ref="M6:X21" si="5">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si="1"/>
        <v>0</v>
      </c>
    </row>
    <row r="7" spans="1:27" ht="16.5" customHeight="1">
      <c r="A7" s="490">
        <f t="shared" ref="A7:A70" si="6">A6+1</f>
        <v>3</v>
      </c>
      <c r="B7" s="654"/>
      <c r="C7" s="673"/>
      <c r="D7" s="674"/>
      <c r="E7" s="675"/>
      <c r="F7" s="676"/>
      <c r="G7" s="677"/>
      <c r="H7" s="494"/>
      <c r="I7" s="492" t="str">
        <f t="shared" si="2"/>
        <v/>
      </c>
      <c r="J7" s="494"/>
      <c r="K7" s="664" t="str">
        <f t="shared" si="3"/>
        <v/>
      </c>
      <c r="L7" s="656" t="str">
        <f t="shared" si="4"/>
        <v>N/A</v>
      </c>
      <c r="M7" s="690">
        <f t="shared" si="5"/>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1"/>
        <v>0</v>
      </c>
    </row>
    <row r="8" spans="1:27" ht="16.5" customHeight="1">
      <c r="A8" s="490">
        <f t="shared" si="6"/>
        <v>4</v>
      </c>
      <c r="B8" s="654"/>
      <c r="C8" s="673"/>
      <c r="D8" s="674"/>
      <c r="E8" s="675"/>
      <c r="F8" s="676"/>
      <c r="G8" s="677"/>
      <c r="H8" s="494"/>
      <c r="I8" s="492" t="str">
        <f t="shared" si="2"/>
        <v/>
      </c>
      <c r="J8" s="494"/>
      <c r="K8" s="664" t="str">
        <f t="shared" si="3"/>
        <v/>
      </c>
      <c r="L8" s="656" t="str">
        <f t="shared" si="4"/>
        <v>N/A</v>
      </c>
      <c r="M8" s="690">
        <f t="shared" si="5"/>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1"/>
        <v>0</v>
      </c>
    </row>
    <row r="9" spans="1:27" ht="16.5" customHeight="1">
      <c r="A9" s="490">
        <f t="shared" si="6"/>
        <v>5</v>
      </c>
      <c r="B9" s="654"/>
      <c r="C9" s="673"/>
      <c r="D9" s="674"/>
      <c r="E9" s="675"/>
      <c r="F9" s="676"/>
      <c r="G9" s="677"/>
      <c r="H9" s="494"/>
      <c r="I9" s="492" t="str">
        <f t="shared" si="2"/>
        <v/>
      </c>
      <c r="J9" s="494"/>
      <c r="K9" s="664" t="str">
        <f t="shared" si="3"/>
        <v/>
      </c>
      <c r="L9" s="656" t="str">
        <f t="shared" si="4"/>
        <v>N/A</v>
      </c>
      <c r="M9" s="690">
        <f t="shared" si="5"/>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1"/>
        <v>0</v>
      </c>
    </row>
    <row r="10" spans="1:27" ht="16.5" customHeight="1">
      <c r="A10" s="490">
        <f t="shared" si="6"/>
        <v>6</v>
      </c>
      <c r="B10" s="654"/>
      <c r="C10" s="673"/>
      <c r="D10" s="674"/>
      <c r="E10" s="675"/>
      <c r="F10" s="676"/>
      <c r="G10" s="677"/>
      <c r="H10" s="494"/>
      <c r="I10" s="492" t="str">
        <f t="shared" si="2"/>
        <v/>
      </c>
      <c r="J10" s="494"/>
      <c r="K10" s="664" t="str">
        <f t="shared" si="3"/>
        <v/>
      </c>
      <c r="L10" s="656" t="str">
        <f t="shared" si="4"/>
        <v>N/A</v>
      </c>
      <c r="M10" s="690">
        <f t="shared" si="5"/>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1"/>
        <v>0</v>
      </c>
    </row>
    <row r="11" spans="1:27" ht="16.5" customHeight="1">
      <c r="A11" s="490">
        <f t="shared" si="6"/>
        <v>7</v>
      </c>
      <c r="B11" s="654"/>
      <c r="C11" s="673"/>
      <c r="D11" s="674"/>
      <c r="E11" s="675"/>
      <c r="F11" s="676"/>
      <c r="G11" s="677"/>
      <c r="H11" s="494"/>
      <c r="I11" s="492" t="str">
        <f t="shared" si="2"/>
        <v/>
      </c>
      <c r="J11" s="494"/>
      <c r="K11" s="664" t="str">
        <f t="shared" si="3"/>
        <v/>
      </c>
      <c r="L11" s="656" t="str">
        <f t="shared" si="4"/>
        <v>N/A</v>
      </c>
      <c r="M11" s="690">
        <f t="shared" si="5"/>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1"/>
        <v>0</v>
      </c>
    </row>
    <row r="12" spans="1:27" ht="16.5" customHeight="1">
      <c r="A12" s="490">
        <f t="shared" si="6"/>
        <v>8</v>
      </c>
      <c r="B12" s="654"/>
      <c r="C12" s="673"/>
      <c r="D12" s="674"/>
      <c r="E12" s="675"/>
      <c r="F12" s="676"/>
      <c r="G12" s="677"/>
      <c r="H12" s="494"/>
      <c r="I12" s="492" t="str">
        <f t="shared" si="2"/>
        <v/>
      </c>
      <c r="J12" s="494"/>
      <c r="K12" s="664" t="str">
        <f t="shared" si="3"/>
        <v/>
      </c>
      <c r="L12" s="656" t="str">
        <f t="shared" si="4"/>
        <v>N/A</v>
      </c>
      <c r="M12" s="690">
        <f t="shared" si="5"/>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1"/>
        <v>0</v>
      </c>
    </row>
    <row r="13" spans="1:27" ht="16.5" customHeight="1">
      <c r="A13" s="490">
        <f t="shared" si="6"/>
        <v>9</v>
      </c>
      <c r="B13" s="654"/>
      <c r="C13" s="673"/>
      <c r="D13" s="674"/>
      <c r="E13" s="675"/>
      <c r="F13" s="676"/>
      <c r="G13" s="677"/>
      <c r="H13" s="494"/>
      <c r="I13" s="492" t="str">
        <f t="shared" si="2"/>
        <v/>
      </c>
      <c r="J13" s="494"/>
      <c r="K13" s="664" t="str">
        <f t="shared" si="3"/>
        <v/>
      </c>
      <c r="L13" s="656" t="str">
        <f t="shared" si="4"/>
        <v>N/A</v>
      </c>
      <c r="M13" s="690">
        <f t="shared" si="5"/>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1"/>
        <v>0</v>
      </c>
    </row>
    <row r="14" spans="1:27" ht="16.5" customHeight="1">
      <c r="A14" s="490">
        <f t="shared" si="6"/>
        <v>10</v>
      </c>
      <c r="B14" s="655"/>
      <c r="C14" s="673"/>
      <c r="D14" s="674"/>
      <c r="E14" s="675"/>
      <c r="F14" s="676"/>
      <c r="G14" s="677"/>
      <c r="H14" s="494"/>
      <c r="I14" s="492" t="str">
        <f t="shared" si="2"/>
        <v/>
      </c>
      <c r="J14" s="494"/>
      <c r="K14" s="664" t="str">
        <f t="shared" si="3"/>
        <v/>
      </c>
      <c r="L14" s="656" t="str">
        <f t="shared" si="4"/>
        <v>N/A</v>
      </c>
      <c r="M14" s="690">
        <f t="shared" si="5"/>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1"/>
        <v>0</v>
      </c>
    </row>
    <row r="15" spans="1:27" ht="16.5" customHeight="1">
      <c r="A15" s="490">
        <f t="shared" si="6"/>
        <v>11</v>
      </c>
      <c r="B15" s="654"/>
      <c r="C15" s="673"/>
      <c r="D15" s="674"/>
      <c r="E15" s="675"/>
      <c r="F15" s="676"/>
      <c r="G15" s="677"/>
      <c r="H15" s="494"/>
      <c r="I15" s="492" t="str">
        <f t="shared" si="2"/>
        <v/>
      </c>
      <c r="J15" s="494"/>
      <c r="K15" s="664" t="str">
        <f t="shared" si="3"/>
        <v/>
      </c>
      <c r="L15" s="656" t="str">
        <f t="shared" si="4"/>
        <v>N/A</v>
      </c>
      <c r="M15" s="690">
        <f t="shared" si="5"/>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1"/>
        <v>0</v>
      </c>
    </row>
    <row r="16" spans="1:27" ht="16.5" customHeight="1">
      <c r="A16" s="490">
        <f t="shared" si="6"/>
        <v>12</v>
      </c>
      <c r="B16" s="654"/>
      <c r="C16" s="673"/>
      <c r="D16" s="674"/>
      <c r="E16" s="675"/>
      <c r="F16" s="676"/>
      <c r="G16" s="677"/>
      <c r="H16" s="494"/>
      <c r="I16" s="492" t="str">
        <f t="shared" si="2"/>
        <v/>
      </c>
      <c r="J16" s="494"/>
      <c r="K16" s="664" t="str">
        <f t="shared" si="3"/>
        <v/>
      </c>
      <c r="L16" s="656" t="str">
        <f t="shared" si="4"/>
        <v>N/A</v>
      </c>
      <c r="M16" s="690">
        <f t="shared" si="5"/>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1"/>
        <v>0</v>
      </c>
    </row>
    <row r="17" spans="1:25" ht="16.5" customHeight="1">
      <c r="A17" s="490">
        <f t="shared" si="6"/>
        <v>13</v>
      </c>
      <c r="B17" s="654"/>
      <c r="C17" s="673"/>
      <c r="D17" s="674"/>
      <c r="E17" s="675"/>
      <c r="F17" s="676"/>
      <c r="G17" s="677"/>
      <c r="H17" s="494"/>
      <c r="I17" s="492" t="str">
        <f t="shared" si="2"/>
        <v/>
      </c>
      <c r="J17" s="494"/>
      <c r="K17" s="664" t="str">
        <f t="shared" si="3"/>
        <v/>
      </c>
      <c r="L17" s="656" t="str">
        <f t="shared" si="4"/>
        <v>N/A</v>
      </c>
      <c r="M17" s="690">
        <f t="shared" si="5"/>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1"/>
        <v>0</v>
      </c>
    </row>
    <row r="18" spans="1:25" ht="16.5" customHeight="1">
      <c r="A18" s="490">
        <f t="shared" si="6"/>
        <v>14</v>
      </c>
      <c r="B18" s="654"/>
      <c r="C18" s="673"/>
      <c r="D18" s="674"/>
      <c r="E18" s="675"/>
      <c r="F18" s="676"/>
      <c r="G18" s="677"/>
      <c r="H18" s="494"/>
      <c r="I18" s="492" t="str">
        <f t="shared" si="2"/>
        <v/>
      </c>
      <c r="J18" s="494"/>
      <c r="K18" s="664" t="str">
        <f t="shared" si="3"/>
        <v/>
      </c>
      <c r="L18" s="656" t="str">
        <f t="shared" si="4"/>
        <v>N/A</v>
      </c>
      <c r="M18" s="690">
        <f t="shared" si="5"/>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1"/>
        <v>0</v>
      </c>
    </row>
    <row r="19" spans="1:25" ht="16.5" customHeight="1">
      <c r="A19" s="490">
        <f t="shared" si="6"/>
        <v>15</v>
      </c>
      <c r="B19" s="654"/>
      <c r="C19" s="673"/>
      <c r="D19" s="674"/>
      <c r="E19" s="675"/>
      <c r="F19" s="676"/>
      <c r="G19" s="677"/>
      <c r="H19" s="494"/>
      <c r="I19" s="492" t="str">
        <f t="shared" si="2"/>
        <v/>
      </c>
      <c r="J19" s="494"/>
      <c r="K19" s="664" t="str">
        <f t="shared" si="3"/>
        <v/>
      </c>
      <c r="L19" s="656" t="str">
        <f t="shared" si="4"/>
        <v>N/A</v>
      </c>
      <c r="M19" s="690">
        <f t="shared" si="5"/>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1"/>
        <v>0</v>
      </c>
    </row>
    <row r="20" spans="1:25" ht="16.5" customHeight="1">
      <c r="A20" s="490">
        <f t="shared" si="6"/>
        <v>16</v>
      </c>
      <c r="B20" s="654"/>
      <c r="C20" s="673"/>
      <c r="D20" s="674"/>
      <c r="E20" s="675"/>
      <c r="F20" s="676"/>
      <c r="G20" s="677"/>
      <c r="H20" s="494"/>
      <c r="I20" s="492" t="str">
        <f t="shared" si="2"/>
        <v/>
      </c>
      <c r="J20" s="494"/>
      <c r="K20" s="664" t="str">
        <f t="shared" si="3"/>
        <v/>
      </c>
      <c r="L20" s="656" t="str">
        <f t="shared" si="4"/>
        <v>N/A</v>
      </c>
      <c r="M20" s="690">
        <f t="shared" si="5"/>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1"/>
        <v>0</v>
      </c>
    </row>
    <row r="21" spans="1:25" ht="16.5" customHeight="1">
      <c r="A21" s="490">
        <f t="shared" si="6"/>
        <v>17</v>
      </c>
      <c r="B21" s="654"/>
      <c r="C21" s="673"/>
      <c r="D21" s="674"/>
      <c r="E21" s="675"/>
      <c r="F21" s="676"/>
      <c r="G21" s="677"/>
      <c r="H21" s="494"/>
      <c r="I21" s="492" t="str">
        <f t="shared" si="2"/>
        <v/>
      </c>
      <c r="J21" s="494"/>
      <c r="K21" s="664" t="str">
        <f t="shared" si="3"/>
        <v/>
      </c>
      <c r="L21" s="656" t="str">
        <f t="shared" si="4"/>
        <v>N/A</v>
      </c>
      <c r="M21" s="690">
        <f t="shared" si="5"/>
        <v>0</v>
      </c>
      <c r="N21" s="690">
        <f t="shared" si="5"/>
        <v>0</v>
      </c>
      <c r="O21" s="690">
        <f t="shared" si="5"/>
        <v>0</v>
      </c>
      <c r="P21" s="690">
        <f t="shared" si="5"/>
        <v>0</v>
      </c>
      <c r="Q21" s="690">
        <f t="shared" si="5"/>
        <v>0</v>
      </c>
      <c r="R21" s="690">
        <f t="shared" si="5"/>
        <v>0</v>
      </c>
      <c r="S21" s="690">
        <f t="shared" si="5"/>
        <v>0</v>
      </c>
      <c r="T21" s="690">
        <f t="shared" si="5"/>
        <v>0</v>
      </c>
      <c r="U21" s="690">
        <f t="shared" si="5"/>
        <v>0</v>
      </c>
      <c r="V21" s="690">
        <f t="shared" si="5"/>
        <v>0</v>
      </c>
      <c r="W21" s="690">
        <f t="shared" si="5"/>
        <v>0</v>
      </c>
      <c r="X21" s="690">
        <f t="shared" si="5"/>
        <v>0</v>
      </c>
      <c r="Y21" s="693">
        <f t="shared" si="1"/>
        <v>0</v>
      </c>
    </row>
    <row r="22" spans="1:25" ht="16.5" customHeight="1">
      <c r="A22" s="490">
        <f t="shared" si="6"/>
        <v>18</v>
      </c>
      <c r="B22" s="654"/>
      <c r="C22" s="673"/>
      <c r="D22" s="674"/>
      <c r="E22" s="675"/>
      <c r="F22" s="676"/>
      <c r="G22" s="677"/>
      <c r="H22" s="494"/>
      <c r="I22" s="492" t="str">
        <f t="shared" si="2"/>
        <v/>
      </c>
      <c r="J22" s="494"/>
      <c r="K22" s="664" t="str">
        <f t="shared" si="3"/>
        <v/>
      </c>
      <c r="L22" s="656" t="str">
        <f t="shared" si="4"/>
        <v>N/A</v>
      </c>
      <c r="M22" s="690">
        <f t="shared" ref="M22:X43" si="7">IF(AND($E22="",$F22=""),0,IF(AND((M$3&gt;=$E22),OR((M$3&lt;=$G22),($G22=""),($G22=-1),($G22=0))),IF($L22&gt;M$3,1,0),0))</f>
        <v>0</v>
      </c>
      <c r="N22" s="690">
        <f t="shared" si="7"/>
        <v>0</v>
      </c>
      <c r="O22" s="690">
        <f t="shared" si="7"/>
        <v>0</v>
      </c>
      <c r="P22" s="690">
        <f t="shared" si="7"/>
        <v>0</v>
      </c>
      <c r="Q22" s="690">
        <f t="shared" si="7"/>
        <v>0</v>
      </c>
      <c r="R22" s="690">
        <f t="shared" si="7"/>
        <v>0</v>
      </c>
      <c r="S22" s="690">
        <f t="shared" si="7"/>
        <v>0</v>
      </c>
      <c r="T22" s="690">
        <f t="shared" si="7"/>
        <v>0</v>
      </c>
      <c r="U22" s="690">
        <f t="shared" si="7"/>
        <v>0</v>
      </c>
      <c r="V22" s="690">
        <f t="shared" si="7"/>
        <v>0</v>
      </c>
      <c r="W22" s="690">
        <f t="shared" si="7"/>
        <v>0</v>
      </c>
      <c r="X22" s="690">
        <f t="shared" si="7"/>
        <v>0</v>
      </c>
      <c r="Y22" s="693">
        <f t="shared" si="1"/>
        <v>0</v>
      </c>
    </row>
    <row r="23" spans="1:25" ht="16.5" customHeight="1">
      <c r="A23" s="490">
        <f t="shared" si="6"/>
        <v>19</v>
      </c>
      <c r="B23" s="654"/>
      <c r="C23" s="673"/>
      <c r="D23" s="674"/>
      <c r="E23" s="675"/>
      <c r="F23" s="676"/>
      <c r="G23" s="677"/>
      <c r="H23" s="494"/>
      <c r="I23" s="492" t="str">
        <f t="shared" si="2"/>
        <v/>
      </c>
      <c r="J23" s="494"/>
      <c r="K23" s="664" t="str">
        <f t="shared" si="3"/>
        <v/>
      </c>
      <c r="L23" s="656" t="str">
        <f t="shared" si="4"/>
        <v>N/A</v>
      </c>
      <c r="M23" s="690">
        <f t="shared" si="7"/>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1"/>
        <v>0</v>
      </c>
    </row>
    <row r="24" spans="1:25" ht="16.5" customHeight="1">
      <c r="A24" s="490">
        <f t="shared" si="6"/>
        <v>20</v>
      </c>
      <c r="B24" s="655"/>
      <c r="C24" s="673"/>
      <c r="D24" s="674"/>
      <c r="E24" s="675"/>
      <c r="F24" s="676"/>
      <c r="G24" s="677"/>
      <c r="H24" s="494"/>
      <c r="I24" s="492" t="str">
        <f t="shared" si="2"/>
        <v/>
      </c>
      <c r="J24" s="494"/>
      <c r="K24" s="664" t="str">
        <f t="shared" si="3"/>
        <v/>
      </c>
      <c r="L24" s="656" t="str">
        <f t="shared" si="4"/>
        <v>N/A</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1"/>
        <v>0</v>
      </c>
    </row>
    <row r="25" spans="1:25" ht="16.5" customHeight="1">
      <c r="A25" s="490">
        <f t="shared" si="6"/>
        <v>21</v>
      </c>
      <c r="B25" s="654"/>
      <c r="C25" s="673"/>
      <c r="D25" s="674"/>
      <c r="E25" s="675"/>
      <c r="F25" s="676"/>
      <c r="G25" s="677"/>
      <c r="H25" s="494"/>
      <c r="I25" s="492" t="str">
        <f t="shared" si="2"/>
        <v/>
      </c>
      <c r="J25" s="494"/>
      <c r="K25" s="664" t="str">
        <f t="shared" si="3"/>
        <v/>
      </c>
      <c r="L25" s="656" t="str">
        <f t="shared" si="4"/>
        <v>N/A</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1"/>
        <v>0</v>
      </c>
    </row>
    <row r="26" spans="1:25" ht="16.5" customHeight="1">
      <c r="A26" s="490">
        <f t="shared" si="6"/>
        <v>22</v>
      </c>
      <c r="B26" s="654"/>
      <c r="C26" s="673"/>
      <c r="D26" s="674"/>
      <c r="E26" s="675"/>
      <c r="F26" s="676"/>
      <c r="G26" s="677"/>
      <c r="H26" s="494"/>
      <c r="I26" s="492" t="str">
        <f t="shared" si="2"/>
        <v/>
      </c>
      <c r="J26" s="494"/>
      <c r="K26" s="664" t="str">
        <f t="shared" si="3"/>
        <v/>
      </c>
      <c r="L26" s="656" t="str">
        <f t="shared" si="4"/>
        <v>N/A</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1"/>
        <v>0</v>
      </c>
    </row>
    <row r="27" spans="1:25" ht="16.5" customHeight="1">
      <c r="A27" s="490">
        <f t="shared" si="6"/>
        <v>23</v>
      </c>
      <c r="B27" s="654"/>
      <c r="C27" s="673"/>
      <c r="D27" s="674"/>
      <c r="E27" s="675"/>
      <c r="F27" s="676"/>
      <c r="G27" s="677"/>
      <c r="H27" s="494"/>
      <c r="I27" s="492" t="str">
        <f t="shared" si="2"/>
        <v/>
      </c>
      <c r="J27" s="494"/>
      <c r="K27" s="664" t="str">
        <f t="shared" si="3"/>
        <v/>
      </c>
      <c r="L27" s="656" t="str">
        <f t="shared" si="4"/>
        <v>N/A</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1"/>
        <v>0</v>
      </c>
    </row>
    <row r="28" spans="1:25" ht="16.5" customHeight="1">
      <c r="A28" s="490">
        <f t="shared" si="6"/>
        <v>24</v>
      </c>
      <c r="B28" s="654"/>
      <c r="C28" s="673"/>
      <c r="D28" s="674"/>
      <c r="E28" s="675"/>
      <c r="F28" s="676"/>
      <c r="G28" s="677"/>
      <c r="H28" s="494"/>
      <c r="I28" s="492" t="str">
        <f t="shared" si="2"/>
        <v/>
      </c>
      <c r="J28" s="494"/>
      <c r="K28" s="664" t="str">
        <f t="shared" si="3"/>
        <v/>
      </c>
      <c r="L28" s="656" t="str">
        <f t="shared" si="4"/>
        <v>N/A</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1"/>
        <v>0</v>
      </c>
    </row>
    <row r="29" spans="1:25" ht="16.5" customHeight="1">
      <c r="A29" s="490">
        <f t="shared" si="6"/>
        <v>25</v>
      </c>
      <c r="B29" s="654"/>
      <c r="C29" s="673"/>
      <c r="D29" s="674"/>
      <c r="E29" s="675"/>
      <c r="F29" s="676"/>
      <c r="G29" s="677"/>
      <c r="H29" s="494"/>
      <c r="I29" s="492" t="str">
        <f t="shared" si="2"/>
        <v/>
      </c>
      <c r="J29" s="494"/>
      <c r="K29" s="664" t="str">
        <f t="shared" si="3"/>
        <v/>
      </c>
      <c r="L29" s="656" t="str">
        <f t="shared" si="4"/>
        <v>N/A</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1"/>
        <v>0</v>
      </c>
    </row>
    <row r="30" spans="1:25" ht="16.5" customHeight="1">
      <c r="A30" s="490">
        <f t="shared" si="6"/>
        <v>26</v>
      </c>
      <c r="B30" s="654"/>
      <c r="C30" s="673"/>
      <c r="D30" s="674"/>
      <c r="E30" s="675"/>
      <c r="F30" s="676"/>
      <c r="G30" s="677"/>
      <c r="H30" s="494"/>
      <c r="I30" s="492" t="str">
        <f t="shared" si="2"/>
        <v/>
      </c>
      <c r="J30" s="494"/>
      <c r="K30" s="664" t="str">
        <f t="shared" si="3"/>
        <v/>
      </c>
      <c r="L30" s="656" t="str">
        <f t="shared" si="4"/>
        <v>N/A</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1"/>
        <v>0</v>
      </c>
    </row>
    <row r="31" spans="1:25" ht="16.5" customHeight="1">
      <c r="A31" s="490">
        <f t="shared" si="6"/>
        <v>27</v>
      </c>
      <c r="B31" s="654"/>
      <c r="C31" s="673"/>
      <c r="D31" s="674"/>
      <c r="E31" s="675"/>
      <c r="F31" s="676"/>
      <c r="G31" s="677"/>
      <c r="H31" s="494"/>
      <c r="I31" s="492" t="str">
        <f t="shared" si="2"/>
        <v/>
      </c>
      <c r="J31" s="494"/>
      <c r="K31" s="664" t="str">
        <f t="shared" si="3"/>
        <v/>
      </c>
      <c r="L31" s="656" t="str">
        <f t="shared" si="4"/>
        <v>N/A</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1"/>
        <v>0</v>
      </c>
    </row>
    <row r="32" spans="1:25" ht="16.5" customHeight="1">
      <c r="A32" s="490">
        <f t="shared" si="6"/>
        <v>28</v>
      </c>
      <c r="B32" s="654"/>
      <c r="C32" s="673"/>
      <c r="D32" s="674"/>
      <c r="E32" s="675"/>
      <c r="F32" s="678"/>
      <c r="G32" s="677"/>
      <c r="H32" s="494"/>
      <c r="I32" s="492" t="str">
        <f t="shared" si="2"/>
        <v/>
      </c>
      <c r="J32" s="494"/>
      <c r="K32" s="664" t="str">
        <f t="shared" si="3"/>
        <v/>
      </c>
      <c r="L32" s="656" t="str">
        <f t="shared" si="4"/>
        <v>N/A</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1"/>
        <v>0</v>
      </c>
    </row>
    <row r="33" spans="1:25" ht="16.5" customHeight="1">
      <c r="A33" s="490">
        <f t="shared" si="6"/>
        <v>29</v>
      </c>
      <c r="B33" s="654"/>
      <c r="C33" s="673"/>
      <c r="D33" s="674"/>
      <c r="E33" s="675"/>
      <c r="F33" s="678"/>
      <c r="G33" s="677"/>
      <c r="H33" s="685"/>
      <c r="I33" s="492" t="str">
        <f t="shared" si="2"/>
        <v/>
      </c>
      <c r="J33" s="685"/>
      <c r="K33" s="664" t="str">
        <f t="shared" si="3"/>
        <v/>
      </c>
      <c r="L33" s="656" t="str">
        <f t="shared" si="4"/>
        <v>N/A</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1"/>
        <v>0</v>
      </c>
    </row>
    <row r="34" spans="1:25" ht="16.5" customHeight="1">
      <c r="A34" s="490">
        <f t="shared" si="6"/>
        <v>30</v>
      </c>
      <c r="B34" s="655"/>
      <c r="C34" s="673"/>
      <c r="D34" s="674"/>
      <c r="E34" s="675"/>
      <c r="F34" s="676"/>
      <c r="G34" s="677"/>
      <c r="H34" s="491"/>
      <c r="I34" s="492" t="str">
        <f t="shared" si="2"/>
        <v/>
      </c>
      <c r="J34" s="491"/>
      <c r="K34" s="664" t="str">
        <f t="shared" si="3"/>
        <v/>
      </c>
      <c r="L34" s="656" t="str">
        <f t="shared" si="4"/>
        <v>N/A</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1"/>
        <v>0</v>
      </c>
    </row>
    <row r="35" spans="1:25" ht="16.5" customHeight="1">
      <c r="A35" s="490">
        <f t="shared" si="6"/>
        <v>31</v>
      </c>
      <c r="B35" s="654"/>
      <c r="C35" s="673"/>
      <c r="D35" s="674"/>
      <c r="E35" s="675"/>
      <c r="F35" s="676"/>
      <c r="G35" s="677"/>
      <c r="H35" s="494"/>
      <c r="I35" s="492" t="str">
        <f t="shared" si="2"/>
        <v/>
      </c>
      <c r="J35" s="494"/>
      <c r="K35" s="664" t="str">
        <f t="shared" si="3"/>
        <v/>
      </c>
      <c r="L35" s="656" t="str">
        <f t="shared" si="4"/>
        <v>N/A</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si="1"/>
        <v>0</v>
      </c>
    </row>
    <row r="36" spans="1:25" ht="16.5" customHeight="1">
      <c r="A36" s="490">
        <f t="shared" si="6"/>
        <v>32</v>
      </c>
      <c r="B36" s="654"/>
      <c r="C36" s="673"/>
      <c r="D36" s="674"/>
      <c r="E36" s="675"/>
      <c r="F36" s="676"/>
      <c r="G36" s="677"/>
      <c r="H36" s="494"/>
      <c r="I36" s="492" t="str">
        <f t="shared" si="2"/>
        <v/>
      </c>
      <c r="J36" s="494"/>
      <c r="K36" s="664" t="str">
        <f t="shared" si="3"/>
        <v/>
      </c>
      <c r="L36" s="656" t="str">
        <f t="shared" si="4"/>
        <v>N/A</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1"/>
        <v>0</v>
      </c>
    </row>
    <row r="37" spans="1:25" ht="16.5" customHeight="1">
      <c r="A37" s="490">
        <f t="shared" si="6"/>
        <v>33</v>
      </c>
      <c r="B37" s="654"/>
      <c r="C37" s="673"/>
      <c r="D37" s="674"/>
      <c r="E37" s="675"/>
      <c r="F37" s="678"/>
      <c r="G37" s="677"/>
      <c r="H37" s="494"/>
      <c r="I37" s="492" t="str">
        <f t="shared" si="2"/>
        <v/>
      </c>
      <c r="J37" s="494"/>
      <c r="K37" s="664" t="str">
        <f t="shared" si="3"/>
        <v/>
      </c>
      <c r="L37" s="656" t="str">
        <f t="shared" si="4"/>
        <v>N/A</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1"/>
        <v>0</v>
      </c>
    </row>
    <row r="38" spans="1:25" ht="16.5" customHeight="1">
      <c r="A38" s="490">
        <f t="shared" si="6"/>
        <v>34</v>
      </c>
      <c r="B38" s="654"/>
      <c r="C38" s="673"/>
      <c r="D38" s="674"/>
      <c r="E38" s="675"/>
      <c r="F38" s="678"/>
      <c r="G38" s="677"/>
      <c r="H38" s="494"/>
      <c r="I38" s="492" t="str">
        <f t="shared" si="2"/>
        <v/>
      </c>
      <c r="J38" s="494"/>
      <c r="K38" s="664" t="str">
        <f t="shared" si="3"/>
        <v/>
      </c>
      <c r="L38" s="656" t="str">
        <f t="shared" si="4"/>
        <v>N/A</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1"/>
        <v>0</v>
      </c>
    </row>
    <row r="39" spans="1:25" ht="16.5" customHeight="1">
      <c r="A39" s="490">
        <f t="shared" si="6"/>
        <v>35</v>
      </c>
      <c r="B39" s="654"/>
      <c r="C39" s="673"/>
      <c r="D39" s="674"/>
      <c r="E39" s="675"/>
      <c r="F39" s="676"/>
      <c r="G39" s="677"/>
      <c r="H39" s="494"/>
      <c r="I39" s="492" t="str">
        <f t="shared" si="2"/>
        <v/>
      </c>
      <c r="J39" s="494"/>
      <c r="K39" s="664" t="str">
        <f t="shared" si="3"/>
        <v/>
      </c>
      <c r="L39" s="656" t="str">
        <f t="shared" si="4"/>
        <v>N/A</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1"/>
        <v>0</v>
      </c>
    </row>
    <row r="40" spans="1:25" ht="16.5" customHeight="1">
      <c r="A40" s="490">
        <f t="shared" si="6"/>
        <v>36</v>
      </c>
      <c r="B40" s="654"/>
      <c r="C40" s="673"/>
      <c r="D40" s="674"/>
      <c r="E40" s="675"/>
      <c r="F40" s="678"/>
      <c r="G40" s="677"/>
      <c r="H40" s="494"/>
      <c r="I40" s="492" t="str">
        <f t="shared" si="2"/>
        <v/>
      </c>
      <c r="J40" s="494"/>
      <c r="K40" s="664" t="str">
        <f t="shared" si="3"/>
        <v/>
      </c>
      <c r="L40" s="656" t="str">
        <f t="shared" si="4"/>
        <v>N/A</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1"/>
        <v>0</v>
      </c>
    </row>
    <row r="41" spans="1:25" ht="16.5" customHeight="1">
      <c r="A41" s="490">
        <f t="shared" si="6"/>
        <v>37</v>
      </c>
      <c r="B41" s="654"/>
      <c r="C41" s="673"/>
      <c r="D41" s="674"/>
      <c r="E41" s="675"/>
      <c r="F41" s="678"/>
      <c r="G41" s="677"/>
      <c r="H41" s="494"/>
      <c r="I41" s="492" t="str">
        <f t="shared" si="2"/>
        <v/>
      </c>
      <c r="J41" s="494"/>
      <c r="K41" s="664" t="str">
        <f t="shared" si="3"/>
        <v/>
      </c>
      <c r="L41" s="656" t="str">
        <f t="shared" si="4"/>
        <v>N/A</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1"/>
        <v>0</v>
      </c>
    </row>
    <row r="42" spans="1:25" ht="16.5" customHeight="1">
      <c r="A42" s="490">
        <f t="shared" si="6"/>
        <v>38</v>
      </c>
      <c r="B42" s="654"/>
      <c r="C42" s="673"/>
      <c r="D42" s="674"/>
      <c r="E42" s="675"/>
      <c r="F42" s="676"/>
      <c r="G42" s="677"/>
      <c r="H42" s="494"/>
      <c r="I42" s="492" t="str">
        <f t="shared" si="2"/>
        <v/>
      </c>
      <c r="J42" s="494"/>
      <c r="K42" s="664" t="str">
        <f t="shared" si="3"/>
        <v/>
      </c>
      <c r="L42" s="656" t="str">
        <f t="shared" si="4"/>
        <v>N/A</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1"/>
        <v>0</v>
      </c>
    </row>
    <row r="43" spans="1:25" ht="16.5" customHeight="1">
      <c r="A43" s="490">
        <f t="shared" si="6"/>
        <v>39</v>
      </c>
      <c r="B43" s="654"/>
      <c r="C43" s="673"/>
      <c r="D43" s="674"/>
      <c r="E43" s="675"/>
      <c r="F43" s="678"/>
      <c r="G43" s="677"/>
      <c r="H43" s="494"/>
      <c r="I43" s="492" t="str">
        <f t="shared" si="2"/>
        <v/>
      </c>
      <c r="J43" s="494"/>
      <c r="K43" s="664" t="str">
        <f t="shared" si="3"/>
        <v/>
      </c>
      <c r="L43" s="656" t="str">
        <f t="shared" si="4"/>
        <v>N/A</v>
      </c>
      <c r="M43" s="690">
        <f t="shared" si="7"/>
        <v>0</v>
      </c>
      <c r="N43" s="690">
        <f t="shared" si="7"/>
        <v>0</v>
      </c>
      <c r="O43" s="690">
        <f t="shared" si="7"/>
        <v>0</v>
      </c>
      <c r="P43" s="690">
        <f t="shared" ref="N43:X66" si="8">IF(AND($E43="",$F43=""),0,IF(AND((P$3&gt;=$E43),OR((P$3&lt;=$G43),($G43=""),($G43=-1),($G43=0))),IF($L43&gt;P$3,1,0),0))</f>
        <v>0</v>
      </c>
      <c r="Q43" s="690">
        <f t="shared" si="8"/>
        <v>0</v>
      </c>
      <c r="R43" s="690">
        <f t="shared" si="8"/>
        <v>0</v>
      </c>
      <c r="S43" s="690">
        <f t="shared" si="8"/>
        <v>0</v>
      </c>
      <c r="T43" s="690">
        <f t="shared" si="8"/>
        <v>0</v>
      </c>
      <c r="U43" s="690">
        <f t="shared" si="8"/>
        <v>0</v>
      </c>
      <c r="V43" s="690">
        <f t="shared" si="8"/>
        <v>0</v>
      </c>
      <c r="W43" s="690">
        <f t="shared" si="8"/>
        <v>0</v>
      </c>
      <c r="X43" s="690">
        <f t="shared" si="8"/>
        <v>0</v>
      </c>
      <c r="Y43" s="693">
        <f t="shared" si="1"/>
        <v>0</v>
      </c>
    </row>
    <row r="44" spans="1:25" ht="16.5" customHeight="1">
      <c r="A44" s="490">
        <f t="shared" si="6"/>
        <v>40</v>
      </c>
      <c r="B44" s="655"/>
      <c r="C44" s="673"/>
      <c r="D44" s="674"/>
      <c r="E44" s="675"/>
      <c r="F44" s="676"/>
      <c r="G44" s="677"/>
      <c r="H44" s="494"/>
      <c r="I44" s="492" t="str">
        <f t="shared" si="2"/>
        <v/>
      </c>
      <c r="J44" s="494"/>
      <c r="K44" s="664" t="str">
        <f t="shared" si="3"/>
        <v/>
      </c>
      <c r="L44" s="656" t="str">
        <f t="shared" si="4"/>
        <v>N/A</v>
      </c>
      <c r="M44" s="690">
        <f t="shared" ref="M44:X107" si="9">IF(AND($E44="",$F44=""),0,IF(AND((M$3&gt;=$E44),OR((M$3&lt;=$G44),($G44=""),($G44=-1),($G44=0))),IF($L44&gt;M$3,1,0),0))</f>
        <v>0</v>
      </c>
      <c r="N44" s="690">
        <f t="shared" si="8"/>
        <v>0</v>
      </c>
      <c r="O44" s="690">
        <f t="shared" si="8"/>
        <v>0</v>
      </c>
      <c r="P44" s="690">
        <f t="shared" si="8"/>
        <v>0</v>
      </c>
      <c r="Q44" s="690">
        <f t="shared" si="8"/>
        <v>0</v>
      </c>
      <c r="R44" s="690">
        <f t="shared" si="8"/>
        <v>0</v>
      </c>
      <c r="S44" s="690">
        <f t="shared" si="8"/>
        <v>0</v>
      </c>
      <c r="T44" s="690">
        <f t="shared" si="8"/>
        <v>0</v>
      </c>
      <c r="U44" s="690">
        <f t="shared" si="8"/>
        <v>0</v>
      </c>
      <c r="V44" s="690">
        <f t="shared" si="8"/>
        <v>0</v>
      </c>
      <c r="W44" s="690">
        <f t="shared" si="8"/>
        <v>0</v>
      </c>
      <c r="X44" s="690">
        <f t="shared" si="8"/>
        <v>0</v>
      </c>
      <c r="Y44" s="693">
        <f t="shared" si="1"/>
        <v>0</v>
      </c>
    </row>
    <row r="45" spans="1:25" ht="16.5" customHeight="1">
      <c r="A45" s="490">
        <f t="shared" si="6"/>
        <v>41</v>
      </c>
      <c r="B45" s="654"/>
      <c r="C45" s="673"/>
      <c r="D45" s="674"/>
      <c r="E45" s="675"/>
      <c r="F45" s="678"/>
      <c r="G45" s="677"/>
      <c r="H45" s="494"/>
      <c r="I45" s="492" t="str">
        <f t="shared" si="2"/>
        <v/>
      </c>
      <c r="J45" s="494"/>
      <c r="K45" s="664" t="str">
        <f t="shared" si="3"/>
        <v/>
      </c>
      <c r="L45" s="656" t="str">
        <f t="shared" si="4"/>
        <v>N/A</v>
      </c>
      <c r="M45" s="690">
        <f t="shared" si="9"/>
        <v>0</v>
      </c>
      <c r="N45" s="690">
        <f t="shared" si="8"/>
        <v>0</v>
      </c>
      <c r="O45" s="690">
        <f t="shared" si="8"/>
        <v>0</v>
      </c>
      <c r="P45" s="690">
        <f t="shared" si="8"/>
        <v>0</v>
      </c>
      <c r="Q45" s="690">
        <f t="shared" si="8"/>
        <v>0</v>
      </c>
      <c r="R45" s="690">
        <f t="shared" si="8"/>
        <v>0</v>
      </c>
      <c r="S45" s="690">
        <f t="shared" si="8"/>
        <v>0</v>
      </c>
      <c r="T45" s="690">
        <f t="shared" si="8"/>
        <v>0</v>
      </c>
      <c r="U45" s="690">
        <f t="shared" si="8"/>
        <v>0</v>
      </c>
      <c r="V45" s="690">
        <f t="shared" si="8"/>
        <v>0</v>
      </c>
      <c r="W45" s="690">
        <f t="shared" si="8"/>
        <v>0</v>
      </c>
      <c r="X45" s="690">
        <f t="shared" si="8"/>
        <v>0</v>
      </c>
      <c r="Y45" s="693">
        <f t="shared" si="1"/>
        <v>0</v>
      </c>
    </row>
    <row r="46" spans="1:25" ht="16.5" customHeight="1">
      <c r="A46" s="490">
        <f t="shared" si="6"/>
        <v>42</v>
      </c>
      <c r="B46" s="654"/>
      <c r="C46" s="673"/>
      <c r="D46" s="674"/>
      <c r="E46" s="675"/>
      <c r="F46" s="678"/>
      <c r="G46" s="677"/>
      <c r="H46" s="494"/>
      <c r="I46" s="492" t="str">
        <f t="shared" si="2"/>
        <v/>
      </c>
      <c r="J46" s="494"/>
      <c r="K46" s="664" t="str">
        <f t="shared" si="3"/>
        <v/>
      </c>
      <c r="L46" s="656" t="str">
        <f t="shared" si="4"/>
        <v>N/A</v>
      </c>
      <c r="M46" s="690">
        <f t="shared" si="9"/>
        <v>0</v>
      </c>
      <c r="N46" s="690">
        <f t="shared" si="8"/>
        <v>0</v>
      </c>
      <c r="O46" s="690">
        <f t="shared" si="8"/>
        <v>0</v>
      </c>
      <c r="P46" s="690">
        <f t="shared" si="8"/>
        <v>0</v>
      </c>
      <c r="Q46" s="690">
        <f t="shared" si="8"/>
        <v>0</v>
      </c>
      <c r="R46" s="690">
        <f t="shared" si="8"/>
        <v>0</v>
      </c>
      <c r="S46" s="690">
        <f t="shared" si="8"/>
        <v>0</v>
      </c>
      <c r="T46" s="690">
        <f t="shared" si="8"/>
        <v>0</v>
      </c>
      <c r="U46" s="690">
        <f t="shared" si="8"/>
        <v>0</v>
      </c>
      <c r="V46" s="690">
        <f t="shared" si="8"/>
        <v>0</v>
      </c>
      <c r="W46" s="690">
        <f t="shared" si="8"/>
        <v>0</v>
      </c>
      <c r="X46" s="690">
        <f t="shared" si="8"/>
        <v>0</v>
      </c>
      <c r="Y46" s="693">
        <f t="shared" si="1"/>
        <v>0</v>
      </c>
    </row>
    <row r="47" spans="1:25" ht="16.5" customHeight="1">
      <c r="A47" s="490">
        <f t="shared" si="6"/>
        <v>43</v>
      </c>
      <c r="B47" s="654"/>
      <c r="C47" s="673"/>
      <c r="D47" s="674"/>
      <c r="E47" s="675"/>
      <c r="F47" s="678"/>
      <c r="G47" s="677"/>
      <c r="H47" s="494"/>
      <c r="I47" s="492" t="str">
        <f t="shared" si="2"/>
        <v/>
      </c>
      <c r="J47" s="494"/>
      <c r="K47" s="664" t="str">
        <f t="shared" si="3"/>
        <v/>
      </c>
      <c r="L47" s="656" t="str">
        <f t="shared" si="4"/>
        <v>N/A</v>
      </c>
      <c r="M47" s="690">
        <f t="shared" si="9"/>
        <v>0</v>
      </c>
      <c r="N47" s="690">
        <f t="shared" si="8"/>
        <v>0</v>
      </c>
      <c r="O47" s="690">
        <f t="shared" si="8"/>
        <v>0</v>
      </c>
      <c r="P47" s="690">
        <f t="shared" si="8"/>
        <v>0</v>
      </c>
      <c r="Q47" s="690">
        <f t="shared" si="8"/>
        <v>0</v>
      </c>
      <c r="R47" s="690">
        <f t="shared" si="8"/>
        <v>0</v>
      </c>
      <c r="S47" s="690">
        <f t="shared" si="8"/>
        <v>0</v>
      </c>
      <c r="T47" s="690">
        <f t="shared" si="8"/>
        <v>0</v>
      </c>
      <c r="U47" s="690">
        <f t="shared" si="8"/>
        <v>0</v>
      </c>
      <c r="V47" s="690">
        <f t="shared" si="8"/>
        <v>0</v>
      </c>
      <c r="W47" s="690">
        <f t="shared" si="8"/>
        <v>0</v>
      </c>
      <c r="X47" s="690">
        <f t="shared" si="8"/>
        <v>0</v>
      </c>
      <c r="Y47" s="693">
        <f t="shared" si="1"/>
        <v>0</v>
      </c>
    </row>
    <row r="48" spans="1:25" ht="16.5" customHeight="1">
      <c r="A48" s="490">
        <f t="shared" si="6"/>
        <v>44</v>
      </c>
      <c r="B48" s="654"/>
      <c r="C48" s="673"/>
      <c r="D48" s="674"/>
      <c r="E48" s="675"/>
      <c r="F48" s="678"/>
      <c r="G48" s="677"/>
      <c r="H48" s="494"/>
      <c r="I48" s="492" t="str">
        <f t="shared" si="2"/>
        <v/>
      </c>
      <c r="J48" s="494"/>
      <c r="K48" s="664" t="str">
        <f t="shared" si="3"/>
        <v/>
      </c>
      <c r="L48" s="656" t="str">
        <f t="shared" si="4"/>
        <v>N/A</v>
      </c>
      <c r="M48" s="690">
        <f t="shared" si="9"/>
        <v>0</v>
      </c>
      <c r="N48" s="690">
        <f t="shared" si="8"/>
        <v>0</v>
      </c>
      <c r="O48" s="690">
        <f t="shared" si="8"/>
        <v>0</v>
      </c>
      <c r="P48" s="690">
        <f t="shared" si="8"/>
        <v>0</v>
      </c>
      <c r="Q48" s="690">
        <f t="shared" si="8"/>
        <v>0</v>
      </c>
      <c r="R48" s="690">
        <f t="shared" si="8"/>
        <v>0</v>
      </c>
      <c r="S48" s="690">
        <f t="shared" si="8"/>
        <v>0</v>
      </c>
      <c r="T48" s="690">
        <f t="shared" si="8"/>
        <v>0</v>
      </c>
      <c r="U48" s="690">
        <f t="shared" si="8"/>
        <v>0</v>
      </c>
      <c r="V48" s="690">
        <f t="shared" si="8"/>
        <v>0</v>
      </c>
      <c r="W48" s="690">
        <f t="shared" si="8"/>
        <v>0</v>
      </c>
      <c r="X48" s="690">
        <f t="shared" si="8"/>
        <v>0</v>
      </c>
      <c r="Y48" s="693">
        <f t="shared" si="1"/>
        <v>0</v>
      </c>
    </row>
    <row r="49" spans="1:25" ht="16.5" customHeight="1">
      <c r="A49" s="490">
        <f t="shared" si="6"/>
        <v>45</v>
      </c>
      <c r="B49" s="654"/>
      <c r="C49" s="673"/>
      <c r="D49" s="674"/>
      <c r="E49" s="675"/>
      <c r="F49" s="678"/>
      <c r="G49" s="677"/>
      <c r="H49" s="494"/>
      <c r="I49" s="492" t="str">
        <f t="shared" si="2"/>
        <v/>
      </c>
      <c r="J49" s="494"/>
      <c r="K49" s="664" t="str">
        <f t="shared" si="3"/>
        <v/>
      </c>
      <c r="L49" s="656" t="str">
        <f t="shared" si="4"/>
        <v>N/A</v>
      </c>
      <c r="M49" s="690">
        <f t="shared" si="9"/>
        <v>0</v>
      </c>
      <c r="N49" s="690">
        <f t="shared" si="8"/>
        <v>0</v>
      </c>
      <c r="O49" s="690">
        <f t="shared" si="8"/>
        <v>0</v>
      </c>
      <c r="P49" s="690">
        <f t="shared" si="8"/>
        <v>0</v>
      </c>
      <c r="Q49" s="690">
        <f t="shared" si="8"/>
        <v>0</v>
      </c>
      <c r="R49" s="690">
        <f t="shared" si="8"/>
        <v>0</v>
      </c>
      <c r="S49" s="690">
        <f t="shared" si="8"/>
        <v>0</v>
      </c>
      <c r="T49" s="690">
        <f t="shared" si="8"/>
        <v>0</v>
      </c>
      <c r="U49" s="690">
        <f t="shared" si="8"/>
        <v>0</v>
      </c>
      <c r="V49" s="690">
        <f t="shared" si="8"/>
        <v>0</v>
      </c>
      <c r="W49" s="690">
        <f t="shared" si="8"/>
        <v>0</v>
      </c>
      <c r="X49" s="690">
        <f t="shared" si="8"/>
        <v>0</v>
      </c>
      <c r="Y49" s="693">
        <f t="shared" si="1"/>
        <v>0</v>
      </c>
    </row>
    <row r="50" spans="1:25" ht="16.5" customHeight="1">
      <c r="A50" s="490">
        <f t="shared" si="6"/>
        <v>46</v>
      </c>
      <c r="B50" s="654"/>
      <c r="C50" s="673"/>
      <c r="D50" s="674"/>
      <c r="E50" s="675"/>
      <c r="F50" s="678"/>
      <c r="G50" s="677"/>
      <c r="H50" s="494"/>
      <c r="I50" s="492" t="str">
        <f t="shared" si="2"/>
        <v/>
      </c>
      <c r="J50" s="494"/>
      <c r="K50" s="664" t="str">
        <f t="shared" si="3"/>
        <v/>
      </c>
      <c r="L50" s="656" t="str">
        <f t="shared" si="4"/>
        <v>N/A</v>
      </c>
      <c r="M50" s="690">
        <f t="shared" si="9"/>
        <v>0</v>
      </c>
      <c r="N50" s="690">
        <f t="shared" si="8"/>
        <v>0</v>
      </c>
      <c r="O50" s="690">
        <f t="shared" si="8"/>
        <v>0</v>
      </c>
      <c r="P50" s="690">
        <f t="shared" si="8"/>
        <v>0</v>
      </c>
      <c r="Q50" s="690">
        <f t="shared" si="8"/>
        <v>0</v>
      </c>
      <c r="R50" s="690">
        <f t="shared" si="8"/>
        <v>0</v>
      </c>
      <c r="S50" s="690">
        <f t="shared" si="8"/>
        <v>0</v>
      </c>
      <c r="T50" s="690">
        <f t="shared" si="8"/>
        <v>0</v>
      </c>
      <c r="U50" s="690">
        <f t="shared" si="8"/>
        <v>0</v>
      </c>
      <c r="V50" s="690">
        <f t="shared" si="8"/>
        <v>0</v>
      </c>
      <c r="W50" s="690">
        <f t="shared" si="8"/>
        <v>0</v>
      </c>
      <c r="X50" s="690">
        <f t="shared" si="8"/>
        <v>0</v>
      </c>
      <c r="Y50" s="693">
        <f t="shared" si="1"/>
        <v>0</v>
      </c>
    </row>
    <row r="51" spans="1:25" ht="16.5" customHeight="1">
      <c r="A51" s="490">
        <f t="shared" si="6"/>
        <v>47</v>
      </c>
      <c r="B51" s="654"/>
      <c r="C51" s="673"/>
      <c r="D51" s="674"/>
      <c r="E51" s="675"/>
      <c r="F51" s="678"/>
      <c r="G51" s="677"/>
      <c r="H51" s="494"/>
      <c r="I51" s="492" t="str">
        <f t="shared" si="2"/>
        <v/>
      </c>
      <c r="J51" s="494"/>
      <c r="K51" s="664" t="str">
        <f t="shared" si="3"/>
        <v/>
      </c>
      <c r="L51" s="656" t="str">
        <f t="shared" si="4"/>
        <v>N/A</v>
      </c>
      <c r="M51" s="690">
        <f t="shared" si="9"/>
        <v>0</v>
      </c>
      <c r="N51" s="690">
        <f t="shared" si="8"/>
        <v>0</v>
      </c>
      <c r="O51" s="690">
        <f t="shared" si="8"/>
        <v>0</v>
      </c>
      <c r="P51" s="690">
        <f t="shared" si="8"/>
        <v>0</v>
      </c>
      <c r="Q51" s="690">
        <f t="shared" si="8"/>
        <v>0</v>
      </c>
      <c r="R51" s="690">
        <f t="shared" si="8"/>
        <v>0</v>
      </c>
      <c r="S51" s="690">
        <f t="shared" si="8"/>
        <v>0</v>
      </c>
      <c r="T51" s="690">
        <f t="shared" si="8"/>
        <v>0</v>
      </c>
      <c r="U51" s="690">
        <f t="shared" si="8"/>
        <v>0</v>
      </c>
      <c r="V51" s="690">
        <f t="shared" si="8"/>
        <v>0</v>
      </c>
      <c r="W51" s="690">
        <f t="shared" si="8"/>
        <v>0</v>
      </c>
      <c r="X51" s="690">
        <f t="shared" si="8"/>
        <v>0</v>
      </c>
      <c r="Y51" s="693">
        <f t="shared" si="1"/>
        <v>0</v>
      </c>
    </row>
    <row r="52" spans="1:25" ht="16.5" customHeight="1">
      <c r="A52" s="490">
        <f t="shared" si="6"/>
        <v>48</v>
      </c>
      <c r="B52" s="654"/>
      <c r="C52" s="673"/>
      <c r="D52" s="674"/>
      <c r="E52" s="675"/>
      <c r="F52" s="676"/>
      <c r="G52" s="677"/>
      <c r="H52" s="494"/>
      <c r="I52" s="492" t="str">
        <f t="shared" si="2"/>
        <v/>
      </c>
      <c r="J52" s="494"/>
      <c r="K52" s="664" t="str">
        <f t="shared" si="3"/>
        <v/>
      </c>
      <c r="L52" s="656" t="str">
        <f t="shared" si="4"/>
        <v>N/A</v>
      </c>
      <c r="M52" s="690">
        <f t="shared" si="9"/>
        <v>0</v>
      </c>
      <c r="N52" s="690">
        <f t="shared" si="8"/>
        <v>0</v>
      </c>
      <c r="O52" s="690">
        <f t="shared" si="8"/>
        <v>0</v>
      </c>
      <c r="P52" s="690">
        <f t="shared" si="8"/>
        <v>0</v>
      </c>
      <c r="Q52" s="690">
        <f t="shared" si="8"/>
        <v>0</v>
      </c>
      <c r="R52" s="690">
        <f t="shared" si="8"/>
        <v>0</v>
      </c>
      <c r="S52" s="690">
        <f t="shared" si="8"/>
        <v>0</v>
      </c>
      <c r="T52" s="690">
        <f t="shared" si="8"/>
        <v>0</v>
      </c>
      <c r="U52" s="690">
        <f t="shared" si="8"/>
        <v>0</v>
      </c>
      <c r="V52" s="690">
        <f t="shared" si="8"/>
        <v>0</v>
      </c>
      <c r="W52" s="690">
        <f t="shared" si="8"/>
        <v>0</v>
      </c>
      <c r="X52" s="690">
        <f t="shared" si="8"/>
        <v>0</v>
      </c>
      <c r="Y52" s="693">
        <f t="shared" si="1"/>
        <v>0</v>
      </c>
    </row>
    <row r="53" spans="1:25" ht="16.5" customHeight="1">
      <c r="A53" s="490">
        <f t="shared" si="6"/>
        <v>49</v>
      </c>
      <c r="B53" s="654"/>
      <c r="C53" s="673"/>
      <c r="D53" s="674"/>
      <c r="E53" s="675"/>
      <c r="F53" s="676"/>
      <c r="G53" s="677"/>
      <c r="H53" s="494"/>
      <c r="I53" s="492" t="str">
        <f t="shared" si="2"/>
        <v/>
      </c>
      <c r="J53" s="494"/>
      <c r="K53" s="664" t="str">
        <f t="shared" si="3"/>
        <v/>
      </c>
      <c r="L53" s="656" t="str">
        <f t="shared" si="4"/>
        <v>N/A</v>
      </c>
      <c r="M53" s="690">
        <f t="shared" si="9"/>
        <v>0</v>
      </c>
      <c r="N53" s="690">
        <f t="shared" si="8"/>
        <v>0</v>
      </c>
      <c r="O53" s="690">
        <f t="shared" si="8"/>
        <v>0</v>
      </c>
      <c r="P53" s="690">
        <f t="shared" si="8"/>
        <v>0</v>
      </c>
      <c r="Q53" s="690">
        <f t="shared" si="8"/>
        <v>0</v>
      </c>
      <c r="R53" s="690">
        <f t="shared" si="8"/>
        <v>0</v>
      </c>
      <c r="S53" s="690">
        <f t="shared" si="8"/>
        <v>0</v>
      </c>
      <c r="T53" s="690">
        <f t="shared" si="8"/>
        <v>0</v>
      </c>
      <c r="U53" s="690">
        <f t="shared" si="8"/>
        <v>0</v>
      </c>
      <c r="V53" s="690">
        <f t="shared" si="8"/>
        <v>0</v>
      </c>
      <c r="W53" s="690">
        <f t="shared" si="8"/>
        <v>0</v>
      </c>
      <c r="X53" s="690">
        <f t="shared" si="8"/>
        <v>0</v>
      </c>
      <c r="Y53" s="693">
        <f t="shared" si="1"/>
        <v>0</v>
      </c>
    </row>
    <row r="54" spans="1:25" ht="16.5" customHeight="1">
      <c r="A54" s="490">
        <f t="shared" si="6"/>
        <v>50</v>
      </c>
      <c r="B54" s="655"/>
      <c r="C54" s="673"/>
      <c r="D54" s="674"/>
      <c r="E54" s="675"/>
      <c r="F54" s="678"/>
      <c r="G54" s="677"/>
      <c r="H54" s="494"/>
      <c r="I54" s="492" t="str">
        <f t="shared" si="2"/>
        <v/>
      </c>
      <c r="J54" s="494"/>
      <c r="K54" s="664" t="str">
        <f t="shared" si="3"/>
        <v/>
      </c>
      <c r="L54" s="656" t="str">
        <f t="shared" si="4"/>
        <v>N/A</v>
      </c>
      <c r="M54" s="690">
        <f t="shared" si="9"/>
        <v>0</v>
      </c>
      <c r="N54" s="690">
        <f t="shared" si="8"/>
        <v>0</v>
      </c>
      <c r="O54" s="690">
        <f t="shared" si="8"/>
        <v>0</v>
      </c>
      <c r="P54" s="690">
        <f t="shared" si="8"/>
        <v>0</v>
      </c>
      <c r="Q54" s="690">
        <f t="shared" si="8"/>
        <v>0</v>
      </c>
      <c r="R54" s="690">
        <f t="shared" si="8"/>
        <v>0</v>
      </c>
      <c r="S54" s="690">
        <f t="shared" si="8"/>
        <v>0</v>
      </c>
      <c r="T54" s="690">
        <f t="shared" si="8"/>
        <v>0</v>
      </c>
      <c r="U54" s="690">
        <f t="shared" si="8"/>
        <v>0</v>
      </c>
      <c r="V54" s="690">
        <f t="shared" si="8"/>
        <v>0</v>
      </c>
      <c r="W54" s="690">
        <f t="shared" si="8"/>
        <v>0</v>
      </c>
      <c r="X54" s="690">
        <f t="shared" si="8"/>
        <v>0</v>
      </c>
      <c r="Y54" s="693">
        <f t="shared" si="1"/>
        <v>0</v>
      </c>
    </row>
    <row r="55" spans="1:25" ht="16.5" customHeight="1">
      <c r="A55" s="490">
        <f t="shared" si="6"/>
        <v>51</v>
      </c>
      <c r="B55" s="654"/>
      <c r="C55" s="673"/>
      <c r="D55" s="674"/>
      <c r="E55" s="675"/>
      <c r="F55" s="678"/>
      <c r="G55" s="677"/>
      <c r="H55" s="494"/>
      <c r="I55" s="492" t="str">
        <f t="shared" si="2"/>
        <v/>
      </c>
      <c r="J55" s="494"/>
      <c r="K55" s="664" t="str">
        <f t="shared" si="3"/>
        <v/>
      </c>
      <c r="L55" s="656" t="str">
        <f t="shared" si="4"/>
        <v>N/A</v>
      </c>
      <c r="M55" s="690">
        <f t="shared" si="9"/>
        <v>0</v>
      </c>
      <c r="N55" s="690">
        <f t="shared" si="8"/>
        <v>0</v>
      </c>
      <c r="O55" s="690">
        <f t="shared" si="8"/>
        <v>0</v>
      </c>
      <c r="P55" s="690">
        <f t="shared" si="8"/>
        <v>0</v>
      </c>
      <c r="Q55" s="690">
        <f t="shared" si="8"/>
        <v>0</v>
      </c>
      <c r="R55" s="690">
        <f t="shared" si="8"/>
        <v>0</v>
      </c>
      <c r="S55" s="690">
        <f t="shared" si="8"/>
        <v>0</v>
      </c>
      <c r="T55" s="690">
        <f t="shared" si="8"/>
        <v>0</v>
      </c>
      <c r="U55" s="690">
        <f t="shared" si="8"/>
        <v>0</v>
      </c>
      <c r="V55" s="690">
        <f t="shared" si="8"/>
        <v>0</v>
      </c>
      <c r="W55" s="690">
        <f t="shared" si="8"/>
        <v>0</v>
      </c>
      <c r="X55" s="690">
        <f t="shared" si="8"/>
        <v>0</v>
      </c>
      <c r="Y55" s="693">
        <f t="shared" si="1"/>
        <v>0</v>
      </c>
    </row>
    <row r="56" spans="1:25" ht="16.5" customHeight="1">
      <c r="A56" s="490">
        <f t="shared" si="6"/>
        <v>52</v>
      </c>
      <c r="B56" s="654"/>
      <c r="C56" s="673"/>
      <c r="D56" s="674"/>
      <c r="E56" s="675"/>
      <c r="F56" s="676"/>
      <c r="G56" s="677"/>
      <c r="H56" s="494"/>
      <c r="I56" s="492" t="str">
        <f t="shared" si="2"/>
        <v/>
      </c>
      <c r="J56" s="494"/>
      <c r="K56" s="664" t="str">
        <f t="shared" si="3"/>
        <v/>
      </c>
      <c r="L56" s="656" t="str">
        <f t="shared" si="4"/>
        <v>N/A</v>
      </c>
      <c r="M56" s="690">
        <f t="shared" si="9"/>
        <v>0</v>
      </c>
      <c r="N56" s="690">
        <f t="shared" si="8"/>
        <v>0</v>
      </c>
      <c r="O56" s="690">
        <f t="shared" si="8"/>
        <v>0</v>
      </c>
      <c r="P56" s="690">
        <f t="shared" si="8"/>
        <v>0</v>
      </c>
      <c r="Q56" s="690">
        <f t="shared" si="8"/>
        <v>0</v>
      </c>
      <c r="R56" s="690">
        <f t="shared" si="8"/>
        <v>0</v>
      </c>
      <c r="S56" s="690">
        <f t="shared" si="8"/>
        <v>0</v>
      </c>
      <c r="T56" s="690">
        <f t="shared" si="8"/>
        <v>0</v>
      </c>
      <c r="U56" s="690">
        <f t="shared" si="8"/>
        <v>0</v>
      </c>
      <c r="V56" s="690">
        <f t="shared" si="8"/>
        <v>0</v>
      </c>
      <c r="W56" s="690">
        <f t="shared" si="8"/>
        <v>0</v>
      </c>
      <c r="X56" s="690">
        <f t="shared" si="8"/>
        <v>0</v>
      </c>
      <c r="Y56" s="693">
        <f t="shared" si="1"/>
        <v>0</v>
      </c>
    </row>
    <row r="57" spans="1:25" ht="16.5" customHeight="1">
      <c r="A57" s="490">
        <f t="shared" si="6"/>
        <v>53</v>
      </c>
      <c r="B57" s="654"/>
      <c r="C57" s="673"/>
      <c r="D57" s="674"/>
      <c r="E57" s="675"/>
      <c r="F57" s="676"/>
      <c r="G57" s="677"/>
      <c r="H57" s="494"/>
      <c r="I57" s="492" t="str">
        <f t="shared" si="2"/>
        <v/>
      </c>
      <c r="J57" s="494"/>
      <c r="K57" s="664" t="str">
        <f t="shared" si="3"/>
        <v/>
      </c>
      <c r="L57" s="656" t="str">
        <f t="shared" si="4"/>
        <v>N/A</v>
      </c>
      <c r="M57" s="690">
        <f t="shared" si="9"/>
        <v>0</v>
      </c>
      <c r="N57" s="690">
        <f t="shared" si="8"/>
        <v>0</v>
      </c>
      <c r="O57" s="690">
        <f t="shared" si="8"/>
        <v>0</v>
      </c>
      <c r="P57" s="690">
        <f t="shared" si="8"/>
        <v>0</v>
      </c>
      <c r="Q57" s="690">
        <f t="shared" si="8"/>
        <v>0</v>
      </c>
      <c r="R57" s="690">
        <f t="shared" si="8"/>
        <v>0</v>
      </c>
      <c r="S57" s="690">
        <f t="shared" si="8"/>
        <v>0</v>
      </c>
      <c r="T57" s="690">
        <f t="shared" si="8"/>
        <v>0</v>
      </c>
      <c r="U57" s="690">
        <f t="shared" si="8"/>
        <v>0</v>
      </c>
      <c r="V57" s="690">
        <f t="shared" si="8"/>
        <v>0</v>
      </c>
      <c r="W57" s="690">
        <f t="shared" si="8"/>
        <v>0</v>
      </c>
      <c r="X57" s="690">
        <f t="shared" si="8"/>
        <v>0</v>
      </c>
      <c r="Y57" s="693">
        <f t="shared" si="1"/>
        <v>0</v>
      </c>
    </row>
    <row r="58" spans="1:25" ht="16.5" customHeight="1">
      <c r="A58" s="490">
        <f t="shared" si="6"/>
        <v>54</v>
      </c>
      <c r="B58" s="654"/>
      <c r="C58" s="673"/>
      <c r="D58" s="674"/>
      <c r="E58" s="675"/>
      <c r="F58" s="676"/>
      <c r="G58" s="677"/>
      <c r="H58" s="494"/>
      <c r="I58" s="492" t="str">
        <f t="shared" si="2"/>
        <v/>
      </c>
      <c r="J58" s="494"/>
      <c r="K58" s="664" t="str">
        <f t="shared" si="3"/>
        <v/>
      </c>
      <c r="L58" s="656" t="str">
        <f t="shared" si="4"/>
        <v>N/A</v>
      </c>
      <c r="M58" s="690">
        <f t="shared" si="9"/>
        <v>0</v>
      </c>
      <c r="N58" s="690">
        <f t="shared" si="8"/>
        <v>0</v>
      </c>
      <c r="O58" s="690">
        <f t="shared" si="8"/>
        <v>0</v>
      </c>
      <c r="P58" s="690">
        <f t="shared" si="8"/>
        <v>0</v>
      </c>
      <c r="Q58" s="690">
        <f t="shared" si="8"/>
        <v>0</v>
      </c>
      <c r="R58" s="690">
        <f t="shared" si="8"/>
        <v>0</v>
      </c>
      <c r="S58" s="690">
        <f t="shared" si="8"/>
        <v>0</v>
      </c>
      <c r="T58" s="690">
        <f t="shared" si="8"/>
        <v>0</v>
      </c>
      <c r="U58" s="690">
        <f t="shared" si="8"/>
        <v>0</v>
      </c>
      <c r="V58" s="690">
        <f t="shared" si="8"/>
        <v>0</v>
      </c>
      <c r="W58" s="690">
        <f t="shared" si="8"/>
        <v>0</v>
      </c>
      <c r="X58" s="690">
        <f t="shared" si="8"/>
        <v>0</v>
      </c>
      <c r="Y58" s="693">
        <f t="shared" si="1"/>
        <v>0</v>
      </c>
    </row>
    <row r="59" spans="1:25" ht="16.5" customHeight="1">
      <c r="A59" s="490">
        <f t="shared" si="6"/>
        <v>55</v>
      </c>
      <c r="B59" s="654"/>
      <c r="C59" s="673"/>
      <c r="D59" s="674"/>
      <c r="E59" s="675"/>
      <c r="F59" s="676"/>
      <c r="G59" s="677"/>
      <c r="H59" s="494"/>
      <c r="I59" s="492" t="str">
        <f t="shared" si="2"/>
        <v/>
      </c>
      <c r="J59" s="494"/>
      <c r="K59" s="664" t="str">
        <f t="shared" si="3"/>
        <v/>
      </c>
      <c r="L59" s="656" t="str">
        <f t="shared" si="4"/>
        <v>N/A</v>
      </c>
      <c r="M59" s="690">
        <f t="shared" si="9"/>
        <v>0</v>
      </c>
      <c r="N59" s="690">
        <f t="shared" si="8"/>
        <v>0</v>
      </c>
      <c r="O59" s="690">
        <f t="shared" si="8"/>
        <v>0</v>
      </c>
      <c r="P59" s="690">
        <f t="shared" si="8"/>
        <v>0</v>
      </c>
      <c r="Q59" s="690">
        <f t="shared" si="8"/>
        <v>0</v>
      </c>
      <c r="R59" s="690">
        <f t="shared" si="8"/>
        <v>0</v>
      </c>
      <c r="S59" s="690">
        <f t="shared" si="8"/>
        <v>0</v>
      </c>
      <c r="T59" s="690">
        <f t="shared" si="8"/>
        <v>0</v>
      </c>
      <c r="U59" s="690">
        <f t="shared" si="8"/>
        <v>0</v>
      </c>
      <c r="V59" s="690">
        <f t="shared" si="8"/>
        <v>0</v>
      </c>
      <c r="W59" s="690">
        <f t="shared" si="8"/>
        <v>0</v>
      </c>
      <c r="X59" s="690">
        <f t="shared" si="8"/>
        <v>0</v>
      </c>
      <c r="Y59" s="693">
        <f t="shared" si="1"/>
        <v>0</v>
      </c>
    </row>
    <row r="60" spans="1:25" ht="16.5" customHeight="1">
      <c r="A60" s="490">
        <f t="shared" si="6"/>
        <v>56</v>
      </c>
      <c r="B60" s="654"/>
      <c r="C60" s="673"/>
      <c r="D60" s="674"/>
      <c r="E60" s="675"/>
      <c r="F60" s="676"/>
      <c r="G60" s="677"/>
      <c r="H60" s="494"/>
      <c r="I60" s="492" t="str">
        <f t="shared" si="2"/>
        <v/>
      </c>
      <c r="J60" s="494"/>
      <c r="K60" s="664" t="str">
        <f t="shared" si="3"/>
        <v/>
      </c>
      <c r="L60" s="656" t="str">
        <f t="shared" si="4"/>
        <v>N/A</v>
      </c>
      <c r="M60" s="690">
        <f t="shared" si="9"/>
        <v>0</v>
      </c>
      <c r="N60" s="690">
        <f t="shared" si="8"/>
        <v>0</v>
      </c>
      <c r="O60" s="690">
        <f t="shared" si="8"/>
        <v>0</v>
      </c>
      <c r="P60" s="690">
        <f t="shared" si="8"/>
        <v>0</v>
      </c>
      <c r="Q60" s="690">
        <f t="shared" si="8"/>
        <v>0</v>
      </c>
      <c r="R60" s="690">
        <f t="shared" si="8"/>
        <v>0</v>
      </c>
      <c r="S60" s="690">
        <f t="shared" si="8"/>
        <v>0</v>
      </c>
      <c r="T60" s="690">
        <f t="shared" si="8"/>
        <v>0</v>
      </c>
      <c r="U60" s="690">
        <f t="shared" si="8"/>
        <v>0</v>
      </c>
      <c r="V60" s="690">
        <f t="shared" si="8"/>
        <v>0</v>
      </c>
      <c r="W60" s="690">
        <f t="shared" si="8"/>
        <v>0</v>
      </c>
      <c r="X60" s="690">
        <f t="shared" si="8"/>
        <v>0</v>
      </c>
      <c r="Y60" s="693">
        <f t="shared" si="1"/>
        <v>0</v>
      </c>
    </row>
    <row r="61" spans="1:25" ht="16.5" customHeight="1">
      <c r="A61" s="490">
        <f t="shared" si="6"/>
        <v>57</v>
      </c>
      <c r="B61" s="654"/>
      <c r="C61" s="673"/>
      <c r="D61" s="674"/>
      <c r="E61" s="675"/>
      <c r="F61" s="676"/>
      <c r="G61" s="677"/>
      <c r="H61" s="494"/>
      <c r="I61" s="492" t="str">
        <f t="shared" si="2"/>
        <v/>
      </c>
      <c r="J61" s="494"/>
      <c r="K61" s="664" t="str">
        <f t="shared" si="3"/>
        <v/>
      </c>
      <c r="L61" s="656" t="str">
        <f t="shared" si="4"/>
        <v>N/A</v>
      </c>
      <c r="M61" s="690">
        <f t="shared" si="9"/>
        <v>0</v>
      </c>
      <c r="N61" s="690">
        <f t="shared" si="8"/>
        <v>0</v>
      </c>
      <c r="O61" s="690">
        <f t="shared" si="8"/>
        <v>0</v>
      </c>
      <c r="P61" s="690">
        <f t="shared" si="8"/>
        <v>0</v>
      </c>
      <c r="Q61" s="690">
        <f t="shared" si="8"/>
        <v>0</v>
      </c>
      <c r="R61" s="690">
        <f t="shared" si="8"/>
        <v>0</v>
      </c>
      <c r="S61" s="690">
        <f t="shared" si="8"/>
        <v>0</v>
      </c>
      <c r="T61" s="690">
        <f t="shared" si="8"/>
        <v>0</v>
      </c>
      <c r="U61" s="690">
        <f t="shared" si="8"/>
        <v>0</v>
      </c>
      <c r="V61" s="690">
        <f t="shared" si="8"/>
        <v>0</v>
      </c>
      <c r="W61" s="690">
        <f t="shared" si="8"/>
        <v>0</v>
      </c>
      <c r="X61" s="690">
        <f t="shared" si="8"/>
        <v>0</v>
      </c>
      <c r="Y61" s="693">
        <f t="shared" si="1"/>
        <v>0</v>
      </c>
    </row>
    <row r="62" spans="1:25" ht="16.5" customHeight="1">
      <c r="A62" s="490">
        <f t="shared" si="6"/>
        <v>58</v>
      </c>
      <c r="B62" s="654"/>
      <c r="C62" s="673"/>
      <c r="D62" s="674"/>
      <c r="E62" s="675"/>
      <c r="F62" s="676"/>
      <c r="G62" s="677"/>
      <c r="H62" s="685"/>
      <c r="I62" s="492" t="str">
        <f t="shared" si="2"/>
        <v/>
      </c>
      <c r="J62" s="685"/>
      <c r="K62" s="664" t="str">
        <f t="shared" si="3"/>
        <v/>
      </c>
      <c r="L62" s="656" t="str">
        <f t="shared" si="4"/>
        <v>N/A</v>
      </c>
      <c r="M62" s="690">
        <f t="shared" si="9"/>
        <v>0</v>
      </c>
      <c r="N62" s="690">
        <f t="shared" si="8"/>
        <v>0</v>
      </c>
      <c r="O62" s="690">
        <f t="shared" si="8"/>
        <v>0</v>
      </c>
      <c r="P62" s="690">
        <f t="shared" si="8"/>
        <v>0</v>
      </c>
      <c r="Q62" s="690">
        <f t="shared" si="8"/>
        <v>0</v>
      </c>
      <c r="R62" s="690">
        <f t="shared" si="8"/>
        <v>0</v>
      </c>
      <c r="S62" s="690">
        <f t="shared" si="8"/>
        <v>0</v>
      </c>
      <c r="T62" s="690">
        <f t="shared" si="8"/>
        <v>0</v>
      </c>
      <c r="U62" s="690">
        <f t="shared" si="8"/>
        <v>0</v>
      </c>
      <c r="V62" s="690">
        <f t="shared" si="8"/>
        <v>0</v>
      </c>
      <c r="W62" s="690">
        <f t="shared" si="8"/>
        <v>0</v>
      </c>
      <c r="X62" s="690">
        <f t="shared" si="8"/>
        <v>0</v>
      </c>
      <c r="Y62" s="693">
        <f t="shared" si="1"/>
        <v>0</v>
      </c>
    </row>
    <row r="63" spans="1:25" ht="16.5" customHeight="1">
      <c r="A63" s="490">
        <f t="shared" si="6"/>
        <v>59</v>
      </c>
      <c r="B63" s="654"/>
      <c r="C63" s="673"/>
      <c r="D63" s="674"/>
      <c r="E63" s="675"/>
      <c r="F63" s="676"/>
      <c r="G63" s="677"/>
      <c r="H63" s="491"/>
      <c r="I63" s="492" t="str">
        <f t="shared" si="2"/>
        <v/>
      </c>
      <c r="J63" s="491"/>
      <c r="K63" s="664" t="str">
        <f t="shared" si="3"/>
        <v/>
      </c>
      <c r="L63" s="656" t="str">
        <f t="shared" si="4"/>
        <v>N/A</v>
      </c>
      <c r="M63" s="690">
        <f t="shared" si="9"/>
        <v>0</v>
      </c>
      <c r="N63" s="690">
        <f t="shared" si="8"/>
        <v>0</v>
      </c>
      <c r="O63" s="690">
        <f t="shared" si="8"/>
        <v>0</v>
      </c>
      <c r="P63" s="690">
        <f t="shared" si="8"/>
        <v>0</v>
      </c>
      <c r="Q63" s="690">
        <f t="shared" si="8"/>
        <v>0</v>
      </c>
      <c r="R63" s="690">
        <f t="shared" si="8"/>
        <v>0</v>
      </c>
      <c r="S63" s="690">
        <f t="shared" si="8"/>
        <v>0</v>
      </c>
      <c r="T63" s="690">
        <f t="shared" si="8"/>
        <v>0</v>
      </c>
      <c r="U63" s="690">
        <f t="shared" si="8"/>
        <v>0</v>
      </c>
      <c r="V63" s="690">
        <f t="shared" si="8"/>
        <v>0</v>
      </c>
      <c r="W63" s="690">
        <f t="shared" si="8"/>
        <v>0</v>
      </c>
      <c r="X63" s="690">
        <f t="shared" si="8"/>
        <v>0</v>
      </c>
      <c r="Y63" s="693">
        <f t="shared" si="1"/>
        <v>0</v>
      </c>
    </row>
    <row r="64" spans="1:25" ht="16.5" customHeight="1">
      <c r="A64" s="490">
        <f t="shared" si="6"/>
        <v>60</v>
      </c>
      <c r="B64" s="655"/>
      <c r="C64" s="673"/>
      <c r="D64" s="674"/>
      <c r="E64" s="675"/>
      <c r="F64" s="676"/>
      <c r="G64" s="677"/>
      <c r="H64" s="494"/>
      <c r="I64" s="492" t="str">
        <f t="shared" si="2"/>
        <v/>
      </c>
      <c r="J64" s="494"/>
      <c r="K64" s="664" t="str">
        <f t="shared" si="3"/>
        <v/>
      </c>
      <c r="L64" s="656" t="str">
        <f t="shared" si="4"/>
        <v>N/A</v>
      </c>
      <c r="M64" s="690">
        <f t="shared" si="9"/>
        <v>0</v>
      </c>
      <c r="N64" s="690">
        <f t="shared" si="8"/>
        <v>0</v>
      </c>
      <c r="O64" s="690">
        <f t="shared" si="8"/>
        <v>0</v>
      </c>
      <c r="P64" s="690">
        <f t="shared" si="8"/>
        <v>0</v>
      </c>
      <c r="Q64" s="690">
        <f t="shared" si="8"/>
        <v>0</v>
      </c>
      <c r="R64" s="690">
        <f t="shared" si="8"/>
        <v>0</v>
      </c>
      <c r="S64" s="690">
        <f t="shared" si="8"/>
        <v>0</v>
      </c>
      <c r="T64" s="690">
        <f t="shared" si="8"/>
        <v>0</v>
      </c>
      <c r="U64" s="690">
        <f t="shared" si="8"/>
        <v>0</v>
      </c>
      <c r="V64" s="690">
        <f t="shared" si="8"/>
        <v>0</v>
      </c>
      <c r="W64" s="690">
        <f t="shared" si="8"/>
        <v>0</v>
      </c>
      <c r="X64" s="690">
        <f t="shared" si="8"/>
        <v>0</v>
      </c>
      <c r="Y64" s="693">
        <f t="shared" si="1"/>
        <v>0</v>
      </c>
    </row>
    <row r="65" spans="1:25" ht="16.5" customHeight="1">
      <c r="A65" s="490">
        <f t="shared" si="6"/>
        <v>61</v>
      </c>
      <c r="B65" s="654"/>
      <c r="C65" s="673"/>
      <c r="D65" s="674"/>
      <c r="E65" s="675"/>
      <c r="F65" s="676"/>
      <c r="G65" s="677"/>
      <c r="H65" s="494"/>
      <c r="I65" s="492" t="str">
        <f t="shared" si="2"/>
        <v/>
      </c>
      <c r="J65" s="494"/>
      <c r="K65" s="664" t="str">
        <f t="shared" si="3"/>
        <v/>
      </c>
      <c r="L65" s="656" t="str">
        <f t="shared" si="4"/>
        <v>N/A</v>
      </c>
      <c r="M65" s="690">
        <f t="shared" si="9"/>
        <v>0</v>
      </c>
      <c r="N65" s="690">
        <f t="shared" si="8"/>
        <v>0</v>
      </c>
      <c r="O65" s="690">
        <f t="shared" si="8"/>
        <v>0</v>
      </c>
      <c r="P65" s="690">
        <f t="shared" si="8"/>
        <v>0</v>
      </c>
      <c r="Q65" s="690">
        <f t="shared" si="8"/>
        <v>0</v>
      </c>
      <c r="R65" s="690">
        <f t="shared" si="8"/>
        <v>0</v>
      </c>
      <c r="S65" s="690">
        <f t="shared" si="8"/>
        <v>0</v>
      </c>
      <c r="T65" s="690">
        <f t="shared" si="8"/>
        <v>0</v>
      </c>
      <c r="U65" s="690">
        <f t="shared" si="8"/>
        <v>0</v>
      </c>
      <c r="V65" s="690">
        <f t="shared" si="8"/>
        <v>0</v>
      </c>
      <c r="W65" s="690">
        <f t="shared" si="8"/>
        <v>0</v>
      </c>
      <c r="X65" s="690">
        <f t="shared" si="8"/>
        <v>0</v>
      </c>
      <c r="Y65" s="693">
        <f t="shared" si="1"/>
        <v>0</v>
      </c>
    </row>
    <row r="66" spans="1:25" ht="16.5" customHeight="1">
      <c r="A66" s="490">
        <f t="shared" si="6"/>
        <v>62</v>
      </c>
      <c r="B66" s="654"/>
      <c r="C66" s="673"/>
      <c r="D66" s="674"/>
      <c r="E66" s="675"/>
      <c r="F66" s="676"/>
      <c r="G66" s="677"/>
      <c r="H66" s="494"/>
      <c r="I66" s="492" t="str">
        <f t="shared" si="2"/>
        <v/>
      </c>
      <c r="J66" s="494"/>
      <c r="K66" s="664" t="str">
        <f t="shared" si="3"/>
        <v/>
      </c>
      <c r="L66" s="656" t="str">
        <f t="shared" si="4"/>
        <v>N/A</v>
      </c>
      <c r="M66" s="690">
        <f t="shared" si="9"/>
        <v>0</v>
      </c>
      <c r="N66" s="690">
        <f t="shared" si="8"/>
        <v>0</v>
      </c>
      <c r="O66" s="690">
        <f t="shared" si="8"/>
        <v>0</v>
      </c>
      <c r="P66" s="690">
        <f t="shared" si="8"/>
        <v>0</v>
      </c>
      <c r="Q66" s="690">
        <f t="shared" si="8"/>
        <v>0</v>
      </c>
      <c r="R66" s="690">
        <f t="shared" ref="N66:X89" si="10">IF(AND($E66="",$F66=""),0,IF(AND((R$3&gt;=$E66),OR((R$3&lt;=$G66),($G66=""),($G66=-1),($G66=0))),IF($L66&gt;R$3,1,0),0))</f>
        <v>0</v>
      </c>
      <c r="S66" s="690">
        <f t="shared" si="10"/>
        <v>0</v>
      </c>
      <c r="T66" s="690">
        <f t="shared" si="10"/>
        <v>0</v>
      </c>
      <c r="U66" s="690">
        <f t="shared" si="10"/>
        <v>0</v>
      </c>
      <c r="V66" s="690">
        <f t="shared" si="10"/>
        <v>0</v>
      </c>
      <c r="W66" s="690">
        <f t="shared" si="10"/>
        <v>0</v>
      </c>
      <c r="X66" s="690">
        <f t="shared" si="10"/>
        <v>0</v>
      </c>
      <c r="Y66" s="693">
        <f t="shared" si="1"/>
        <v>0</v>
      </c>
    </row>
    <row r="67" spans="1:25" ht="16.5" customHeight="1">
      <c r="A67" s="490">
        <f t="shared" si="6"/>
        <v>63</v>
      </c>
      <c r="B67" s="654"/>
      <c r="C67" s="673"/>
      <c r="D67" s="674"/>
      <c r="E67" s="675"/>
      <c r="F67" s="676"/>
      <c r="G67" s="677"/>
      <c r="H67" s="494"/>
      <c r="I67" s="492" t="str">
        <f t="shared" si="2"/>
        <v/>
      </c>
      <c r="J67" s="494"/>
      <c r="K67" s="664" t="str">
        <f t="shared" si="3"/>
        <v/>
      </c>
      <c r="L67" s="656" t="str">
        <f t="shared" si="4"/>
        <v>N/A</v>
      </c>
      <c r="M67" s="690">
        <f t="shared" si="9"/>
        <v>0</v>
      </c>
      <c r="N67" s="690">
        <f t="shared" si="10"/>
        <v>0</v>
      </c>
      <c r="O67" s="690">
        <f t="shared" si="10"/>
        <v>0</v>
      </c>
      <c r="P67" s="690">
        <f t="shared" si="10"/>
        <v>0</v>
      </c>
      <c r="Q67" s="690">
        <f t="shared" si="10"/>
        <v>0</v>
      </c>
      <c r="R67" s="690">
        <f t="shared" si="10"/>
        <v>0</v>
      </c>
      <c r="S67" s="690">
        <f t="shared" si="10"/>
        <v>0</v>
      </c>
      <c r="T67" s="690">
        <f t="shared" si="10"/>
        <v>0</v>
      </c>
      <c r="U67" s="690">
        <f t="shared" si="10"/>
        <v>0</v>
      </c>
      <c r="V67" s="690">
        <f t="shared" si="10"/>
        <v>0</v>
      </c>
      <c r="W67" s="690">
        <f t="shared" si="10"/>
        <v>0</v>
      </c>
      <c r="X67" s="690">
        <f t="shared" si="10"/>
        <v>0</v>
      </c>
      <c r="Y67" s="693">
        <f t="shared" si="1"/>
        <v>0</v>
      </c>
    </row>
    <row r="68" spans="1:25" ht="16.5" customHeight="1">
      <c r="A68" s="490">
        <f t="shared" si="6"/>
        <v>64</v>
      </c>
      <c r="B68" s="654"/>
      <c r="C68" s="673"/>
      <c r="D68" s="674"/>
      <c r="E68" s="675"/>
      <c r="F68" s="676"/>
      <c r="G68" s="677"/>
      <c r="H68" s="494"/>
      <c r="I68" s="492" t="str">
        <f t="shared" si="2"/>
        <v/>
      </c>
      <c r="J68" s="494"/>
      <c r="K68" s="664" t="str">
        <f t="shared" si="3"/>
        <v/>
      </c>
      <c r="L68" s="656" t="str">
        <f t="shared" si="4"/>
        <v>N/A</v>
      </c>
      <c r="M68" s="690">
        <f t="shared" si="9"/>
        <v>0</v>
      </c>
      <c r="N68" s="690">
        <f t="shared" si="10"/>
        <v>0</v>
      </c>
      <c r="O68" s="690">
        <f t="shared" si="10"/>
        <v>0</v>
      </c>
      <c r="P68" s="690">
        <f t="shared" si="10"/>
        <v>0</v>
      </c>
      <c r="Q68" s="690">
        <f t="shared" si="10"/>
        <v>0</v>
      </c>
      <c r="R68" s="690">
        <f t="shared" si="10"/>
        <v>0</v>
      </c>
      <c r="S68" s="690">
        <f t="shared" si="10"/>
        <v>0</v>
      </c>
      <c r="T68" s="690">
        <f t="shared" si="10"/>
        <v>0</v>
      </c>
      <c r="U68" s="690">
        <f t="shared" si="10"/>
        <v>0</v>
      </c>
      <c r="V68" s="690">
        <f t="shared" si="10"/>
        <v>0</v>
      </c>
      <c r="W68" s="690">
        <f t="shared" si="10"/>
        <v>0</v>
      </c>
      <c r="X68" s="690">
        <f t="shared" si="10"/>
        <v>0</v>
      </c>
      <c r="Y68" s="693">
        <f t="shared" si="1"/>
        <v>0</v>
      </c>
    </row>
    <row r="69" spans="1:25" ht="16.5" customHeight="1">
      <c r="A69" s="490">
        <f t="shared" si="6"/>
        <v>65</v>
      </c>
      <c r="B69" s="654"/>
      <c r="C69" s="673"/>
      <c r="D69" s="674"/>
      <c r="E69" s="675"/>
      <c r="F69" s="676"/>
      <c r="G69" s="677"/>
      <c r="H69" s="494"/>
      <c r="I69" s="492" t="str">
        <f t="shared" si="2"/>
        <v/>
      </c>
      <c r="J69" s="494"/>
      <c r="K69" s="664" t="str">
        <f t="shared" si="3"/>
        <v/>
      </c>
      <c r="L69" s="656" t="str">
        <f t="shared" si="4"/>
        <v>N/A</v>
      </c>
      <c r="M69" s="690">
        <f t="shared" si="9"/>
        <v>0</v>
      </c>
      <c r="N69" s="690">
        <f t="shared" si="10"/>
        <v>0</v>
      </c>
      <c r="O69" s="690">
        <f t="shared" si="10"/>
        <v>0</v>
      </c>
      <c r="P69" s="690">
        <f t="shared" si="10"/>
        <v>0</v>
      </c>
      <c r="Q69" s="690">
        <f t="shared" si="10"/>
        <v>0</v>
      </c>
      <c r="R69" s="690">
        <f t="shared" si="10"/>
        <v>0</v>
      </c>
      <c r="S69" s="690">
        <f t="shared" si="10"/>
        <v>0</v>
      </c>
      <c r="T69" s="690">
        <f t="shared" si="10"/>
        <v>0</v>
      </c>
      <c r="U69" s="690">
        <f t="shared" si="10"/>
        <v>0</v>
      </c>
      <c r="V69" s="690">
        <f t="shared" si="10"/>
        <v>0</v>
      </c>
      <c r="W69" s="690">
        <f t="shared" si="10"/>
        <v>0</v>
      </c>
      <c r="X69" s="690">
        <f t="shared" si="10"/>
        <v>0</v>
      </c>
      <c r="Y69" s="693">
        <f t="shared" ref="Y69:Y132" si="11">SUM(M69:X69)</f>
        <v>0</v>
      </c>
    </row>
    <row r="70" spans="1:25" ht="16.5" customHeight="1">
      <c r="A70" s="490">
        <f t="shared" si="6"/>
        <v>66</v>
      </c>
      <c r="B70" s="654"/>
      <c r="C70" s="673"/>
      <c r="D70" s="674"/>
      <c r="E70" s="675"/>
      <c r="F70" s="676"/>
      <c r="G70" s="677"/>
      <c r="H70" s="494"/>
      <c r="I70" s="492" t="str">
        <f t="shared" ref="I70:I133" si="12">IF(H70="여",E70,"")</f>
        <v/>
      </c>
      <c r="J70" s="494"/>
      <c r="K70" s="664" t="str">
        <f t="shared" ref="K70:K133" si="13">IF(J70="여",E70,"")</f>
        <v/>
      </c>
      <c r="L70" s="656" t="str">
        <f t="shared" ref="L70:L133" si="14">IF(OR(I70&lt;&gt;"",K70&lt;&gt;""),MIN(I70,K70),IF(AND(I70="",K70=""),IF(OR(H70="여",J70="여"),0,"N/A")))</f>
        <v>N/A</v>
      </c>
      <c r="M70" s="690">
        <f t="shared" si="9"/>
        <v>0</v>
      </c>
      <c r="N70" s="690">
        <f t="shared" si="10"/>
        <v>0</v>
      </c>
      <c r="O70" s="690">
        <f t="shared" si="10"/>
        <v>0</v>
      </c>
      <c r="P70" s="690">
        <f t="shared" si="10"/>
        <v>0</v>
      </c>
      <c r="Q70" s="690">
        <f t="shared" si="10"/>
        <v>0</v>
      </c>
      <c r="R70" s="690">
        <f t="shared" si="10"/>
        <v>0</v>
      </c>
      <c r="S70" s="690">
        <f t="shared" si="10"/>
        <v>0</v>
      </c>
      <c r="T70" s="690">
        <f t="shared" si="10"/>
        <v>0</v>
      </c>
      <c r="U70" s="690">
        <f t="shared" si="10"/>
        <v>0</v>
      </c>
      <c r="V70" s="690">
        <f t="shared" si="10"/>
        <v>0</v>
      </c>
      <c r="W70" s="690">
        <f t="shared" si="10"/>
        <v>0</v>
      </c>
      <c r="X70" s="690">
        <f t="shared" si="10"/>
        <v>0</v>
      </c>
      <c r="Y70" s="693">
        <f t="shared" si="11"/>
        <v>0</v>
      </c>
    </row>
    <row r="71" spans="1:25" ht="16.5" customHeight="1">
      <c r="A71" s="490">
        <f t="shared" ref="A71:A134" si="15">A70+1</f>
        <v>67</v>
      </c>
      <c r="B71" s="654"/>
      <c r="C71" s="673"/>
      <c r="D71" s="674"/>
      <c r="E71" s="675"/>
      <c r="F71" s="676"/>
      <c r="G71" s="677"/>
      <c r="H71" s="494"/>
      <c r="I71" s="492" t="str">
        <f t="shared" si="12"/>
        <v/>
      </c>
      <c r="J71" s="494"/>
      <c r="K71" s="664" t="str">
        <f t="shared" si="13"/>
        <v/>
      </c>
      <c r="L71" s="656" t="str">
        <f t="shared" si="14"/>
        <v>N/A</v>
      </c>
      <c r="M71" s="690">
        <f t="shared" si="9"/>
        <v>0</v>
      </c>
      <c r="N71" s="690">
        <f t="shared" si="10"/>
        <v>0</v>
      </c>
      <c r="O71" s="690">
        <f t="shared" si="10"/>
        <v>0</v>
      </c>
      <c r="P71" s="690">
        <f t="shared" si="10"/>
        <v>0</v>
      </c>
      <c r="Q71" s="690">
        <f t="shared" si="10"/>
        <v>0</v>
      </c>
      <c r="R71" s="690">
        <f t="shared" si="10"/>
        <v>0</v>
      </c>
      <c r="S71" s="690">
        <f t="shared" si="10"/>
        <v>0</v>
      </c>
      <c r="T71" s="690">
        <f t="shared" si="10"/>
        <v>0</v>
      </c>
      <c r="U71" s="690">
        <f t="shared" si="10"/>
        <v>0</v>
      </c>
      <c r="V71" s="690">
        <f t="shared" si="10"/>
        <v>0</v>
      </c>
      <c r="W71" s="690">
        <f t="shared" si="10"/>
        <v>0</v>
      </c>
      <c r="X71" s="690">
        <f t="shared" si="10"/>
        <v>0</v>
      </c>
      <c r="Y71" s="693">
        <f t="shared" si="11"/>
        <v>0</v>
      </c>
    </row>
    <row r="72" spans="1:25" ht="16.5" customHeight="1">
      <c r="A72" s="490">
        <f t="shared" si="15"/>
        <v>68</v>
      </c>
      <c r="B72" s="654"/>
      <c r="C72" s="673"/>
      <c r="D72" s="674"/>
      <c r="E72" s="675"/>
      <c r="F72" s="678"/>
      <c r="G72" s="677"/>
      <c r="H72" s="494"/>
      <c r="I72" s="492" t="str">
        <f t="shared" si="12"/>
        <v/>
      </c>
      <c r="J72" s="494"/>
      <c r="K72" s="664" t="str">
        <f t="shared" si="13"/>
        <v/>
      </c>
      <c r="L72" s="656" t="str">
        <f t="shared" si="14"/>
        <v>N/A</v>
      </c>
      <c r="M72" s="690">
        <f t="shared" si="9"/>
        <v>0</v>
      </c>
      <c r="N72" s="690">
        <f t="shared" si="10"/>
        <v>0</v>
      </c>
      <c r="O72" s="690">
        <f t="shared" si="10"/>
        <v>0</v>
      </c>
      <c r="P72" s="690">
        <f t="shared" si="10"/>
        <v>0</v>
      </c>
      <c r="Q72" s="690">
        <f t="shared" si="10"/>
        <v>0</v>
      </c>
      <c r="R72" s="690">
        <f t="shared" si="10"/>
        <v>0</v>
      </c>
      <c r="S72" s="690">
        <f t="shared" si="10"/>
        <v>0</v>
      </c>
      <c r="T72" s="690">
        <f t="shared" si="10"/>
        <v>0</v>
      </c>
      <c r="U72" s="690">
        <f t="shared" si="10"/>
        <v>0</v>
      </c>
      <c r="V72" s="690">
        <f t="shared" si="10"/>
        <v>0</v>
      </c>
      <c r="W72" s="690">
        <f t="shared" si="10"/>
        <v>0</v>
      </c>
      <c r="X72" s="690">
        <f t="shared" si="10"/>
        <v>0</v>
      </c>
      <c r="Y72" s="693">
        <f t="shared" si="11"/>
        <v>0</v>
      </c>
    </row>
    <row r="73" spans="1:25" ht="16.5" customHeight="1">
      <c r="A73" s="490">
        <f t="shared" si="15"/>
        <v>69</v>
      </c>
      <c r="B73" s="654"/>
      <c r="C73" s="673"/>
      <c r="D73" s="674"/>
      <c r="E73" s="675"/>
      <c r="F73" s="676"/>
      <c r="G73" s="677"/>
      <c r="H73" s="494"/>
      <c r="I73" s="492" t="str">
        <f t="shared" si="12"/>
        <v/>
      </c>
      <c r="J73" s="494"/>
      <c r="K73" s="664" t="str">
        <f t="shared" si="13"/>
        <v/>
      </c>
      <c r="L73" s="656" t="str">
        <f t="shared" si="14"/>
        <v>N/A</v>
      </c>
      <c r="M73" s="690">
        <f t="shared" si="9"/>
        <v>0</v>
      </c>
      <c r="N73" s="690">
        <f t="shared" si="10"/>
        <v>0</v>
      </c>
      <c r="O73" s="690">
        <f t="shared" si="10"/>
        <v>0</v>
      </c>
      <c r="P73" s="690">
        <f t="shared" si="10"/>
        <v>0</v>
      </c>
      <c r="Q73" s="690">
        <f t="shared" si="10"/>
        <v>0</v>
      </c>
      <c r="R73" s="690">
        <f t="shared" si="10"/>
        <v>0</v>
      </c>
      <c r="S73" s="690">
        <f t="shared" si="10"/>
        <v>0</v>
      </c>
      <c r="T73" s="690">
        <f t="shared" si="10"/>
        <v>0</v>
      </c>
      <c r="U73" s="690">
        <f t="shared" si="10"/>
        <v>0</v>
      </c>
      <c r="V73" s="690">
        <f t="shared" si="10"/>
        <v>0</v>
      </c>
      <c r="W73" s="690">
        <f t="shared" si="10"/>
        <v>0</v>
      </c>
      <c r="X73" s="690">
        <f t="shared" si="10"/>
        <v>0</v>
      </c>
      <c r="Y73" s="693">
        <f t="shared" si="11"/>
        <v>0</v>
      </c>
    </row>
    <row r="74" spans="1:25" ht="16.5" customHeight="1">
      <c r="A74" s="490">
        <f t="shared" si="15"/>
        <v>70</v>
      </c>
      <c r="B74" s="655"/>
      <c r="C74" s="673"/>
      <c r="D74" s="674"/>
      <c r="E74" s="675"/>
      <c r="F74" s="678"/>
      <c r="G74" s="677"/>
      <c r="H74" s="494"/>
      <c r="I74" s="492" t="str">
        <f t="shared" si="12"/>
        <v/>
      </c>
      <c r="J74" s="494"/>
      <c r="K74" s="664" t="str">
        <f t="shared" si="13"/>
        <v/>
      </c>
      <c r="L74" s="656" t="str">
        <f t="shared" si="14"/>
        <v>N/A</v>
      </c>
      <c r="M74" s="690">
        <f t="shared" si="9"/>
        <v>0</v>
      </c>
      <c r="N74" s="690">
        <f t="shared" si="10"/>
        <v>0</v>
      </c>
      <c r="O74" s="690">
        <f t="shared" si="10"/>
        <v>0</v>
      </c>
      <c r="P74" s="690">
        <f t="shared" si="10"/>
        <v>0</v>
      </c>
      <c r="Q74" s="690">
        <f t="shared" si="10"/>
        <v>0</v>
      </c>
      <c r="R74" s="690">
        <f t="shared" si="10"/>
        <v>0</v>
      </c>
      <c r="S74" s="690">
        <f t="shared" si="10"/>
        <v>0</v>
      </c>
      <c r="T74" s="690">
        <f t="shared" si="10"/>
        <v>0</v>
      </c>
      <c r="U74" s="690">
        <f t="shared" si="10"/>
        <v>0</v>
      </c>
      <c r="V74" s="690">
        <f t="shared" si="10"/>
        <v>0</v>
      </c>
      <c r="W74" s="690">
        <f t="shared" si="10"/>
        <v>0</v>
      </c>
      <c r="X74" s="690">
        <f t="shared" si="10"/>
        <v>0</v>
      </c>
      <c r="Y74" s="693">
        <f t="shared" si="11"/>
        <v>0</v>
      </c>
    </row>
    <row r="75" spans="1:25" ht="16.5" customHeight="1">
      <c r="A75" s="490">
        <f t="shared" si="15"/>
        <v>71</v>
      </c>
      <c r="B75" s="654"/>
      <c r="C75" s="673"/>
      <c r="D75" s="674"/>
      <c r="E75" s="675"/>
      <c r="F75" s="678"/>
      <c r="G75" s="677"/>
      <c r="H75" s="494"/>
      <c r="I75" s="492" t="str">
        <f t="shared" si="12"/>
        <v/>
      </c>
      <c r="J75" s="494"/>
      <c r="K75" s="664" t="str">
        <f t="shared" si="13"/>
        <v/>
      </c>
      <c r="L75" s="656" t="str">
        <f t="shared" si="14"/>
        <v>N/A</v>
      </c>
      <c r="M75" s="690">
        <f t="shared" si="9"/>
        <v>0</v>
      </c>
      <c r="N75" s="690">
        <f t="shared" si="10"/>
        <v>0</v>
      </c>
      <c r="O75" s="690">
        <f t="shared" si="10"/>
        <v>0</v>
      </c>
      <c r="P75" s="690">
        <f t="shared" si="10"/>
        <v>0</v>
      </c>
      <c r="Q75" s="690">
        <f t="shared" si="10"/>
        <v>0</v>
      </c>
      <c r="R75" s="690">
        <f t="shared" si="10"/>
        <v>0</v>
      </c>
      <c r="S75" s="690">
        <f t="shared" si="10"/>
        <v>0</v>
      </c>
      <c r="T75" s="690">
        <f t="shared" si="10"/>
        <v>0</v>
      </c>
      <c r="U75" s="690">
        <f t="shared" si="10"/>
        <v>0</v>
      </c>
      <c r="V75" s="690">
        <f t="shared" si="10"/>
        <v>0</v>
      </c>
      <c r="W75" s="690">
        <f t="shared" si="10"/>
        <v>0</v>
      </c>
      <c r="X75" s="690">
        <f t="shared" si="10"/>
        <v>0</v>
      </c>
      <c r="Y75" s="693">
        <f t="shared" si="11"/>
        <v>0</v>
      </c>
    </row>
    <row r="76" spans="1:25" ht="16.5" customHeight="1">
      <c r="A76" s="490">
        <f t="shared" si="15"/>
        <v>72</v>
      </c>
      <c r="B76" s="654"/>
      <c r="C76" s="673"/>
      <c r="D76" s="674"/>
      <c r="E76" s="675"/>
      <c r="F76" s="678"/>
      <c r="G76" s="677"/>
      <c r="H76" s="494"/>
      <c r="I76" s="492" t="str">
        <f t="shared" si="12"/>
        <v/>
      </c>
      <c r="J76" s="494"/>
      <c r="K76" s="664" t="str">
        <f t="shared" si="13"/>
        <v/>
      </c>
      <c r="L76" s="656" t="str">
        <f t="shared" si="14"/>
        <v>N/A</v>
      </c>
      <c r="M76" s="690">
        <f t="shared" si="9"/>
        <v>0</v>
      </c>
      <c r="N76" s="690">
        <f t="shared" si="10"/>
        <v>0</v>
      </c>
      <c r="O76" s="690">
        <f t="shared" si="10"/>
        <v>0</v>
      </c>
      <c r="P76" s="690">
        <f t="shared" si="10"/>
        <v>0</v>
      </c>
      <c r="Q76" s="690">
        <f t="shared" si="10"/>
        <v>0</v>
      </c>
      <c r="R76" s="690">
        <f t="shared" si="10"/>
        <v>0</v>
      </c>
      <c r="S76" s="690">
        <f t="shared" si="10"/>
        <v>0</v>
      </c>
      <c r="T76" s="690">
        <f t="shared" si="10"/>
        <v>0</v>
      </c>
      <c r="U76" s="690">
        <f t="shared" si="10"/>
        <v>0</v>
      </c>
      <c r="V76" s="690">
        <f t="shared" si="10"/>
        <v>0</v>
      </c>
      <c r="W76" s="690">
        <f t="shared" si="10"/>
        <v>0</v>
      </c>
      <c r="X76" s="690">
        <f t="shared" si="10"/>
        <v>0</v>
      </c>
      <c r="Y76" s="693">
        <f t="shared" si="11"/>
        <v>0</v>
      </c>
    </row>
    <row r="77" spans="1:25" ht="16.5" customHeight="1">
      <c r="A77" s="490">
        <f t="shared" si="15"/>
        <v>73</v>
      </c>
      <c r="B77" s="654"/>
      <c r="C77" s="673"/>
      <c r="D77" s="674"/>
      <c r="E77" s="675"/>
      <c r="F77" s="678"/>
      <c r="G77" s="677"/>
      <c r="H77" s="494"/>
      <c r="I77" s="492" t="str">
        <f t="shared" si="12"/>
        <v/>
      </c>
      <c r="J77" s="494"/>
      <c r="K77" s="664" t="str">
        <f t="shared" si="13"/>
        <v/>
      </c>
      <c r="L77" s="656" t="str">
        <f t="shared" si="14"/>
        <v>N/A</v>
      </c>
      <c r="M77" s="690">
        <f t="shared" si="9"/>
        <v>0</v>
      </c>
      <c r="N77" s="690">
        <f t="shared" si="10"/>
        <v>0</v>
      </c>
      <c r="O77" s="690">
        <f t="shared" si="10"/>
        <v>0</v>
      </c>
      <c r="P77" s="690">
        <f t="shared" si="10"/>
        <v>0</v>
      </c>
      <c r="Q77" s="690">
        <f t="shared" si="10"/>
        <v>0</v>
      </c>
      <c r="R77" s="690">
        <f t="shared" si="10"/>
        <v>0</v>
      </c>
      <c r="S77" s="690">
        <f t="shared" si="10"/>
        <v>0</v>
      </c>
      <c r="T77" s="690">
        <f t="shared" si="10"/>
        <v>0</v>
      </c>
      <c r="U77" s="690">
        <f t="shared" si="10"/>
        <v>0</v>
      </c>
      <c r="V77" s="690">
        <f t="shared" si="10"/>
        <v>0</v>
      </c>
      <c r="W77" s="690">
        <f t="shared" si="10"/>
        <v>0</v>
      </c>
      <c r="X77" s="690">
        <f t="shared" si="10"/>
        <v>0</v>
      </c>
      <c r="Y77" s="693">
        <f t="shared" si="11"/>
        <v>0</v>
      </c>
    </row>
    <row r="78" spans="1:25" ht="16.5" customHeight="1">
      <c r="A78" s="490">
        <f t="shared" si="15"/>
        <v>74</v>
      </c>
      <c r="B78" s="654"/>
      <c r="C78" s="673"/>
      <c r="D78" s="674"/>
      <c r="E78" s="675"/>
      <c r="F78" s="678"/>
      <c r="G78" s="677"/>
      <c r="H78" s="494"/>
      <c r="I78" s="492" t="str">
        <f t="shared" si="12"/>
        <v/>
      </c>
      <c r="J78" s="494"/>
      <c r="K78" s="664" t="str">
        <f t="shared" si="13"/>
        <v/>
      </c>
      <c r="L78" s="656" t="str">
        <f t="shared" si="14"/>
        <v>N/A</v>
      </c>
      <c r="M78" s="690">
        <f t="shared" si="9"/>
        <v>0</v>
      </c>
      <c r="N78" s="690">
        <f t="shared" si="10"/>
        <v>0</v>
      </c>
      <c r="O78" s="690">
        <f t="shared" si="10"/>
        <v>0</v>
      </c>
      <c r="P78" s="690">
        <f t="shared" si="10"/>
        <v>0</v>
      </c>
      <c r="Q78" s="690">
        <f t="shared" si="10"/>
        <v>0</v>
      </c>
      <c r="R78" s="690">
        <f t="shared" si="10"/>
        <v>0</v>
      </c>
      <c r="S78" s="690">
        <f t="shared" si="10"/>
        <v>0</v>
      </c>
      <c r="T78" s="690">
        <f t="shared" si="10"/>
        <v>0</v>
      </c>
      <c r="U78" s="690">
        <f t="shared" si="10"/>
        <v>0</v>
      </c>
      <c r="V78" s="690">
        <f t="shared" si="10"/>
        <v>0</v>
      </c>
      <c r="W78" s="690">
        <f t="shared" si="10"/>
        <v>0</v>
      </c>
      <c r="X78" s="690">
        <f t="shared" si="10"/>
        <v>0</v>
      </c>
      <c r="Y78" s="693">
        <f t="shared" si="11"/>
        <v>0</v>
      </c>
    </row>
    <row r="79" spans="1:25" ht="16.5" customHeight="1">
      <c r="A79" s="490">
        <f t="shared" si="15"/>
        <v>75</v>
      </c>
      <c r="B79" s="654"/>
      <c r="C79" s="673"/>
      <c r="D79" s="674"/>
      <c r="E79" s="675"/>
      <c r="F79" s="676"/>
      <c r="G79" s="677"/>
      <c r="H79" s="494"/>
      <c r="I79" s="492" t="str">
        <f t="shared" si="12"/>
        <v/>
      </c>
      <c r="J79" s="494"/>
      <c r="K79" s="664" t="str">
        <f t="shared" si="13"/>
        <v/>
      </c>
      <c r="L79" s="656" t="str">
        <f t="shared" si="14"/>
        <v>N/A</v>
      </c>
      <c r="M79" s="690">
        <f t="shared" si="9"/>
        <v>0</v>
      </c>
      <c r="N79" s="690">
        <f t="shared" si="10"/>
        <v>0</v>
      </c>
      <c r="O79" s="690">
        <f t="shared" si="10"/>
        <v>0</v>
      </c>
      <c r="P79" s="690">
        <f t="shared" si="10"/>
        <v>0</v>
      </c>
      <c r="Q79" s="690">
        <f t="shared" si="10"/>
        <v>0</v>
      </c>
      <c r="R79" s="690">
        <f t="shared" si="10"/>
        <v>0</v>
      </c>
      <c r="S79" s="690">
        <f t="shared" si="10"/>
        <v>0</v>
      </c>
      <c r="T79" s="690">
        <f t="shared" si="10"/>
        <v>0</v>
      </c>
      <c r="U79" s="690">
        <f t="shared" si="10"/>
        <v>0</v>
      </c>
      <c r="V79" s="690">
        <f t="shared" si="10"/>
        <v>0</v>
      </c>
      <c r="W79" s="690">
        <f t="shared" si="10"/>
        <v>0</v>
      </c>
      <c r="X79" s="690">
        <f t="shared" si="10"/>
        <v>0</v>
      </c>
      <c r="Y79" s="693">
        <f t="shared" si="11"/>
        <v>0</v>
      </c>
    </row>
    <row r="80" spans="1:25" ht="16.5" customHeight="1">
      <c r="A80" s="490">
        <f t="shared" si="15"/>
        <v>76</v>
      </c>
      <c r="B80" s="654"/>
      <c r="C80" s="673"/>
      <c r="D80" s="674"/>
      <c r="E80" s="675"/>
      <c r="F80" s="678"/>
      <c r="G80" s="677"/>
      <c r="H80" s="494"/>
      <c r="I80" s="492" t="str">
        <f t="shared" si="12"/>
        <v/>
      </c>
      <c r="J80" s="494"/>
      <c r="K80" s="664" t="str">
        <f t="shared" si="13"/>
        <v/>
      </c>
      <c r="L80" s="656" t="str">
        <f t="shared" si="14"/>
        <v>N/A</v>
      </c>
      <c r="M80" s="690">
        <f t="shared" si="9"/>
        <v>0</v>
      </c>
      <c r="N80" s="690">
        <f t="shared" si="10"/>
        <v>0</v>
      </c>
      <c r="O80" s="690">
        <f t="shared" si="10"/>
        <v>0</v>
      </c>
      <c r="P80" s="690">
        <f t="shared" si="10"/>
        <v>0</v>
      </c>
      <c r="Q80" s="690">
        <f t="shared" si="10"/>
        <v>0</v>
      </c>
      <c r="R80" s="690">
        <f t="shared" si="10"/>
        <v>0</v>
      </c>
      <c r="S80" s="690">
        <f t="shared" si="10"/>
        <v>0</v>
      </c>
      <c r="T80" s="690">
        <f t="shared" si="10"/>
        <v>0</v>
      </c>
      <c r="U80" s="690">
        <f t="shared" si="10"/>
        <v>0</v>
      </c>
      <c r="V80" s="690">
        <f t="shared" si="10"/>
        <v>0</v>
      </c>
      <c r="W80" s="690">
        <f t="shared" si="10"/>
        <v>0</v>
      </c>
      <c r="X80" s="690">
        <f t="shared" si="10"/>
        <v>0</v>
      </c>
      <c r="Y80" s="693">
        <f t="shared" si="11"/>
        <v>0</v>
      </c>
    </row>
    <row r="81" spans="1:25" ht="16.5" customHeight="1">
      <c r="A81" s="490">
        <f t="shared" si="15"/>
        <v>77</v>
      </c>
      <c r="B81" s="654"/>
      <c r="C81" s="673"/>
      <c r="D81" s="674"/>
      <c r="E81" s="675"/>
      <c r="F81" s="678"/>
      <c r="G81" s="677"/>
      <c r="H81" s="494"/>
      <c r="I81" s="492" t="str">
        <f t="shared" si="12"/>
        <v/>
      </c>
      <c r="J81" s="494"/>
      <c r="K81" s="664" t="str">
        <f t="shared" si="13"/>
        <v/>
      </c>
      <c r="L81" s="656" t="str">
        <f t="shared" si="14"/>
        <v>N/A</v>
      </c>
      <c r="M81" s="690">
        <f t="shared" si="9"/>
        <v>0</v>
      </c>
      <c r="N81" s="690">
        <f t="shared" si="10"/>
        <v>0</v>
      </c>
      <c r="O81" s="690">
        <f t="shared" si="10"/>
        <v>0</v>
      </c>
      <c r="P81" s="690">
        <f t="shared" si="10"/>
        <v>0</v>
      </c>
      <c r="Q81" s="690">
        <f t="shared" si="10"/>
        <v>0</v>
      </c>
      <c r="R81" s="690">
        <f t="shared" si="10"/>
        <v>0</v>
      </c>
      <c r="S81" s="690">
        <f t="shared" si="10"/>
        <v>0</v>
      </c>
      <c r="T81" s="690">
        <f t="shared" si="10"/>
        <v>0</v>
      </c>
      <c r="U81" s="690">
        <f t="shared" si="10"/>
        <v>0</v>
      </c>
      <c r="V81" s="690">
        <f t="shared" si="10"/>
        <v>0</v>
      </c>
      <c r="W81" s="690">
        <f t="shared" si="10"/>
        <v>0</v>
      </c>
      <c r="X81" s="690">
        <f t="shared" si="10"/>
        <v>0</v>
      </c>
      <c r="Y81" s="693">
        <f t="shared" si="11"/>
        <v>0</v>
      </c>
    </row>
    <row r="82" spans="1:25" ht="16.5" customHeight="1">
      <c r="A82" s="490">
        <f t="shared" si="15"/>
        <v>78</v>
      </c>
      <c r="B82" s="654"/>
      <c r="C82" s="673"/>
      <c r="D82" s="674"/>
      <c r="E82" s="675"/>
      <c r="F82" s="678"/>
      <c r="G82" s="677"/>
      <c r="H82" s="494"/>
      <c r="I82" s="492" t="str">
        <f t="shared" si="12"/>
        <v/>
      </c>
      <c r="J82" s="494"/>
      <c r="K82" s="664" t="str">
        <f t="shared" si="13"/>
        <v/>
      </c>
      <c r="L82" s="656" t="str">
        <f t="shared" si="14"/>
        <v>N/A</v>
      </c>
      <c r="M82" s="690">
        <f t="shared" si="9"/>
        <v>0</v>
      </c>
      <c r="N82" s="690">
        <f t="shared" si="10"/>
        <v>0</v>
      </c>
      <c r="O82" s="690">
        <f t="shared" si="10"/>
        <v>0</v>
      </c>
      <c r="P82" s="690">
        <f t="shared" si="10"/>
        <v>0</v>
      </c>
      <c r="Q82" s="690">
        <f t="shared" si="10"/>
        <v>0</v>
      </c>
      <c r="R82" s="690">
        <f t="shared" si="10"/>
        <v>0</v>
      </c>
      <c r="S82" s="690">
        <f t="shared" si="10"/>
        <v>0</v>
      </c>
      <c r="T82" s="690">
        <f t="shared" si="10"/>
        <v>0</v>
      </c>
      <c r="U82" s="690">
        <f t="shared" si="10"/>
        <v>0</v>
      </c>
      <c r="V82" s="690">
        <f t="shared" si="10"/>
        <v>0</v>
      </c>
      <c r="W82" s="690">
        <f t="shared" si="10"/>
        <v>0</v>
      </c>
      <c r="X82" s="690">
        <f t="shared" si="10"/>
        <v>0</v>
      </c>
      <c r="Y82" s="693">
        <f t="shared" si="11"/>
        <v>0</v>
      </c>
    </row>
    <row r="83" spans="1:25" ht="16.5" customHeight="1">
      <c r="A83" s="490">
        <f t="shared" si="15"/>
        <v>79</v>
      </c>
      <c r="B83" s="654"/>
      <c r="C83" s="673"/>
      <c r="D83" s="674"/>
      <c r="E83" s="675"/>
      <c r="F83" s="678"/>
      <c r="G83" s="677"/>
      <c r="H83" s="494"/>
      <c r="I83" s="492" t="str">
        <f t="shared" si="12"/>
        <v/>
      </c>
      <c r="J83" s="494"/>
      <c r="K83" s="664" t="str">
        <f t="shared" si="13"/>
        <v/>
      </c>
      <c r="L83" s="656" t="str">
        <f t="shared" si="14"/>
        <v>N/A</v>
      </c>
      <c r="M83" s="690">
        <f t="shared" si="9"/>
        <v>0</v>
      </c>
      <c r="N83" s="690">
        <f t="shared" si="10"/>
        <v>0</v>
      </c>
      <c r="O83" s="690">
        <f t="shared" si="10"/>
        <v>0</v>
      </c>
      <c r="P83" s="690">
        <f t="shared" si="10"/>
        <v>0</v>
      </c>
      <c r="Q83" s="690">
        <f t="shared" si="10"/>
        <v>0</v>
      </c>
      <c r="R83" s="690">
        <f t="shared" si="10"/>
        <v>0</v>
      </c>
      <c r="S83" s="690">
        <f t="shared" si="10"/>
        <v>0</v>
      </c>
      <c r="T83" s="690">
        <f t="shared" si="10"/>
        <v>0</v>
      </c>
      <c r="U83" s="690">
        <f t="shared" si="10"/>
        <v>0</v>
      </c>
      <c r="V83" s="690">
        <f t="shared" si="10"/>
        <v>0</v>
      </c>
      <c r="W83" s="690">
        <f t="shared" si="10"/>
        <v>0</v>
      </c>
      <c r="X83" s="690">
        <f t="shared" si="10"/>
        <v>0</v>
      </c>
      <c r="Y83" s="693">
        <f t="shared" si="11"/>
        <v>0</v>
      </c>
    </row>
    <row r="84" spans="1:25" ht="16.5" customHeight="1">
      <c r="A84" s="490">
        <f t="shared" si="15"/>
        <v>80</v>
      </c>
      <c r="B84" s="655"/>
      <c r="C84" s="673"/>
      <c r="D84" s="674"/>
      <c r="E84" s="675"/>
      <c r="F84" s="676"/>
      <c r="G84" s="677"/>
      <c r="H84" s="494"/>
      <c r="I84" s="492" t="str">
        <f t="shared" si="12"/>
        <v/>
      </c>
      <c r="J84" s="494"/>
      <c r="K84" s="664" t="str">
        <f t="shared" si="13"/>
        <v/>
      </c>
      <c r="L84" s="656" t="str">
        <f t="shared" si="14"/>
        <v>N/A</v>
      </c>
      <c r="M84" s="690">
        <f t="shared" si="9"/>
        <v>0</v>
      </c>
      <c r="N84" s="690">
        <f t="shared" si="10"/>
        <v>0</v>
      </c>
      <c r="O84" s="690">
        <f t="shared" si="10"/>
        <v>0</v>
      </c>
      <c r="P84" s="690">
        <f t="shared" si="10"/>
        <v>0</v>
      </c>
      <c r="Q84" s="690">
        <f t="shared" si="10"/>
        <v>0</v>
      </c>
      <c r="R84" s="690">
        <f t="shared" si="10"/>
        <v>0</v>
      </c>
      <c r="S84" s="690">
        <f t="shared" si="10"/>
        <v>0</v>
      </c>
      <c r="T84" s="690">
        <f t="shared" si="10"/>
        <v>0</v>
      </c>
      <c r="U84" s="690">
        <f t="shared" si="10"/>
        <v>0</v>
      </c>
      <c r="V84" s="690">
        <f t="shared" si="10"/>
        <v>0</v>
      </c>
      <c r="W84" s="690">
        <f t="shared" si="10"/>
        <v>0</v>
      </c>
      <c r="X84" s="690">
        <f t="shared" si="10"/>
        <v>0</v>
      </c>
      <c r="Y84" s="693">
        <f t="shared" si="11"/>
        <v>0</v>
      </c>
    </row>
    <row r="85" spans="1:25" ht="16.5" customHeight="1">
      <c r="A85" s="490">
        <f t="shared" si="15"/>
        <v>81</v>
      </c>
      <c r="B85" s="654"/>
      <c r="C85" s="673"/>
      <c r="D85" s="674"/>
      <c r="E85" s="675"/>
      <c r="F85" s="678"/>
      <c r="G85" s="677"/>
      <c r="H85" s="494"/>
      <c r="I85" s="492" t="str">
        <f t="shared" si="12"/>
        <v/>
      </c>
      <c r="J85" s="494"/>
      <c r="K85" s="664" t="str">
        <f t="shared" si="13"/>
        <v/>
      </c>
      <c r="L85" s="656" t="str">
        <f t="shared" si="14"/>
        <v>N/A</v>
      </c>
      <c r="M85" s="690">
        <f t="shared" si="9"/>
        <v>0</v>
      </c>
      <c r="N85" s="690">
        <f t="shared" si="10"/>
        <v>0</v>
      </c>
      <c r="O85" s="690">
        <f t="shared" si="10"/>
        <v>0</v>
      </c>
      <c r="P85" s="690">
        <f t="shared" si="10"/>
        <v>0</v>
      </c>
      <c r="Q85" s="690">
        <f t="shared" si="10"/>
        <v>0</v>
      </c>
      <c r="R85" s="690">
        <f t="shared" si="10"/>
        <v>0</v>
      </c>
      <c r="S85" s="690">
        <f t="shared" si="10"/>
        <v>0</v>
      </c>
      <c r="T85" s="690">
        <f t="shared" si="10"/>
        <v>0</v>
      </c>
      <c r="U85" s="690">
        <f t="shared" si="10"/>
        <v>0</v>
      </c>
      <c r="V85" s="690">
        <f t="shared" si="10"/>
        <v>0</v>
      </c>
      <c r="W85" s="690">
        <f t="shared" si="10"/>
        <v>0</v>
      </c>
      <c r="X85" s="690">
        <f t="shared" si="10"/>
        <v>0</v>
      </c>
      <c r="Y85" s="693">
        <f t="shared" si="11"/>
        <v>0</v>
      </c>
    </row>
    <row r="86" spans="1:25" ht="16.5" customHeight="1">
      <c r="A86" s="490">
        <f t="shared" si="15"/>
        <v>82</v>
      </c>
      <c r="B86" s="654"/>
      <c r="C86" s="673"/>
      <c r="D86" s="674"/>
      <c r="E86" s="675"/>
      <c r="F86" s="678"/>
      <c r="G86" s="677"/>
      <c r="H86" s="494"/>
      <c r="I86" s="492" t="str">
        <f t="shared" si="12"/>
        <v/>
      </c>
      <c r="J86" s="494"/>
      <c r="K86" s="664" t="str">
        <f t="shared" si="13"/>
        <v/>
      </c>
      <c r="L86" s="656" t="str">
        <f t="shared" si="14"/>
        <v>N/A</v>
      </c>
      <c r="M86" s="690">
        <f t="shared" si="9"/>
        <v>0</v>
      </c>
      <c r="N86" s="690">
        <f t="shared" si="10"/>
        <v>0</v>
      </c>
      <c r="O86" s="690">
        <f t="shared" si="10"/>
        <v>0</v>
      </c>
      <c r="P86" s="690">
        <f t="shared" si="10"/>
        <v>0</v>
      </c>
      <c r="Q86" s="690">
        <f t="shared" si="10"/>
        <v>0</v>
      </c>
      <c r="R86" s="690">
        <f t="shared" si="10"/>
        <v>0</v>
      </c>
      <c r="S86" s="690">
        <f t="shared" si="10"/>
        <v>0</v>
      </c>
      <c r="T86" s="690">
        <f t="shared" si="10"/>
        <v>0</v>
      </c>
      <c r="U86" s="690">
        <f t="shared" si="10"/>
        <v>0</v>
      </c>
      <c r="V86" s="690">
        <f t="shared" si="10"/>
        <v>0</v>
      </c>
      <c r="W86" s="690">
        <f t="shared" si="10"/>
        <v>0</v>
      </c>
      <c r="X86" s="690">
        <f t="shared" si="10"/>
        <v>0</v>
      </c>
      <c r="Y86" s="693">
        <f t="shared" si="11"/>
        <v>0</v>
      </c>
    </row>
    <row r="87" spans="1:25" ht="16.5" customHeight="1">
      <c r="A87" s="490">
        <f t="shared" si="15"/>
        <v>83</v>
      </c>
      <c r="B87" s="654"/>
      <c r="C87" s="673"/>
      <c r="D87" s="674"/>
      <c r="E87" s="675"/>
      <c r="F87" s="678"/>
      <c r="G87" s="677"/>
      <c r="H87" s="494"/>
      <c r="I87" s="492" t="str">
        <f t="shared" si="12"/>
        <v/>
      </c>
      <c r="J87" s="494"/>
      <c r="K87" s="664" t="str">
        <f t="shared" si="13"/>
        <v/>
      </c>
      <c r="L87" s="656" t="str">
        <f t="shared" si="14"/>
        <v>N/A</v>
      </c>
      <c r="M87" s="690">
        <f t="shared" si="9"/>
        <v>0</v>
      </c>
      <c r="N87" s="690">
        <f t="shared" si="10"/>
        <v>0</v>
      </c>
      <c r="O87" s="690">
        <f t="shared" si="10"/>
        <v>0</v>
      </c>
      <c r="P87" s="690">
        <f t="shared" si="10"/>
        <v>0</v>
      </c>
      <c r="Q87" s="690">
        <f t="shared" si="10"/>
        <v>0</v>
      </c>
      <c r="R87" s="690">
        <f t="shared" si="10"/>
        <v>0</v>
      </c>
      <c r="S87" s="690">
        <f t="shared" si="10"/>
        <v>0</v>
      </c>
      <c r="T87" s="690">
        <f t="shared" si="10"/>
        <v>0</v>
      </c>
      <c r="U87" s="690">
        <f t="shared" si="10"/>
        <v>0</v>
      </c>
      <c r="V87" s="690">
        <f t="shared" si="10"/>
        <v>0</v>
      </c>
      <c r="W87" s="690">
        <f t="shared" si="10"/>
        <v>0</v>
      </c>
      <c r="X87" s="690">
        <f t="shared" si="10"/>
        <v>0</v>
      </c>
      <c r="Y87" s="693">
        <f t="shared" si="11"/>
        <v>0</v>
      </c>
    </row>
    <row r="88" spans="1:25" ht="16.5" customHeight="1">
      <c r="A88" s="490">
        <f t="shared" si="15"/>
        <v>84</v>
      </c>
      <c r="B88" s="654"/>
      <c r="C88" s="673"/>
      <c r="D88" s="674"/>
      <c r="E88" s="675"/>
      <c r="F88" s="678"/>
      <c r="G88" s="677"/>
      <c r="H88" s="494"/>
      <c r="I88" s="492" t="str">
        <f t="shared" si="12"/>
        <v/>
      </c>
      <c r="J88" s="494"/>
      <c r="K88" s="664" t="str">
        <f t="shared" si="13"/>
        <v/>
      </c>
      <c r="L88" s="656" t="str">
        <f t="shared" si="14"/>
        <v>N/A</v>
      </c>
      <c r="M88" s="690">
        <f t="shared" si="9"/>
        <v>0</v>
      </c>
      <c r="N88" s="690">
        <f t="shared" si="10"/>
        <v>0</v>
      </c>
      <c r="O88" s="690">
        <f t="shared" si="10"/>
        <v>0</v>
      </c>
      <c r="P88" s="690">
        <f t="shared" si="10"/>
        <v>0</v>
      </c>
      <c r="Q88" s="690">
        <f t="shared" si="10"/>
        <v>0</v>
      </c>
      <c r="R88" s="690">
        <f t="shared" si="10"/>
        <v>0</v>
      </c>
      <c r="S88" s="690">
        <f t="shared" si="10"/>
        <v>0</v>
      </c>
      <c r="T88" s="690">
        <f t="shared" si="10"/>
        <v>0</v>
      </c>
      <c r="U88" s="690">
        <f t="shared" si="10"/>
        <v>0</v>
      </c>
      <c r="V88" s="690">
        <f t="shared" si="10"/>
        <v>0</v>
      </c>
      <c r="W88" s="690">
        <f t="shared" si="10"/>
        <v>0</v>
      </c>
      <c r="X88" s="690">
        <f t="shared" si="10"/>
        <v>0</v>
      </c>
      <c r="Y88" s="693">
        <f t="shared" si="11"/>
        <v>0</v>
      </c>
    </row>
    <row r="89" spans="1:25" ht="16.5" customHeight="1">
      <c r="A89" s="490">
        <f t="shared" si="15"/>
        <v>85</v>
      </c>
      <c r="B89" s="654"/>
      <c r="C89" s="673"/>
      <c r="D89" s="674"/>
      <c r="E89" s="675"/>
      <c r="F89" s="676"/>
      <c r="G89" s="677"/>
      <c r="H89" s="494"/>
      <c r="I89" s="492" t="str">
        <f t="shared" si="12"/>
        <v/>
      </c>
      <c r="J89" s="494"/>
      <c r="K89" s="664" t="str">
        <f t="shared" si="13"/>
        <v/>
      </c>
      <c r="L89" s="656" t="str">
        <f t="shared" si="14"/>
        <v>N/A</v>
      </c>
      <c r="M89" s="690">
        <f t="shared" si="9"/>
        <v>0</v>
      </c>
      <c r="N89" s="690">
        <f t="shared" si="10"/>
        <v>0</v>
      </c>
      <c r="O89" s="690">
        <f t="shared" si="10"/>
        <v>0</v>
      </c>
      <c r="P89" s="690">
        <f t="shared" si="10"/>
        <v>0</v>
      </c>
      <c r="Q89" s="690">
        <f t="shared" si="10"/>
        <v>0</v>
      </c>
      <c r="R89" s="690">
        <f t="shared" si="10"/>
        <v>0</v>
      </c>
      <c r="S89" s="690">
        <f t="shared" si="10"/>
        <v>0</v>
      </c>
      <c r="T89" s="690">
        <f t="shared" ref="T89:X89" si="16">IF(AND($E89="",$F89=""),0,IF(AND((T$3&gt;=$E89),OR((T$3&lt;=$G89),($G89=""),($G89=-1),($G89=0))),IF($L89&gt;T$3,1,0),0))</f>
        <v>0</v>
      </c>
      <c r="U89" s="690">
        <f t="shared" si="16"/>
        <v>0</v>
      </c>
      <c r="V89" s="690">
        <f t="shared" si="16"/>
        <v>0</v>
      </c>
      <c r="W89" s="690">
        <f t="shared" si="16"/>
        <v>0</v>
      </c>
      <c r="X89" s="690">
        <f t="shared" si="16"/>
        <v>0</v>
      </c>
      <c r="Y89" s="693">
        <f t="shared" si="11"/>
        <v>0</v>
      </c>
    </row>
    <row r="90" spans="1:25" ht="16.5" customHeight="1">
      <c r="A90" s="490">
        <f t="shared" si="15"/>
        <v>86</v>
      </c>
      <c r="B90" s="654"/>
      <c r="C90" s="673"/>
      <c r="D90" s="674"/>
      <c r="E90" s="675"/>
      <c r="F90" s="676"/>
      <c r="G90" s="677"/>
      <c r="H90" s="494"/>
      <c r="I90" s="492" t="str">
        <f t="shared" si="12"/>
        <v/>
      </c>
      <c r="J90" s="494"/>
      <c r="K90" s="664" t="str">
        <f t="shared" si="13"/>
        <v/>
      </c>
      <c r="L90" s="656" t="str">
        <f t="shared" si="14"/>
        <v>N/A</v>
      </c>
      <c r="M90" s="690">
        <f t="shared" si="9"/>
        <v>0</v>
      </c>
      <c r="N90" s="690">
        <f t="shared" si="9"/>
        <v>0</v>
      </c>
      <c r="O90" s="690">
        <f t="shared" si="9"/>
        <v>0</v>
      </c>
      <c r="P90" s="690">
        <f t="shared" si="9"/>
        <v>0</v>
      </c>
      <c r="Q90" s="690">
        <f t="shared" si="9"/>
        <v>0</v>
      </c>
      <c r="R90" s="690">
        <f t="shared" si="9"/>
        <v>0</v>
      </c>
      <c r="S90" s="690">
        <f t="shared" si="9"/>
        <v>0</v>
      </c>
      <c r="T90" s="690">
        <f t="shared" si="9"/>
        <v>0</v>
      </c>
      <c r="U90" s="690">
        <f t="shared" si="9"/>
        <v>0</v>
      </c>
      <c r="V90" s="690">
        <f t="shared" si="9"/>
        <v>0</v>
      </c>
      <c r="W90" s="690">
        <f t="shared" si="9"/>
        <v>0</v>
      </c>
      <c r="X90" s="690">
        <f t="shared" si="9"/>
        <v>0</v>
      </c>
      <c r="Y90" s="693">
        <f t="shared" si="11"/>
        <v>0</v>
      </c>
    </row>
    <row r="91" spans="1:25" ht="16.5" customHeight="1">
      <c r="A91" s="490">
        <f t="shared" si="15"/>
        <v>87</v>
      </c>
      <c r="B91" s="654"/>
      <c r="C91" s="673"/>
      <c r="D91" s="674"/>
      <c r="E91" s="675"/>
      <c r="F91" s="678"/>
      <c r="G91" s="677"/>
      <c r="H91" s="685"/>
      <c r="I91" s="492" t="str">
        <f t="shared" si="12"/>
        <v/>
      </c>
      <c r="J91" s="685"/>
      <c r="K91" s="664" t="str">
        <f t="shared" si="13"/>
        <v/>
      </c>
      <c r="L91" s="656" t="str">
        <f t="shared" si="14"/>
        <v>N/A</v>
      </c>
      <c r="M91" s="690">
        <f t="shared" si="9"/>
        <v>0</v>
      </c>
      <c r="N91" s="690">
        <f t="shared" si="9"/>
        <v>0</v>
      </c>
      <c r="O91" s="690">
        <f t="shared" si="9"/>
        <v>0</v>
      </c>
      <c r="P91" s="690">
        <f t="shared" si="9"/>
        <v>0</v>
      </c>
      <c r="Q91" s="690">
        <f t="shared" si="9"/>
        <v>0</v>
      </c>
      <c r="R91" s="690">
        <f t="shared" si="9"/>
        <v>0</v>
      </c>
      <c r="S91" s="690">
        <f t="shared" si="9"/>
        <v>0</v>
      </c>
      <c r="T91" s="690">
        <f t="shared" si="9"/>
        <v>0</v>
      </c>
      <c r="U91" s="690">
        <f t="shared" si="9"/>
        <v>0</v>
      </c>
      <c r="V91" s="690">
        <f t="shared" si="9"/>
        <v>0</v>
      </c>
      <c r="W91" s="690">
        <f t="shared" si="9"/>
        <v>0</v>
      </c>
      <c r="X91" s="690">
        <f t="shared" si="9"/>
        <v>0</v>
      </c>
      <c r="Y91" s="693">
        <f t="shared" si="11"/>
        <v>0</v>
      </c>
    </row>
    <row r="92" spans="1:25" ht="16.5" customHeight="1">
      <c r="A92" s="490">
        <f t="shared" si="15"/>
        <v>88</v>
      </c>
      <c r="B92" s="654"/>
      <c r="C92" s="673"/>
      <c r="D92" s="674"/>
      <c r="E92" s="675"/>
      <c r="F92" s="676"/>
      <c r="G92" s="677"/>
      <c r="H92" s="491"/>
      <c r="I92" s="492" t="str">
        <f t="shared" si="12"/>
        <v/>
      </c>
      <c r="J92" s="491"/>
      <c r="K92" s="664" t="str">
        <f t="shared" si="13"/>
        <v/>
      </c>
      <c r="L92" s="656" t="str">
        <f t="shared" si="14"/>
        <v>N/A</v>
      </c>
      <c r="M92" s="690">
        <f t="shared" si="9"/>
        <v>0</v>
      </c>
      <c r="N92" s="690">
        <f t="shared" si="9"/>
        <v>0</v>
      </c>
      <c r="O92" s="690">
        <f t="shared" si="9"/>
        <v>0</v>
      </c>
      <c r="P92" s="690">
        <f t="shared" si="9"/>
        <v>0</v>
      </c>
      <c r="Q92" s="690">
        <f t="shared" si="9"/>
        <v>0</v>
      </c>
      <c r="R92" s="690">
        <f t="shared" si="9"/>
        <v>0</v>
      </c>
      <c r="S92" s="690">
        <f t="shared" si="9"/>
        <v>0</v>
      </c>
      <c r="T92" s="690">
        <f t="shared" si="9"/>
        <v>0</v>
      </c>
      <c r="U92" s="690">
        <f t="shared" si="9"/>
        <v>0</v>
      </c>
      <c r="V92" s="690">
        <f t="shared" si="9"/>
        <v>0</v>
      </c>
      <c r="W92" s="690">
        <f t="shared" si="9"/>
        <v>0</v>
      </c>
      <c r="X92" s="690">
        <f t="shared" si="9"/>
        <v>0</v>
      </c>
      <c r="Y92" s="693">
        <f t="shared" si="11"/>
        <v>0</v>
      </c>
    </row>
    <row r="93" spans="1:25" ht="16.5" customHeight="1">
      <c r="A93" s="490">
        <f t="shared" si="15"/>
        <v>89</v>
      </c>
      <c r="B93" s="654"/>
      <c r="C93" s="673"/>
      <c r="D93" s="674"/>
      <c r="E93" s="675"/>
      <c r="F93" s="676"/>
      <c r="G93" s="677"/>
      <c r="H93" s="494"/>
      <c r="I93" s="492" t="str">
        <f t="shared" si="12"/>
        <v/>
      </c>
      <c r="J93" s="494"/>
      <c r="K93" s="664" t="str">
        <f t="shared" si="13"/>
        <v/>
      </c>
      <c r="L93" s="656" t="str">
        <f t="shared" si="14"/>
        <v>N/A</v>
      </c>
      <c r="M93" s="690">
        <f t="shared" si="9"/>
        <v>0</v>
      </c>
      <c r="N93" s="690">
        <f t="shared" si="9"/>
        <v>0</v>
      </c>
      <c r="O93" s="690">
        <f t="shared" si="9"/>
        <v>0</v>
      </c>
      <c r="P93" s="690">
        <f t="shared" si="9"/>
        <v>0</v>
      </c>
      <c r="Q93" s="690">
        <f t="shared" si="9"/>
        <v>0</v>
      </c>
      <c r="R93" s="690">
        <f t="shared" si="9"/>
        <v>0</v>
      </c>
      <c r="S93" s="690">
        <f t="shared" si="9"/>
        <v>0</v>
      </c>
      <c r="T93" s="690">
        <f t="shared" si="9"/>
        <v>0</v>
      </c>
      <c r="U93" s="690">
        <f t="shared" si="9"/>
        <v>0</v>
      </c>
      <c r="V93" s="690">
        <f t="shared" si="9"/>
        <v>0</v>
      </c>
      <c r="W93" s="690">
        <f t="shared" si="9"/>
        <v>0</v>
      </c>
      <c r="X93" s="690">
        <f t="shared" si="9"/>
        <v>0</v>
      </c>
      <c r="Y93" s="693">
        <f t="shared" si="11"/>
        <v>0</v>
      </c>
    </row>
    <row r="94" spans="1:25" ht="16.5" customHeight="1">
      <c r="A94" s="490">
        <f t="shared" si="15"/>
        <v>90</v>
      </c>
      <c r="B94" s="655"/>
      <c r="C94" s="673"/>
      <c r="D94" s="674"/>
      <c r="E94" s="675"/>
      <c r="F94" s="676"/>
      <c r="G94" s="677"/>
      <c r="H94" s="494"/>
      <c r="I94" s="492" t="str">
        <f t="shared" si="12"/>
        <v/>
      </c>
      <c r="J94" s="494"/>
      <c r="K94" s="664" t="str">
        <f t="shared" si="13"/>
        <v/>
      </c>
      <c r="L94" s="656" t="str">
        <f t="shared" si="14"/>
        <v>N/A</v>
      </c>
      <c r="M94" s="690">
        <f t="shared" si="9"/>
        <v>0</v>
      </c>
      <c r="N94" s="690">
        <f t="shared" si="9"/>
        <v>0</v>
      </c>
      <c r="O94" s="690">
        <f t="shared" si="9"/>
        <v>0</v>
      </c>
      <c r="P94" s="690">
        <f t="shared" si="9"/>
        <v>0</v>
      </c>
      <c r="Q94" s="690">
        <f t="shared" si="9"/>
        <v>0</v>
      </c>
      <c r="R94" s="690">
        <f t="shared" si="9"/>
        <v>0</v>
      </c>
      <c r="S94" s="690">
        <f t="shared" si="9"/>
        <v>0</v>
      </c>
      <c r="T94" s="690">
        <f t="shared" si="9"/>
        <v>0</v>
      </c>
      <c r="U94" s="690">
        <f t="shared" si="9"/>
        <v>0</v>
      </c>
      <c r="V94" s="690">
        <f t="shared" si="9"/>
        <v>0</v>
      </c>
      <c r="W94" s="690">
        <f t="shared" si="9"/>
        <v>0</v>
      </c>
      <c r="X94" s="690">
        <f t="shared" si="9"/>
        <v>0</v>
      </c>
      <c r="Y94" s="693">
        <f t="shared" si="11"/>
        <v>0</v>
      </c>
    </row>
    <row r="95" spans="1:25" ht="16.5" customHeight="1">
      <c r="A95" s="490">
        <f t="shared" si="15"/>
        <v>91</v>
      </c>
      <c r="B95" s="654"/>
      <c r="C95" s="673"/>
      <c r="D95" s="674"/>
      <c r="E95" s="675"/>
      <c r="F95" s="676"/>
      <c r="G95" s="677"/>
      <c r="H95" s="494"/>
      <c r="I95" s="492" t="str">
        <f t="shared" si="12"/>
        <v/>
      </c>
      <c r="J95" s="494"/>
      <c r="K95" s="664" t="str">
        <f t="shared" si="13"/>
        <v/>
      </c>
      <c r="L95" s="656" t="str">
        <f t="shared" si="14"/>
        <v>N/A</v>
      </c>
      <c r="M95" s="690">
        <f t="shared" si="9"/>
        <v>0</v>
      </c>
      <c r="N95" s="690">
        <f t="shared" si="9"/>
        <v>0</v>
      </c>
      <c r="O95" s="690">
        <f t="shared" si="9"/>
        <v>0</v>
      </c>
      <c r="P95" s="690">
        <f t="shared" si="9"/>
        <v>0</v>
      </c>
      <c r="Q95" s="690">
        <f t="shared" si="9"/>
        <v>0</v>
      </c>
      <c r="R95" s="690">
        <f t="shared" si="9"/>
        <v>0</v>
      </c>
      <c r="S95" s="690">
        <f t="shared" si="9"/>
        <v>0</v>
      </c>
      <c r="T95" s="690">
        <f t="shared" si="9"/>
        <v>0</v>
      </c>
      <c r="U95" s="690">
        <f t="shared" si="9"/>
        <v>0</v>
      </c>
      <c r="V95" s="690">
        <f t="shared" si="9"/>
        <v>0</v>
      </c>
      <c r="W95" s="690">
        <f t="shared" si="9"/>
        <v>0</v>
      </c>
      <c r="X95" s="690">
        <f t="shared" si="9"/>
        <v>0</v>
      </c>
      <c r="Y95" s="693">
        <f t="shared" si="11"/>
        <v>0</v>
      </c>
    </row>
    <row r="96" spans="1:25" ht="16.5" customHeight="1">
      <c r="A96" s="490">
        <f t="shared" si="15"/>
        <v>92</v>
      </c>
      <c r="B96" s="654"/>
      <c r="C96" s="673"/>
      <c r="D96" s="674"/>
      <c r="E96" s="675"/>
      <c r="F96" s="676"/>
      <c r="G96" s="677"/>
      <c r="H96" s="494"/>
      <c r="I96" s="492" t="str">
        <f t="shared" si="12"/>
        <v/>
      </c>
      <c r="J96" s="494"/>
      <c r="K96" s="664" t="str">
        <f t="shared" si="13"/>
        <v/>
      </c>
      <c r="L96" s="656" t="str">
        <f t="shared" si="14"/>
        <v>N/A</v>
      </c>
      <c r="M96" s="690">
        <f t="shared" si="9"/>
        <v>0</v>
      </c>
      <c r="N96" s="690">
        <f t="shared" si="9"/>
        <v>0</v>
      </c>
      <c r="O96" s="690">
        <f t="shared" si="9"/>
        <v>0</v>
      </c>
      <c r="P96" s="690">
        <f t="shared" si="9"/>
        <v>0</v>
      </c>
      <c r="Q96" s="690">
        <f t="shared" si="9"/>
        <v>0</v>
      </c>
      <c r="R96" s="690">
        <f t="shared" si="9"/>
        <v>0</v>
      </c>
      <c r="S96" s="690">
        <f t="shared" si="9"/>
        <v>0</v>
      </c>
      <c r="T96" s="690">
        <f t="shared" si="9"/>
        <v>0</v>
      </c>
      <c r="U96" s="690">
        <f t="shared" si="9"/>
        <v>0</v>
      </c>
      <c r="V96" s="690">
        <f t="shared" si="9"/>
        <v>0</v>
      </c>
      <c r="W96" s="690">
        <f t="shared" si="9"/>
        <v>0</v>
      </c>
      <c r="X96" s="690">
        <f t="shared" si="9"/>
        <v>0</v>
      </c>
      <c r="Y96" s="693">
        <f t="shared" si="11"/>
        <v>0</v>
      </c>
    </row>
    <row r="97" spans="1:25" ht="16.5" customHeight="1">
      <c r="A97" s="490">
        <f t="shared" si="15"/>
        <v>93</v>
      </c>
      <c r="B97" s="654"/>
      <c r="C97" s="673"/>
      <c r="D97" s="674"/>
      <c r="E97" s="675"/>
      <c r="F97" s="676"/>
      <c r="G97" s="677"/>
      <c r="H97" s="494"/>
      <c r="I97" s="492" t="str">
        <f t="shared" si="12"/>
        <v/>
      </c>
      <c r="J97" s="494"/>
      <c r="K97" s="664" t="str">
        <f t="shared" si="13"/>
        <v/>
      </c>
      <c r="L97" s="656" t="str">
        <f t="shared" si="14"/>
        <v>N/A</v>
      </c>
      <c r="M97" s="690">
        <f t="shared" si="9"/>
        <v>0</v>
      </c>
      <c r="N97" s="690">
        <f t="shared" si="9"/>
        <v>0</v>
      </c>
      <c r="O97" s="690">
        <f t="shared" si="9"/>
        <v>0</v>
      </c>
      <c r="P97" s="690">
        <f t="shared" si="9"/>
        <v>0</v>
      </c>
      <c r="Q97" s="690">
        <f t="shared" si="9"/>
        <v>0</v>
      </c>
      <c r="R97" s="690">
        <f t="shared" si="9"/>
        <v>0</v>
      </c>
      <c r="S97" s="690">
        <f t="shared" si="9"/>
        <v>0</v>
      </c>
      <c r="T97" s="690">
        <f t="shared" si="9"/>
        <v>0</v>
      </c>
      <c r="U97" s="690">
        <f t="shared" si="9"/>
        <v>0</v>
      </c>
      <c r="V97" s="690">
        <f t="shared" si="9"/>
        <v>0</v>
      </c>
      <c r="W97" s="690">
        <f t="shared" si="9"/>
        <v>0</v>
      </c>
      <c r="X97" s="690">
        <f t="shared" si="9"/>
        <v>0</v>
      </c>
      <c r="Y97" s="693">
        <f t="shared" si="11"/>
        <v>0</v>
      </c>
    </row>
    <row r="98" spans="1:25" ht="16.5" customHeight="1">
      <c r="A98" s="490">
        <f t="shared" si="15"/>
        <v>94</v>
      </c>
      <c r="B98" s="654"/>
      <c r="C98" s="673"/>
      <c r="D98" s="674"/>
      <c r="E98" s="675"/>
      <c r="F98" s="676"/>
      <c r="G98" s="677"/>
      <c r="H98" s="494"/>
      <c r="I98" s="492" t="str">
        <f t="shared" si="12"/>
        <v/>
      </c>
      <c r="J98" s="494"/>
      <c r="K98" s="664" t="str">
        <f t="shared" si="13"/>
        <v/>
      </c>
      <c r="L98" s="656" t="str">
        <f t="shared" si="14"/>
        <v>N/A</v>
      </c>
      <c r="M98" s="690">
        <f t="shared" si="9"/>
        <v>0</v>
      </c>
      <c r="N98" s="690">
        <f t="shared" si="9"/>
        <v>0</v>
      </c>
      <c r="O98" s="690">
        <f t="shared" si="9"/>
        <v>0</v>
      </c>
      <c r="P98" s="690">
        <f t="shared" si="9"/>
        <v>0</v>
      </c>
      <c r="Q98" s="690">
        <f t="shared" si="9"/>
        <v>0</v>
      </c>
      <c r="R98" s="690">
        <f t="shared" si="9"/>
        <v>0</v>
      </c>
      <c r="S98" s="690">
        <f t="shared" si="9"/>
        <v>0</v>
      </c>
      <c r="T98" s="690">
        <f t="shared" si="9"/>
        <v>0</v>
      </c>
      <c r="U98" s="690">
        <f t="shared" si="9"/>
        <v>0</v>
      </c>
      <c r="V98" s="690">
        <f t="shared" si="9"/>
        <v>0</v>
      </c>
      <c r="W98" s="690">
        <f t="shared" si="9"/>
        <v>0</v>
      </c>
      <c r="X98" s="690">
        <f t="shared" si="9"/>
        <v>0</v>
      </c>
      <c r="Y98" s="693">
        <f t="shared" si="11"/>
        <v>0</v>
      </c>
    </row>
    <row r="99" spans="1:25" ht="16.5" customHeight="1">
      <c r="A99" s="490">
        <f t="shared" si="15"/>
        <v>95</v>
      </c>
      <c r="B99" s="654"/>
      <c r="C99" s="673"/>
      <c r="D99" s="674"/>
      <c r="E99" s="675"/>
      <c r="F99" s="676"/>
      <c r="G99" s="677"/>
      <c r="H99" s="494"/>
      <c r="I99" s="492" t="str">
        <f t="shared" si="12"/>
        <v/>
      </c>
      <c r="J99" s="494"/>
      <c r="K99" s="664" t="str">
        <f t="shared" si="13"/>
        <v/>
      </c>
      <c r="L99" s="656" t="str">
        <f t="shared" si="14"/>
        <v>N/A</v>
      </c>
      <c r="M99" s="690">
        <f t="shared" si="9"/>
        <v>0</v>
      </c>
      <c r="N99" s="690">
        <f t="shared" si="9"/>
        <v>0</v>
      </c>
      <c r="O99" s="690">
        <f t="shared" si="9"/>
        <v>0</v>
      </c>
      <c r="P99" s="690">
        <f t="shared" si="9"/>
        <v>0</v>
      </c>
      <c r="Q99" s="690">
        <f t="shared" si="9"/>
        <v>0</v>
      </c>
      <c r="R99" s="690">
        <f t="shared" si="9"/>
        <v>0</v>
      </c>
      <c r="S99" s="690">
        <f t="shared" si="9"/>
        <v>0</v>
      </c>
      <c r="T99" s="690">
        <f t="shared" si="9"/>
        <v>0</v>
      </c>
      <c r="U99" s="690">
        <f t="shared" si="9"/>
        <v>0</v>
      </c>
      <c r="V99" s="690">
        <f t="shared" si="9"/>
        <v>0</v>
      </c>
      <c r="W99" s="690">
        <f t="shared" si="9"/>
        <v>0</v>
      </c>
      <c r="X99" s="690">
        <f t="shared" si="9"/>
        <v>0</v>
      </c>
      <c r="Y99" s="693">
        <f t="shared" si="11"/>
        <v>0</v>
      </c>
    </row>
    <row r="100" spans="1:25" ht="16.5" customHeight="1">
      <c r="A100" s="490">
        <f t="shared" si="15"/>
        <v>96</v>
      </c>
      <c r="B100" s="654"/>
      <c r="C100" s="673"/>
      <c r="D100" s="674"/>
      <c r="E100" s="675"/>
      <c r="F100" s="676"/>
      <c r="G100" s="677"/>
      <c r="H100" s="494"/>
      <c r="I100" s="492" t="str">
        <f t="shared" si="12"/>
        <v/>
      </c>
      <c r="J100" s="494"/>
      <c r="K100" s="664" t="str">
        <f t="shared" si="13"/>
        <v/>
      </c>
      <c r="L100" s="656" t="str">
        <f t="shared" si="14"/>
        <v>N/A</v>
      </c>
      <c r="M100" s="690">
        <f t="shared" si="9"/>
        <v>0</v>
      </c>
      <c r="N100" s="690">
        <f t="shared" si="9"/>
        <v>0</v>
      </c>
      <c r="O100" s="690">
        <f t="shared" si="9"/>
        <v>0</v>
      </c>
      <c r="P100" s="690">
        <f t="shared" si="9"/>
        <v>0</v>
      </c>
      <c r="Q100" s="690">
        <f t="shared" si="9"/>
        <v>0</v>
      </c>
      <c r="R100" s="690">
        <f t="shared" si="9"/>
        <v>0</v>
      </c>
      <c r="S100" s="690">
        <f t="shared" si="9"/>
        <v>0</v>
      </c>
      <c r="T100" s="690">
        <f t="shared" si="9"/>
        <v>0</v>
      </c>
      <c r="U100" s="690">
        <f t="shared" si="9"/>
        <v>0</v>
      </c>
      <c r="V100" s="690">
        <f t="shared" si="9"/>
        <v>0</v>
      </c>
      <c r="W100" s="690">
        <f t="shared" si="9"/>
        <v>0</v>
      </c>
      <c r="X100" s="690">
        <f t="shared" si="9"/>
        <v>0</v>
      </c>
      <c r="Y100" s="693">
        <f t="shared" si="11"/>
        <v>0</v>
      </c>
    </row>
    <row r="101" spans="1:25" ht="16.5" customHeight="1">
      <c r="A101" s="490">
        <f t="shared" si="15"/>
        <v>97</v>
      </c>
      <c r="B101" s="654"/>
      <c r="C101" s="673"/>
      <c r="D101" s="674"/>
      <c r="E101" s="675"/>
      <c r="F101" s="676"/>
      <c r="G101" s="677"/>
      <c r="H101" s="494"/>
      <c r="I101" s="492" t="str">
        <f t="shared" si="12"/>
        <v/>
      </c>
      <c r="J101" s="494"/>
      <c r="K101" s="664" t="str">
        <f t="shared" si="13"/>
        <v/>
      </c>
      <c r="L101" s="656" t="str">
        <f t="shared" si="14"/>
        <v>N/A</v>
      </c>
      <c r="M101" s="690">
        <f t="shared" si="9"/>
        <v>0</v>
      </c>
      <c r="N101" s="690">
        <f t="shared" si="9"/>
        <v>0</v>
      </c>
      <c r="O101" s="690">
        <f t="shared" si="9"/>
        <v>0</v>
      </c>
      <c r="P101" s="690">
        <f t="shared" si="9"/>
        <v>0</v>
      </c>
      <c r="Q101" s="690">
        <f t="shared" si="9"/>
        <v>0</v>
      </c>
      <c r="R101" s="690">
        <f t="shared" si="9"/>
        <v>0</v>
      </c>
      <c r="S101" s="690">
        <f t="shared" si="9"/>
        <v>0</v>
      </c>
      <c r="T101" s="690">
        <f t="shared" si="9"/>
        <v>0</v>
      </c>
      <c r="U101" s="690">
        <f t="shared" si="9"/>
        <v>0</v>
      </c>
      <c r="V101" s="690">
        <f t="shared" si="9"/>
        <v>0</v>
      </c>
      <c r="W101" s="690">
        <f t="shared" si="9"/>
        <v>0</v>
      </c>
      <c r="X101" s="690">
        <f t="shared" si="9"/>
        <v>0</v>
      </c>
      <c r="Y101" s="693">
        <f t="shared" si="11"/>
        <v>0</v>
      </c>
    </row>
    <row r="102" spans="1:25" ht="16.5" customHeight="1">
      <c r="A102" s="490">
        <f t="shared" si="15"/>
        <v>98</v>
      </c>
      <c r="B102" s="654"/>
      <c r="C102" s="673"/>
      <c r="D102" s="674"/>
      <c r="E102" s="675"/>
      <c r="F102" s="676"/>
      <c r="G102" s="677"/>
      <c r="H102" s="494"/>
      <c r="I102" s="492" t="str">
        <f t="shared" si="12"/>
        <v/>
      </c>
      <c r="J102" s="494"/>
      <c r="K102" s="664" t="str">
        <f t="shared" si="13"/>
        <v/>
      </c>
      <c r="L102" s="656" t="str">
        <f t="shared" si="14"/>
        <v>N/A</v>
      </c>
      <c r="M102" s="690">
        <f t="shared" si="9"/>
        <v>0</v>
      </c>
      <c r="N102" s="690">
        <f t="shared" si="9"/>
        <v>0</v>
      </c>
      <c r="O102" s="690">
        <f t="shared" si="9"/>
        <v>0</v>
      </c>
      <c r="P102" s="690">
        <f t="shared" si="9"/>
        <v>0</v>
      </c>
      <c r="Q102" s="690">
        <f t="shared" si="9"/>
        <v>0</v>
      </c>
      <c r="R102" s="690">
        <f t="shared" si="9"/>
        <v>0</v>
      </c>
      <c r="S102" s="690">
        <f t="shared" si="9"/>
        <v>0</v>
      </c>
      <c r="T102" s="690">
        <f t="shared" si="9"/>
        <v>0</v>
      </c>
      <c r="U102" s="690">
        <f t="shared" si="9"/>
        <v>0</v>
      </c>
      <c r="V102" s="690">
        <f t="shared" si="9"/>
        <v>0</v>
      </c>
      <c r="W102" s="690">
        <f t="shared" si="9"/>
        <v>0</v>
      </c>
      <c r="X102" s="690">
        <f t="shared" si="9"/>
        <v>0</v>
      </c>
      <c r="Y102" s="693">
        <f t="shared" si="11"/>
        <v>0</v>
      </c>
    </row>
    <row r="103" spans="1:25" ht="16.5" customHeight="1">
      <c r="A103" s="490">
        <f t="shared" si="15"/>
        <v>99</v>
      </c>
      <c r="B103" s="654"/>
      <c r="C103" s="673"/>
      <c r="D103" s="674"/>
      <c r="E103" s="675"/>
      <c r="F103" s="676"/>
      <c r="G103" s="677"/>
      <c r="H103" s="494"/>
      <c r="I103" s="492" t="str">
        <f t="shared" si="12"/>
        <v/>
      </c>
      <c r="J103" s="494"/>
      <c r="K103" s="664" t="str">
        <f t="shared" si="13"/>
        <v/>
      </c>
      <c r="L103" s="656" t="str">
        <f t="shared" si="14"/>
        <v>N/A</v>
      </c>
      <c r="M103" s="690">
        <f t="shared" si="9"/>
        <v>0</v>
      </c>
      <c r="N103" s="690">
        <f t="shared" si="9"/>
        <v>0</v>
      </c>
      <c r="O103" s="690">
        <f t="shared" si="9"/>
        <v>0</v>
      </c>
      <c r="P103" s="690">
        <f t="shared" si="9"/>
        <v>0</v>
      </c>
      <c r="Q103" s="690">
        <f t="shared" si="9"/>
        <v>0</v>
      </c>
      <c r="R103" s="690">
        <f t="shared" si="9"/>
        <v>0</v>
      </c>
      <c r="S103" s="690">
        <f t="shared" si="9"/>
        <v>0</v>
      </c>
      <c r="T103" s="690">
        <f t="shared" si="9"/>
        <v>0</v>
      </c>
      <c r="U103" s="690">
        <f t="shared" si="9"/>
        <v>0</v>
      </c>
      <c r="V103" s="690">
        <f t="shared" si="9"/>
        <v>0</v>
      </c>
      <c r="W103" s="690">
        <f t="shared" si="9"/>
        <v>0</v>
      </c>
      <c r="X103" s="690">
        <f t="shared" si="9"/>
        <v>0</v>
      </c>
      <c r="Y103" s="693">
        <f t="shared" si="11"/>
        <v>0</v>
      </c>
    </row>
    <row r="104" spans="1:25" ht="16.5" customHeight="1">
      <c r="A104" s="490">
        <f t="shared" si="15"/>
        <v>100</v>
      </c>
      <c r="B104" s="655"/>
      <c r="C104" s="673"/>
      <c r="D104" s="674"/>
      <c r="E104" s="675"/>
      <c r="F104" s="676"/>
      <c r="G104" s="677"/>
      <c r="H104" s="494"/>
      <c r="I104" s="492" t="str">
        <f t="shared" si="12"/>
        <v/>
      </c>
      <c r="J104" s="494"/>
      <c r="K104" s="664" t="str">
        <f t="shared" si="13"/>
        <v/>
      </c>
      <c r="L104" s="656" t="str">
        <f t="shared" si="14"/>
        <v>N/A</v>
      </c>
      <c r="M104" s="690">
        <f t="shared" si="9"/>
        <v>0</v>
      </c>
      <c r="N104" s="690">
        <f t="shared" si="9"/>
        <v>0</v>
      </c>
      <c r="O104" s="690">
        <f t="shared" si="9"/>
        <v>0</v>
      </c>
      <c r="P104" s="690">
        <f t="shared" si="9"/>
        <v>0</v>
      </c>
      <c r="Q104" s="690">
        <f t="shared" si="9"/>
        <v>0</v>
      </c>
      <c r="R104" s="690">
        <f t="shared" si="9"/>
        <v>0</v>
      </c>
      <c r="S104" s="690">
        <f t="shared" si="9"/>
        <v>0</v>
      </c>
      <c r="T104" s="690">
        <f t="shared" si="9"/>
        <v>0</v>
      </c>
      <c r="U104" s="690">
        <f t="shared" si="9"/>
        <v>0</v>
      </c>
      <c r="V104" s="690">
        <f t="shared" si="9"/>
        <v>0</v>
      </c>
      <c r="W104" s="690">
        <f t="shared" si="9"/>
        <v>0</v>
      </c>
      <c r="X104" s="690">
        <f t="shared" si="9"/>
        <v>0</v>
      </c>
      <c r="Y104" s="693">
        <f t="shared" si="11"/>
        <v>0</v>
      </c>
    </row>
    <row r="105" spans="1:25" ht="16.5" customHeight="1" outlineLevel="1">
      <c r="A105" s="490">
        <f t="shared" si="15"/>
        <v>101</v>
      </c>
      <c r="B105" s="654"/>
      <c r="C105" s="673"/>
      <c r="D105" s="674"/>
      <c r="E105" s="675"/>
      <c r="F105" s="676"/>
      <c r="G105" s="677"/>
      <c r="H105" s="494"/>
      <c r="I105" s="492" t="str">
        <f t="shared" si="12"/>
        <v/>
      </c>
      <c r="J105" s="494"/>
      <c r="K105" s="664" t="str">
        <f t="shared" si="13"/>
        <v/>
      </c>
      <c r="L105" s="656" t="str">
        <f t="shared" si="14"/>
        <v>N/A</v>
      </c>
      <c r="M105" s="690">
        <f t="shared" si="9"/>
        <v>0</v>
      </c>
      <c r="N105" s="690">
        <f t="shared" si="9"/>
        <v>0</v>
      </c>
      <c r="O105" s="690">
        <f t="shared" si="9"/>
        <v>0</v>
      </c>
      <c r="P105" s="690">
        <f t="shared" si="9"/>
        <v>0</v>
      </c>
      <c r="Q105" s="690">
        <f t="shared" si="9"/>
        <v>0</v>
      </c>
      <c r="R105" s="690">
        <f t="shared" si="9"/>
        <v>0</v>
      </c>
      <c r="S105" s="690">
        <f t="shared" si="9"/>
        <v>0</v>
      </c>
      <c r="T105" s="690">
        <f t="shared" si="9"/>
        <v>0</v>
      </c>
      <c r="U105" s="690">
        <f t="shared" si="9"/>
        <v>0</v>
      </c>
      <c r="V105" s="690">
        <f t="shared" si="9"/>
        <v>0</v>
      </c>
      <c r="W105" s="690">
        <f t="shared" si="9"/>
        <v>0</v>
      </c>
      <c r="X105" s="690">
        <f t="shared" si="9"/>
        <v>0</v>
      </c>
      <c r="Y105" s="693">
        <f t="shared" si="11"/>
        <v>0</v>
      </c>
    </row>
    <row r="106" spans="1:25" ht="16.5" customHeight="1" outlineLevel="1">
      <c r="A106" s="490">
        <f t="shared" si="15"/>
        <v>102</v>
      </c>
      <c r="B106" s="654"/>
      <c r="C106" s="673"/>
      <c r="D106" s="674"/>
      <c r="E106" s="675"/>
      <c r="F106" s="676"/>
      <c r="G106" s="677"/>
      <c r="H106" s="494"/>
      <c r="I106" s="492" t="str">
        <f t="shared" si="12"/>
        <v/>
      </c>
      <c r="J106" s="494"/>
      <c r="K106" s="664" t="str">
        <f t="shared" si="13"/>
        <v/>
      </c>
      <c r="L106" s="656" t="str">
        <f t="shared" si="14"/>
        <v>N/A</v>
      </c>
      <c r="M106" s="690">
        <f t="shared" si="9"/>
        <v>0</v>
      </c>
      <c r="N106" s="690">
        <f t="shared" si="9"/>
        <v>0</v>
      </c>
      <c r="O106" s="690">
        <f t="shared" si="9"/>
        <v>0</v>
      </c>
      <c r="P106" s="690">
        <f t="shared" si="9"/>
        <v>0</v>
      </c>
      <c r="Q106" s="690">
        <f t="shared" si="9"/>
        <v>0</v>
      </c>
      <c r="R106" s="690">
        <f t="shared" si="9"/>
        <v>0</v>
      </c>
      <c r="S106" s="690">
        <f t="shared" si="9"/>
        <v>0</v>
      </c>
      <c r="T106" s="690">
        <f t="shared" si="9"/>
        <v>0</v>
      </c>
      <c r="U106" s="690">
        <f t="shared" si="9"/>
        <v>0</v>
      </c>
      <c r="V106" s="690">
        <f t="shared" si="9"/>
        <v>0</v>
      </c>
      <c r="W106" s="690">
        <f t="shared" si="9"/>
        <v>0</v>
      </c>
      <c r="X106" s="690">
        <f t="shared" si="9"/>
        <v>0</v>
      </c>
      <c r="Y106" s="693">
        <f t="shared" si="11"/>
        <v>0</v>
      </c>
    </row>
    <row r="107" spans="1:25" ht="16.5" customHeight="1" outlineLevel="1">
      <c r="A107" s="490">
        <f t="shared" si="15"/>
        <v>103</v>
      </c>
      <c r="B107" s="654"/>
      <c r="C107" s="673"/>
      <c r="D107" s="674"/>
      <c r="E107" s="675"/>
      <c r="F107" s="676"/>
      <c r="G107" s="677"/>
      <c r="H107" s="494"/>
      <c r="I107" s="492" t="str">
        <f t="shared" si="12"/>
        <v/>
      </c>
      <c r="J107" s="494"/>
      <c r="K107" s="664" t="str">
        <f t="shared" si="13"/>
        <v/>
      </c>
      <c r="L107" s="656" t="str">
        <f t="shared" si="14"/>
        <v>N/A</v>
      </c>
      <c r="M107" s="690">
        <f t="shared" si="9"/>
        <v>0</v>
      </c>
      <c r="N107" s="690">
        <f t="shared" si="9"/>
        <v>0</v>
      </c>
      <c r="O107" s="690">
        <f t="shared" si="9"/>
        <v>0</v>
      </c>
      <c r="P107" s="690">
        <f t="shared" si="9"/>
        <v>0</v>
      </c>
      <c r="Q107" s="690">
        <f t="shared" si="9"/>
        <v>0</v>
      </c>
      <c r="R107" s="690">
        <f t="shared" ref="N107:X130" si="17">IF(AND($E107="",$F107=""),0,IF(AND((R$3&gt;=$E107),OR((R$3&lt;=$G107),($G107=""),($G107=-1),($G107=0))),IF($L107&gt;R$3,1,0),0))</f>
        <v>0</v>
      </c>
      <c r="S107" s="690">
        <f t="shared" si="17"/>
        <v>0</v>
      </c>
      <c r="T107" s="690">
        <f t="shared" si="17"/>
        <v>0</v>
      </c>
      <c r="U107" s="690">
        <f t="shared" si="17"/>
        <v>0</v>
      </c>
      <c r="V107" s="690">
        <f t="shared" si="17"/>
        <v>0</v>
      </c>
      <c r="W107" s="690">
        <f t="shared" si="17"/>
        <v>0</v>
      </c>
      <c r="X107" s="690">
        <f t="shared" si="17"/>
        <v>0</v>
      </c>
      <c r="Y107" s="693">
        <f t="shared" si="11"/>
        <v>0</v>
      </c>
    </row>
    <row r="108" spans="1:25" ht="16.5" customHeight="1" outlineLevel="1">
      <c r="A108" s="490">
        <f t="shared" si="15"/>
        <v>104</v>
      </c>
      <c r="B108" s="654"/>
      <c r="C108" s="673"/>
      <c r="D108" s="674"/>
      <c r="E108" s="675"/>
      <c r="F108" s="676"/>
      <c r="G108" s="677"/>
      <c r="H108" s="494"/>
      <c r="I108" s="492" t="str">
        <f t="shared" si="12"/>
        <v/>
      </c>
      <c r="J108" s="494"/>
      <c r="K108" s="664" t="str">
        <f t="shared" si="13"/>
        <v/>
      </c>
      <c r="L108" s="656" t="str">
        <f t="shared" si="14"/>
        <v>N/A</v>
      </c>
      <c r="M108" s="690">
        <f t="shared" ref="M108:X150" si="18">IF(AND($E108="",$F108=""),0,IF(AND((M$3&gt;=$E108),OR((M$3&lt;=$G108),($G108=""),($G108=-1),($G108=0))),IF($L108&gt;M$3,1,0),0))</f>
        <v>0</v>
      </c>
      <c r="N108" s="690">
        <f t="shared" si="17"/>
        <v>0</v>
      </c>
      <c r="O108" s="690">
        <f t="shared" si="17"/>
        <v>0</v>
      </c>
      <c r="P108" s="690">
        <f t="shared" si="17"/>
        <v>0</v>
      </c>
      <c r="Q108" s="690">
        <f t="shared" si="17"/>
        <v>0</v>
      </c>
      <c r="R108" s="690">
        <f t="shared" si="17"/>
        <v>0</v>
      </c>
      <c r="S108" s="690">
        <f t="shared" si="17"/>
        <v>0</v>
      </c>
      <c r="T108" s="690">
        <f t="shared" si="17"/>
        <v>0</v>
      </c>
      <c r="U108" s="690">
        <f t="shared" si="17"/>
        <v>0</v>
      </c>
      <c r="V108" s="690">
        <f t="shared" si="17"/>
        <v>0</v>
      </c>
      <c r="W108" s="690">
        <f t="shared" si="17"/>
        <v>0</v>
      </c>
      <c r="X108" s="690">
        <f t="shared" si="17"/>
        <v>0</v>
      </c>
      <c r="Y108" s="693">
        <f t="shared" si="11"/>
        <v>0</v>
      </c>
    </row>
    <row r="109" spans="1:25" ht="16.5" customHeight="1" outlineLevel="1">
      <c r="A109" s="490">
        <f t="shared" si="15"/>
        <v>105</v>
      </c>
      <c r="B109" s="654"/>
      <c r="C109" s="673"/>
      <c r="D109" s="674"/>
      <c r="E109" s="675"/>
      <c r="F109" s="676"/>
      <c r="G109" s="677"/>
      <c r="H109" s="494"/>
      <c r="I109" s="492" t="str">
        <f t="shared" si="12"/>
        <v/>
      </c>
      <c r="J109" s="494"/>
      <c r="K109" s="664" t="str">
        <f t="shared" si="13"/>
        <v/>
      </c>
      <c r="L109" s="656" t="str">
        <f t="shared" si="14"/>
        <v>N/A</v>
      </c>
      <c r="M109" s="690">
        <f t="shared" si="18"/>
        <v>0</v>
      </c>
      <c r="N109" s="690">
        <f t="shared" si="17"/>
        <v>0</v>
      </c>
      <c r="O109" s="690">
        <f t="shared" si="17"/>
        <v>0</v>
      </c>
      <c r="P109" s="690">
        <f t="shared" si="17"/>
        <v>0</v>
      </c>
      <c r="Q109" s="690">
        <f t="shared" si="17"/>
        <v>0</v>
      </c>
      <c r="R109" s="690">
        <f t="shared" si="17"/>
        <v>0</v>
      </c>
      <c r="S109" s="690">
        <f t="shared" si="17"/>
        <v>0</v>
      </c>
      <c r="T109" s="690">
        <f t="shared" si="17"/>
        <v>0</v>
      </c>
      <c r="U109" s="690">
        <f t="shared" si="17"/>
        <v>0</v>
      </c>
      <c r="V109" s="690">
        <f t="shared" si="17"/>
        <v>0</v>
      </c>
      <c r="W109" s="690">
        <f t="shared" si="17"/>
        <v>0</v>
      </c>
      <c r="X109" s="690">
        <f t="shared" si="17"/>
        <v>0</v>
      </c>
      <c r="Y109" s="693">
        <f t="shared" si="11"/>
        <v>0</v>
      </c>
    </row>
    <row r="110" spans="1:25" ht="16.5" customHeight="1" outlineLevel="1">
      <c r="A110" s="490">
        <f t="shared" si="15"/>
        <v>106</v>
      </c>
      <c r="B110" s="654"/>
      <c r="C110" s="673"/>
      <c r="D110" s="674"/>
      <c r="E110" s="675"/>
      <c r="F110" s="676"/>
      <c r="G110" s="677"/>
      <c r="H110" s="494"/>
      <c r="I110" s="492" t="str">
        <f t="shared" si="12"/>
        <v/>
      </c>
      <c r="J110" s="494"/>
      <c r="K110" s="664" t="str">
        <f t="shared" si="13"/>
        <v/>
      </c>
      <c r="L110" s="656" t="str">
        <f t="shared" si="14"/>
        <v>N/A</v>
      </c>
      <c r="M110" s="690">
        <f t="shared" si="18"/>
        <v>0</v>
      </c>
      <c r="N110" s="690">
        <f t="shared" si="17"/>
        <v>0</v>
      </c>
      <c r="O110" s="690">
        <f t="shared" si="17"/>
        <v>0</v>
      </c>
      <c r="P110" s="690">
        <f t="shared" si="17"/>
        <v>0</v>
      </c>
      <c r="Q110" s="690">
        <f t="shared" si="17"/>
        <v>0</v>
      </c>
      <c r="R110" s="690">
        <f t="shared" si="17"/>
        <v>0</v>
      </c>
      <c r="S110" s="690">
        <f t="shared" si="17"/>
        <v>0</v>
      </c>
      <c r="T110" s="690">
        <f t="shared" si="17"/>
        <v>0</v>
      </c>
      <c r="U110" s="690">
        <f t="shared" si="17"/>
        <v>0</v>
      </c>
      <c r="V110" s="690">
        <f t="shared" si="17"/>
        <v>0</v>
      </c>
      <c r="W110" s="690">
        <f t="shared" si="17"/>
        <v>0</v>
      </c>
      <c r="X110" s="690">
        <f t="shared" si="17"/>
        <v>0</v>
      </c>
      <c r="Y110" s="693">
        <f t="shared" si="11"/>
        <v>0</v>
      </c>
    </row>
    <row r="111" spans="1:25" ht="16.5" customHeight="1" outlineLevel="1">
      <c r="A111" s="490">
        <f t="shared" si="15"/>
        <v>107</v>
      </c>
      <c r="B111" s="654"/>
      <c r="C111" s="673"/>
      <c r="D111" s="674"/>
      <c r="E111" s="675"/>
      <c r="F111" s="676"/>
      <c r="G111" s="677"/>
      <c r="H111" s="494"/>
      <c r="I111" s="492" t="str">
        <f t="shared" si="12"/>
        <v/>
      </c>
      <c r="J111" s="494"/>
      <c r="K111" s="664" t="str">
        <f t="shared" si="13"/>
        <v/>
      </c>
      <c r="L111" s="656" t="str">
        <f t="shared" si="14"/>
        <v>N/A</v>
      </c>
      <c r="M111" s="690">
        <f t="shared" si="18"/>
        <v>0</v>
      </c>
      <c r="N111" s="690">
        <f t="shared" si="17"/>
        <v>0</v>
      </c>
      <c r="O111" s="690">
        <f t="shared" si="17"/>
        <v>0</v>
      </c>
      <c r="P111" s="690">
        <f t="shared" si="17"/>
        <v>0</v>
      </c>
      <c r="Q111" s="690">
        <f t="shared" si="17"/>
        <v>0</v>
      </c>
      <c r="R111" s="690">
        <f t="shared" si="17"/>
        <v>0</v>
      </c>
      <c r="S111" s="690">
        <f t="shared" si="17"/>
        <v>0</v>
      </c>
      <c r="T111" s="690">
        <f t="shared" si="17"/>
        <v>0</v>
      </c>
      <c r="U111" s="690">
        <f t="shared" si="17"/>
        <v>0</v>
      </c>
      <c r="V111" s="690">
        <f t="shared" si="17"/>
        <v>0</v>
      </c>
      <c r="W111" s="690">
        <f t="shared" si="17"/>
        <v>0</v>
      </c>
      <c r="X111" s="690">
        <f t="shared" si="17"/>
        <v>0</v>
      </c>
      <c r="Y111" s="693">
        <f t="shared" si="11"/>
        <v>0</v>
      </c>
    </row>
    <row r="112" spans="1:25" ht="16.5" customHeight="1" outlineLevel="1">
      <c r="A112" s="490">
        <f t="shared" si="15"/>
        <v>108</v>
      </c>
      <c r="B112" s="654"/>
      <c r="C112" s="673"/>
      <c r="D112" s="674"/>
      <c r="E112" s="675"/>
      <c r="F112" s="676"/>
      <c r="G112" s="677"/>
      <c r="H112" s="494"/>
      <c r="I112" s="492" t="str">
        <f t="shared" si="12"/>
        <v/>
      </c>
      <c r="J112" s="494"/>
      <c r="K112" s="664" t="str">
        <f t="shared" si="13"/>
        <v/>
      </c>
      <c r="L112" s="656" t="str">
        <f t="shared" si="14"/>
        <v>N/A</v>
      </c>
      <c r="M112" s="690">
        <f t="shared" si="18"/>
        <v>0</v>
      </c>
      <c r="N112" s="690">
        <f t="shared" si="17"/>
        <v>0</v>
      </c>
      <c r="O112" s="690">
        <f t="shared" si="17"/>
        <v>0</v>
      </c>
      <c r="P112" s="690">
        <f t="shared" si="17"/>
        <v>0</v>
      </c>
      <c r="Q112" s="690">
        <f t="shared" si="17"/>
        <v>0</v>
      </c>
      <c r="R112" s="690">
        <f t="shared" si="17"/>
        <v>0</v>
      </c>
      <c r="S112" s="690">
        <f t="shared" si="17"/>
        <v>0</v>
      </c>
      <c r="T112" s="690">
        <f t="shared" si="17"/>
        <v>0</v>
      </c>
      <c r="U112" s="690">
        <f t="shared" si="17"/>
        <v>0</v>
      </c>
      <c r="V112" s="690">
        <f t="shared" si="17"/>
        <v>0</v>
      </c>
      <c r="W112" s="690">
        <f t="shared" si="17"/>
        <v>0</v>
      </c>
      <c r="X112" s="690">
        <f t="shared" si="17"/>
        <v>0</v>
      </c>
      <c r="Y112" s="693">
        <f t="shared" si="11"/>
        <v>0</v>
      </c>
    </row>
    <row r="113" spans="1:25" ht="16.5" customHeight="1" outlineLevel="1">
      <c r="A113" s="490">
        <f t="shared" si="15"/>
        <v>109</v>
      </c>
      <c r="B113" s="654"/>
      <c r="C113" s="673"/>
      <c r="D113" s="674"/>
      <c r="E113" s="675"/>
      <c r="F113" s="676"/>
      <c r="G113" s="677"/>
      <c r="H113" s="494"/>
      <c r="I113" s="492" t="str">
        <f t="shared" si="12"/>
        <v/>
      </c>
      <c r="J113" s="494"/>
      <c r="K113" s="664" t="str">
        <f t="shared" si="13"/>
        <v/>
      </c>
      <c r="L113" s="656" t="str">
        <f t="shared" si="14"/>
        <v>N/A</v>
      </c>
      <c r="M113" s="690">
        <f t="shared" si="18"/>
        <v>0</v>
      </c>
      <c r="N113" s="690">
        <f t="shared" si="17"/>
        <v>0</v>
      </c>
      <c r="O113" s="690">
        <f t="shared" si="17"/>
        <v>0</v>
      </c>
      <c r="P113" s="690">
        <f t="shared" si="17"/>
        <v>0</v>
      </c>
      <c r="Q113" s="690">
        <f t="shared" si="17"/>
        <v>0</v>
      </c>
      <c r="R113" s="690">
        <f t="shared" si="17"/>
        <v>0</v>
      </c>
      <c r="S113" s="690">
        <f t="shared" si="17"/>
        <v>0</v>
      </c>
      <c r="T113" s="690">
        <f t="shared" si="17"/>
        <v>0</v>
      </c>
      <c r="U113" s="690">
        <f t="shared" si="17"/>
        <v>0</v>
      </c>
      <c r="V113" s="690">
        <f t="shared" si="17"/>
        <v>0</v>
      </c>
      <c r="W113" s="690">
        <f t="shared" si="17"/>
        <v>0</v>
      </c>
      <c r="X113" s="690">
        <f t="shared" si="17"/>
        <v>0</v>
      </c>
      <c r="Y113" s="693">
        <f t="shared" si="11"/>
        <v>0</v>
      </c>
    </row>
    <row r="114" spans="1:25" ht="16.5" customHeight="1" outlineLevel="1">
      <c r="A114" s="490">
        <f t="shared" si="15"/>
        <v>110</v>
      </c>
      <c r="B114" s="655"/>
      <c r="C114" s="673"/>
      <c r="D114" s="674"/>
      <c r="E114" s="675"/>
      <c r="F114" s="678"/>
      <c r="G114" s="677"/>
      <c r="H114" s="494"/>
      <c r="I114" s="492" t="str">
        <f t="shared" si="12"/>
        <v/>
      </c>
      <c r="J114" s="494"/>
      <c r="K114" s="664" t="str">
        <f t="shared" si="13"/>
        <v/>
      </c>
      <c r="L114" s="656" t="str">
        <f t="shared" si="14"/>
        <v>N/A</v>
      </c>
      <c r="M114" s="690">
        <f t="shared" si="18"/>
        <v>0</v>
      </c>
      <c r="N114" s="690">
        <f t="shared" si="17"/>
        <v>0</v>
      </c>
      <c r="O114" s="690">
        <f t="shared" si="17"/>
        <v>0</v>
      </c>
      <c r="P114" s="690">
        <f t="shared" si="17"/>
        <v>0</v>
      </c>
      <c r="Q114" s="690">
        <f t="shared" si="17"/>
        <v>0</v>
      </c>
      <c r="R114" s="690">
        <f t="shared" si="17"/>
        <v>0</v>
      </c>
      <c r="S114" s="690">
        <f t="shared" si="17"/>
        <v>0</v>
      </c>
      <c r="T114" s="690">
        <f t="shared" si="17"/>
        <v>0</v>
      </c>
      <c r="U114" s="690">
        <f t="shared" si="17"/>
        <v>0</v>
      </c>
      <c r="V114" s="690">
        <f t="shared" si="17"/>
        <v>0</v>
      </c>
      <c r="W114" s="690">
        <f t="shared" si="17"/>
        <v>0</v>
      </c>
      <c r="X114" s="690">
        <f t="shared" si="17"/>
        <v>0</v>
      </c>
      <c r="Y114" s="693">
        <f t="shared" si="11"/>
        <v>0</v>
      </c>
    </row>
    <row r="115" spans="1:25" ht="16.5" customHeight="1" outlineLevel="1">
      <c r="A115" s="490">
        <f t="shared" si="15"/>
        <v>111</v>
      </c>
      <c r="B115" s="654"/>
      <c r="C115" s="673"/>
      <c r="D115" s="674"/>
      <c r="E115" s="675"/>
      <c r="F115" s="676"/>
      <c r="G115" s="677"/>
      <c r="H115" s="494"/>
      <c r="I115" s="492" t="str">
        <f t="shared" si="12"/>
        <v/>
      </c>
      <c r="J115" s="494"/>
      <c r="K115" s="664" t="str">
        <f t="shared" si="13"/>
        <v/>
      </c>
      <c r="L115" s="656" t="str">
        <f t="shared" si="14"/>
        <v>N/A</v>
      </c>
      <c r="M115" s="690">
        <f t="shared" si="18"/>
        <v>0</v>
      </c>
      <c r="N115" s="690">
        <f t="shared" si="17"/>
        <v>0</v>
      </c>
      <c r="O115" s="690">
        <f t="shared" si="17"/>
        <v>0</v>
      </c>
      <c r="P115" s="690">
        <f t="shared" si="17"/>
        <v>0</v>
      </c>
      <c r="Q115" s="690">
        <f t="shared" si="17"/>
        <v>0</v>
      </c>
      <c r="R115" s="690">
        <f t="shared" si="17"/>
        <v>0</v>
      </c>
      <c r="S115" s="690">
        <f t="shared" si="17"/>
        <v>0</v>
      </c>
      <c r="T115" s="690">
        <f t="shared" si="17"/>
        <v>0</v>
      </c>
      <c r="U115" s="690">
        <f t="shared" si="17"/>
        <v>0</v>
      </c>
      <c r="V115" s="690">
        <f t="shared" si="17"/>
        <v>0</v>
      </c>
      <c r="W115" s="690">
        <f t="shared" si="17"/>
        <v>0</v>
      </c>
      <c r="X115" s="690">
        <f t="shared" si="17"/>
        <v>0</v>
      </c>
      <c r="Y115" s="693">
        <f t="shared" si="11"/>
        <v>0</v>
      </c>
    </row>
    <row r="116" spans="1:25" ht="16.5" customHeight="1" outlineLevel="1">
      <c r="A116" s="490">
        <f t="shared" si="15"/>
        <v>112</v>
      </c>
      <c r="B116" s="654"/>
      <c r="C116" s="673"/>
      <c r="D116" s="674"/>
      <c r="E116" s="675"/>
      <c r="F116" s="676"/>
      <c r="G116" s="677"/>
      <c r="H116" s="494"/>
      <c r="I116" s="492" t="str">
        <f t="shared" si="12"/>
        <v/>
      </c>
      <c r="J116" s="494"/>
      <c r="K116" s="664" t="str">
        <f t="shared" si="13"/>
        <v/>
      </c>
      <c r="L116" s="656" t="str">
        <f t="shared" si="14"/>
        <v>N/A</v>
      </c>
      <c r="M116" s="690">
        <f t="shared" si="18"/>
        <v>0</v>
      </c>
      <c r="N116" s="690">
        <f t="shared" si="17"/>
        <v>0</v>
      </c>
      <c r="O116" s="690">
        <f t="shared" si="17"/>
        <v>0</v>
      </c>
      <c r="P116" s="690">
        <f t="shared" si="17"/>
        <v>0</v>
      </c>
      <c r="Q116" s="690">
        <f t="shared" si="17"/>
        <v>0</v>
      </c>
      <c r="R116" s="690">
        <f t="shared" si="17"/>
        <v>0</v>
      </c>
      <c r="S116" s="690">
        <f t="shared" si="17"/>
        <v>0</v>
      </c>
      <c r="T116" s="690">
        <f t="shared" si="17"/>
        <v>0</v>
      </c>
      <c r="U116" s="690">
        <f t="shared" si="17"/>
        <v>0</v>
      </c>
      <c r="V116" s="690">
        <f t="shared" si="17"/>
        <v>0</v>
      </c>
      <c r="W116" s="690">
        <f t="shared" si="17"/>
        <v>0</v>
      </c>
      <c r="X116" s="690">
        <f t="shared" si="17"/>
        <v>0</v>
      </c>
      <c r="Y116" s="693">
        <f t="shared" si="11"/>
        <v>0</v>
      </c>
    </row>
    <row r="117" spans="1:25" ht="16.5" customHeight="1" outlineLevel="1">
      <c r="A117" s="490">
        <f t="shared" si="15"/>
        <v>113</v>
      </c>
      <c r="B117" s="654"/>
      <c r="C117" s="673"/>
      <c r="D117" s="674"/>
      <c r="E117" s="675"/>
      <c r="F117" s="676"/>
      <c r="G117" s="677"/>
      <c r="H117" s="494"/>
      <c r="I117" s="492" t="str">
        <f t="shared" si="12"/>
        <v/>
      </c>
      <c r="J117" s="494"/>
      <c r="K117" s="664" t="str">
        <f t="shared" si="13"/>
        <v/>
      </c>
      <c r="L117" s="656" t="str">
        <f t="shared" si="14"/>
        <v>N/A</v>
      </c>
      <c r="M117" s="690">
        <f t="shared" si="18"/>
        <v>0</v>
      </c>
      <c r="N117" s="690">
        <f t="shared" si="17"/>
        <v>0</v>
      </c>
      <c r="O117" s="690">
        <f t="shared" si="17"/>
        <v>0</v>
      </c>
      <c r="P117" s="690">
        <f t="shared" si="17"/>
        <v>0</v>
      </c>
      <c r="Q117" s="690">
        <f t="shared" si="17"/>
        <v>0</v>
      </c>
      <c r="R117" s="690">
        <f t="shared" si="17"/>
        <v>0</v>
      </c>
      <c r="S117" s="690">
        <f t="shared" si="17"/>
        <v>0</v>
      </c>
      <c r="T117" s="690">
        <f t="shared" si="17"/>
        <v>0</v>
      </c>
      <c r="U117" s="690">
        <f t="shared" si="17"/>
        <v>0</v>
      </c>
      <c r="V117" s="690">
        <f t="shared" si="17"/>
        <v>0</v>
      </c>
      <c r="W117" s="690">
        <f t="shared" si="17"/>
        <v>0</v>
      </c>
      <c r="X117" s="690">
        <f t="shared" si="17"/>
        <v>0</v>
      </c>
      <c r="Y117" s="693">
        <f t="shared" si="11"/>
        <v>0</v>
      </c>
    </row>
    <row r="118" spans="1:25" ht="16.5" customHeight="1" outlineLevel="1">
      <c r="A118" s="490">
        <f t="shared" si="15"/>
        <v>114</v>
      </c>
      <c r="B118" s="654"/>
      <c r="C118" s="673"/>
      <c r="D118" s="674"/>
      <c r="E118" s="675"/>
      <c r="F118" s="676"/>
      <c r="G118" s="677"/>
      <c r="H118" s="494"/>
      <c r="I118" s="492" t="str">
        <f t="shared" si="12"/>
        <v/>
      </c>
      <c r="J118" s="494"/>
      <c r="K118" s="664" t="str">
        <f t="shared" si="13"/>
        <v/>
      </c>
      <c r="L118" s="656" t="str">
        <f t="shared" si="14"/>
        <v>N/A</v>
      </c>
      <c r="M118" s="690">
        <f t="shared" si="18"/>
        <v>0</v>
      </c>
      <c r="N118" s="690">
        <f t="shared" si="17"/>
        <v>0</v>
      </c>
      <c r="O118" s="690">
        <f t="shared" si="17"/>
        <v>0</v>
      </c>
      <c r="P118" s="690">
        <f t="shared" si="17"/>
        <v>0</v>
      </c>
      <c r="Q118" s="690">
        <f t="shared" si="17"/>
        <v>0</v>
      </c>
      <c r="R118" s="690">
        <f t="shared" si="17"/>
        <v>0</v>
      </c>
      <c r="S118" s="690">
        <f t="shared" si="17"/>
        <v>0</v>
      </c>
      <c r="T118" s="690">
        <f t="shared" si="17"/>
        <v>0</v>
      </c>
      <c r="U118" s="690">
        <f t="shared" si="17"/>
        <v>0</v>
      </c>
      <c r="V118" s="690">
        <f t="shared" si="17"/>
        <v>0</v>
      </c>
      <c r="W118" s="690">
        <f t="shared" si="17"/>
        <v>0</v>
      </c>
      <c r="X118" s="690">
        <f t="shared" si="17"/>
        <v>0</v>
      </c>
      <c r="Y118" s="693">
        <f t="shared" si="11"/>
        <v>0</v>
      </c>
    </row>
    <row r="119" spans="1:25" ht="16.5" customHeight="1" outlineLevel="1">
      <c r="A119" s="490">
        <f t="shared" si="15"/>
        <v>115</v>
      </c>
      <c r="B119" s="654"/>
      <c r="C119" s="673"/>
      <c r="D119" s="674"/>
      <c r="E119" s="675"/>
      <c r="F119" s="676"/>
      <c r="G119" s="677"/>
      <c r="H119" s="494"/>
      <c r="I119" s="492" t="str">
        <f t="shared" si="12"/>
        <v/>
      </c>
      <c r="J119" s="494"/>
      <c r="K119" s="664" t="str">
        <f t="shared" si="13"/>
        <v/>
      </c>
      <c r="L119" s="656" t="str">
        <f t="shared" si="14"/>
        <v>N/A</v>
      </c>
      <c r="M119" s="690">
        <f t="shared" si="18"/>
        <v>0</v>
      </c>
      <c r="N119" s="690">
        <f t="shared" si="17"/>
        <v>0</v>
      </c>
      <c r="O119" s="690">
        <f t="shared" si="17"/>
        <v>0</v>
      </c>
      <c r="P119" s="690">
        <f t="shared" si="17"/>
        <v>0</v>
      </c>
      <c r="Q119" s="690">
        <f t="shared" si="17"/>
        <v>0</v>
      </c>
      <c r="R119" s="690">
        <f t="shared" si="17"/>
        <v>0</v>
      </c>
      <c r="S119" s="690">
        <f t="shared" si="17"/>
        <v>0</v>
      </c>
      <c r="T119" s="690">
        <f t="shared" si="17"/>
        <v>0</v>
      </c>
      <c r="U119" s="690">
        <f t="shared" si="17"/>
        <v>0</v>
      </c>
      <c r="V119" s="690">
        <f t="shared" si="17"/>
        <v>0</v>
      </c>
      <c r="W119" s="690">
        <f t="shared" si="17"/>
        <v>0</v>
      </c>
      <c r="X119" s="690">
        <f t="shared" si="17"/>
        <v>0</v>
      </c>
      <c r="Y119" s="693">
        <f t="shared" si="11"/>
        <v>0</v>
      </c>
    </row>
    <row r="120" spans="1:25" ht="16.5" customHeight="1" outlineLevel="1">
      <c r="A120" s="490">
        <f t="shared" si="15"/>
        <v>116</v>
      </c>
      <c r="B120" s="654"/>
      <c r="C120" s="673"/>
      <c r="D120" s="674"/>
      <c r="E120" s="675"/>
      <c r="F120" s="678"/>
      <c r="G120" s="677"/>
      <c r="H120" s="685"/>
      <c r="I120" s="492" t="str">
        <f t="shared" si="12"/>
        <v/>
      </c>
      <c r="J120" s="685"/>
      <c r="K120" s="664" t="str">
        <f t="shared" si="13"/>
        <v/>
      </c>
      <c r="L120" s="656" t="str">
        <f t="shared" si="14"/>
        <v>N/A</v>
      </c>
      <c r="M120" s="690">
        <f t="shared" si="18"/>
        <v>0</v>
      </c>
      <c r="N120" s="690">
        <f t="shared" si="17"/>
        <v>0</v>
      </c>
      <c r="O120" s="690">
        <f t="shared" si="17"/>
        <v>0</v>
      </c>
      <c r="P120" s="690">
        <f t="shared" si="17"/>
        <v>0</v>
      </c>
      <c r="Q120" s="690">
        <f t="shared" si="17"/>
        <v>0</v>
      </c>
      <c r="R120" s="690">
        <f t="shared" si="17"/>
        <v>0</v>
      </c>
      <c r="S120" s="690">
        <f t="shared" si="17"/>
        <v>0</v>
      </c>
      <c r="T120" s="690">
        <f t="shared" si="17"/>
        <v>0</v>
      </c>
      <c r="U120" s="690">
        <f t="shared" si="17"/>
        <v>0</v>
      </c>
      <c r="V120" s="690">
        <f t="shared" si="17"/>
        <v>0</v>
      </c>
      <c r="W120" s="690">
        <f t="shared" si="17"/>
        <v>0</v>
      </c>
      <c r="X120" s="690">
        <f t="shared" si="17"/>
        <v>0</v>
      </c>
      <c r="Y120" s="693">
        <f t="shared" si="11"/>
        <v>0</v>
      </c>
    </row>
    <row r="121" spans="1:25" ht="16.5" customHeight="1" outlineLevel="1">
      <c r="A121" s="490">
        <f t="shared" si="15"/>
        <v>117</v>
      </c>
      <c r="B121" s="654"/>
      <c r="C121" s="673"/>
      <c r="D121" s="674"/>
      <c r="E121" s="675"/>
      <c r="F121" s="676"/>
      <c r="G121" s="677"/>
      <c r="H121" s="491"/>
      <c r="I121" s="492" t="str">
        <f t="shared" si="12"/>
        <v/>
      </c>
      <c r="J121" s="491"/>
      <c r="K121" s="664" t="str">
        <f t="shared" si="13"/>
        <v/>
      </c>
      <c r="L121" s="656" t="str">
        <f t="shared" si="14"/>
        <v>N/A</v>
      </c>
      <c r="M121" s="690">
        <f t="shared" si="18"/>
        <v>0</v>
      </c>
      <c r="N121" s="690">
        <f t="shared" si="17"/>
        <v>0</v>
      </c>
      <c r="O121" s="690">
        <f t="shared" si="17"/>
        <v>0</v>
      </c>
      <c r="P121" s="690">
        <f t="shared" si="17"/>
        <v>0</v>
      </c>
      <c r="Q121" s="690">
        <f t="shared" si="17"/>
        <v>0</v>
      </c>
      <c r="R121" s="690">
        <f t="shared" si="17"/>
        <v>0</v>
      </c>
      <c r="S121" s="690">
        <f t="shared" si="17"/>
        <v>0</v>
      </c>
      <c r="T121" s="690">
        <f t="shared" si="17"/>
        <v>0</v>
      </c>
      <c r="U121" s="690">
        <f t="shared" si="17"/>
        <v>0</v>
      </c>
      <c r="V121" s="690">
        <f t="shared" si="17"/>
        <v>0</v>
      </c>
      <c r="W121" s="690">
        <f t="shared" si="17"/>
        <v>0</v>
      </c>
      <c r="X121" s="690">
        <f t="shared" si="17"/>
        <v>0</v>
      </c>
      <c r="Y121" s="693">
        <f t="shared" si="11"/>
        <v>0</v>
      </c>
    </row>
    <row r="122" spans="1:25" ht="16.5" customHeight="1" outlineLevel="1">
      <c r="A122" s="490">
        <f t="shared" si="15"/>
        <v>118</v>
      </c>
      <c r="B122" s="654"/>
      <c r="C122" s="673"/>
      <c r="D122" s="674"/>
      <c r="E122" s="675"/>
      <c r="F122" s="676"/>
      <c r="G122" s="677"/>
      <c r="H122" s="494"/>
      <c r="I122" s="492" t="str">
        <f t="shared" si="12"/>
        <v/>
      </c>
      <c r="J122" s="494"/>
      <c r="K122" s="664" t="str">
        <f t="shared" si="13"/>
        <v/>
      </c>
      <c r="L122" s="656" t="str">
        <f t="shared" si="14"/>
        <v>N/A</v>
      </c>
      <c r="M122" s="690">
        <f t="shared" si="18"/>
        <v>0</v>
      </c>
      <c r="N122" s="690">
        <f t="shared" si="17"/>
        <v>0</v>
      </c>
      <c r="O122" s="690">
        <f t="shared" si="17"/>
        <v>0</v>
      </c>
      <c r="P122" s="690">
        <f t="shared" si="17"/>
        <v>0</v>
      </c>
      <c r="Q122" s="690">
        <f t="shared" si="17"/>
        <v>0</v>
      </c>
      <c r="R122" s="690">
        <f t="shared" si="17"/>
        <v>0</v>
      </c>
      <c r="S122" s="690">
        <f t="shared" si="17"/>
        <v>0</v>
      </c>
      <c r="T122" s="690">
        <f t="shared" si="17"/>
        <v>0</v>
      </c>
      <c r="U122" s="690">
        <f t="shared" si="17"/>
        <v>0</v>
      </c>
      <c r="V122" s="690">
        <f t="shared" si="17"/>
        <v>0</v>
      </c>
      <c r="W122" s="690">
        <f t="shared" si="17"/>
        <v>0</v>
      </c>
      <c r="X122" s="690">
        <f t="shared" si="17"/>
        <v>0</v>
      </c>
      <c r="Y122" s="693">
        <f t="shared" si="11"/>
        <v>0</v>
      </c>
    </row>
    <row r="123" spans="1:25" ht="16.5" customHeight="1" outlineLevel="1">
      <c r="A123" s="490">
        <f t="shared" si="15"/>
        <v>119</v>
      </c>
      <c r="B123" s="654"/>
      <c r="C123" s="673"/>
      <c r="D123" s="674"/>
      <c r="E123" s="675"/>
      <c r="F123" s="676"/>
      <c r="G123" s="677"/>
      <c r="H123" s="494"/>
      <c r="I123" s="492" t="str">
        <f t="shared" si="12"/>
        <v/>
      </c>
      <c r="J123" s="494"/>
      <c r="K123" s="664" t="str">
        <f t="shared" si="13"/>
        <v/>
      </c>
      <c r="L123" s="656" t="str">
        <f t="shared" si="14"/>
        <v>N/A</v>
      </c>
      <c r="M123" s="690">
        <f t="shared" si="18"/>
        <v>0</v>
      </c>
      <c r="N123" s="690">
        <f t="shared" si="17"/>
        <v>0</v>
      </c>
      <c r="O123" s="690">
        <f t="shared" si="17"/>
        <v>0</v>
      </c>
      <c r="P123" s="690">
        <f t="shared" si="17"/>
        <v>0</v>
      </c>
      <c r="Q123" s="690">
        <f t="shared" si="17"/>
        <v>0</v>
      </c>
      <c r="R123" s="690">
        <f t="shared" si="17"/>
        <v>0</v>
      </c>
      <c r="S123" s="690">
        <f t="shared" si="17"/>
        <v>0</v>
      </c>
      <c r="T123" s="690">
        <f t="shared" si="17"/>
        <v>0</v>
      </c>
      <c r="U123" s="690">
        <f t="shared" si="17"/>
        <v>0</v>
      </c>
      <c r="V123" s="690">
        <f t="shared" si="17"/>
        <v>0</v>
      </c>
      <c r="W123" s="690">
        <f t="shared" si="17"/>
        <v>0</v>
      </c>
      <c r="X123" s="690">
        <f t="shared" si="17"/>
        <v>0</v>
      </c>
      <c r="Y123" s="693">
        <f t="shared" si="11"/>
        <v>0</v>
      </c>
    </row>
    <row r="124" spans="1:25" ht="16.5" customHeight="1" outlineLevel="1">
      <c r="A124" s="490">
        <f t="shared" si="15"/>
        <v>120</v>
      </c>
      <c r="B124" s="655"/>
      <c r="C124" s="673"/>
      <c r="D124" s="674"/>
      <c r="E124" s="675"/>
      <c r="F124" s="676"/>
      <c r="G124" s="677"/>
      <c r="H124" s="494"/>
      <c r="I124" s="492" t="str">
        <f t="shared" si="12"/>
        <v/>
      </c>
      <c r="J124" s="494"/>
      <c r="K124" s="664" t="str">
        <f t="shared" si="13"/>
        <v/>
      </c>
      <c r="L124" s="656" t="str">
        <f t="shared" si="14"/>
        <v>N/A</v>
      </c>
      <c r="M124" s="690">
        <f t="shared" si="18"/>
        <v>0</v>
      </c>
      <c r="N124" s="690">
        <f t="shared" si="17"/>
        <v>0</v>
      </c>
      <c r="O124" s="690">
        <f t="shared" si="17"/>
        <v>0</v>
      </c>
      <c r="P124" s="690">
        <f t="shared" si="17"/>
        <v>0</v>
      </c>
      <c r="Q124" s="690">
        <f t="shared" si="17"/>
        <v>0</v>
      </c>
      <c r="R124" s="690">
        <f t="shared" si="17"/>
        <v>0</v>
      </c>
      <c r="S124" s="690">
        <f t="shared" si="17"/>
        <v>0</v>
      </c>
      <c r="T124" s="690">
        <f t="shared" si="17"/>
        <v>0</v>
      </c>
      <c r="U124" s="690">
        <f t="shared" si="17"/>
        <v>0</v>
      </c>
      <c r="V124" s="690">
        <f t="shared" si="17"/>
        <v>0</v>
      </c>
      <c r="W124" s="690">
        <f t="shared" si="17"/>
        <v>0</v>
      </c>
      <c r="X124" s="690">
        <f t="shared" si="17"/>
        <v>0</v>
      </c>
      <c r="Y124" s="693">
        <f t="shared" si="11"/>
        <v>0</v>
      </c>
    </row>
    <row r="125" spans="1:25" ht="16.5" customHeight="1" outlineLevel="1">
      <c r="A125" s="490">
        <f t="shared" si="15"/>
        <v>121</v>
      </c>
      <c r="B125" s="654"/>
      <c r="C125" s="673"/>
      <c r="D125" s="674"/>
      <c r="E125" s="675"/>
      <c r="F125" s="676"/>
      <c r="G125" s="677"/>
      <c r="H125" s="494"/>
      <c r="I125" s="492" t="str">
        <f t="shared" si="12"/>
        <v/>
      </c>
      <c r="J125" s="494"/>
      <c r="K125" s="664" t="str">
        <f t="shared" si="13"/>
        <v/>
      </c>
      <c r="L125" s="656" t="str">
        <f t="shared" si="14"/>
        <v>N/A</v>
      </c>
      <c r="M125" s="690">
        <f t="shared" si="18"/>
        <v>0</v>
      </c>
      <c r="N125" s="690">
        <f t="shared" si="17"/>
        <v>0</v>
      </c>
      <c r="O125" s="690">
        <f t="shared" si="17"/>
        <v>0</v>
      </c>
      <c r="P125" s="690">
        <f t="shared" si="17"/>
        <v>0</v>
      </c>
      <c r="Q125" s="690">
        <f t="shared" si="17"/>
        <v>0</v>
      </c>
      <c r="R125" s="690">
        <f t="shared" si="17"/>
        <v>0</v>
      </c>
      <c r="S125" s="690">
        <f t="shared" si="17"/>
        <v>0</v>
      </c>
      <c r="T125" s="690">
        <f t="shared" si="17"/>
        <v>0</v>
      </c>
      <c r="U125" s="690">
        <f t="shared" si="17"/>
        <v>0</v>
      </c>
      <c r="V125" s="690">
        <f t="shared" si="17"/>
        <v>0</v>
      </c>
      <c r="W125" s="690">
        <f t="shared" si="17"/>
        <v>0</v>
      </c>
      <c r="X125" s="690">
        <f t="shared" si="17"/>
        <v>0</v>
      </c>
      <c r="Y125" s="693">
        <f t="shared" si="11"/>
        <v>0</v>
      </c>
    </row>
    <row r="126" spans="1:25" ht="16.5" customHeight="1" outlineLevel="1">
      <c r="A126" s="490">
        <f t="shared" si="15"/>
        <v>122</v>
      </c>
      <c r="B126" s="654"/>
      <c r="C126" s="673"/>
      <c r="D126" s="674"/>
      <c r="E126" s="675"/>
      <c r="F126" s="676"/>
      <c r="G126" s="677"/>
      <c r="H126" s="494"/>
      <c r="I126" s="492" t="str">
        <f t="shared" si="12"/>
        <v/>
      </c>
      <c r="J126" s="494"/>
      <c r="K126" s="664" t="str">
        <f t="shared" si="13"/>
        <v/>
      </c>
      <c r="L126" s="656" t="str">
        <f t="shared" si="14"/>
        <v>N/A</v>
      </c>
      <c r="M126" s="690">
        <f t="shared" si="18"/>
        <v>0</v>
      </c>
      <c r="N126" s="690">
        <f t="shared" si="17"/>
        <v>0</v>
      </c>
      <c r="O126" s="690">
        <f t="shared" si="17"/>
        <v>0</v>
      </c>
      <c r="P126" s="690">
        <f t="shared" si="17"/>
        <v>0</v>
      </c>
      <c r="Q126" s="690">
        <f t="shared" si="17"/>
        <v>0</v>
      </c>
      <c r="R126" s="690">
        <f t="shared" si="17"/>
        <v>0</v>
      </c>
      <c r="S126" s="690">
        <f t="shared" si="17"/>
        <v>0</v>
      </c>
      <c r="T126" s="690">
        <f t="shared" si="17"/>
        <v>0</v>
      </c>
      <c r="U126" s="690">
        <f t="shared" si="17"/>
        <v>0</v>
      </c>
      <c r="V126" s="690">
        <f t="shared" si="17"/>
        <v>0</v>
      </c>
      <c r="W126" s="690">
        <f t="shared" si="17"/>
        <v>0</v>
      </c>
      <c r="X126" s="690">
        <f t="shared" si="17"/>
        <v>0</v>
      </c>
      <c r="Y126" s="693">
        <f t="shared" si="11"/>
        <v>0</v>
      </c>
    </row>
    <row r="127" spans="1:25" ht="16.5" customHeight="1" outlineLevel="1">
      <c r="A127" s="490">
        <f t="shared" si="15"/>
        <v>123</v>
      </c>
      <c r="B127" s="654"/>
      <c r="C127" s="673"/>
      <c r="D127" s="674"/>
      <c r="E127" s="675"/>
      <c r="F127" s="676"/>
      <c r="G127" s="677"/>
      <c r="H127" s="494"/>
      <c r="I127" s="492" t="str">
        <f t="shared" si="12"/>
        <v/>
      </c>
      <c r="J127" s="494"/>
      <c r="K127" s="664" t="str">
        <f t="shared" si="13"/>
        <v/>
      </c>
      <c r="L127" s="656" t="str">
        <f t="shared" si="14"/>
        <v>N/A</v>
      </c>
      <c r="M127" s="690">
        <f t="shared" si="18"/>
        <v>0</v>
      </c>
      <c r="N127" s="690">
        <f t="shared" si="17"/>
        <v>0</v>
      </c>
      <c r="O127" s="690">
        <f t="shared" si="17"/>
        <v>0</v>
      </c>
      <c r="P127" s="690">
        <f t="shared" si="17"/>
        <v>0</v>
      </c>
      <c r="Q127" s="690">
        <f t="shared" si="17"/>
        <v>0</v>
      </c>
      <c r="R127" s="690">
        <f t="shared" si="17"/>
        <v>0</v>
      </c>
      <c r="S127" s="690">
        <f t="shared" si="17"/>
        <v>0</v>
      </c>
      <c r="T127" s="690">
        <f t="shared" si="17"/>
        <v>0</v>
      </c>
      <c r="U127" s="690">
        <f t="shared" si="17"/>
        <v>0</v>
      </c>
      <c r="V127" s="690">
        <f t="shared" si="17"/>
        <v>0</v>
      </c>
      <c r="W127" s="690">
        <f t="shared" si="17"/>
        <v>0</v>
      </c>
      <c r="X127" s="690">
        <f t="shared" si="17"/>
        <v>0</v>
      </c>
      <c r="Y127" s="693">
        <f t="shared" si="11"/>
        <v>0</v>
      </c>
    </row>
    <row r="128" spans="1:25" ht="16.5" customHeight="1" outlineLevel="1">
      <c r="A128" s="490">
        <f t="shared" si="15"/>
        <v>124</v>
      </c>
      <c r="B128" s="654"/>
      <c r="C128" s="673"/>
      <c r="D128" s="674"/>
      <c r="E128" s="675"/>
      <c r="F128" s="676"/>
      <c r="G128" s="677"/>
      <c r="H128" s="494"/>
      <c r="I128" s="492" t="str">
        <f t="shared" si="12"/>
        <v/>
      </c>
      <c r="J128" s="494"/>
      <c r="K128" s="664" t="str">
        <f t="shared" si="13"/>
        <v/>
      </c>
      <c r="L128" s="656" t="str">
        <f t="shared" si="14"/>
        <v>N/A</v>
      </c>
      <c r="M128" s="690">
        <f t="shared" si="18"/>
        <v>0</v>
      </c>
      <c r="N128" s="690">
        <f t="shared" si="17"/>
        <v>0</v>
      </c>
      <c r="O128" s="690">
        <f t="shared" si="17"/>
        <v>0</v>
      </c>
      <c r="P128" s="690">
        <f t="shared" si="17"/>
        <v>0</v>
      </c>
      <c r="Q128" s="690">
        <f t="shared" si="17"/>
        <v>0</v>
      </c>
      <c r="R128" s="690">
        <f t="shared" si="17"/>
        <v>0</v>
      </c>
      <c r="S128" s="690">
        <f t="shared" si="17"/>
        <v>0</v>
      </c>
      <c r="T128" s="690">
        <f t="shared" si="17"/>
        <v>0</v>
      </c>
      <c r="U128" s="690">
        <f t="shared" si="17"/>
        <v>0</v>
      </c>
      <c r="V128" s="690">
        <f t="shared" si="17"/>
        <v>0</v>
      </c>
      <c r="W128" s="690">
        <f t="shared" si="17"/>
        <v>0</v>
      </c>
      <c r="X128" s="690">
        <f t="shared" si="17"/>
        <v>0</v>
      </c>
      <c r="Y128" s="693">
        <f t="shared" si="11"/>
        <v>0</v>
      </c>
    </row>
    <row r="129" spans="1:25" ht="16.5" customHeight="1" outlineLevel="1">
      <c r="A129" s="490">
        <f t="shared" si="15"/>
        <v>125</v>
      </c>
      <c r="B129" s="654"/>
      <c r="C129" s="673"/>
      <c r="D129" s="674"/>
      <c r="E129" s="675"/>
      <c r="F129" s="678"/>
      <c r="G129" s="677"/>
      <c r="H129" s="494"/>
      <c r="I129" s="492" t="str">
        <f t="shared" si="12"/>
        <v/>
      </c>
      <c r="J129" s="494"/>
      <c r="K129" s="664" t="str">
        <f t="shared" si="13"/>
        <v/>
      </c>
      <c r="L129" s="656" t="str">
        <f t="shared" si="14"/>
        <v>N/A</v>
      </c>
      <c r="M129" s="690">
        <f t="shared" si="18"/>
        <v>0</v>
      </c>
      <c r="N129" s="690">
        <f t="shared" si="17"/>
        <v>0</v>
      </c>
      <c r="O129" s="690">
        <f t="shared" si="17"/>
        <v>0</v>
      </c>
      <c r="P129" s="690">
        <f t="shared" si="17"/>
        <v>0</v>
      </c>
      <c r="Q129" s="690">
        <f t="shared" si="17"/>
        <v>0</v>
      </c>
      <c r="R129" s="690">
        <f t="shared" si="17"/>
        <v>0</v>
      </c>
      <c r="S129" s="690">
        <f t="shared" si="17"/>
        <v>0</v>
      </c>
      <c r="T129" s="690">
        <f t="shared" si="17"/>
        <v>0</v>
      </c>
      <c r="U129" s="690">
        <f t="shared" si="17"/>
        <v>0</v>
      </c>
      <c r="V129" s="690">
        <f t="shared" si="17"/>
        <v>0</v>
      </c>
      <c r="W129" s="690">
        <f t="shared" si="17"/>
        <v>0</v>
      </c>
      <c r="X129" s="690">
        <f t="shared" si="17"/>
        <v>0</v>
      </c>
      <c r="Y129" s="693">
        <f t="shared" si="11"/>
        <v>0</v>
      </c>
    </row>
    <row r="130" spans="1:25" ht="16.5" customHeight="1" outlineLevel="1">
      <c r="A130" s="490">
        <f t="shared" si="15"/>
        <v>126</v>
      </c>
      <c r="B130" s="654"/>
      <c r="C130" s="673"/>
      <c r="D130" s="674"/>
      <c r="E130" s="675"/>
      <c r="F130" s="678"/>
      <c r="G130" s="677"/>
      <c r="H130" s="494"/>
      <c r="I130" s="492" t="str">
        <f t="shared" si="12"/>
        <v/>
      </c>
      <c r="J130" s="494"/>
      <c r="K130" s="664" t="str">
        <f t="shared" si="13"/>
        <v/>
      </c>
      <c r="L130" s="656" t="str">
        <f t="shared" si="14"/>
        <v>N/A</v>
      </c>
      <c r="M130" s="690">
        <f t="shared" si="18"/>
        <v>0</v>
      </c>
      <c r="N130" s="690">
        <f t="shared" si="17"/>
        <v>0</v>
      </c>
      <c r="O130" s="690">
        <f t="shared" si="17"/>
        <v>0</v>
      </c>
      <c r="P130" s="690">
        <f t="shared" si="17"/>
        <v>0</v>
      </c>
      <c r="Q130" s="690">
        <f t="shared" si="17"/>
        <v>0</v>
      </c>
      <c r="R130" s="690">
        <f t="shared" si="17"/>
        <v>0</v>
      </c>
      <c r="S130" s="690">
        <f t="shared" si="17"/>
        <v>0</v>
      </c>
      <c r="T130" s="690">
        <f t="shared" ref="T130:X130" si="19">IF(AND($E130="",$F130=""),0,IF(AND((T$3&gt;=$E130),OR((T$3&lt;=$G130),($G130=""),($G130=-1),($G130=0))),IF($L130&gt;T$3,1,0),0))</f>
        <v>0</v>
      </c>
      <c r="U130" s="690">
        <f t="shared" si="19"/>
        <v>0</v>
      </c>
      <c r="V130" s="690">
        <f t="shared" si="19"/>
        <v>0</v>
      </c>
      <c r="W130" s="690">
        <f t="shared" si="19"/>
        <v>0</v>
      </c>
      <c r="X130" s="690">
        <f t="shared" si="19"/>
        <v>0</v>
      </c>
      <c r="Y130" s="693">
        <f t="shared" si="11"/>
        <v>0</v>
      </c>
    </row>
    <row r="131" spans="1:25" ht="16.5" customHeight="1" outlineLevel="1">
      <c r="A131" s="490">
        <f t="shared" si="15"/>
        <v>127</v>
      </c>
      <c r="B131" s="654"/>
      <c r="C131" s="673"/>
      <c r="D131" s="674"/>
      <c r="E131" s="675"/>
      <c r="F131" s="678"/>
      <c r="G131" s="677"/>
      <c r="H131" s="494"/>
      <c r="I131" s="492" t="str">
        <f t="shared" si="12"/>
        <v/>
      </c>
      <c r="J131" s="494"/>
      <c r="K131" s="664" t="str">
        <f t="shared" si="13"/>
        <v/>
      </c>
      <c r="L131" s="656" t="str">
        <f t="shared" si="14"/>
        <v>N/A</v>
      </c>
      <c r="M131" s="690">
        <f t="shared" si="18"/>
        <v>0</v>
      </c>
      <c r="N131" s="690">
        <f t="shared" si="18"/>
        <v>0</v>
      </c>
      <c r="O131" s="690">
        <f t="shared" si="18"/>
        <v>0</v>
      </c>
      <c r="P131" s="690">
        <f t="shared" si="18"/>
        <v>0</v>
      </c>
      <c r="Q131" s="690">
        <f t="shared" si="18"/>
        <v>0</v>
      </c>
      <c r="R131" s="690">
        <f t="shared" si="18"/>
        <v>0</v>
      </c>
      <c r="S131" s="690">
        <f t="shared" si="18"/>
        <v>0</v>
      </c>
      <c r="T131" s="690">
        <f t="shared" si="18"/>
        <v>0</v>
      </c>
      <c r="U131" s="690">
        <f t="shared" si="18"/>
        <v>0</v>
      </c>
      <c r="V131" s="690">
        <f t="shared" si="18"/>
        <v>0</v>
      </c>
      <c r="W131" s="690">
        <f t="shared" si="18"/>
        <v>0</v>
      </c>
      <c r="X131" s="690">
        <f t="shared" si="18"/>
        <v>0</v>
      </c>
      <c r="Y131" s="693">
        <f t="shared" si="11"/>
        <v>0</v>
      </c>
    </row>
    <row r="132" spans="1:25" ht="16.5" customHeight="1" outlineLevel="1">
      <c r="A132" s="490">
        <f t="shared" si="15"/>
        <v>128</v>
      </c>
      <c r="B132" s="654"/>
      <c r="C132" s="673"/>
      <c r="D132" s="674"/>
      <c r="E132" s="675"/>
      <c r="F132" s="676"/>
      <c r="G132" s="677"/>
      <c r="H132" s="494"/>
      <c r="I132" s="492" t="str">
        <f t="shared" si="12"/>
        <v/>
      </c>
      <c r="J132" s="494"/>
      <c r="K132" s="664" t="str">
        <f t="shared" si="13"/>
        <v/>
      </c>
      <c r="L132" s="656" t="str">
        <f t="shared" si="14"/>
        <v>N/A</v>
      </c>
      <c r="M132" s="690">
        <f t="shared" si="18"/>
        <v>0</v>
      </c>
      <c r="N132" s="690">
        <f t="shared" si="18"/>
        <v>0</v>
      </c>
      <c r="O132" s="690">
        <f t="shared" si="18"/>
        <v>0</v>
      </c>
      <c r="P132" s="690">
        <f t="shared" si="18"/>
        <v>0</v>
      </c>
      <c r="Q132" s="690">
        <f t="shared" si="18"/>
        <v>0</v>
      </c>
      <c r="R132" s="690">
        <f t="shared" si="18"/>
        <v>0</v>
      </c>
      <c r="S132" s="690">
        <f t="shared" si="18"/>
        <v>0</v>
      </c>
      <c r="T132" s="690">
        <f t="shared" si="18"/>
        <v>0</v>
      </c>
      <c r="U132" s="690">
        <f t="shared" si="18"/>
        <v>0</v>
      </c>
      <c r="V132" s="690">
        <f t="shared" si="18"/>
        <v>0</v>
      </c>
      <c r="W132" s="690">
        <f t="shared" si="18"/>
        <v>0</v>
      </c>
      <c r="X132" s="690">
        <f t="shared" si="18"/>
        <v>0</v>
      </c>
      <c r="Y132" s="693">
        <f t="shared" si="11"/>
        <v>0</v>
      </c>
    </row>
    <row r="133" spans="1:25" ht="16.5" customHeight="1" outlineLevel="1">
      <c r="A133" s="490">
        <f t="shared" si="15"/>
        <v>129</v>
      </c>
      <c r="B133" s="654"/>
      <c r="C133" s="673"/>
      <c r="D133" s="674"/>
      <c r="E133" s="675"/>
      <c r="F133" s="676"/>
      <c r="G133" s="677"/>
      <c r="H133" s="494"/>
      <c r="I133" s="492" t="str">
        <f t="shared" si="12"/>
        <v/>
      </c>
      <c r="J133" s="494"/>
      <c r="K133" s="664" t="str">
        <f t="shared" si="13"/>
        <v/>
      </c>
      <c r="L133" s="656" t="str">
        <f t="shared" si="14"/>
        <v>N/A</v>
      </c>
      <c r="M133" s="690">
        <f t="shared" si="18"/>
        <v>0</v>
      </c>
      <c r="N133" s="690">
        <f t="shared" si="18"/>
        <v>0</v>
      </c>
      <c r="O133" s="690">
        <f t="shared" si="18"/>
        <v>0</v>
      </c>
      <c r="P133" s="690">
        <f t="shared" si="18"/>
        <v>0</v>
      </c>
      <c r="Q133" s="690">
        <f t="shared" si="18"/>
        <v>0</v>
      </c>
      <c r="R133" s="690">
        <f t="shared" si="18"/>
        <v>0</v>
      </c>
      <c r="S133" s="690">
        <f t="shared" si="18"/>
        <v>0</v>
      </c>
      <c r="T133" s="690">
        <f t="shared" si="18"/>
        <v>0</v>
      </c>
      <c r="U133" s="690">
        <f t="shared" si="18"/>
        <v>0</v>
      </c>
      <c r="V133" s="690">
        <f t="shared" si="18"/>
        <v>0</v>
      </c>
      <c r="W133" s="690">
        <f t="shared" si="18"/>
        <v>0</v>
      </c>
      <c r="X133" s="690">
        <f t="shared" si="18"/>
        <v>0</v>
      </c>
      <c r="Y133" s="693">
        <f t="shared" ref="Y133:Y196" si="20">SUM(M133:X133)</f>
        <v>0</v>
      </c>
    </row>
    <row r="134" spans="1:25" ht="16.5" customHeight="1" outlineLevel="1">
      <c r="A134" s="490">
        <f t="shared" si="15"/>
        <v>130</v>
      </c>
      <c r="B134" s="655"/>
      <c r="C134" s="673"/>
      <c r="D134" s="674"/>
      <c r="E134" s="675"/>
      <c r="F134" s="676"/>
      <c r="G134" s="677"/>
      <c r="H134" s="494"/>
      <c r="I134" s="492" t="str">
        <f t="shared" ref="I134:I197" si="21">IF(H134="여",E134,"")</f>
        <v/>
      </c>
      <c r="J134" s="494"/>
      <c r="K134" s="664" t="str">
        <f t="shared" ref="K134:K197" si="22">IF(J134="여",E134,"")</f>
        <v/>
      </c>
      <c r="L134" s="656" t="str">
        <f t="shared" ref="L134:L197" si="23">IF(OR(I134&lt;&gt;"",K134&lt;&gt;""),MIN(I134,K134),IF(AND(I134="",K134=""),IF(OR(H134="여",J134="여"),0,"N/A")))</f>
        <v>N/A</v>
      </c>
      <c r="M134" s="690">
        <f t="shared" si="18"/>
        <v>0</v>
      </c>
      <c r="N134" s="690">
        <f t="shared" si="18"/>
        <v>0</v>
      </c>
      <c r="O134" s="690">
        <f t="shared" si="18"/>
        <v>0</v>
      </c>
      <c r="P134" s="690">
        <f t="shared" si="18"/>
        <v>0</v>
      </c>
      <c r="Q134" s="690">
        <f t="shared" si="18"/>
        <v>0</v>
      </c>
      <c r="R134" s="690">
        <f t="shared" si="18"/>
        <v>0</v>
      </c>
      <c r="S134" s="690">
        <f t="shared" si="18"/>
        <v>0</v>
      </c>
      <c r="T134" s="690">
        <f t="shared" si="18"/>
        <v>0</v>
      </c>
      <c r="U134" s="690">
        <f t="shared" si="18"/>
        <v>0</v>
      </c>
      <c r="V134" s="690">
        <f t="shared" si="18"/>
        <v>0</v>
      </c>
      <c r="W134" s="690">
        <f t="shared" si="18"/>
        <v>0</v>
      </c>
      <c r="X134" s="690">
        <f t="shared" si="18"/>
        <v>0</v>
      </c>
      <c r="Y134" s="693">
        <f t="shared" si="20"/>
        <v>0</v>
      </c>
    </row>
    <row r="135" spans="1:25" ht="16.5" customHeight="1" outlineLevel="1">
      <c r="A135" s="490">
        <f t="shared" ref="A135:A198" si="24">A134+1</f>
        <v>131</v>
      </c>
      <c r="B135" s="654"/>
      <c r="C135" s="673"/>
      <c r="D135" s="674"/>
      <c r="E135" s="675"/>
      <c r="F135" s="676"/>
      <c r="G135" s="677"/>
      <c r="H135" s="494"/>
      <c r="I135" s="492" t="str">
        <f t="shared" si="21"/>
        <v/>
      </c>
      <c r="J135" s="494"/>
      <c r="K135" s="664" t="str">
        <f t="shared" si="22"/>
        <v/>
      </c>
      <c r="L135" s="656" t="str">
        <f t="shared" si="23"/>
        <v>N/A</v>
      </c>
      <c r="M135" s="690">
        <f t="shared" si="18"/>
        <v>0</v>
      </c>
      <c r="N135" s="690">
        <f t="shared" si="18"/>
        <v>0</v>
      </c>
      <c r="O135" s="690">
        <f t="shared" si="18"/>
        <v>0</v>
      </c>
      <c r="P135" s="690">
        <f t="shared" si="18"/>
        <v>0</v>
      </c>
      <c r="Q135" s="690">
        <f t="shared" si="18"/>
        <v>0</v>
      </c>
      <c r="R135" s="690">
        <f t="shared" si="18"/>
        <v>0</v>
      </c>
      <c r="S135" s="690">
        <f t="shared" si="18"/>
        <v>0</v>
      </c>
      <c r="T135" s="690">
        <f t="shared" si="18"/>
        <v>0</v>
      </c>
      <c r="U135" s="690">
        <f t="shared" si="18"/>
        <v>0</v>
      </c>
      <c r="V135" s="690">
        <f t="shared" si="18"/>
        <v>0</v>
      </c>
      <c r="W135" s="690">
        <f t="shared" si="18"/>
        <v>0</v>
      </c>
      <c r="X135" s="690">
        <f t="shared" si="18"/>
        <v>0</v>
      </c>
      <c r="Y135" s="693">
        <f t="shared" si="20"/>
        <v>0</v>
      </c>
    </row>
    <row r="136" spans="1:25" ht="16.5" customHeight="1" outlineLevel="1">
      <c r="A136" s="490">
        <f t="shared" si="24"/>
        <v>132</v>
      </c>
      <c r="B136" s="654"/>
      <c r="C136" s="673"/>
      <c r="D136" s="674"/>
      <c r="E136" s="675"/>
      <c r="F136" s="676"/>
      <c r="G136" s="677"/>
      <c r="H136" s="494"/>
      <c r="I136" s="492" t="str">
        <f t="shared" si="21"/>
        <v/>
      </c>
      <c r="J136" s="494"/>
      <c r="K136" s="664" t="str">
        <f t="shared" si="22"/>
        <v/>
      </c>
      <c r="L136" s="656" t="str">
        <f t="shared" si="23"/>
        <v>N/A</v>
      </c>
      <c r="M136" s="690">
        <f t="shared" si="18"/>
        <v>0</v>
      </c>
      <c r="N136" s="690">
        <f t="shared" si="18"/>
        <v>0</v>
      </c>
      <c r="O136" s="690">
        <f t="shared" si="18"/>
        <v>0</v>
      </c>
      <c r="P136" s="690">
        <f t="shared" si="18"/>
        <v>0</v>
      </c>
      <c r="Q136" s="690">
        <f t="shared" si="18"/>
        <v>0</v>
      </c>
      <c r="R136" s="690">
        <f t="shared" si="18"/>
        <v>0</v>
      </c>
      <c r="S136" s="690">
        <f t="shared" si="18"/>
        <v>0</v>
      </c>
      <c r="T136" s="690">
        <f t="shared" si="18"/>
        <v>0</v>
      </c>
      <c r="U136" s="690">
        <f t="shared" si="18"/>
        <v>0</v>
      </c>
      <c r="V136" s="690">
        <f t="shared" si="18"/>
        <v>0</v>
      </c>
      <c r="W136" s="690">
        <f t="shared" si="18"/>
        <v>0</v>
      </c>
      <c r="X136" s="690">
        <f t="shared" si="18"/>
        <v>0</v>
      </c>
      <c r="Y136" s="693">
        <f t="shared" si="20"/>
        <v>0</v>
      </c>
    </row>
    <row r="137" spans="1:25" ht="16.5" customHeight="1" outlineLevel="1">
      <c r="A137" s="490">
        <f t="shared" si="24"/>
        <v>133</v>
      </c>
      <c r="B137" s="654"/>
      <c r="C137" s="673"/>
      <c r="D137" s="674"/>
      <c r="E137" s="675"/>
      <c r="F137" s="676"/>
      <c r="G137" s="677"/>
      <c r="H137" s="494"/>
      <c r="I137" s="492" t="str">
        <f t="shared" si="21"/>
        <v/>
      </c>
      <c r="J137" s="494"/>
      <c r="K137" s="664" t="str">
        <f t="shared" si="22"/>
        <v/>
      </c>
      <c r="L137" s="656" t="str">
        <f t="shared" si="23"/>
        <v>N/A</v>
      </c>
      <c r="M137" s="690">
        <f t="shared" si="18"/>
        <v>0</v>
      </c>
      <c r="N137" s="690">
        <f t="shared" si="18"/>
        <v>0</v>
      </c>
      <c r="O137" s="690">
        <f t="shared" si="18"/>
        <v>0</v>
      </c>
      <c r="P137" s="690">
        <f t="shared" si="18"/>
        <v>0</v>
      </c>
      <c r="Q137" s="690">
        <f t="shared" si="18"/>
        <v>0</v>
      </c>
      <c r="R137" s="690">
        <f t="shared" si="18"/>
        <v>0</v>
      </c>
      <c r="S137" s="690">
        <f t="shared" si="18"/>
        <v>0</v>
      </c>
      <c r="T137" s="690">
        <f t="shared" si="18"/>
        <v>0</v>
      </c>
      <c r="U137" s="690">
        <f t="shared" si="18"/>
        <v>0</v>
      </c>
      <c r="V137" s="690">
        <f t="shared" si="18"/>
        <v>0</v>
      </c>
      <c r="W137" s="690">
        <f t="shared" si="18"/>
        <v>0</v>
      </c>
      <c r="X137" s="690">
        <f t="shared" si="18"/>
        <v>0</v>
      </c>
      <c r="Y137" s="693">
        <f t="shared" si="20"/>
        <v>0</v>
      </c>
    </row>
    <row r="138" spans="1:25" ht="16.5" customHeight="1" outlineLevel="1">
      <c r="A138" s="490">
        <f t="shared" si="24"/>
        <v>134</v>
      </c>
      <c r="B138" s="654"/>
      <c r="C138" s="673"/>
      <c r="D138" s="674"/>
      <c r="E138" s="675"/>
      <c r="F138" s="676"/>
      <c r="G138" s="677"/>
      <c r="H138" s="494"/>
      <c r="I138" s="492" t="str">
        <f t="shared" si="21"/>
        <v/>
      </c>
      <c r="J138" s="494"/>
      <c r="K138" s="664" t="str">
        <f t="shared" si="22"/>
        <v/>
      </c>
      <c r="L138" s="656" t="str">
        <f t="shared" si="23"/>
        <v>N/A</v>
      </c>
      <c r="M138" s="690">
        <f t="shared" si="18"/>
        <v>0</v>
      </c>
      <c r="N138" s="690">
        <f t="shared" si="18"/>
        <v>0</v>
      </c>
      <c r="O138" s="690">
        <f t="shared" si="18"/>
        <v>0</v>
      </c>
      <c r="P138" s="690">
        <f t="shared" si="18"/>
        <v>0</v>
      </c>
      <c r="Q138" s="690">
        <f t="shared" si="18"/>
        <v>0</v>
      </c>
      <c r="R138" s="690">
        <f t="shared" si="18"/>
        <v>0</v>
      </c>
      <c r="S138" s="690">
        <f t="shared" si="18"/>
        <v>0</v>
      </c>
      <c r="T138" s="690">
        <f t="shared" si="18"/>
        <v>0</v>
      </c>
      <c r="U138" s="690">
        <f t="shared" si="18"/>
        <v>0</v>
      </c>
      <c r="V138" s="690">
        <f t="shared" si="18"/>
        <v>0</v>
      </c>
      <c r="W138" s="690">
        <f t="shared" si="18"/>
        <v>0</v>
      </c>
      <c r="X138" s="690">
        <f t="shared" si="18"/>
        <v>0</v>
      </c>
      <c r="Y138" s="693">
        <f t="shared" si="20"/>
        <v>0</v>
      </c>
    </row>
    <row r="139" spans="1:25" ht="16.5" customHeight="1" outlineLevel="1">
      <c r="A139" s="490">
        <f t="shared" si="24"/>
        <v>135</v>
      </c>
      <c r="B139" s="654"/>
      <c r="C139" s="673"/>
      <c r="D139" s="674"/>
      <c r="E139" s="675"/>
      <c r="F139" s="678"/>
      <c r="G139" s="677"/>
      <c r="H139" s="494"/>
      <c r="I139" s="492" t="str">
        <f t="shared" si="21"/>
        <v/>
      </c>
      <c r="J139" s="494"/>
      <c r="K139" s="664" t="str">
        <f t="shared" si="22"/>
        <v/>
      </c>
      <c r="L139" s="656" t="str">
        <f t="shared" si="23"/>
        <v>N/A</v>
      </c>
      <c r="M139" s="690">
        <f t="shared" si="18"/>
        <v>0</v>
      </c>
      <c r="N139" s="690">
        <f t="shared" si="18"/>
        <v>0</v>
      </c>
      <c r="O139" s="690">
        <f t="shared" si="18"/>
        <v>0</v>
      </c>
      <c r="P139" s="690">
        <f t="shared" si="18"/>
        <v>0</v>
      </c>
      <c r="Q139" s="690">
        <f t="shared" si="18"/>
        <v>0</v>
      </c>
      <c r="R139" s="690">
        <f t="shared" si="18"/>
        <v>0</v>
      </c>
      <c r="S139" s="690">
        <f t="shared" si="18"/>
        <v>0</v>
      </c>
      <c r="T139" s="690">
        <f t="shared" si="18"/>
        <v>0</v>
      </c>
      <c r="U139" s="690">
        <f t="shared" si="18"/>
        <v>0</v>
      </c>
      <c r="V139" s="690">
        <f t="shared" si="18"/>
        <v>0</v>
      </c>
      <c r="W139" s="690">
        <f t="shared" si="18"/>
        <v>0</v>
      </c>
      <c r="X139" s="690">
        <f t="shared" si="18"/>
        <v>0</v>
      </c>
      <c r="Y139" s="693">
        <f t="shared" si="20"/>
        <v>0</v>
      </c>
    </row>
    <row r="140" spans="1:25" ht="16.5" customHeight="1" outlineLevel="1">
      <c r="A140" s="490">
        <f t="shared" si="24"/>
        <v>136</v>
      </c>
      <c r="B140" s="654"/>
      <c r="C140" s="673"/>
      <c r="D140" s="674"/>
      <c r="E140" s="675"/>
      <c r="F140" s="678"/>
      <c r="G140" s="677"/>
      <c r="H140" s="494"/>
      <c r="I140" s="492" t="str">
        <f t="shared" si="21"/>
        <v/>
      </c>
      <c r="J140" s="494"/>
      <c r="K140" s="664" t="str">
        <f t="shared" si="22"/>
        <v/>
      </c>
      <c r="L140" s="656" t="str">
        <f t="shared" si="23"/>
        <v>N/A</v>
      </c>
      <c r="M140" s="690">
        <f t="shared" si="18"/>
        <v>0</v>
      </c>
      <c r="N140" s="690">
        <f t="shared" si="18"/>
        <v>0</v>
      </c>
      <c r="O140" s="690">
        <f t="shared" si="18"/>
        <v>0</v>
      </c>
      <c r="P140" s="690">
        <f t="shared" si="18"/>
        <v>0</v>
      </c>
      <c r="Q140" s="690">
        <f t="shared" si="18"/>
        <v>0</v>
      </c>
      <c r="R140" s="690">
        <f t="shared" si="18"/>
        <v>0</v>
      </c>
      <c r="S140" s="690">
        <f t="shared" si="18"/>
        <v>0</v>
      </c>
      <c r="T140" s="690">
        <f t="shared" si="18"/>
        <v>0</v>
      </c>
      <c r="U140" s="690">
        <f t="shared" si="18"/>
        <v>0</v>
      </c>
      <c r="V140" s="690">
        <f t="shared" si="18"/>
        <v>0</v>
      </c>
      <c r="W140" s="690">
        <f t="shared" si="18"/>
        <v>0</v>
      </c>
      <c r="X140" s="690">
        <f t="shared" si="18"/>
        <v>0</v>
      </c>
      <c r="Y140" s="693">
        <f t="shared" si="20"/>
        <v>0</v>
      </c>
    </row>
    <row r="141" spans="1:25" ht="16.5" customHeight="1" outlineLevel="1">
      <c r="A141" s="490">
        <f t="shared" si="24"/>
        <v>137</v>
      </c>
      <c r="B141" s="654"/>
      <c r="C141" s="673"/>
      <c r="D141" s="674"/>
      <c r="E141" s="675"/>
      <c r="F141" s="676"/>
      <c r="G141" s="677"/>
      <c r="H141" s="494"/>
      <c r="I141" s="492" t="str">
        <f t="shared" si="21"/>
        <v/>
      </c>
      <c r="J141" s="494"/>
      <c r="K141" s="664" t="str">
        <f t="shared" si="22"/>
        <v/>
      </c>
      <c r="L141" s="656" t="str">
        <f t="shared" si="23"/>
        <v>N/A</v>
      </c>
      <c r="M141" s="690">
        <f t="shared" si="18"/>
        <v>0</v>
      </c>
      <c r="N141" s="690">
        <f t="shared" si="18"/>
        <v>0</v>
      </c>
      <c r="O141" s="690">
        <f t="shared" si="18"/>
        <v>0</v>
      </c>
      <c r="P141" s="690">
        <f t="shared" si="18"/>
        <v>0</v>
      </c>
      <c r="Q141" s="690">
        <f t="shared" si="18"/>
        <v>0</v>
      </c>
      <c r="R141" s="690">
        <f t="shared" si="18"/>
        <v>0</v>
      </c>
      <c r="S141" s="690">
        <f t="shared" si="18"/>
        <v>0</v>
      </c>
      <c r="T141" s="690">
        <f t="shared" si="18"/>
        <v>0</v>
      </c>
      <c r="U141" s="690">
        <f t="shared" si="18"/>
        <v>0</v>
      </c>
      <c r="V141" s="690">
        <f t="shared" si="18"/>
        <v>0</v>
      </c>
      <c r="W141" s="690">
        <f t="shared" si="18"/>
        <v>0</v>
      </c>
      <c r="X141" s="690">
        <f t="shared" si="18"/>
        <v>0</v>
      </c>
      <c r="Y141" s="693">
        <f t="shared" si="20"/>
        <v>0</v>
      </c>
    </row>
    <row r="142" spans="1:25" ht="16.5" customHeight="1" outlineLevel="1">
      <c r="A142" s="490">
        <f t="shared" si="24"/>
        <v>138</v>
      </c>
      <c r="B142" s="654"/>
      <c r="C142" s="673"/>
      <c r="D142" s="674"/>
      <c r="E142" s="675"/>
      <c r="F142" s="676"/>
      <c r="G142" s="677"/>
      <c r="H142" s="494"/>
      <c r="I142" s="492" t="str">
        <f t="shared" si="21"/>
        <v/>
      </c>
      <c r="J142" s="494"/>
      <c r="K142" s="664" t="str">
        <f t="shared" si="22"/>
        <v/>
      </c>
      <c r="L142" s="656" t="str">
        <f t="shared" si="23"/>
        <v>N/A</v>
      </c>
      <c r="M142" s="690">
        <f t="shared" si="18"/>
        <v>0</v>
      </c>
      <c r="N142" s="690">
        <f t="shared" si="18"/>
        <v>0</v>
      </c>
      <c r="O142" s="690">
        <f t="shared" si="18"/>
        <v>0</v>
      </c>
      <c r="P142" s="690">
        <f t="shared" si="18"/>
        <v>0</v>
      </c>
      <c r="Q142" s="690">
        <f t="shared" si="18"/>
        <v>0</v>
      </c>
      <c r="R142" s="690">
        <f t="shared" si="18"/>
        <v>0</v>
      </c>
      <c r="S142" s="690">
        <f t="shared" si="18"/>
        <v>0</v>
      </c>
      <c r="T142" s="690">
        <f t="shared" si="18"/>
        <v>0</v>
      </c>
      <c r="U142" s="690">
        <f t="shared" si="18"/>
        <v>0</v>
      </c>
      <c r="V142" s="690">
        <f t="shared" si="18"/>
        <v>0</v>
      </c>
      <c r="W142" s="690">
        <f t="shared" si="18"/>
        <v>0</v>
      </c>
      <c r="X142" s="690">
        <f t="shared" si="18"/>
        <v>0</v>
      </c>
      <c r="Y142" s="693">
        <f t="shared" si="20"/>
        <v>0</v>
      </c>
    </row>
    <row r="143" spans="1:25" ht="16.5" customHeight="1" outlineLevel="1">
      <c r="A143" s="490">
        <f t="shared" si="24"/>
        <v>139</v>
      </c>
      <c r="B143" s="654"/>
      <c r="C143" s="673"/>
      <c r="D143" s="674"/>
      <c r="E143" s="675"/>
      <c r="F143" s="676"/>
      <c r="G143" s="677"/>
      <c r="H143" s="494"/>
      <c r="I143" s="492" t="str">
        <f t="shared" si="21"/>
        <v/>
      </c>
      <c r="J143" s="494"/>
      <c r="K143" s="664" t="str">
        <f t="shared" si="22"/>
        <v/>
      </c>
      <c r="L143" s="656" t="str">
        <f t="shared" si="23"/>
        <v>N/A</v>
      </c>
      <c r="M143" s="690">
        <f t="shared" si="18"/>
        <v>0</v>
      </c>
      <c r="N143" s="690">
        <f t="shared" si="18"/>
        <v>0</v>
      </c>
      <c r="O143" s="690">
        <f t="shared" si="18"/>
        <v>0</v>
      </c>
      <c r="P143" s="690">
        <f t="shared" si="18"/>
        <v>0</v>
      </c>
      <c r="Q143" s="690">
        <f t="shared" si="18"/>
        <v>0</v>
      </c>
      <c r="R143" s="690">
        <f t="shared" si="18"/>
        <v>0</v>
      </c>
      <c r="S143" s="690">
        <f t="shared" si="18"/>
        <v>0</v>
      </c>
      <c r="T143" s="690">
        <f t="shared" si="18"/>
        <v>0</v>
      </c>
      <c r="U143" s="690">
        <f t="shared" si="18"/>
        <v>0</v>
      </c>
      <c r="V143" s="690">
        <f t="shared" si="18"/>
        <v>0</v>
      </c>
      <c r="W143" s="690">
        <f t="shared" si="18"/>
        <v>0</v>
      </c>
      <c r="X143" s="690">
        <f t="shared" si="18"/>
        <v>0</v>
      </c>
      <c r="Y143" s="693">
        <f t="shared" si="20"/>
        <v>0</v>
      </c>
    </row>
    <row r="144" spans="1:25" ht="16.5" customHeight="1" outlineLevel="1">
      <c r="A144" s="490">
        <f t="shared" si="24"/>
        <v>140</v>
      </c>
      <c r="B144" s="655"/>
      <c r="C144" s="673"/>
      <c r="D144" s="674"/>
      <c r="E144" s="675"/>
      <c r="F144" s="678"/>
      <c r="G144" s="677"/>
      <c r="H144" s="494"/>
      <c r="I144" s="492" t="str">
        <f t="shared" si="21"/>
        <v/>
      </c>
      <c r="J144" s="494"/>
      <c r="K144" s="664" t="str">
        <f t="shared" si="22"/>
        <v/>
      </c>
      <c r="L144" s="656" t="str">
        <f t="shared" si="23"/>
        <v>N/A</v>
      </c>
      <c r="M144" s="690">
        <f t="shared" si="18"/>
        <v>0</v>
      </c>
      <c r="N144" s="690">
        <f t="shared" si="18"/>
        <v>0</v>
      </c>
      <c r="O144" s="690">
        <f t="shared" si="18"/>
        <v>0</v>
      </c>
      <c r="P144" s="690">
        <f t="shared" si="18"/>
        <v>0</v>
      </c>
      <c r="Q144" s="690">
        <f t="shared" si="18"/>
        <v>0</v>
      </c>
      <c r="R144" s="690">
        <f t="shared" si="18"/>
        <v>0</v>
      </c>
      <c r="S144" s="690">
        <f t="shared" si="18"/>
        <v>0</v>
      </c>
      <c r="T144" s="690">
        <f t="shared" si="18"/>
        <v>0</v>
      </c>
      <c r="U144" s="690">
        <f t="shared" si="18"/>
        <v>0</v>
      </c>
      <c r="V144" s="690">
        <f t="shared" si="18"/>
        <v>0</v>
      </c>
      <c r="W144" s="690">
        <f t="shared" si="18"/>
        <v>0</v>
      </c>
      <c r="X144" s="690">
        <f t="shared" si="18"/>
        <v>0</v>
      </c>
      <c r="Y144" s="693">
        <f t="shared" si="20"/>
        <v>0</v>
      </c>
    </row>
    <row r="145" spans="1:25" ht="16.5" customHeight="1" outlineLevel="1">
      <c r="A145" s="490">
        <f t="shared" si="24"/>
        <v>141</v>
      </c>
      <c r="B145" s="654"/>
      <c r="C145" s="673"/>
      <c r="D145" s="674"/>
      <c r="E145" s="675"/>
      <c r="F145" s="676"/>
      <c r="G145" s="677"/>
      <c r="H145" s="494"/>
      <c r="I145" s="492" t="str">
        <f t="shared" si="21"/>
        <v/>
      </c>
      <c r="J145" s="494"/>
      <c r="K145" s="664" t="str">
        <f t="shared" si="22"/>
        <v/>
      </c>
      <c r="L145" s="656" t="str">
        <f t="shared" si="23"/>
        <v>N/A</v>
      </c>
      <c r="M145" s="690">
        <f t="shared" si="18"/>
        <v>0</v>
      </c>
      <c r="N145" s="690">
        <f t="shared" si="18"/>
        <v>0</v>
      </c>
      <c r="O145" s="690">
        <f t="shared" si="18"/>
        <v>0</v>
      </c>
      <c r="P145" s="690">
        <f t="shared" si="18"/>
        <v>0</v>
      </c>
      <c r="Q145" s="690">
        <f t="shared" si="18"/>
        <v>0</v>
      </c>
      <c r="R145" s="690">
        <f t="shared" si="18"/>
        <v>0</v>
      </c>
      <c r="S145" s="690">
        <f t="shared" si="18"/>
        <v>0</v>
      </c>
      <c r="T145" s="690">
        <f t="shared" si="18"/>
        <v>0</v>
      </c>
      <c r="U145" s="690">
        <f t="shared" si="18"/>
        <v>0</v>
      </c>
      <c r="V145" s="690">
        <f t="shared" si="18"/>
        <v>0</v>
      </c>
      <c r="W145" s="690">
        <f t="shared" si="18"/>
        <v>0</v>
      </c>
      <c r="X145" s="690">
        <f t="shared" si="18"/>
        <v>0</v>
      </c>
      <c r="Y145" s="693">
        <f t="shared" si="20"/>
        <v>0</v>
      </c>
    </row>
    <row r="146" spans="1:25" ht="16.5" customHeight="1" outlineLevel="1">
      <c r="A146" s="490">
        <f t="shared" si="24"/>
        <v>142</v>
      </c>
      <c r="B146" s="654"/>
      <c r="C146" s="673"/>
      <c r="D146" s="674"/>
      <c r="E146" s="675"/>
      <c r="F146" s="676"/>
      <c r="G146" s="677"/>
      <c r="H146" s="494"/>
      <c r="I146" s="492" t="str">
        <f t="shared" si="21"/>
        <v/>
      </c>
      <c r="J146" s="494"/>
      <c r="K146" s="664" t="str">
        <f t="shared" si="22"/>
        <v/>
      </c>
      <c r="L146" s="656" t="str">
        <f t="shared" si="23"/>
        <v>N/A</v>
      </c>
      <c r="M146" s="690">
        <f t="shared" si="18"/>
        <v>0</v>
      </c>
      <c r="N146" s="690">
        <f t="shared" si="18"/>
        <v>0</v>
      </c>
      <c r="O146" s="690">
        <f t="shared" si="18"/>
        <v>0</v>
      </c>
      <c r="P146" s="690">
        <f t="shared" si="18"/>
        <v>0</v>
      </c>
      <c r="Q146" s="690">
        <f t="shared" si="18"/>
        <v>0</v>
      </c>
      <c r="R146" s="690">
        <f t="shared" si="18"/>
        <v>0</v>
      </c>
      <c r="S146" s="690">
        <f t="shared" si="18"/>
        <v>0</v>
      </c>
      <c r="T146" s="690">
        <f t="shared" si="18"/>
        <v>0</v>
      </c>
      <c r="U146" s="690">
        <f t="shared" si="18"/>
        <v>0</v>
      </c>
      <c r="V146" s="690">
        <f t="shared" si="18"/>
        <v>0</v>
      </c>
      <c r="W146" s="690">
        <f t="shared" si="18"/>
        <v>0</v>
      </c>
      <c r="X146" s="690">
        <f t="shared" si="18"/>
        <v>0</v>
      </c>
      <c r="Y146" s="693">
        <f t="shared" si="20"/>
        <v>0</v>
      </c>
    </row>
    <row r="147" spans="1:25" ht="16.5" customHeight="1" outlineLevel="1">
      <c r="A147" s="490">
        <f t="shared" si="24"/>
        <v>143</v>
      </c>
      <c r="B147" s="654"/>
      <c r="C147" s="673"/>
      <c r="D147" s="674"/>
      <c r="E147" s="675"/>
      <c r="F147" s="676"/>
      <c r="G147" s="677"/>
      <c r="H147" s="494"/>
      <c r="I147" s="492" t="str">
        <f t="shared" si="21"/>
        <v/>
      </c>
      <c r="J147" s="494"/>
      <c r="K147" s="664" t="str">
        <f t="shared" si="22"/>
        <v/>
      </c>
      <c r="L147" s="656" t="str">
        <f t="shared" si="23"/>
        <v>N/A</v>
      </c>
      <c r="M147" s="690">
        <f t="shared" si="18"/>
        <v>0</v>
      </c>
      <c r="N147" s="690">
        <f t="shared" si="18"/>
        <v>0</v>
      </c>
      <c r="O147" s="690">
        <f t="shared" si="18"/>
        <v>0</v>
      </c>
      <c r="P147" s="690">
        <f t="shared" si="18"/>
        <v>0</v>
      </c>
      <c r="Q147" s="690">
        <f t="shared" si="18"/>
        <v>0</v>
      </c>
      <c r="R147" s="690">
        <f t="shared" si="18"/>
        <v>0</v>
      </c>
      <c r="S147" s="690">
        <f t="shared" si="18"/>
        <v>0</v>
      </c>
      <c r="T147" s="690">
        <f t="shared" si="18"/>
        <v>0</v>
      </c>
      <c r="U147" s="690">
        <f t="shared" si="18"/>
        <v>0</v>
      </c>
      <c r="V147" s="690">
        <f t="shared" si="18"/>
        <v>0</v>
      </c>
      <c r="W147" s="690">
        <f t="shared" si="18"/>
        <v>0</v>
      </c>
      <c r="X147" s="690">
        <f t="shared" si="18"/>
        <v>0</v>
      </c>
      <c r="Y147" s="693">
        <f t="shared" si="20"/>
        <v>0</v>
      </c>
    </row>
    <row r="148" spans="1:25" ht="16.5" customHeight="1" outlineLevel="1">
      <c r="A148" s="490">
        <f t="shared" si="24"/>
        <v>144</v>
      </c>
      <c r="B148" s="654"/>
      <c r="C148" s="673"/>
      <c r="D148" s="674"/>
      <c r="E148" s="675"/>
      <c r="F148" s="676"/>
      <c r="G148" s="677"/>
      <c r="H148" s="494"/>
      <c r="I148" s="492" t="str">
        <f t="shared" si="21"/>
        <v/>
      </c>
      <c r="J148" s="494"/>
      <c r="K148" s="664" t="str">
        <f t="shared" si="22"/>
        <v/>
      </c>
      <c r="L148" s="656" t="str">
        <f t="shared" si="23"/>
        <v>N/A</v>
      </c>
      <c r="M148" s="690">
        <f t="shared" si="18"/>
        <v>0</v>
      </c>
      <c r="N148" s="690">
        <f t="shared" si="18"/>
        <v>0</v>
      </c>
      <c r="O148" s="690">
        <f t="shared" si="18"/>
        <v>0</v>
      </c>
      <c r="P148" s="690">
        <f t="shared" si="18"/>
        <v>0</v>
      </c>
      <c r="Q148" s="690">
        <f t="shared" si="18"/>
        <v>0</v>
      </c>
      <c r="R148" s="690">
        <f t="shared" si="18"/>
        <v>0</v>
      </c>
      <c r="S148" s="690">
        <f t="shared" si="18"/>
        <v>0</v>
      </c>
      <c r="T148" s="690">
        <f t="shared" si="18"/>
        <v>0</v>
      </c>
      <c r="U148" s="690">
        <f t="shared" si="18"/>
        <v>0</v>
      </c>
      <c r="V148" s="690">
        <f t="shared" si="18"/>
        <v>0</v>
      </c>
      <c r="W148" s="690">
        <f t="shared" si="18"/>
        <v>0</v>
      </c>
      <c r="X148" s="690">
        <f t="shared" si="18"/>
        <v>0</v>
      </c>
      <c r="Y148" s="693">
        <f t="shared" si="20"/>
        <v>0</v>
      </c>
    </row>
    <row r="149" spans="1:25" ht="16.5" customHeight="1" outlineLevel="1">
      <c r="A149" s="490">
        <f t="shared" si="24"/>
        <v>145</v>
      </c>
      <c r="B149" s="654"/>
      <c r="C149" s="673"/>
      <c r="D149" s="674"/>
      <c r="E149" s="675"/>
      <c r="F149" s="676"/>
      <c r="G149" s="677"/>
      <c r="H149" s="685"/>
      <c r="I149" s="492" t="str">
        <f t="shared" si="21"/>
        <v/>
      </c>
      <c r="J149" s="685"/>
      <c r="K149" s="664" t="str">
        <f t="shared" si="22"/>
        <v/>
      </c>
      <c r="L149" s="656" t="str">
        <f t="shared" si="23"/>
        <v>N/A</v>
      </c>
      <c r="M149" s="690">
        <f t="shared" si="18"/>
        <v>0</v>
      </c>
      <c r="N149" s="690">
        <f t="shared" si="18"/>
        <v>0</v>
      </c>
      <c r="O149" s="690">
        <f t="shared" si="18"/>
        <v>0</v>
      </c>
      <c r="P149" s="690">
        <f t="shared" si="18"/>
        <v>0</v>
      </c>
      <c r="Q149" s="690">
        <f t="shared" si="18"/>
        <v>0</v>
      </c>
      <c r="R149" s="690">
        <f t="shared" si="18"/>
        <v>0</v>
      </c>
      <c r="S149" s="690">
        <f t="shared" si="18"/>
        <v>0</v>
      </c>
      <c r="T149" s="690">
        <f t="shared" si="18"/>
        <v>0</v>
      </c>
      <c r="U149" s="690">
        <f t="shared" si="18"/>
        <v>0</v>
      </c>
      <c r="V149" s="690">
        <f t="shared" si="18"/>
        <v>0</v>
      </c>
      <c r="W149" s="690">
        <f t="shared" si="18"/>
        <v>0</v>
      </c>
      <c r="X149" s="690">
        <f t="shared" si="18"/>
        <v>0</v>
      </c>
      <c r="Y149" s="693">
        <f t="shared" si="20"/>
        <v>0</v>
      </c>
    </row>
    <row r="150" spans="1:25" ht="16.5" customHeight="1" outlineLevel="1">
      <c r="A150" s="490">
        <f t="shared" si="24"/>
        <v>146</v>
      </c>
      <c r="B150" s="654"/>
      <c r="C150" s="673"/>
      <c r="D150" s="674"/>
      <c r="E150" s="675"/>
      <c r="F150" s="676"/>
      <c r="G150" s="677"/>
      <c r="H150" s="491"/>
      <c r="I150" s="492" t="str">
        <f t="shared" si="21"/>
        <v/>
      </c>
      <c r="J150" s="491"/>
      <c r="K150" s="664" t="str">
        <f t="shared" si="22"/>
        <v/>
      </c>
      <c r="L150" s="656" t="str">
        <f t="shared" si="23"/>
        <v>N/A</v>
      </c>
      <c r="M150" s="690">
        <f t="shared" si="18"/>
        <v>0</v>
      </c>
      <c r="N150" s="690">
        <f t="shared" si="18"/>
        <v>0</v>
      </c>
      <c r="O150" s="690">
        <f t="shared" si="18"/>
        <v>0</v>
      </c>
      <c r="P150" s="690">
        <f t="shared" si="18"/>
        <v>0</v>
      </c>
      <c r="Q150" s="690">
        <f t="shared" ref="N150:X173" si="25">IF(AND($E150="",$F150=""),0,IF(AND((Q$3&gt;=$E150),OR((Q$3&lt;=$G150),($G150=""),($G150=-1),($G150=0))),IF($L150&gt;Q$3,1,0),0))</f>
        <v>0</v>
      </c>
      <c r="R150" s="690">
        <f t="shared" si="25"/>
        <v>0</v>
      </c>
      <c r="S150" s="690">
        <f t="shared" si="25"/>
        <v>0</v>
      </c>
      <c r="T150" s="690">
        <f t="shared" si="25"/>
        <v>0</v>
      </c>
      <c r="U150" s="690">
        <f t="shared" si="25"/>
        <v>0</v>
      </c>
      <c r="V150" s="690">
        <f t="shared" si="25"/>
        <v>0</v>
      </c>
      <c r="W150" s="690">
        <f t="shared" si="25"/>
        <v>0</v>
      </c>
      <c r="X150" s="690">
        <f t="shared" si="25"/>
        <v>0</v>
      </c>
      <c r="Y150" s="693">
        <f t="shared" si="20"/>
        <v>0</v>
      </c>
    </row>
    <row r="151" spans="1:25" ht="16.5" customHeight="1" outlineLevel="1">
      <c r="A151" s="490">
        <f t="shared" si="24"/>
        <v>147</v>
      </c>
      <c r="B151" s="654"/>
      <c r="C151" s="673"/>
      <c r="D151" s="674"/>
      <c r="E151" s="675"/>
      <c r="F151" s="676"/>
      <c r="G151" s="677"/>
      <c r="H151" s="494"/>
      <c r="I151" s="492" t="str">
        <f t="shared" si="21"/>
        <v/>
      </c>
      <c r="J151" s="494"/>
      <c r="K151" s="664" t="str">
        <f t="shared" si="22"/>
        <v/>
      </c>
      <c r="L151" s="656" t="str">
        <f t="shared" si="23"/>
        <v>N/A</v>
      </c>
      <c r="M151" s="690">
        <f t="shared" ref="M151:X214" si="26">IF(AND($E151="",$F151=""),0,IF(AND((M$3&gt;=$E151),OR((M$3&lt;=$G151),($G151=""),($G151=-1),($G151=0))),IF($L151&gt;M$3,1,0),0))</f>
        <v>0</v>
      </c>
      <c r="N151" s="690">
        <f t="shared" si="25"/>
        <v>0</v>
      </c>
      <c r="O151" s="690">
        <f t="shared" si="25"/>
        <v>0</v>
      </c>
      <c r="P151" s="690">
        <f t="shared" si="25"/>
        <v>0</v>
      </c>
      <c r="Q151" s="690">
        <f t="shared" si="25"/>
        <v>0</v>
      </c>
      <c r="R151" s="690">
        <f t="shared" si="25"/>
        <v>0</v>
      </c>
      <c r="S151" s="690">
        <f t="shared" si="25"/>
        <v>0</v>
      </c>
      <c r="T151" s="690">
        <f t="shared" si="25"/>
        <v>0</v>
      </c>
      <c r="U151" s="690">
        <f t="shared" si="25"/>
        <v>0</v>
      </c>
      <c r="V151" s="690">
        <f t="shared" si="25"/>
        <v>0</v>
      </c>
      <c r="W151" s="690">
        <f t="shared" si="25"/>
        <v>0</v>
      </c>
      <c r="X151" s="690">
        <f t="shared" si="25"/>
        <v>0</v>
      </c>
      <c r="Y151" s="693">
        <f t="shared" si="20"/>
        <v>0</v>
      </c>
    </row>
    <row r="152" spans="1:25" ht="16.5" customHeight="1" outlineLevel="1">
      <c r="A152" s="490">
        <f t="shared" si="24"/>
        <v>148</v>
      </c>
      <c r="B152" s="654"/>
      <c r="C152" s="673"/>
      <c r="D152" s="674"/>
      <c r="E152" s="675"/>
      <c r="F152" s="676"/>
      <c r="G152" s="677"/>
      <c r="H152" s="494"/>
      <c r="I152" s="492" t="str">
        <f t="shared" si="21"/>
        <v/>
      </c>
      <c r="J152" s="494"/>
      <c r="K152" s="664" t="str">
        <f t="shared" si="22"/>
        <v/>
      </c>
      <c r="L152" s="656" t="str">
        <f t="shared" si="23"/>
        <v>N/A</v>
      </c>
      <c r="M152" s="690">
        <f t="shared" si="26"/>
        <v>0</v>
      </c>
      <c r="N152" s="690">
        <f t="shared" si="25"/>
        <v>0</v>
      </c>
      <c r="O152" s="690">
        <f t="shared" si="25"/>
        <v>0</v>
      </c>
      <c r="P152" s="690">
        <f t="shared" si="25"/>
        <v>0</v>
      </c>
      <c r="Q152" s="690">
        <f t="shared" si="25"/>
        <v>0</v>
      </c>
      <c r="R152" s="690">
        <f t="shared" si="25"/>
        <v>0</v>
      </c>
      <c r="S152" s="690">
        <f t="shared" si="25"/>
        <v>0</v>
      </c>
      <c r="T152" s="690">
        <f t="shared" si="25"/>
        <v>0</v>
      </c>
      <c r="U152" s="690">
        <f t="shared" si="25"/>
        <v>0</v>
      </c>
      <c r="V152" s="690">
        <f t="shared" si="25"/>
        <v>0</v>
      </c>
      <c r="W152" s="690">
        <f t="shared" si="25"/>
        <v>0</v>
      </c>
      <c r="X152" s="690">
        <f t="shared" si="25"/>
        <v>0</v>
      </c>
      <c r="Y152" s="693">
        <f t="shared" si="20"/>
        <v>0</v>
      </c>
    </row>
    <row r="153" spans="1:25" ht="16.5" customHeight="1" outlineLevel="1">
      <c r="A153" s="490">
        <f t="shared" si="24"/>
        <v>149</v>
      </c>
      <c r="B153" s="654"/>
      <c r="C153" s="673"/>
      <c r="D153" s="674"/>
      <c r="E153" s="675"/>
      <c r="F153" s="676"/>
      <c r="G153" s="677"/>
      <c r="H153" s="494"/>
      <c r="I153" s="492" t="str">
        <f t="shared" si="21"/>
        <v/>
      </c>
      <c r="J153" s="494"/>
      <c r="K153" s="664" t="str">
        <f t="shared" si="22"/>
        <v/>
      </c>
      <c r="L153" s="656" t="str">
        <f t="shared" si="23"/>
        <v>N/A</v>
      </c>
      <c r="M153" s="690">
        <f t="shared" si="26"/>
        <v>0</v>
      </c>
      <c r="N153" s="690">
        <f t="shared" si="25"/>
        <v>0</v>
      </c>
      <c r="O153" s="690">
        <f t="shared" si="25"/>
        <v>0</v>
      </c>
      <c r="P153" s="690">
        <f t="shared" si="25"/>
        <v>0</v>
      </c>
      <c r="Q153" s="690">
        <f t="shared" si="25"/>
        <v>0</v>
      </c>
      <c r="R153" s="690">
        <f t="shared" si="25"/>
        <v>0</v>
      </c>
      <c r="S153" s="690">
        <f t="shared" si="25"/>
        <v>0</v>
      </c>
      <c r="T153" s="690">
        <f t="shared" si="25"/>
        <v>0</v>
      </c>
      <c r="U153" s="690">
        <f t="shared" si="25"/>
        <v>0</v>
      </c>
      <c r="V153" s="690">
        <f t="shared" si="25"/>
        <v>0</v>
      </c>
      <c r="W153" s="690">
        <f t="shared" si="25"/>
        <v>0</v>
      </c>
      <c r="X153" s="690">
        <f t="shared" si="25"/>
        <v>0</v>
      </c>
      <c r="Y153" s="693">
        <f t="shared" si="20"/>
        <v>0</v>
      </c>
    </row>
    <row r="154" spans="1:25" ht="16.5" customHeight="1" outlineLevel="1">
      <c r="A154" s="490">
        <f t="shared" si="24"/>
        <v>150</v>
      </c>
      <c r="B154" s="655"/>
      <c r="C154" s="673"/>
      <c r="D154" s="674"/>
      <c r="E154" s="675"/>
      <c r="F154" s="676"/>
      <c r="G154" s="677"/>
      <c r="H154" s="494"/>
      <c r="I154" s="492" t="str">
        <f t="shared" si="21"/>
        <v/>
      </c>
      <c r="J154" s="494"/>
      <c r="K154" s="664" t="str">
        <f t="shared" si="22"/>
        <v/>
      </c>
      <c r="L154" s="656" t="str">
        <f t="shared" si="23"/>
        <v>N/A</v>
      </c>
      <c r="M154" s="690">
        <f t="shared" si="26"/>
        <v>0</v>
      </c>
      <c r="N154" s="690">
        <f t="shared" si="25"/>
        <v>0</v>
      </c>
      <c r="O154" s="690">
        <f t="shared" si="25"/>
        <v>0</v>
      </c>
      <c r="P154" s="690">
        <f t="shared" si="25"/>
        <v>0</v>
      </c>
      <c r="Q154" s="690">
        <f t="shared" si="25"/>
        <v>0</v>
      </c>
      <c r="R154" s="690">
        <f t="shared" si="25"/>
        <v>0</v>
      </c>
      <c r="S154" s="690">
        <f t="shared" si="25"/>
        <v>0</v>
      </c>
      <c r="T154" s="690">
        <f t="shared" si="25"/>
        <v>0</v>
      </c>
      <c r="U154" s="690">
        <f t="shared" si="25"/>
        <v>0</v>
      </c>
      <c r="V154" s="690">
        <f t="shared" si="25"/>
        <v>0</v>
      </c>
      <c r="W154" s="690">
        <f t="shared" si="25"/>
        <v>0</v>
      </c>
      <c r="X154" s="690">
        <f t="shared" si="25"/>
        <v>0</v>
      </c>
      <c r="Y154" s="693">
        <f t="shared" si="20"/>
        <v>0</v>
      </c>
    </row>
    <row r="155" spans="1:25" ht="16.5" customHeight="1" outlineLevel="1">
      <c r="A155" s="490">
        <f t="shared" si="24"/>
        <v>151</v>
      </c>
      <c r="B155" s="654"/>
      <c r="C155" s="673"/>
      <c r="D155" s="674"/>
      <c r="E155" s="675"/>
      <c r="F155" s="676"/>
      <c r="G155" s="677"/>
      <c r="H155" s="494"/>
      <c r="I155" s="492" t="str">
        <f t="shared" si="21"/>
        <v/>
      </c>
      <c r="J155" s="494"/>
      <c r="K155" s="664" t="str">
        <f t="shared" si="22"/>
        <v/>
      </c>
      <c r="L155" s="656" t="str">
        <f t="shared" si="23"/>
        <v>N/A</v>
      </c>
      <c r="M155" s="690">
        <f t="shared" si="26"/>
        <v>0</v>
      </c>
      <c r="N155" s="690">
        <f t="shared" si="25"/>
        <v>0</v>
      </c>
      <c r="O155" s="690">
        <f t="shared" si="25"/>
        <v>0</v>
      </c>
      <c r="P155" s="690">
        <f t="shared" si="25"/>
        <v>0</v>
      </c>
      <c r="Q155" s="690">
        <f t="shared" si="25"/>
        <v>0</v>
      </c>
      <c r="R155" s="690">
        <f t="shared" si="25"/>
        <v>0</v>
      </c>
      <c r="S155" s="690">
        <f t="shared" si="25"/>
        <v>0</v>
      </c>
      <c r="T155" s="690">
        <f t="shared" si="25"/>
        <v>0</v>
      </c>
      <c r="U155" s="690">
        <f t="shared" si="25"/>
        <v>0</v>
      </c>
      <c r="V155" s="690">
        <f t="shared" si="25"/>
        <v>0</v>
      </c>
      <c r="W155" s="690">
        <f t="shared" si="25"/>
        <v>0</v>
      </c>
      <c r="X155" s="690">
        <f t="shared" si="25"/>
        <v>0</v>
      </c>
      <c r="Y155" s="693">
        <f t="shared" si="20"/>
        <v>0</v>
      </c>
    </row>
    <row r="156" spans="1:25" ht="16.5" customHeight="1" outlineLevel="1">
      <c r="A156" s="490">
        <f t="shared" si="24"/>
        <v>152</v>
      </c>
      <c r="B156" s="654"/>
      <c r="C156" s="673"/>
      <c r="D156" s="674"/>
      <c r="E156" s="675"/>
      <c r="F156" s="676"/>
      <c r="G156" s="677"/>
      <c r="H156" s="494"/>
      <c r="I156" s="492" t="str">
        <f t="shared" si="21"/>
        <v/>
      </c>
      <c r="J156" s="494"/>
      <c r="K156" s="664" t="str">
        <f t="shared" si="22"/>
        <v/>
      </c>
      <c r="L156" s="656" t="str">
        <f t="shared" si="23"/>
        <v>N/A</v>
      </c>
      <c r="M156" s="690">
        <f t="shared" si="26"/>
        <v>0</v>
      </c>
      <c r="N156" s="690">
        <f t="shared" si="25"/>
        <v>0</v>
      </c>
      <c r="O156" s="690">
        <f t="shared" si="25"/>
        <v>0</v>
      </c>
      <c r="P156" s="690">
        <f t="shared" si="25"/>
        <v>0</v>
      </c>
      <c r="Q156" s="690">
        <f t="shared" si="25"/>
        <v>0</v>
      </c>
      <c r="R156" s="690">
        <f t="shared" si="25"/>
        <v>0</v>
      </c>
      <c r="S156" s="690">
        <f t="shared" si="25"/>
        <v>0</v>
      </c>
      <c r="T156" s="690">
        <f t="shared" si="25"/>
        <v>0</v>
      </c>
      <c r="U156" s="690">
        <f t="shared" si="25"/>
        <v>0</v>
      </c>
      <c r="V156" s="690">
        <f t="shared" si="25"/>
        <v>0</v>
      </c>
      <c r="W156" s="690">
        <f t="shared" si="25"/>
        <v>0</v>
      </c>
      <c r="X156" s="690">
        <f t="shared" si="25"/>
        <v>0</v>
      </c>
      <c r="Y156" s="693">
        <f t="shared" si="20"/>
        <v>0</v>
      </c>
    </row>
    <row r="157" spans="1:25" ht="16.5" customHeight="1" outlineLevel="1">
      <c r="A157" s="490">
        <f t="shared" si="24"/>
        <v>153</v>
      </c>
      <c r="B157" s="654"/>
      <c r="C157" s="673"/>
      <c r="D157" s="674"/>
      <c r="E157" s="675"/>
      <c r="F157" s="678"/>
      <c r="G157" s="677"/>
      <c r="H157" s="494"/>
      <c r="I157" s="492" t="str">
        <f t="shared" si="21"/>
        <v/>
      </c>
      <c r="J157" s="494"/>
      <c r="K157" s="664" t="str">
        <f t="shared" si="22"/>
        <v/>
      </c>
      <c r="L157" s="656" t="str">
        <f t="shared" si="23"/>
        <v>N/A</v>
      </c>
      <c r="M157" s="690">
        <f t="shared" si="26"/>
        <v>0</v>
      </c>
      <c r="N157" s="690">
        <f t="shared" si="25"/>
        <v>0</v>
      </c>
      <c r="O157" s="690">
        <f t="shared" si="25"/>
        <v>0</v>
      </c>
      <c r="P157" s="690">
        <f t="shared" si="25"/>
        <v>0</v>
      </c>
      <c r="Q157" s="690">
        <f t="shared" si="25"/>
        <v>0</v>
      </c>
      <c r="R157" s="690">
        <f t="shared" si="25"/>
        <v>0</v>
      </c>
      <c r="S157" s="690">
        <f t="shared" si="25"/>
        <v>0</v>
      </c>
      <c r="T157" s="690">
        <f t="shared" si="25"/>
        <v>0</v>
      </c>
      <c r="U157" s="690">
        <f t="shared" si="25"/>
        <v>0</v>
      </c>
      <c r="V157" s="690">
        <f t="shared" si="25"/>
        <v>0</v>
      </c>
      <c r="W157" s="690">
        <f t="shared" si="25"/>
        <v>0</v>
      </c>
      <c r="X157" s="690">
        <f t="shared" si="25"/>
        <v>0</v>
      </c>
      <c r="Y157" s="693">
        <f t="shared" si="20"/>
        <v>0</v>
      </c>
    </row>
    <row r="158" spans="1:25" ht="16.5" customHeight="1" outlineLevel="1">
      <c r="A158" s="490">
        <f t="shared" si="24"/>
        <v>154</v>
      </c>
      <c r="B158" s="654"/>
      <c r="C158" s="673"/>
      <c r="D158" s="674"/>
      <c r="E158" s="675"/>
      <c r="F158" s="676"/>
      <c r="G158" s="677"/>
      <c r="H158" s="494"/>
      <c r="I158" s="492" t="str">
        <f t="shared" si="21"/>
        <v/>
      </c>
      <c r="J158" s="494"/>
      <c r="K158" s="664" t="str">
        <f t="shared" si="22"/>
        <v/>
      </c>
      <c r="L158" s="656" t="str">
        <f t="shared" si="23"/>
        <v>N/A</v>
      </c>
      <c r="M158" s="690">
        <f t="shared" si="26"/>
        <v>0</v>
      </c>
      <c r="N158" s="690">
        <f t="shared" si="25"/>
        <v>0</v>
      </c>
      <c r="O158" s="690">
        <f t="shared" si="25"/>
        <v>0</v>
      </c>
      <c r="P158" s="690">
        <f t="shared" si="25"/>
        <v>0</v>
      </c>
      <c r="Q158" s="690">
        <f t="shared" si="25"/>
        <v>0</v>
      </c>
      <c r="R158" s="690">
        <f t="shared" si="25"/>
        <v>0</v>
      </c>
      <c r="S158" s="690">
        <f t="shared" si="25"/>
        <v>0</v>
      </c>
      <c r="T158" s="690">
        <f t="shared" si="25"/>
        <v>0</v>
      </c>
      <c r="U158" s="690">
        <f t="shared" si="25"/>
        <v>0</v>
      </c>
      <c r="V158" s="690">
        <f t="shared" si="25"/>
        <v>0</v>
      </c>
      <c r="W158" s="690">
        <f t="shared" si="25"/>
        <v>0</v>
      </c>
      <c r="X158" s="690">
        <f t="shared" si="25"/>
        <v>0</v>
      </c>
      <c r="Y158" s="693">
        <f t="shared" si="20"/>
        <v>0</v>
      </c>
    </row>
    <row r="159" spans="1:25" ht="16.5" customHeight="1" outlineLevel="1">
      <c r="A159" s="490">
        <f t="shared" si="24"/>
        <v>155</v>
      </c>
      <c r="B159" s="654"/>
      <c r="C159" s="673"/>
      <c r="D159" s="674"/>
      <c r="E159" s="675"/>
      <c r="F159" s="676"/>
      <c r="G159" s="677"/>
      <c r="H159" s="494"/>
      <c r="I159" s="492" t="str">
        <f t="shared" si="21"/>
        <v/>
      </c>
      <c r="J159" s="494"/>
      <c r="K159" s="664" t="str">
        <f t="shared" si="22"/>
        <v/>
      </c>
      <c r="L159" s="656" t="str">
        <f t="shared" si="23"/>
        <v>N/A</v>
      </c>
      <c r="M159" s="690">
        <f t="shared" si="26"/>
        <v>0</v>
      </c>
      <c r="N159" s="690">
        <f t="shared" si="25"/>
        <v>0</v>
      </c>
      <c r="O159" s="690">
        <f t="shared" si="25"/>
        <v>0</v>
      </c>
      <c r="P159" s="690">
        <f t="shared" si="25"/>
        <v>0</v>
      </c>
      <c r="Q159" s="690">
        <f t="shared" si="25"/>
        <v>0</v>
      </c>
      <c r="R159" s="690">
        <f t="shared" si="25"/>
        <v>0</v>
      </c>
      <c r="S159" s="690">
        <f t="shared" si="25"/>
        <v>0</v>
      </c>
      <c r="T159" s="690">
        <f t="shared" si="25"/>
        <v>0</v>
      </c>
      <c r="U159" s="690">
        <f t="shared" si="25"/>
        <v>0</v>
      </c>
      <c r="V159" s="690">
        <f t="shared" si="25"/>
        <v>0</v>
      </c>
      <c r="W159" s="690">
        <f t="shared" si="25"/>
        <v>0</v>
      </c>
      <c r="X159" s="690">
        <f t="shared" si="25"/>
        <v>0</v>
      </c>
      <c r="Y159" s="693">
        <f t="shared" si="20"/>
        <v>0</v>
      </c>
    </row>
    <row r="160" spans="1:25" ht="16.5" customHeight="1" outlineLevel="1">
      <c r="A160" s="490">
        <f t="shared" si="24"/>
        <v>156</v>
      </c>
      <c r="B160" s="654"/>
      <c r="C160" s="673"/>
      <c r="D160" s="674"/>
      <c r="E160" s="675"/>
      <c r="F160" s="676"/>
      <c r="G160" s="677"/>
      <c r="H160" s="494"/>
      <c r="I160" s="492" t="str">
        <f t="shared" si="21"/>
        <v/>
      </c>
      <c r="J160" s="494"/>
      <c r="K160" s="664" t="str">
        <f t="shared" si="22"/>
        <v/>
      </c>
      <c r="L160" s="656" t="str">
        <f t="shared" si="23"/>
        <v>N/A</v>
      </c>
      <c r="M160" s="690">
        <f t="shared" si="26"/>
        <v>0</v>
      </c>
      <c r="N160" s="690">
        <f t="shared" si="25"/>
        <v>0</v>
      </c>
      <c r="O160" s="690">
        <f t="shared" si="25"/>
        <v>0</v>
      </c>
      <c r="P160" s="690">
        <f t="shared" si="25"/>
        <v>0</v>
      </c>
      <c r="Q160" s="690">
        <f t="shared" si="25"/>
        <v>0</v>
      </c>
      <c r="R160" s="690">
        <f t="shared" si="25"/>
        <v>0</v>
      </c>
      <c r="S160" s="690">
        <f t="shared" si="25"/>
        <v>0</v>
      </c>
      <c r="T160" s="690">
        <f t="shared" si="25"/>
        <v>0</v>
      </c>
      <c r="U160" s="690">
        <f t="shared" si="25"/>
        <v>0</v>
      </c>
      <c r="V160" s="690">
        <f t="shared" si="25"/>
        <v>0</v>
      </c>
      <c r="W160" s="690">
        <f t="shared" si="25"/>
        <v>0</v>
      </c>
      <c r="X160" s="690">
        <f t="shared" si="25"/>
        <v>0</v>
      </c>
      <c r="Y160" s="693">
        <f t="shared" si="20"/>
        <v>0</v>
      </c>
    </row>
    <row r="161" spans="1:25" ht="16.5" customHeight="1" outlineLevel="1">
      <c r="A161" s="490">
        <f t="shared" si="24"/>
        <v>157</v>
      </c>
      <c r="B161" s="654"/>
      <c r="C161" s="673"/>
      <c r="D161" s="674"/>
      <c r="E161" s="675"/>
      <c r="F161" s="676"/>
      <c r="G161" s="677"/>
      <c r="H161" s="494"/>
      <c r="I161" s="492" t="str">
        <f t="shared" si="21"/>
        <v/>
      </c>
      <c r="J161" s="494"/>
      <c r="K161" s="664" t="str">
        <f t="shared" si="22"/>
        <v/>
      </c>
      <c r="L161" s="656" t="str">
        <f t="shared" si="23"/>
        <v>N/A</v>
      </c>
      <c r="M161" s="690">
        <f t="shared" si="26"/>
        <v>0</v>
      </c>
      <c r="N161" s="690">
        <f t="shared" si="25"/>
        <v>0</v>
      </c>
      <c r="O161" s="690">
        <f t="shared" si="25"/>
        <v>0</v>
      </c>
      <c r="P161" s="690">
        <f t="shared" si="25"/>
        <v>0</v>
      </c>
      <c r="Q161" s="690">
        <f t="shared" si="25"/>
        <v>0</v>
      </c>
      <c r="R161" s="690">
        <f t="shared" si="25"/>
        <v>0</v>
      </c>
      <c r="S161" s="690">
        <f t="shared" si="25"/>
        <v>0</v>
      </c>
      <c r="T161" s="690">
        <f t="shared" si="25"/>
        <v>0</v>
      </c>
      <c r="U161" s="690">
        <f t="shared" si="25"/>
        <v>0</v>
      </c>
      <c r="V161" s="690">
        <f t="shared" si="25"/>
        <v>0</v>
      </c>
      <c r="W161" s="690">
        <f t="shared" si="25"/>
        <v>0</v>
      </c>
      <c r="X161" s="690">
        <f t="shared" si="25"/>
        <v>0</v>
      </c>
      <c r="Y161" s="693">
        <f t="shared" si="20"/>
        <v>0</v>
      </c>
    </row>
    <row r="162" spans="1:25" ht="16.5" customHeight="1" outlineLevel="1">
      <c r="A162" s="490">
        <f t="shared" si="24"/>
        <v>158</v>
      </c>
      <c r="B162" s="654"/>
      <c r="C162" s="673"/>
      <c r="D162" s="674"/>
      <c r="E162" s="675"/>
      <c r="F162" s="676"/>
      <c r="G162" s="677"/>
      <c r="H162" s="494"/>
      <c r="I162" s="492" t="str">
        <f t="shared" si="21"/>
        <v/>
      </c>
      <c r="J162" s="494"/>
      <c r="K162" s="664" t="str">
        <f t="shared" si="22"/>
        <v/>
      </c>
      <c r="L162" s="656" t="str">
        <f t="shared" si="23"/>
        <v>N/A</v>
      </c>
      <c r="M162" s="690">
        <f t="shared" si="26"/>
        <v>0</v>
      </c>
      <c r="N162" s="690">
        <f t="shared" si="25"/>
        <v>0</v>
      </c>
      <c r="O162" s="690">
        <f t="shared" si="25"/>
        <v>0</v>
      </c>
      <c r="P162" s="690">
        <f t="shared" si="25"/>
        <v>0</v>
      </c>
      <c r="Q162" s="690">
        <f t="shared" si="25"/>
        <v>0</v>
      </c>
      <c r="R162" s="690">
        <f t="shared" si="25"/>
        <v>0</v>
      </c>
      <c r="S162" s="690">
        <f t="shared" si="25"/>
        <v>0</v>
      </c>
      <c r="T162" s="690">
        <f t="shared" si="25"/>
        <v>0</v>
      </c>
      <c r="U162" s="690">
        <f t="shared" si="25"/>
        <v>0</v>
      </c>
      <c r="V162" s="690">
        <f t="shared" si="25"/>
        <v>0</v>
      </c>
      <c r="W162" s="690">
        <f t="shared" si="25"/>
        <v>0</v>
      </c>
      <c r="X162" s="690">
        <f t="shared" si="25"/>
        <v>0</v>
      </c>
      <c r="Y162" s="693">
        <f t="shared" si="20"/>
        <v>0</v>
      </c>
    </row>
    <row r="163" spans="1:25" ht="16.5" customHeight="1" outlineLevel="1">
      <c r="A163" s="490">
        <f t="shared" si="24"/>
        <v>159</v>
      </c>
      <c r="B163" s="654"/>
      <c r="C163" s="673"/>
      <c r="D163" s="674"/>
      <c r="E163" s="675"/>
      <c r="F163" s="676"/>
      <c r="G163" s="677"/>
      <c r="H163" s="494"/>
      <c r="I163" s="492" t="str">
        <f t="shared" si="21"/>
        <v/>
      </c>
      <c r="J163" s="494"/>
      <c r="K163" s="664" t="str">
        <f t="shared" si="22"/>
        <v/>
      </c>
      <c r="L163" s="656" t="str">
        <f t="shared" si="23"/>
        <v>N/A</v>
      </c>
      <c r="M163" s="690">
        <f t="shared" si="26"/>
        <v>0</v>
      </c>
      <c r="N163" s="690">
        <f t="shared" si="25"/>
        <v>0</v>
      </c>
      <c r="O163" s="690">
        <f t="shared" si="25"/>
        <v>0</v>
      </c>
      <c r="P163" s="690">
        <f t="shared" si="25"/>
        <v>0</v>
      </c>
      <c r="Q163" s="690">
        <f t="shared" si="25"/>
        <v>0</v>
      </c>
      <c r="R163" s="690">
        <f t="shared" si="25"/>
        <v>0</v>
      </c>
      <c r="S163" s="690">
        <f t="shared" si="25"/>
        <v>0</v>
      </c>
      <c r="T163" s="690">
        <f t="shared" si="25"/>
        <v>0</v>
      </c>
      <c r="U163" s="690">
        <f t="shared" si="25"/>
        <v>0</v>
      </c>
      <c r="V163" s="690">
        <f t="shared" si="25"/>
        <v>0</v>
      </c>
      <c r="W163" s="690">
        <f t="shared" si="25"/>
        <v>0</v>
      </c>
      <c r="X163" s="690">
        <f t="shared" si="25"/>
        <v>0</v>
      </c>
      <c r="Y163" s="693">
        <f t="shared" si="20"/>
        <v>0</v>
      </c>
    </row>
    <row r="164" spans="1:25" ht="16.5" customHeight="1" outlineLevel="1">
      <c r="A164" s="490">
        <f t="shared" si="24"/>
        <v>160</v>
      </c>
      <c r="B164" s="655"/>
      <c r="C164" s="673"/>
      <c r="D164" s="674"/>
      <c r="E164" s="675"/>
      <c r="F164" s="678"/>
      <c r="G164" s="677"/>
      <c r="H164" s="494"/>
      <c r="I164" s="492" t="str">
        <f t="shared" si="21"/>
        <v/>
      </c>
      <c r="J164" s="494"/>
      <c r="K164" s="664" t="str">
        <f t="shared" si="22"/>
        <v/>
      </c>
      <c r="L164" s="656" t="str">
        <f t="shared" si="23"/>
        <v>N/A</v>
      </c>
      <c r="M164" s="690">
        <f t="shared" si="26"/>
        <v>0</v>
      </c>
      <c r="N164" s="690">
        <f t="shared" si="25"/>
        <v>0</v>
      </c>
      <c r="O164" s="690">
        <f t="shared" si="25"/>
        <v>0</v>
      </c>
      <c r="P164" s="690">
        <f t="shared" si="25"/>
        <v>0</v>
      </c>
      <c r="Q164" s="690">
        <f t="shared" si="25"/>
        <v>0</v>
      </c>
      <c r="R164" s="690">
        <f t="shared" si="25"/>
        <v>0</v>
      </c>
      <c r="S164" s="690">
        <f t="shared" si="25"/>
        <v>0</v>
      </c>
      <c r="T164" s="690">
        <f t="shared" si="25"/>
        <v>0</v>
      </c>
      <c r="U164" s="690">
        <f t="shared" si="25"/>
        <v>0</v>
      </c>
      <c r="V164" s="690">
        <f t="shared" si="25"/>
        <v>0</v>
      </c>
      <c r="W164" s="690">
        <f t="shared" si="25"/>
        <v>0</v>
      </c>
      <c r="X164" s="690">
        <f t="shared" si="25"/>
        <v>0</v>
      </c>
      <c r="Y164" s="693">
        <f t="shared" si="20"/>
        <v>0</v>
      </c>
    </row>
    <row r="165" spans="1:25" ht="16.5" customHeight="1" outlineLevel="1">
      <c r="A165" s="490">
        <f t="shared" si="24"/>
        <v>161</v>
      </c>
      <c r="B165" s="654"/>
      <c r="C165" s="673"/>
      <c r="D165" s="674"/>
      <c r="E165" s="675"/>
      <c r="F165" s="678"/>
      <c r="G165" s="677"/>
      <c r="H165" s="494"/>
      <c r="I165" s="492" t="str">
        <f t="shared" si="21"/>
        <v/>
      </c>
      <c r="J165" s="494"/>
      <c r="K165" s="664" t="str">
        <f t="shared" si="22"/>
        <v/>
      </c>
      <c r="L165" s="656" t="str">
        <f t="shared" si="23"/>
        <v>N/A</v>
      </c>
      <c r="M165" s="690">
        <f t="shared" si="26"/>
        <v>0</v>
      </c>
      <c r="N165" s="690">
        <f t="shared" si="25"/>
        <v>0</v>
      </c>
      <c r="O165" s="690">
        <f t="shared" si="25"/>
        <v>0</v>
      </c>
      <c r="P165" s="690">
        <f t="shared" si="25"/>
        <v>0</v>
      </c>
      <c r="Q165" s="690">
        <f t="shared" si="25"/>
        <v>0</v>
      </c>
      <c r="R165" s="690">
        <f t="shared" si="25"/>
        <v>0</v>
      </c>
      <c r="S165" s="690">
        <f t="shared" si="25"/>
        <v>0</v>
      </c>
      <c r="T165" s="690">
        <f t="shared" si="25"/>
        <v>0</v>
      </c>
      <c r="U165" s="690">
        <f t="shared" si="25"/>
        <v>0</v>
      </c>
      <c r="V165" s="690">
        <f t="shared" si="25"/>
        <v>0</v>
      </c>
      <c r="W165" s="690">
        <f t="shared" si="25"/>
        <v>0</v>
      </c>
      <c r="X165" s="690">
        <f t="shared" si="25"/>
        <v>0</v>
      </c>
      <c r="Y165" s="693">
        <f t="shared" si="20"/>
        <v>0</v>
      </c>
    </row>
    <row r="166" spans="1:25" ht="16.5" customHeight="1" outlineLevel="1">
      <c r="A166" s="490">
        <f t="shared" si="24"/>
        <v>162</v>
      </c>
      <c r="B166" s="654"/>
      <c r="C166" s="673"/>
      <c r="D166" s="674"/>
      <c r="E166" s="675"/>
      <c r="F166" s="678"/>
      <c r="G166" s="677"/>
      <c r="H166" s="494"/>
      <c r="I166" s="492" t="str">
        <f t="shared" si="21"/>
        <v/>
      </c>
      <c r="J166" s="494"/>
      <c r="K166" s="664" t="str">
        <f t="shared" si="22"/>
        <v/>
      </c>
      <c r="L166" s="656" t="str">
        <f t="shared" si="23"/>
        <v>N/A</v>
      </c>
      <c r="M166" s="690">
        <f t="shared" si="26"/>
        <v>0</v>
      </c>
      <c r="N166" s="690">
        <f t="shared" si="25"/>
        <v>0</v>
      </c>
      <c r="O166" s="690">
        <f t="shared" si="25"/>
        <v>0</v>
      </c>
      <c r="P166" s="690">
        <f t="shared" si="25"/>
        <v>0</v>
      </c>
      <c r="Q166" s="690">
        <f t="shared" si="25"/>
        <v>0</v>
      </c>
      <c r="R166" s="690">
        <f t="shared" si="25"/>
        <v>0</v>
      </c>
      <c r="S166" s="690">
        <f t="shared" si="25"/>
        <v>0</v>
      </c>
      <c r="T166" s="690">
        <f t="shared" si="25"/>
        <v>0</v>
      </c>
      <c r="U166" s="690">
        <f t="shared" si="25"/>
        <v>0</v>
      </c>
      <c r="V166" s="690">
        <f t="shared" si="25"/>
        <v>0</v>
      </c>
      <c r="W166" s="690">
        <f t="shared" si="25"/>
        <v>0</v>
      </c>
      <c r="X166" s="690">
        <f t="shared" si="25"/>
        <v>0</v>
      </c>
      <c r="Y166" s="693">
        <f t="shared" si="20"/>
        <v>0</v>
      </c>
    </row>
    <row r="167" spans="1:25" ht="16.5" customHeight="1" outlineLevel="1">
      <c r="A167" s="490">
        <f t="shared" si="24"/>
        <v>163</v>
      </c>
      <c r="B167" s="654"/>
      <c r="C167" s="673"/>
      <c r="D167" s="674"/>
      <c r="E167" s="675"/>
      <c r="F167" s="678"/>
      <c r="G167" s="677"/>
      <c r="H167" s="494"/>
      <c r="I167" s="492" t="str">
        <f t="shared" si="21"/>
        <v/>
      </c>
      <c r="J167" s="494"/>
      <c r="K167" s="664" t="str">
        <f t="shared" si="22"/>
        <v/>
      </c>
      <c r="L167" s="656" t="str">
        <f t="shared" si="23"/>
        <v>N/A</v>
      </c>
      <c r="M167" s="690">
        <f t="shared" si="26"/>
        <v>0</v>
      </c>
      <c r="N167" s="690">
        <f t="shared" si="25"/>
        <v>0</v>
      </c>
      <c r="O167" s="690">
        <f t="shared" si="25"/>
        <v>0</v>
      </c>
      <c r="P167" s="690">
        <f t="shared" si="25"/>
        <v>0</v>
      </c>
      <c r="Q167" s="690">
        <f t="shared" si="25"/>
        <v>0</v>
      </c>
      <c r="R167" s="690">
        <f t="shared" si="25"/>
        <v>0</v>
      </c>
      <c r="S167" s="690">
        <f t="shared" si="25"/>
        <v>0</v>
      </c>
      <c r="T167" s="690">
        <f t="shared" si="25"/>
        <v>0</v>
      </c>
      <c r="U167" s="690">
        <f t="shared" si="25"/>
        <v>0</v>
      </c>
      <c r="V167" s="690">
        <f t="shared" si="25"/>
        <v>0</v>
      </c>
      <c r="W167" s="690">
        <f t="shared" si="25"/>
        <v>0</v>
      </c>
      <c r="X167" s="690">
        <f t="shared" si="25"/>
        <v>0</v>
      </c>
      <c r="Y167" s="693">
        <f t="shared" si="20"/>
        <v>0</v>
      </c>
    </row>
    <row r="168" spans="1:25" ht="16.5" customHeight="1" outlineLevel="1">
      <c r="A168" s="490">
        <f t="shared" si="24"/>
        <v>164</v>
      </c>
      <c r="B168" s="654"/>
      <c r="C168" s="673"/>
      <c r="D168" s="674"/>
      <c r="E168" s="675"/>
      <c r="F168" s="678"/>
      <c r="G168" s="677"/>
      <c r="H168" s="494"/>
      <c r="I168" s="492" t="str">
        <f t="shared" si="21"/>
        <v/>
      </c>
      <c r="J168" s="494"/>
      <c r="K168" s="664" t="str">
        <f t="shared" si="22"/>
        <v/>
      </c>
      <c r="L168" s="656" t="str">
        <f t="shared" si="23"/>
        <v>N/A</v>
      </c>
      <c r="M168" s="690">
        <f t="shared" si="26"/>
        <v>0</v>
      </c>
      <c r="N168" s="690">
        <f t="shared" si="25"/>
        <v>0</v>
      </c>
      <c r="O168" s="690">
        <f t="shared" si="25"/>
        <v>0</v>
      </c>
      <c r="P168" s="690">
        <f t="shared" si="25"/>
        <v>0</v>
      </c>
      <c r="Q168" s="690">
        <f t="shared" si="25"/>
        <v>0</v>
      </c>
      <c r="R168" s="690">
        <f t="shared" si="25"/>
        <v>0</v>
      </c>
      <c r="S168" s="690">
        <f t="shared" si="25"/>
        <v>0</v>
      </c>
      <c r="T168" s="690">
        <f t="shared" si="25"/>
        <v>0</v>
      </c>
      <c r="U168" s="690">
        <f t="shared" si="25"/>
        <v>0</v>
      </c>
      <c r="V168" s="690">
        <f t="shared" si="25"/>
        <v>0</v>
      </c>
      <c r="W168" s="690">
        <f t="shared" si="25"/>
        <v>0</v>
      </c>
      <c r="X168" s="690">
        <f t="shared" si="25"/>
        <v>0</v>
      </c>
      <c r="Y168" s="693">
        <f t="shared" si="20"/>
        <v>0</v>
      </c>
    </row>
    <row r="169" spans="1:25" ht="16.5" customHeight="1" outlineLevel="1">
      <c r="A169" s="490">
        <f t="shared" si="24"/>
        <v>165</v>
      </c>
      <c r="B169" s="654"/>
      <c r="C169" s="673"/>
      <c r="D169" s="674"/>
      <c r="E169" s="675"/>
      <c r="F169" s="678"/>
      <c r="G169" s="677"/>
      <c r="H169" s="494"/>
      <c r="I169" s="492" t="str">
        <f t="shared" si="21"/>
        <v/>
      </c>
      <c r="J169" s="494"/>
      <c r="K169" s="664" t="str">
        <f t="shared" si="22"/>
        <v/>
      </c>
      <c r="L169" s="656" t="str">
        <f t="shared" si="23"/>
        <v>N/A</v>
      </c>
      <c r="M169" s="690">
        <f t="shared" si="26"/>
        <v>0</v>
      </c>
      <c r="N169" s="690">
        <f t="shared" si="25"/>
        <v>0</v>
      </c>
      <c r="O169" s="690">
        <f t="shared" si="25"/>
        <v>0</v>
      </c>
      <c r="P169" s="690">
        <f t="shared" si="25"/>
        <v>0</v>
      </c>
      <c r="Q169" s="690">
        <f t="shared" si="25"/>
        <v>0</v>
      </c>
      <c r="R169" s="690">
        <f t="shared" si="25"/>
        <v>0</v>
      </c>
      <c r="S169" s="690">
        <f t="shared" si="25"/>
        <v>0</v>
      </c>
      <c r="T169" s="690">
        <f t="shared" si="25"/>
        <v>0</v>
      </c>
      <c r="U169" s="690">
        <f t="shared" si="25"/>
        <v>0</v>
      </c>
      <c r="V169" s="690">
        <f t="shared" si="25"/>
        <v>0</v>
      </c>
      <c r="W169" s="690">
        <f t="shared" si="25"/>
        <v>0</v>
      </c>
      <c r="X169" s="690">
        <f t="shared" si="25"/>
        <v>0</v>
      </c>
      <c r="Y169" s="693">
        <f t="shared" si="20"/>
        <v>0</v>
      </c>
    </row>
    <row r="170" spans="1:25" ht="16.5" customHeight="1" outlineLevel="1">
      <c r="A170" s="490">
        <f t="shared" si="24"/>
        <v>166</v>
      </c>
      <c r="B170" s="654"/>
      <c r="C170" s="673"/>
      <c r="D170" s="674"/>
      <c r="E170" s="675"/>
      <c r="F170" s="678"/>
      <c r="G170" s="677"/>
      <c r="H170" s="494"/>
      <c r="I170" s="492" t="str">
        <f t="shared" si="21"/>
        <v/>
      </c>
      <c r="J170" s="494"/>
      <c r="K170" s="664" t="str">
        <f t="shared" si="22"/>
        <v/>
      </c>
      <c r="L170" s="656" t="str">
        <f t="shared" si="23"/>
        <v>N/A</v>
      </c>
      <c r="M170" s="690">
        <f t="shared" si="26"/>
        <v>0</v>
      </c>
      <c r="N170" s="690">
        <f t="shared" si="25"/>
        <v>0</v>
      </c>
      <c r="O170" s="690">
        <f t="shared" si="25"/>
        <v>0</v>
      </c>
      <c r="P170" s="690">
        <f t="shared" si="25"/>
        <v>0</v>
      </c>
      <c r="Q170" s="690">
        <f t="shared" si="25"/>
        <v>0</v>
      </c>
      <c r="R170" s="690">
        <f t="shared" si="25"/>
        <v>0</v>
      </c>
      <c r="S170" s="690">
        <f t="shared" si="25"/>
        <v>0</v>
      </c>
      <c r="T170" s="690">
        <f t="shared" si="25"/>
        <v>0</v>
      </c>
      <c r="U170" s="690">
        <f t="shared" si="25"/>
        <v>0</v>
      </c>
      <c r="V170" s="690">
        <f t="shared" si="25"/>
        <v>0</v>
      </c>
      <c r="W170" s="690">
        <f t="shared" si="25"/>
        <v>0</v>
      </c>
      <c r="X170" s="690">
        <f t="shared" si="25"/>
        <v>0</v>
      </c>
      <c r="Y170" s="693">
        <f t="shared" si="20"/>
        <v>0</v>
      </c>
    </row>
    <row r="171" spans="1:25" ht="16.5" customHeight="1" outlineLevel="1">
      <c r="A171" s="490">
        <f t="shared" si="24"/>
        <v>167</v>
      </c>
      <c r="B171" s="654"/>
      <c r="C171" s="673"/>
      <c r="D171" s="674"/>
      <c r="E171" s="675"/>
      <c r="F171" s="678"/>
      <c r="G171" s="677"/>
      <c r="H171" s="494"/>
      <c r="I171" s="492" t="str">
        <f t="shared" si="21"/>
        <v/>
      </c>
      <c r="J171" s="494"/>
      <c r="K171" s="664" t="str">
        <f t="shared" si="22"/>
        <v/>
      </c>
      <c r="L171" s="656" t="str">
        <f t="shared" si="23"/>
        <v>N/A</v>
      </c>
      <c r="M171" s="690">
        <f t="shared" si="26"/>
        <v>0</v>
      </c>
      <c r="N171" s="690">
        <f t="shared" si="25"/>
        <v>0</v>
      </c>
      <c r="O171" s="690">
        <f t="shared" si="25"/>
        <v>0</v>
      </c>
      <c r="P171" s="690">
        <f t="shared" si="25"/>
        <v>0</v>
      </c>
      <c r="Q171" s="690">
        <f t="shared" si="25"/>
        <v>0</v>
      </c>
      <c r="R171" s="690">
        <f t="shared" si="25"/>
        <v>0</v>
      </c>
      <c r="S171" s="690">
        <f t="shared" si="25"/>
        <v>0</v>
      </c>
      <c r="T171" s="690">
        <f t="shared" si="25"/>
        <v>0</v>
      </c>
      <c r="U171" s="690">
        <f t="shared" si="25"/>
        <v>0</v>
      </c>
      <c r="V171" s="690">
        <f t="shared" si="25"/>
        <v>0</v>
      </c>
      <c r="W171" s="690">
        <f t="shared" si="25"/>
        <v>0</v>
      </c>
      <c r="X171" s="690">
        <f t="shared" si="25"/>
        <v>0</v>
      </c>
      <c r="Y171" s="693">
        <f t="shared" si="20"/>
        <v>0</v>
      </c>
    </row>
    <row r="172" spans="1:25" ht="16.5" customHeight="1" outlineLevel="1">
      <c r="A172" s="490">
        <f t="shared" si="24"/>
        <v>168</v>
      </c>
      <c r="B172" s="654"/>
      <c r="C172" s="673"/>
      <c r="D172" s="674"/>
      <c r="E172" s="675"/>
      <c r="F172" s="678"/>
      <c r="G172" s="677"/>
      <c r="H172" s="494"/>
      <c r="I172" s="492" t="str">
        <f t="shared" si="21"/>
        <v/>
      </c>
      <c r="J172" s="494"/>
      <c r="K172" s="664" t="str">
        <f t="shared" si="22"/>
        <v/>
      </c>
      <c r="L172" s="656" t="str">
        <f t="shared" si="23"/>
        <v>N/A</v>
      </c>
      <c r="M172" s="690">
        <f t="shared" si="26"/>
        <v>0</v>
      </c>
      <c r="N172" s="690">
        <f t="shared" si="25"/>
        <v>0</v>
      </c>
      <c r="O172" s="690">
        <f t="shared" si="25"/>
        <v>0</v>
      </c>
      <c r="P172" s="690">
        <f t="shared" si="25"/>
        <v>0</v>
      </c>
      <c r="Q172" s="690">
        <f t="shared" si="25"/>
        <v>0</v>
      </c>
      <c r="R172" s="690">
        <f t="shared" si="25"/>
        <v>0</v>
      </c>
      <c r="S172" s="690">
        <f t="shared" si="25"/>
        <v>0</v>
      </c>
      <c r="T172" s="690">
        <f t="shared" si="25"/>
        <v>0</v>
      </c>
      <c r="U172" s="690">
        <f t="shared" si="25"/>
        <v>0</v>
      </c>
      <c r="V172" s="690">
        <f t="shared" si="25"/>
        <v>0</v>
      </c>
      <c r="W172" s="690">
        <f t="shared" si="25"/>
        <v>0</v>
      </c>
      <c r="X172" s="690">
        <f t="shared" si="25"/>
        <v>0</v>
      </c>
      <c r="Y172" s="693">
        <f t="shared" si="20"/>
        <v>0</v>
      </c>
    </row>
    <row r="173" spans="1:25" ht="16.5" customHeight="1" outlineLevel="1">
      <c r="A173" s="490">
        <f t="shared" si="24"/>
        <v>169</v>
      </c>
      <c r="B173" s="654"/>
      <c r="C173" s="673"/>
      <c r="D173" s="674"/>
      <c r="E173" s="675"/>
      <c r="F173" s="678"/>
      <c r="G173" s="677"/>
      <c r="H173" s="494"/>
      <c r="I173" s="492" t="str">
        <f t="shared" si="21"/>
        <v/>
      </c>
      <c r="J173" s="494"/>
      <c r="K173" s="664" t="str">
        <f t="shared" si="22"/>
        <v/>
      </c>
      <c r="L173" s="656" t="str">
        <f t="shared" si="23"/>
        <v>N/A</v>
      </c>
      <c r="M173" s="690">
        <f t="shared" si="26"/>
        <v>0</v>
      </c>
      <c r="N173" s="690">
        <f t="shared" si="25"/>
        <v>0</v>
      </c>
      <c r="O173" s="690">
        <f t="shared" si="25"/>
        <v>0</v>
      </c>
      <c r="P173" s="690">
        <f t="shared" si="25"/>
        <v>0</v>
      </c>
      <c r="Q173" s="690">
        <f t="shared" si="25"/>
        <v>0</v>
      </c>
      <c r="R173" s="690">
        <f t="shared" si="25"/>
        <v>0</v>
      </c>
      <c r="S173" s="690">
        <f t="shared" ref="N173:X196" si="27">IF(AND($E173="",$F173=""),0,IF(AND((S$3&gt;=$E173),OR((S$3&lt;=$G173),($G173=""),($G173=-1),($G173=0))),IF($L173&gt;S$3,1,0),0))</f>
        <v>0</v>
      </c>
      <c r="T173" s="690">
        <f t="shared" si="27"/>
        <v>0</v>
      </c>
      <c r="U173" s="690">
        <f t="shared" si="27"/>
        <v>0</v>
      </c>
      <c r="V173" s="690">
        <f t="shared" si="27"/>
        <v>0</v>
      </c>
      <c r="W173" s="690">
        <f t="shared" si="27"/>
        <v>0</v>
      </c>
      <c r="X173" s="690">
        <f t="shared" si="27"/>
        <v>0</v>
      </c>
      <c r="Y173" s="693">
        <f t="shared" si="20"/>
        <v>0</v>
      </c>
    </row>
    <row r="174" spans="1:25" ht="16.5" customHeight="1" outlineLevel="1">
      <c r="A174" s="490">
        <f t="shared" si="24"/>
        <v>170</v>
      </c>
      <c r="B174" s="655"/>
      <c r="C174" s="673"/>
      <c r="D174" s="674"/>
      <c r="E174" s="675"/>
      <c r="F174" s="676"/>
      <c r="G174" s="677"/>
      <c r="H174" s="494"/>
      <c r="I174" s="492" t="str">
        <f t="shared" si="21"/>
        <v/>
      </c>
      <c r="J174" s="494"/>
      <c r="K174" s="664" t="str">
        <f t="shared" si="22"/>
        <v/>
      </c>
      <c r="L174" s="656" t="str">
        <f t="shared" si="23"/>
        <v>N/A</v>
      </c>
      <c r="M174" s="690">
        <f t="shared" si="26"/>
        <v>0</v>
      </c>
      <c r="N174" s="690">
        <f t="shared" si="27"/>
        <v>0</v>
      </c>
      <c r="O174" s="690">
        <f t="shared" si="27"/>
        <v>0</v>
      </c>
      <c r="P174" s="690">
        <f t="shared" si="27"/>
        <v>0</v>
      </c>
      <c r="Q174" s="690">
        <f t="shared" si="27"/>
        <v>0</v>
      </c>
      <c r="R174" s="690">
        <f t="shared" si="27"/>
        <v>0</v>
      </c>
      <c r="S174" s="690">
        <f t="shared" si="27"/>
        <v>0</v>
      </c>
      <c r="T174" s="690">
        <f t="shared" si="27"/>
        <v>0</v>
      </c>
      <c r="U174" s="690">
        <f t="shared" si="27"/>
        <v>0</v>
      </c>
      <c r="V174" s="690">
        <f t="shared" si="27"/>
        <v>0</v>
      </c>
      <c r="W174" s="690">
        <f t="shared" si="27"/>
        <v>0</v>
      </c>
      <c r="X174" s="690">
        <f t="shared" si="27"/>
        <v>0</v>
      </c>
      <c r="Y174" s="693">
        <f t="shared" si="20"/>
        <v>0</v>
      </c>
    </row>
    <row r="175" spans="1:25" ht="16.5" customHeight="1" outlineLevel="1">
      <c r="A175" s="490">
        <f t="shared" si="24"/>
        <v>171</v>
      </c>
      <c r="B175" s="654"/>
      <c r="C175" s="673"/>
      <c r="D175" s="674"/>
      <c r="E175" s="675"/>
      <c r="F175" s="678"/>
      <c r="G175" s="677"/>
      <c r="H175" s="494"/>
      <c r="I175" s="492" t="str">
        <f t="shared" si="21"/>
        <v/>
      </c>
      <c r="J175" s="494"/>
      <c r="K175" s="664" t="str">
        <f t="shared" si="22"/>
        <v/>
      </c>
      <c r="L175" s="656" t="str">
        <f t="shared" si="23"/>
        <v>N/A</v>
      </c>
      <c r="M175" s="690">
        <f t="shared" si="26"/>
        <v>0</v>
      </c>
      <c r="N175" s="690">
        <f t="shared" si="27"/>
        <v>0</v>
      </c>
      <c r="O175" s="690">
        <f t="shared" si="27"/>
        <v>0</v>
      </c>
      <c r="P175" s="690">
        <f t="shared" si="27"/>
        <v>0</v>
      </c>
      <c r="Q175" s="690">
        <f t="shared" si="27"/>
        <v>0</v>
      </c>
      <c r="R175" s="690">
        <f t="shared" si="27"/>
        <v>0</v>
      </c>
      <c r="S175" s="690">
        <f t="shared" si="27"/>
        <v>0</v>
      </c>
      <c r="T175" s="690">
        <f t="shared" si="27"/>
        <v>0</v>
      </c>
      <c r="U175" s="690">
        <f t="shared" si="27"/>
        <v>0</v>
      </c>
      <c r="V175" s="690">
        <f t="shared" si="27"/>
        <v>0</v>
      </c>
      <c r="W175" s="690">
        <f t="shared" si="27"/>
        <v>0</v>
      </c>
      <c r="X175" s="690">
        <f t="shared" si="27"/>
        <v>0</v>
      </c>
      <c r="Y175" s="693">
        <f t="shared" si="20"/>
        <v>0</v>
      </c>
    </row>
    <row r="176" spans="1:25" ht="16.5" customHeight="1" outlineLevel="1">
      <c r="A176" s="490">
        <f t="shared" si="24"/>
        <v>172</v>
      </c>
      <c r="B176" s="654"/>
      <c r="C176" s="673"/>
      <c r="D176" s="674"/>
      <c r="E176" s="675"/>
      <c r="F176" s="678"/>
      <c r="G176" s="677"/>
      <c r="H176" s="494"/>
      <c r="I176" s="492" t="str">
        <f t="shared" si="21"/>
        <v/>
      </c>
      <c r="J176" s="494"/>
      <c r="K176" s="664" t="str">
        <f t="shared" si="22"/>
        <v/>
      </c>
      <c r="L176" s="656" t="str">
        <f t="shared" si="23"/>
        <v>N/A</v>
      </c>
      <c r="M176" s="690">
        <f t="shared" si="26"/>
        <v>0</v>
      </c>
      <c r="N176" s="690">
        <f t="shared" si="27"/>
        <v>0</v>
      </c>
      <c r="O176" s="690">
        <f t="shared" si="27"/>
        <v>0</v>
      </c>
      <c r="P176" s="690">
        <f t="shared" si="27"/>
        <v>0</v>
      </c>
      <c r="Q176" s="690">
        <f t="shared" si="27"/>
        <v>0</v>
      </c>
      <c r="R176" s="690">
        <f t="shared" si="27"/>
        <v>0</v>
      </c>
      <c r="S176" s="690">
        <f t="shared" si="27"/>
        <v>0</v>
      </c>
      <c r="T176" s="690">
        <f t="shared" si="27"/>
        <v>0</v>
      </c>
      <c r="U176" s="690">
        <f t="shared" si="27"/>
        <v>0</v>
      </c>
      <c r="V176" s="690">
        <f t="shared" si="27"/>
        <v>0</v>
      </c>
      <c r="W176" s="690">
        <f t="shared" si="27"/>
        <v>0</v>
      </c>
      <c r="X176" s="690">
        <f t="shared" si="27"/>
        <v>0</v>
      </c>
      <c r="Y176" s="693">
        <f t="shared" si="20"/>
        <v>0</v>
      </c>
    </row>
    <row r="177" spans="1:25" ht="16.5" customHeight="1" outlineLevel="1">
      <c r="A177" s="490">
        <f t="shared" si="24"/>
        <v>173</v>
      </c>
      <c r="B177" s="654"/>
      <c r="C177" s="673"/>
      <c r="D177" s="674"/>
      <c r="E177" s="675"/>
      <c r="F177" s="678"/>
      <c r="G177" s="677"/>
      <c r="H177" s="494"/>
      <c r="I177" s="492" t="str">
        <f t="shared" si="21"/>
        <v/>
      </c>
      <c r="J177" s="494"/>
      <c r="K177" s="664" t="str">
        <f t="shared" si="22"/>
        <v/>
      </c>
      <c r="L177" s="656" t="str">
        <f t="shared" si="23"/>
        <v>N/A</v>
      </c>
      <c r="M177" s="690">
        <f t="shared" si="26"/>
        <v>0</v>
      </c>
      <c r="N177" s="690">
        <f t="shared" si="27"/>
        <v>0</v>
      </c>
      <c r="O177" s="690">
        <f t="shared" si="27"/>
        <v>0</v>
      </c>
      <c r="P177" s="690">
        <f t="shared" si="27"/>
        <v>0</v>
      </c>
      <c r="Q177" s="690">
        <f t="shared" si="27"/>
        <v>0</v>
      </c>
      <c r="R177" s="690">
        <f t="shared" si="27"/>
        <v>0</v>
      </c>
      <c r="S177" s="690">
        <f t="shared" si="27"/>
        <v>0</v>
      </c>
      <c r="T177" s="690">
        <f t="shared" si="27"/>
        <v>0</v>
      </c>
      <c r="U177" s="690">
        <f t="shared" si="27"/>
        <v>0</v>
      </c>
      <c r="V177" s="690">
        <f t="shared" si="27"/>
        <v>0</v>
      </c>
      <c r="W177" s="690">
        <f t="shared" si="27"/>
        <v>0</v>
      </c>
      <c r="X177" s="690">
        <f t="shared" si="27"/>
        <v>0</v>
      </c>
      <c r="Y177" s="693">
        <f t="shared" si="20"/>
        <v>0</v>
      </c>
    </row>
    <row r="178" spans="1:25" ht="16.5" customHeight="1" outlineLevel="1">
      <c r="A178" s="490">
        <f t="shared" si="24"/>
        <v>174</v>
      </c>
      <c r="B178" s="654"/>
      <c r="C178" s="673"/>
      <c r="D178" s="674"/>
      <c r="E178" s="675"/>
      <c r="F178" s="678"/>
      <c r="G178" s="677"/>
      <c r="H178" s="685"/>
      <c r="I178" s="492" t="str">
        <f t="shared" si="21"/>
        <v/>
      </c>
      <c r="J178" s="685"/>
      <c r="K178" s="664" t="str">
        <f t="shared" si="22"/>
        <v/>
      </c>
      <c r="L178" s="656" t="str">
        <f t="shared" si="23"/>
        <v>N/A</v>
      </c>
      <c r="M178" s="690">
        <f t="shared" si="26"/>
        <v>0</v>
      </c>
      <c r="N178" s="690">
        <f t="shared" si="27"/>
        <v>0</v>
      </c>
      <c r="O178" s="690">
        <f t="shared" si="27"/>
        <v>0</v>
      </c>
      <c r="P178" s="690">
        <f t="shared" si="27"/>
        <v>0</v>
      </c>
      <c r="Q178" s="690">
        <f t="shared" si="27"/>
        <v>0</v>
      </c>
      <c r="R178" s="690">
        <f t="shared" si="27"/>
        <v>0</v>
      </c>
      <c r="S178" s="690">
        <f t="shared" si="27"/>
        <v>0</v>
      </c>
      <c r="T178" s="690">
        <f t="shared" si="27"/>
        <v>0</v>
      </c>
      <c r="U178" s="690">
        <f t="shared" si="27"/>
        <v>0</v>
      </c>
      <c r="V178" s="690">
        <f t="shared" si="27"/>
        <v>0</v>
      </c>
      <c r="W178" s="690">
        <f t="shared" si="27"/>
        <v>0</v>
      </c>
      <c r="X178" s="690">
        <f t="shared" si="27"/>
        <v>0</v>
      </c>
      <c r="Y178" s="693">
        <f t="shared" si="20"/>
        <v>0</v>
      </c>
    </row>
    <row r="179" spans="1:25" ht="16.5" customHeight="1" outlineLevel="1">
      <c r="A179" s="490">
        <f t="shared" si="24"/>
        <v>175</v>
      </c>
      <c r="B179" s="654"/>
      <c r="C179" s="673"/>
      <c r="D179" s="674"/>
      <c r="E179" s="675"/>
      <c r="F179" s="678"/>
      <c r="G179" s="677"/>
      <c r="H179" s="491"/>
      <c r="I179" s="492" t="str">
        <f t="shared" si="21"/>
        <v/>
      </c>
      <c r="J179" s="491"/>
      <c r="K179" s="664" t="str">
        <f t="shared" si="22"/>
        <v/>
      </c>
      <c r="L179" s="656" t="str">
        <f t="shared" si="23"/>
        <v>N/A</v>
      </c>
      <c r="M179" s="690">
        <f t="shared" si="26"/>
        <v>0</v>
      </c>
      <c r="N179" s="690">
        <f t="shared" si="27"/>
        <v>0</v>
      </c>
      <c r="O179" s="690">
        <f t="shared" si="27"/>
        <v>0</v>
      </c>
      <c r="P179" s="690">
        <f t="shared" si="27"/>
        <v>0</v>
      </c>
      <c r="Q179" s="690">
        <f t="shared" si="27"/>
        <v>0</v>
      </c>
      <c r="R179" s="690">
        <f t="shared" si="27"/>
        <v>0</v>
      </c>
      <c r="S179" s="690">
        <f t="shared" si="27"/>
        <v>0</v>
      </c>
      <c r="T179" s="690">
        <f t="shared" si="27"/>
        <v>0</v>
      </c>
      <c r="U179" s="690">
        <f t="shared" si="27"/>
        <v>0</v>
      </c>
      <c r="V179" s="690">
        <f t="shared" si="27"/>
        <v>0</v>
      </c>
      <c r="W179" s="690">
        <f t="shared" si="27"/>
        <v>0</v>
      </c>
      <c r="X179" s="690">
        <f t="shared" si="27"/>
        <v>0</v>
      </c>
      <c r="Y179" s="693">
        <f t="shared" si="20"/>
        <v>0</v>
      </c>
    </row>
    <row r="180" spans="1:25" ht="16.5" customHeight="1" outlineLevel="1">
      <c r="A180" s="490">
        <f t="shared" si="24"/>
        <v>176</v>
      </c>
      <c r="B180" s="654"/>
      <c r="C180" s="673"/>
      <c r="D180" s="674"/>
      <c r="E180" s="675"/>
      <c r="F180" s="678"/>
      <c r="G180" s="677"/>
      <c r="H180" s="494"/>
      <c r="I180" s="492" t="str">
        <f t="shared" si="21"/>
        <v/>
      </c>
      <c r="J180" s="494"/>
      <c r="K180" s="664" t="str">
        <f t="shared" si="22"/>
        <v/>
      </c>
      <c r="L180" s="656" t="str">
        <f t="shared" si="23"/>
        <v>N/A</v>
      </c>
      <c r="M180" s="690">
        <f t="shared" si="26"/>
        <v>0</v>
      </c>
      <c r="N180" s="690">
        <f t="shared" si="27"/>
        <v>0</v>
      </c>
      <c r="O180" s="690">
        <f t="shared" si="27"/>
        <v>0</v>
      </c>
      <c r="P180" s="690">
        <f t="shared" si="27"/>
        <v>0</v>
      </c>
      <c r="Q180" s="690">
        <f t="shared" si="27"/>
        <v>0</v>
      </c>
      <c r="R180" s="690">
        <f t="shared" si="27"/>
        <v>0</v>
      </c>
      <c r="S180" s="690">
        <f t="shared" si="27"/>
        <v>0</v>
      </c>
      <c r="T180" s="690">
        <f t="shared" si="27"/>
        <v>0</v>
      </c>
      <c r="U180" s="690">
        <f t="shared" si="27"/>
        <v>0</v>
      </c>
      <c r="V180" s="690">
        <f t="shared" si="27"/>
        <v>0</v>
      </c>
      <c r="W180" s="690">
        <f t="shared" si="27"/>
        <v>0</v>
      </c>
      <c r="X180" s="690">
        <f t="shared" si="27"/>
        <v>0</v>
      </c>
      <c r="Y180" s="693">
        <f t="shared" si="20"/>
        <v>0</v>
      </c>
    </row>
    <row r="181" spans="1:25" ht="16.5" customHeight="1" outlineLevel="1">
      <c r="A181" s="490">
        <f t="shared" si="24"/>
        <v>177</v>
      </c>
      <c r="B181" s="654"/>
      <c r="C181" s="673"/>
      <c r="D181" s="674"/>
      <c r="E181" s="675"/>
      <c r="F181" s="678"/>
      <c r="G181" s="677"/>
      <c r="H181" s="494"/>
      <c r="I181" s="492" t="str">
        <f t="shared" si="21"/>
        <v/>
      </c>
      <c r="J181" s="494"/>
      <c r="K181" s="664" t="str">
        <f t="shared" si="22"/>
        <v/>
      </c>
      <c r="L181" s="656" t="str">
        <f t="shared" si="23"/>
        <v>N/A</v>
      </c>
      <c r="M181" s="690">
        <f t="shared" si="26"/>
        <v>0</v>
      </c>
      <c r="N181" s="690">
        <f t="shared" si="27"/>
        <v>0</v>
      </c>
      <c r="O181" s="690">
        <f t="shared" si="27"/>
        <v>0</v>
      </c>
      <c r="P181" s="690">
        <f t="shared" si="27"/>
        <v>0</v>
      </c>
      <c r="Q181" s="690">
        <f t="shared" si="27"/>
        <v>0</v>
      </c>
      <c r="R181" s="690">
        <f t="shared" si="27"/>
        <v>0</v>
      </c>
      <c r="S181" s="690">
        <f t="shared" si="27"/>
        <v>0</v>
      </c>
      <c r="T181" s="690">
        <f t="shared" si="27"/>
        <v>0</v>
      </c>
      <c r="U181" s="690">
        <f t="shared" si="27"/>
        <v>0</v>
      </c>
      <c r="V181" s="690">
        <f t="shared" si="27"/>
        <v>0</v>
      </c>
      <c r="W181" s="690">
        <f t="shared" si="27"/>
        <v>0</v>
      </c>
      <c r="X181" s="690">
        <f t="shared" si="27"/>
        <v>0</v>
      </c>
      <c r="Y181" s="693">
        <f t="shared" si="20"/>
        <v>0</v>
      </c>
    </row>
    <row r="182" spans="1:25" ht="16.5" customHeight="1" outlineLevel="1">
      <c r="A182" s="490">
        <f t="shared" si="24"/>
        <v>178</v>
      </c>
      <c r="B182" s="654"/>
      <c r="C182" s="673"/>
      <c r="D182" s="674"/>
      <c r="E182" s="675"/>
      <c r="F182" s="678"/>
      <c r="G182" s="677"/>
      <c r="H182" s="494"/>
      <c r="I182" s="492" t="str">
        <f t="shared" si="21"/>
        <v/>
      </c>
      <c r="J182" s="494"/>
      <c r="K182" s="664" t="str">
        <f t="shared" si="22"/>
        <v/>
      </c>
      <c r="L182" s="656" t="str">
        <f t="shared" si="23"/>
        <v>N/A</v>
      </c>
      <c r="M182" s="690">
        <f t="shared" si="26"/>
        <v>0</v>
      </c>
      <c r="N182" s="690">
        <f t="shared" si="27"/>
        <v>0</v>
      </c>
      <c r="O182" s="690">
        <f t="shared" si="27"/>
        <v>0</v>
      </c>
      <c r="P182" s="690">
        <f t="shared" si="27"/>
        <v>0</v>
      </c>
      <c r="Q182" s="690">
        <f t="shared" si="27"/>
        <v>0</v>
      </c>
      <c r="R182" s="690">
        <f t="shared" si="27"/>
        <v>0</v>
      </c>
      <c r="S182" s="690">
        <f t="shared" si="27"/>
        <v>0</v>
      </c>
      <c r="T182" s="690">
        <f t="shared" si="27"/>
        <v>0</v>
      </c>
      <c r="U182" s="690">
        <f t="shared" si="27"/>
        <v>0</v>
      </c>
      <c r="V182" s="690">
        <f t="shared" si="27"/>
        <v>0</v>
      </c>
      <c r="W182" s="690">
        <f t="shared" si="27"/>
        <v>0</v>
      </c>
      <c r="X182" s="690">
        <f t="shared" si="27"/>
        <v>0</v>
      </c>
      <c r="Y182" s="693">
        <f t="shared" si="20"/>
        <v>0</v>
      </c>
    </row>
    <row r="183" spans="1:25" ht="16.5" customHeight="1" outlineLevel="1">
      <c r="A183" s="490">
        <f t="shared" si="24"/>
        <v>179</v>
      </c>
      <c r="B183" s="654"/>
      <c r="C183" s="673"/>
      <c r="D183" s="674"/>
      <c r="E183" s="675"/>
      <c r="F183" s="678"/>
      <c r="G183" s="677"/>
      <c r="H183" s="494"/>
      <c r="I183" s="492" t="str">
        <f t="shared" si="21"/>
        <v/>
      </c>
      <c r="J183" s="494"/>
      <c r="K183" s="664" t="str">
        <f t="shared" si="22"/>
        <v/>
      </c>
      <c r="L183" s="656" t="str">
        <f t="shared" si="23"/>
        <v>N/A</v>
      </c>
      <c r="M183" s="690">
        <f t="shared" si="26"/>
        <v>0</v>
      </c>
      <c r="N183" s="690">
        <f t="shared" si="27"/>
        <v>0</v>
      </c>
      <c r="O183" s="690">
        <f t="shared" si="27"/>
        <v>0</v>
      </c>
      <c r="P183" s="690">
        <f t="shared" si="27"/>
        <v>0</v>
      </c>
      <c r="Q183" s="690">
        <f t="shared" si="27"/>
        <v>0</v>
      </c>
      <c r="R183" s="690">
        <f t="shared" si="27"/>
        <v>0</v>
      </c>
      <c r="S183" s="690">
        <f t="shared" si="27"/>
        <v>0</v>
      </c>
      <c r="T183" s="690">
        <f t="shared" si="27"/>
        <v>0</v>
      </c>
      <c r="U183" s="690">
        <f t="shared" si="27"/>
        <v>0</v>
      </c>
      <c r="V183" s="690">
        <f t="shared" si="27"/>
        <v>0</v>
      </c>
      <c r="W183" s="690">
        <f t="shared" si="27"/>
        <v>0</v>
      </c>
      <c r="X183" s="690">
        <f t="shared" si="27"/>
        <v>0</v>
      </c>
      <c r="Y183" s="693">
        <f t="shared" si="20"/>
        <v>0</v>
      </c>
    </row>
    <row r="184" spans="1:25" ht="16.5" customHeight="1" outlineLevel="1">
      <c r="A184" s="490">
        <f t="shared" si="24"/>
        <v>180</v>
      </c>
      <c r="B184" s="655"/>
      <c r="C184" s="673"/>
      <c r="D184" s="674"/>
      <c r="E184" s="675"/>
      <c r="F184" s="678"/>
      <c r="G184" s="677"/>
      <c r="H184" s="494"/>
      <c r="I184" s="492" t="str">
        <f t="shared" si="21"/>
        <v/>
      </c>
      <c r="J184" s="494"/>
      <c r="K184" s="664" t="str">
        <f t="shared" si="22"/>
        <v/>
      </c>
      <c r="L184" s="656" t="str">
        <f t="shared" si="23"/>
        <v>N/A</v>
      </c>
      <c r="M184" s="690">
        <f t="shared" si="26"/>
        <v>0</v>
      </c>
      <c r="N184" s="690">
        <f t="shared" si="27"/>
        <v>0</v>
      </c>
      <c r="O184" s="690">
        <f t="shared" si="27"/>
        <v>0</v>
      </c>
      <c r="P184" s="690">
        <f t="shared" si="27"/>
        <v>0</v>
      </c>
      <c r="Q184" s="690">
        <f t="shared" si="27"/>
        <v>0</v>
      </c>
      <c r="R184" s="690">
        <f t="shared" si="27"/>
        <v>0</v>
      </c>
      <c r="S184" s="690">
        <f t="shared" si="27"/>
        <v>0</v>
      </c>
      <c r="T184" s="690">
        <f t="shared" si="27"/>
        <v>0</v>
      </c>
      <c r="U184" s="690">
        <f t="shared" si="27"/>
        <v>0</v>
      </c>
      <c r="V184" s="690">
        <f t="shared" si="27"/>
        <v>0</v>
      </c>
      <c r="W184" s="690">
        <f t="shared" si="27"/>
        <v>0</v>
      </c>
      <c r="X184" s="690">
        <f t="shared" si="27"/>
        <v>0</v>
      </c>
      <c r="Y184" s="693">
        <f t="shared" si="20"/>
        <v>0</v>
      </c>
    </row>
    <row r="185" spans="1:25" ht="16.5" customHeight="1" outlineLevel="1">
      <c r="A185" s="490">
        <f t="shared" si="24"/>
        <v>181</v>
      </c>
      <c r="B185" s="654"/>
      <c r="C185" s="673"/>
      <c r="D185" s="674"/>
      <c r="E185" s="675"/>
      <c r="F185" s="678"/>
      <c r="G185" s="677"/>
      <c r="H185" s="494"/>
      <c r="I185" s="492" t="str">
        <f t="shared" si="21"/>
        <v/>
      </c>
      <c r="J185" s="494"/>
      <c r="K185" s="664" t="str">
        <f t="shared" si="22"/>
        <v/>
      </c>
      <c r="L185" s="656" t="str">
        <f t="shared" si="23"/>
        <v>N/A</v>
      </c>
      <c r="M185" s="690">
        <f t="shared" si="26"/>
        <v>0</v>
      </c>
      <c r="N185" s="690">
        <f t="shared" si="27"/>
        <v>0</v>
      </c>
      <c r="O185" s="690">
        <f t="shared" si="27"/>
        <v>0</v>
      </c>
      <c r="P185" s="690">
        <f t="shared" si="27"/>
        <v>0</v>
      </c>
      <c r="Q185" s="690">
        <f t="shared" si="27"/>
        <v>0</v>
      </c>
      <c r="R185" s="690">
        <f t="shared" si="27"/>
        <v>0</v>
      </c>
      <c r="S185" s="690">
        <f t="shared" si="27"/>
        <v>0</v>
      </c>
      <c r="T185" s="690">
        <f t="shared" si="27"/>
        <v>0</v>
      </c>
      <c r="U185" s="690">
        <f t="shared" si="27"/>
        <v>0</v>
      </c>
      <c r="V185" s="690">
        <f t="shared" si="27"/>
        <v>0</v>
      </c>
      <c r="W185" s="690">
        <f t="shared" si="27"/>
        <v>0</v>
      </c>
      <c r="X185" s="690">
        <f t="shared" si="27"/>
        <v>0</v>
      </c>
      <c r="Y185" s="693">
        <f t="shared" si="20"/>
        <v>0</v>
      </c>
    </row>
    <row r="186" spans="1:25" ht="16.5" customHeight="1" outlineLevel="1">
      <c r="A186" s="490">
        <f t="shared" si="24"/>
        <v>182</v>
      </c>
      <c r="B186" s="654"/>
      <c r="C186" s="673"/>
      <c r="D186" s="674"/>
      <c r="E186" s="675"/>
      <c r="F186" s="678"/>
      <c r="G186" s="677"/>
      <c r="H186" s="494"/>
      <c r="I186" s="492" t="str">
        <f t="shared" si="21"/>
        <v/>
      </c>
      <c r="J186" s="494"/>
      <c r="K186" s="664" t="str">
        <f t="shared" si="22"/>
        <v/>
      </c>
      <c r="L186" s="656" t="str">
        <f t="shared" si="23"/>
        <v>N/A</v>
      </c>
      <c r="M186" s="690">
        <f t="shared" si="26"/>
        <v>0</v>
      </c>
      <c r="N186" s="690">
        <f t="shared" si="27"/>
        <v>0</v>
      </c>
      <c r="O186" s="690">
        <f t="shared" si="27"/>
        <v>0</v>
      </c>
      <c r="P186" s="690">
        <f t="shared" si="27"/>
        <v>0</v>
      </c>
      <c r="Q186" s="690">
        <f t="shared" si="27"/>
        <v>0</v>
      </c>
      <c r="R186" s="690">
        <f t="shared" si="27"/>
        <v>0</v>
      </c>
      <c r="S186" s="690">
        <f t="shared" si="27"/>
        <v>0</v>
      </c>
      <c r="T186" s="690">
        <f t="shared" si="27"/>
        <v>0</v>
      </c>
      <c r="U186" s="690">
        <f t="shared" si="27"/>
        <v>0</v>
      </c>
      <c r="V186" s="690">
        <f t="shared" si="27"/>
        <v>0</v>
      </c>
      <c r="W186" s="690">
        <f t="shared" si="27"/>
        <v>0</v>
      </c>
      <c r="X186" s="690">
        <f t="shared" si="27"/>
        <v>0</v>
      </c>
      <c r="Y186" s="693">
        <f t="shared" si="20"/>
        <v>0</v>
      </c>
    </row>
    <row r="187" spans="1:25" ht="16.5" customHeight="1" outlineLevel="1">
      <c r="A187" s="490">
        <f t="shared" si="24"/>
        <v>183</v>
      </c>
      <c r="B187" s="654"/>
      <c r="C187" s="673"/>
      <c r="D187" s="674"/>
      <c r="E187" s="675"/>
      <c r="F187" s="678"/>
      <c r="G187" s="677"/>
      <c r="H187" s="494"/>
      <c r="I187" s="492" t="str">
        <f t="shared" si="21"/>
        <v/>
      </c>
      <c r="J187" s="494"/>
      <c r="K187" s="664" t="str">
        <f t="shared" si="22"/>
        <v/>
      </c>
      <c r="L187" s="656" t="str">
        <f t="shared" si="23"/>
        <v>N/A</v>
      </c>
      <c r="M187" s="690">
        <f t="shared" si="26"/>
        <v>0</v>
      </c>
      <c r="N187" s="690">
        <f t="shared" si="27"/>
        <v>0</v>
      </c>
      <c r="O187" s="690">
        <f t="shared" si="27"/>
        <v>0</v>
      </c>
      <c r="P187" s="690">
        <f t="shared" si="27"/>
        <v>0</v>
      </c>
      <c r="Q187" s="690">
        <f t="shared" si="27"/>
        <v>0</v>
      </c>
      <c r="R187" s="690">
        <f t="shared" si="27"/>
        <v>0</v>
      </c>
      <c r="S187" s="690">
        <f t="shared" si="27"/>
        <v>0</v>
      </c>
      <c r="T187" s="690">
        <f t="shared" si="27"/>
        <v>0</v>
      </c>
      <c r="U187" s="690">
        <f t="shared" si="27"/>
        <v>0</v>
      </c>
      <c r="V187" s="690">
        <f t="shared" si="27"/>
        <v>0</v>
      </c>
      <c r="W187" s="690">
        <f t="shared" si="27"/>
        <v>0</v>
      </c>
      <c r="X187" s="690">
        <f t="shared" si="27"/>
        <v>0</v>
      </c>
      <c r="Y187" s="693">
        <f t="shared" si="20"/>
        <v>0</v>
      </c>
    </row>
    <row r="188" spans="1:25" ht="16.5" customHeight="1" outlineLevel="1">
      <c r="A188" s="490">
        <f t="shared" si="24"/>
        <v>184</v>
      </c>
      <c r="B188" s="654"/>
      <c r="C188" s="673"/>
      <c r="D188" s="674"/>
      <c r="E188" s="675"/>
      <c r="F188" s="678"/>
      <c r="G188" s="677"/>
      <c r="H188" s="494"/>
      <c r="I188" s="492" t="str">
        <f t="shared" si="21"/>
        <v/>
      </c>
      <c r="J188" s="494"/>
      <c r="K188" s="664" t="str">
        <f t="shared" si="22"/>
        <v/>
      </c>
      <c r="L188" s="656" t="str">
        <f t="shared" si="23"/>
        <v>N/A</v>
      </c>
      <c r="M188" s="690">
        <f t="shared" si="26"/>
        <v>0</v>
      </c>
      <c r="N188" s="690">
        <f t="shared" si="27"/>
        <v>0</v>
      </c>
      <c r="O188" s="690">
        <f t="shared" si="27"/>
        <v>0</v>
      </c>
      <c r="P188" s="690">
        <f t="shared" si="27"/>
        <v>0</v>
      </c>
      <c r="Q188" s="690">
        <f t="shared" si="27"/>
        <v>0</v>
      </c>
      <c r="R188" s="690">
        <f t="shared" si="27"/>
        <v>0</v>
      </c>
      <c r="S188" s="690">
        <f t="shared" si="27"/>
        <v>0</v>
      </c>
      <c r="T188" s="690">
        <f t="shared" si="27"/>
        <v>0</v>
      </c>
      <c r="U188" s="690">
        <f t="shared" si="27"/>
        <v>0</v>
      </c>
      <c r="V188" s="690">
        <f t="shared" si="27"/>
        <v>0</v>
      </c>
      <c r="W188" s="690">
        <f t="shared" si="27"/>
        <v>0</v>
      </c>
      <c r="X188" s="690">
        <f t="shared" si="27"/>
        <v>0</v>
      </c>
      <c r="Y188" s="693">
        <f t="shared" si="20"/>
        <v>0</v>
      </c>
    </row>
    <row r="189" spans="1:25" ht="16.5" customHeight="1" outlineLevel="1">
      <c r="A189" s="490">
        <f t="shared" si="24"/>
        <v>185</v>
      </c>
      <c r="B189" s="654"/>
      <c r="C189" s="673"/>
      <c r="D189" s="674"/>
      <c r="E189" s="675"/>
      <c r="F189" s="678"/>
      <c r="G189" s="677"/>
      <c r="H189" s="494"/>
      <c r="I189" s="492" t="str">
        <f t="shared" si="21"/>
        <v/>
      </c>
      <c r="J189" s="494"/>
      <c r="K189" s="664" t="str">
        <f t="shared" si="22"/>
        <v/>
      </c>
      <c r="L189" s="656" t="str">
        <f t="shared" si="23"/>
        <v>N/A</v>
      </c>
      <c r="M189" s="690">
        <f t="shared" si="26"/>
        <v>0</v>
      </c>
      <c r="N189" s="690">
        <f t="shared" si="27"/>
        <v>0</v>
      </c>
      <c r="O189" s="690">
        <f t="shared" si="27"/>
        <v>0</v>
      </c>
      <c r="P189" s="690">
        <f t="shared" si="27"/>
        <v>0</v>
      </c>
      <c r="Q189" s="690">
        <f t="shared" si="27"/>
        <v>0</v>
      </c>
      <c r="R189" s="690">
        <f t="shared" si="27"/>
        <v>0</v>
      </c>
      <c r="S189" s="690">
        <f t="shared" si="27"/>
        <v>0</v>
      </c>
      <c r="T189" s="690">
        <f t="shared" si="27"/>
        <v>0</v>
      </c>
      <c r="U189" s="690">
        <f t="shared" si="27"/>
        <v>0</v>
      </c>
      <c r="V189" s="690">
        <f t="shared" si="27"/>
        <v>0</v>
      </c>
      <c r="W189" s="690">
        <f t="shared" si="27"/>
        <v>0</v>
      </c>
      <c r="X189" s="690">
        <f t="shared" si="27"/>
        <v>0</v>
      </c>
      <c r="Y189" s="693">
        <f t="shared" si="20"/>
        <v>0</v>
      </c>
    </row>
    <row r="190" spans="1:25" ht="16.5" customHeight="1" outlineLevel="1">
      <c r="A190" s="490">
        <f t="shared" si="24"/>
        <v>186</v>
      </c>
      <c r="B190" s="654"/>
      <c r="C190" s="673"/>
      <c r="D190" s="674"/>
      <c r="E190" s="675"/>
      <c r="F190" s="678"/>
      <c r="G190" s="677"/>
      <c r="H190" s="494"/>
      <c r="I190" s="492" t="str">
        <f t="shared" si="21"/>
        <v/>
      </c>
      <c r="J190" s="494"/>
      <c r="K190" s="664" t="str">
        <f t="shared" si="22"/>
        <v/>
      </c>
      <c r="L190" s="656" t="str">
        <f t="shared" si="23"/>
        <v>N/A</v>
      </c>
      <c r="M190" s="690">
        <f t="shared" si="26"/>
        <v>0</v>
      </c>
      <c r="N190" s="690">
        <f t="shared" si="27"/>
        <v>0</v>
      </c>
      <c r="O190" s="690">
        <f t="shared" si="27"/>
        <v>0</v>
      </c>
      <c r="P190" s="690">
        <f t="shared" si="27"/>
        <v>0</v>
      </c>
      <c r="Q190" s="690">
        <f t="shared" si="27"/>
        <v>0</v>
      </c>
      <c r="R190" s="690">
        <f t="shared" si="27"/>
        <v>0</v>
      </c>
      <c r="S190" s="690">
        <f t="shared" si="27"/>
        <v>0</v>
      </c>
      <c r="T190" s="690">
        <f t="shared" si="27"/>
        <v>0</v>
      </c>
      <c r="U190" s="690">
        <f t="shared" si="27"/>
        <v>0</v>
      </c>
      <c r="V190" s="690">
        <f t="shared" si="27"/>
        <v>0</v>
      </c>
      <c r="W190" s="690">
        <f t="shared" si="27"/>
        <v>0</v>
      </c>
      <c r="X190" s="690">
        <f t="shared" si="27"/>
        <v>0</v>
      </c>
      <c r="Y190" s="693">
        <f t="shared" si="20"/>
        <v>0</v>
      </c>
    </row>
    <row r="191" spans="1:25" ht="16.5" customHeight="1" outlineLevel="1">
      <c r="A191" s="490">
        <f t="shared" si="24"/>
        <v>187</v>
      </c>
      <c r="B191" s="654"/>
      <c r="C191" s="673"/>
      <c r="D191" s="674"/>
      <c r="E191" s="675"/>
      <c r="F191" s="678"/>
      <c r="G191" s="677"/>
      <c r="H191" s="494"/>
      <c r="I191" s="492" t="str">
        <f t="shared" si="21"/>
        <v/>
      </c>
      <c r="J191" s="494"/>
      <c r="K191" s="664" t="str">
        <f t="shared" si="22"/>
        <v/>
      </c>
      <c r="L191" s="656" t="str">
        <f t="shared" si="23"/>
        <v>N/A</v>
      </c>
      <c r="M191" s="690">
        <f t="shared" si="26"/>
        <v>0</v>
      </c>
      <c r="N191" s="690">
        <f t="shared" si="27"/>
        <v>0</v>
      </c>
      <c r="O191" s="690">
        <f t="shared" si="27"/>
        <v>0</v>
      </c>
      <c r="P191" s="690">
        <f t="shared" si="27"/>
        <v>0</v>
      </c>
      <c r="Q191" s="690">
        <f t="shared" si="27"/>
        <v>0</v>
      </c>
      <c r="R191" s="690">
        <f t="shared" si="27"/>
        <v>0</v>
      </c>
      <c r="S191" s="690">
        <f t="shared" si="27"/>
        <v>0</v>
      </c>
      <c r="T191" s="690">
        <f t="shared" si="27"/>
        <v>0</v>
      </c>
      <c r="U191" s="690">
        <f t="shared" si="27"/>
        <v>0</v>
      </c>
      <c r="V191" s="690">
        <f t="shared" si="27"/>
        <v>0</v>
      </c>
      <c r="W191" s="690">
        <f t="shared" si="27"/>
        <v>0</v>
      </c>
      <c r="X191" s="690">
        <f t="shared" si="27"/>
        <v>0</v>
      </c>
      <c r="Y191" s="693">
        <f t="shared" si="20"/>
        <v>0</v>
      </c>
    </row>
    <row r="192" spans="1:25" ht="16.5" customHeight="1" outlineLevel="1">
      <c r="A192" s="490">
        <f t="shared" si="24"/>
        <v>188</v>
      </c>
      <c r="B192" s="654"/>
      <c r="C192" s="673"/>
      <c r="D192" s="674"/>
      <c r="E192" s="675"/>
      <c r="F192" s="678"/>
      <c r="G192" s="677"/>
      <c r="H192" s="494"/>
      <c r="I192" s="492" t="str">
        <f t="shared" si="21"/>
        <v/>
      </c>
      <c r="J192" s="494"/>
      <c r="K192" s="664" t="str">
        <f t="shared" si="22"/>
        <v/>
      </c>
      <c r="L192" s="656" t="str">
        <f t="shared" si="23"/>
        <v>N/A</v>
      </c>
      <c r="M192" s="690">
        <f t="shared" si="26"/>
        <v>0</v>
      </c>
      <c r="N192" s="690">
        <f t="shared" si="27"/>
        <v>0</v>
      </c>
      <c r="O192" s="690">
        <f t="shared" si="27"/>
        <v>0</v>
      </c>
      <c r="P192" s="690">
        <f t="shared" si="27"/>
        <v>0</v>
      </c>
      <c r="Q192" s="690">
        <f t="shared" si="27"/>
        <v>0</v>
      </c>
      <c r="R192" s="690">
        <f t="shared" si="27"/>
        <v>0</v>
      </c>
      <c r="S192" s="690">
        <f t="shared" si="27"/>
        <v>0</v>
      </c>
      <c r="T192" s="690">
        <f t="shared" si="27"/>
        <v>0</v>
      </c>
      <c r="U192" s="690">
        <f t="shared" si="27"/>
        <v>0</v>
      </c>
      <c r="V192" s="690">
        <f t="shared" si="27"/>
        <v>0</v>
      </c>
      <c r="W192" s="690">
        <f t="shared" si="27"/>
        <v>0</v>
      </c>
      <c r="X192" s="690">
        <f t="shared" si="27"/>
        <v>0</v>
      </c>
      <c r="Y192" s="693">
        <f t="shared" si="20"/>
        <v>0</v>
      </c>
    </row>
    <row r="193" spans="1:25" ht="16.5" customHeight="1" outlineLevel="1">
      <c r="A193" s="490">
        <f t="shared" si="24"/>
        <v>189</v>
      </c>
      <c r="B193" s="654"/>
      <c r="C193" s="673"/>
      <c r="D193" s="674"/>
      <c r="E193" s="675"/>
      <c r="F193" s="678"/>
      <c r="G193" s="677"/>
      <c r="H193" s="494"/>
      <c r="I193" s="492" t="str">
        <f t="shared" si="21"/>
        <v/>
      </c>
      <c r="J193" s="494"/>
      <c r="K193" s="664" t="str">
        <f t="shared" si="22"/>
        <v/>
      </c>
      <c r="L193" s="656" t="str">
        <f t="shared" si="23"/>
        <v>N/A</v>
      </c>
      <c r="M193" s="690">
        <f t="shared" si="26"/>
        <v>0</v>
      </c>
      <c r="N193" s="690">
        <f t="shared" si="27"/>
        <v>0</v>
      </c>
      <c r="O193" s="690">
        <f t="shared" si="27"/>
        <v>0</v>
      </c>
      <c r="P193" s="690">
        <f t="shared" si="27"/>
        <v>0</v>
      </c>
      <c r="Q193" s="690">
        <f t="shared" si="27"/>
        <v>0</v>
      </c>
      <c r="R193" s="690">
        <f t="shared" si="27"/>
        <v>0</v>
      </c>
      <c r="S193" s="690">
        <f t="shared" si="27"/>
        <v>0</v>
      </c>
      <c r="T193" s="690">
        <f t="shared" si="27"/>
        <v>0</v>
      </c>
      <c r="U193" s="690">
        <f t="shared" si="27"/>
        <v>0</v>
      </c>
      <c r="V193" s="690">
        <f t="shared" si="27"/>
        <v>0</v>
      </c>
      <c r="W193" s="690">
        <f t="shared" si="27"/>
        <v>0</v>
      </c>
      <c r="X193" s="690">
        <f t="shared" si="27"/>
        <v>0</v>
      </c>
      <c r="Y193" s="693">
        <f t="shared" si="20"/>
        <v>0</v>
      </c>
    </row>
    <row r="194" spans="1:25" ht="16.5" customHeight="1" outlineLevel="1">
      <c r="A194" s="490">
        <f t="shared" si="24"/>
        <v>190</v>
      </c>
      <c r="B194" s="655"/>
      <c r="C194" s="673"/>
      <c r="D194" s="674"/>
      <c r="E194" s="675"/>
      <c r="F194" s="678"/>
      <c r="G194" s="677"/>
      <c r="H194" s="494"/>
      <c r="I194" s="492" t="str">
        <f t="shared" si="21"/>
        <v/>
      </c>
      <c r="J194" s="494"/>
      <c r="K194" s="664" t="str">
        <f t="shared" si="22"/>
        <v/>
      </c>
      <c r="L194" s="656" t="str">
        <f t="shared" si="23"/>
        <v>N/A</v>
      </c>
      <c r="M194" s="690">
        <f t="shared" si="26"/>
        <v>0</v>
      </c>
      <c r="N194" s="690">
        <f t="shared" si="27"/>
        <v>0</v>
      </c>
      <c r="O194" s="690">
        <f t="shared" si="27"/>
        <v>0</v>
      </c>
      <c r="P194" s="690">
        <f t="shared" si="27"/>
        <v>0</v>
      </c>
      <c r="Q194" s="690">
        <f t="shared" si="27"/>
        <v>0</v>
      </c>
      <c r="R194" s="690">
        <f t="shared" si="27"/>
        <v>0</v>
      </c>
      <c r="S194" s="690">
        <f t="shared" si="27"/>
        <v>0</v>
      </c>
      <c r="T194" s="690">
        <f t="shared" si="27"/>
        <v>0</v>
      </c>
      <c r="U194" s="690">
        <f t="shared" si="27"/>
        <v>0</v>
      </c>
      <c r="V194" s="690">
        <f t="shared" si="27"/>
        <v>0</v>
      </c>
      <c r="W194" s="690">
        <f t="shared" si="27"/>
        <v>0</v>
      </c>
      <c r="X194" s="690">
        <f t="shared" si="27"/>
        <v>0</v>
      </c>
      <c r="Y194" s="693">
        <f t="shared" si="20"/>
        <v>0</v>
      </c>
    </row>
    <row r="195" spans="1:25" ht="16.5" customHeight="1" outlineLevel="1">
      <c r="A195" s="490">
        <f t="shared" si="24"/>
        <v>191</v>
      </c>
      <c r="B195" s="654"/>
      <c r="C195" s="673"/>
      <c r="D195" s="674"/>
      <c r="E195" s="675"/>
      <c r="F195" s="676"/>
      <c r="G195" s="677"/>
      <c r="H195" s="494"/>
      <c r="I195" s="492" t="str">
        <f t="shared" si="21"/>
        <v/>
      </c>
      <c r="J195" s="494"/>
      <c r="K195" s="664" t="str">
        <f t="shared" si="22"/>
        <v/>
      </c>
      <c r="L195" s="656" t="str">
        <f t="shared" si="23"/>
        <v>N/A</v>
      </c>
      <c r="M195" s="690">
        <f t="shared" si="26"/>
        <v>0</v>
      </c>
      <c r="N195" s="690">
        <f t="shared" si="27"/>
        <v>0</v>
      </c>
      <c r="O195" s="690">
        <f t="shared" si="27"/>
        <v>0</v>
      </c>
      <c r="P195" s="690">
        <f t="shared" si="27"/>
        <v>0</v>
      </c>
      <c r="Q195" s="690">
        <f t="shared" si="27"/>
        <v>0</v>
      </c>
      <c r="R195" s="690">
        <f t="shared" si="27"/>
        <v>0</v>
      </c>
      <c r="S195" s="690">
        <f t="shared" si="27"/>
        <v>0</v>
      </c>
      <c r="T195" s="690">
        <f t="shared" si="27"/>
        <v>0</v>
      </c>
      <c r="U195" s="690">
        <f t="shared" si="27"/>
        <v>0</v>
      </c>
      <c r="V195" s="690">
        <f t="shared" si="27"/>
        <v>0</v>
      </c>
      <c r="W195" s="690">
        <f t="shared" si="27"/>
        <v>0</v>
      </c>
      <c r="X195" s="690">
        <f t="shared" si="27"/>
        <v>0</v>
      </c>
      <c r="Y195" s="693">
        <f t="shared" si="20"/>
        <v>0</v>
      </c>
    </row>
    <row r="196" spans="1:25" ht="16.5" customHeight="1" outlineLevel="1">
      <c r="A196" s="490">
        <f t="shared" si="24"/>
        <v>192</v>
      </c>
      <c r="B196" s="654"/>
      <c r="C196" s="673"/>
      <c r="D196" s="674"/>
      <c r="E196" s="675"/>
      <c r="F196" s="678"/>
      <c r="G196" s="677"/>
      <c r="H196" s="494"/>
      <c r="I196" s="492" t="str">
        <f t="shared" si="21"/>
        <v/>
      </c>
      <c r="J196" s="494"/>
      <c r="K196" s="664" t="str">
        <f t="shared" si="22"/>
        <v/>
      </c>
      <c r="L196" s="656" t="str">
        <f t="shared" si="23"/>
        <v>N/A</v>
      </c>
      <c r="M196" s="690">
        <f t="shared" si="26"/>
        <v>0</v>
      </c>
      <c r="N196" s="690">
        <f t="shared" si="27"/>
        <v>0</v>
      </c>
      <c r="O196" s="690">
        <f t="shared" si="27"/>
        <v>0</v>
      </c>
      <c r="P196" s="690">
        <f t="shared" si="27"/>
        <v>0</v>
      </c>
      <c r="Q196" s="690">
        <f t="shared" si="27"/>
        <v>0</v>
      </c>
      <c r="R196" s="690">
        <f t="shared" si="27"/>
        <v>0</v>
      </c>
      <c r="S196" s="690">
        <f t="shared" si="27"/>
        <v>0</v>
      </c>
      <c r="T196" s="690">
        <f t="shared" si="27"/>
        <v>0</v>
      </c>
      <c r="U196" s="690">
        <f t="shared" ref="U196:X196" si="28">IF(AND($E196="",$F196=""),0,IF(AND((U$3&gt;=$E196),OR((U$3&lt;=$G196),($G196=""),($G196=-1),($G196=0))),IF($L196&gt;U$3,1,0),0))</f>
        <v>0</v>
      </c>
      <c r="V196" s="690">
        <f t="shared" si="28"/>
        <v>0</v>
      </c>
      <c r="W196" s="690">
        <f t="shared" si="28"/>
        <v>0</v>
      </c>
      <c r="X196" s="690">
        <f t="shared" si="28"/>
        <v>0</v>
      </c>
      <c r="Y196" s="693">
        <f t="shared" si="20"/>
        <v>0</v>
      </c>
    </row>
    <row r="197" spans="1:25" ht="16.5" customHeight="1" outlineLevel="1">
      <c r="A197" s="490">
        <f t="shared" si="24"/>
        <v>193</v>
      </c>
      <c r="B197" s="654"/>
      <c r="C197" s="673"/>
      <c r="D197" s="674"/>
      <c r="E197" s="675"/>
      <c r="F197" s="678"/>
      <c r="G197" s="677"/>
      <c r="H197" s="494"/>
      <c r="I197" s="492" t="str">
        <f t="shared" si="21"/>
        <v/>
      </c>
      <c r="J197" s="494"/>
      <c r="K197" s="664" t="str">
        <f t="shared" si="22"/>
        <v/>
      </c>
      <c r="L197" s="656" t="str">
        <f t="shared" si="23"/>
        <v>N/A</v>
      </c>
      <c r="M197" s="690">
        <f t="shared" si="26"/>
        <v>0</v>
      </c>
      <c r="N197" s="690">
        <f t="shared" si="26"/>
        <v>0</v>
      </c>
      <c r="O197" s="690">
        <f t="shared" si="26"/>
        <v>0</v>
      </c>
      <c r="P197" s="690">
        <f t="shared" si="26"/>
        <v>0</v>
      </c>
      <c r="Q197" s="690">
        <f t="shared" si="26"/>
        <v>0</v>
      </c>
      <c r="R197" s="690">
        <f t="shared" si="26"/>
        <v>0</v>
      </c>
      <c r="S197" s="690">
        <f t="shared" si="26"/>
        <v>0</v>
      </c>
      <c r="T197" s="690">
        <f t="shared" si="26"/>
        <v>0</v>
      </c>
      <c r="U197" s="690">
        <f t="shared" si="26"/>
        <v>0</v>
      </c>
      <c r="V197" s="690">
        <f t="shared" si="26"/>
        <v>0</v>
      </c>
      <c r="W197" s="690">
        <f t="shared" si="26"/>
        <v>0</v>
      </c>
      <c r="X197" s="690">
        <f t="shared" si="26"/>
        <v>0</v>
      </c>
      <c r="Y197" s="693">
        <f t="shared" ref="Y197:Y260" si="29">SUM(M197:X197)</f>
        <v>0</v>
      </c>
    </row>
    <row r="198" spans="1:25" ht="16.5" customHeight="1" outlineLevel="1">
      <c r="A198" s="490">
        <f t="shared" si="24"/>
        <v>194</v>
      </c>
      <c r="B198" s="654"/>
      <c r="C198" s="673"/>
      <c r="D198" s="674"/>
      <c r="E198" s="675"/>
      <c r="F198" s="678"/>
      <c r="G198" s="677"/>
      <c r="H198" s="494"/>
      <c r="I198" s="492" t="str">
        <f t="shared" ref="I198:I261" si="30">IF(H198="여",E198,"")</f>
        <v/>
      </c>
      <c r="J198" s="494"/>
      <c r="K198" s="664" t="str">
        <f t="shared" ref="K198:K261" si="31">IF(J198="여",E198,"")</f>
        <v/>
      </c>
      <c r="L198" s="656" t="str">
        <f t="shared" ref="L198:L261" si="32">IF(OR(I198&lt;&gt;"",K198&lt;&gt;""),MIN(I198,K198),IF(AND(I198="",K198=""),IF(OR(H198="여",J198="여"),0,"N/A")))</f>
        <v>N/A</v>
      </c>
      <c r="M198" s="690">
        <f t="shared" si="26"/>
        <v>0</v>
      </c>
      <c r="N198" s="690">
        <f t="shared" si="26"/>
        <v>0</v>
      </c>
      <c r="O198" s="690">
        <f t="shared" si="26"/>
        <v>0</v>
      </c>
      <c r="P198" s="690">
        <f t="shared" si="26"/>
        <v>0</v>
      </c>
      <c r="Q198" s="690">
        <f t="shared" si="26"/>
        <v>0</v>
      </c>
      <c r="R198" s="690">
        <f t="shared" si="26"/>
        <v>0</v>
      </c>
      <c r="S198" s="690">
        <f t="shared" si="26"/>
        <v>0</v>
      </c>
      <c r="T198" s="690">
        <f t="shared" si="26"/>
        <v>0</v>
      </c>
      <c r="U198" s="690">
        <f t="shared" si="26"/>
        <v>0</v>
      </c>
      <c r="V198" s="690">
        <f t="shared" si="26"/>
        <v>0</v>
      </c>
      <c r="W198" s="690">
        <f t="shared" si="26"/>
        <v>0</v>
      </c>
      <c r="X198" s="690">
        <f t="shared" si="26"/>
        <v>0</v>
      </c>
      <c r="Y198" s="693">
        <f t="shared" si="29"/>
        <v>0</v>
      </c>
    </row>
    <row r="199" spans="1:25" ht="16.5" customHeight="1" outlineLevel="1">
      <c r="A199" s="490">
        <f t="shared" ref="A199:A262" si="33">A198+1</f>
        <v>195</v>
      </c>
      <c r="B199" s="654"/>
      <c r="C199" s="673"/>
      <c r="D199" s="674"/>
      <c r="E199" s="675"/>
      <c r="F199" s="678"/>
      <c r="G199" s="677"/>
      <c r="H199" s="494"/>
      <c r="I199" s="492" t="str">
        <f t="shared" si="30"/>
        <v/>
      </c>
      <c r="J199" s="494"/>
      <c r="K199" s="664" t="str">
        <f t="shared" si="31"/>
        <v/>
      </c>
      <c r="L199" s="656" t="str">
        <f t="shared" si="32"/>
        <v>N/A</v>
      </c>
      <c r="M199" s="690">
        <f t="shared" si="26"/>
        <v>0</v>
      </c>
      <c r="N199" s="690">
        <f t="shared" si="26"/>
        <v>0</v>
      </c>
      <c r="O199" s="690">
        <f t="shared" si="26"/>
        <v>0</v>
      </c>
      <c r="P199" s="690">
        <f t="shared" si="26"/>
        <v>0</v>
      </c>
      <c r="Q199" s="690">
        <f t="shared" si="26"/>
        <v>0</v>
      </c>
      <c r="R199" s="690">
        <f t="shared" si="26"/>
        <v>0</v>
      </c>
      <c r="S199" s="690">
        <f t="shared" si="26"/>
        <v>0</v>
      </c>
      <c r="T199" s="690">
        <f t="shared" si="26"/>
        <v>0</v>
      </c>
      <c r="U199" s="690">
        <f t="shared" si="26"/>
        <v>0</v>
      </c>
      <c r="V199" s="690">
        <f t="shared" si="26"/>
        <v>0</v>
      </c>
      <c r="W199" s="690">
        <f t="shared" si="26"/>
        <v>0</v>
      </c>
      <c r="X199" s="690">
        <f t="shared" si="26"/>
        <v>0</v>
      </c>
      <c r="Y199" s="693">
        <f t="shared" si="29"/>
        <v>0</v>
      </c>
    </row>
    <row r="200" spans="1:25" ht="16.5" customHeight="1" outlineLevel="1">
      <c r="A200" s="490">
        <f t="shared" si="33"/>
        <v>196</v>
      </c>
      <c r="B200" s="654"/>
      <c r="C200" s="673"/>
      <c r="D200" s="674"/>
      <c r="E200" s="675"/>
      <c r="F200" s="678"/>
      <c r="G200" s="677"/>
      <c r="H200" s="494"/>
      <c r="I200" s="492" t="str">
        <f t="shared" si="30"/>
        <v/>
      </c>
      <c r="J200" s="494"/>
      <c r="K200" s="664" t="str">
        <f t="shared" si="31"/>
        <v/>
      </c>
      <c r="L200" s="656" t="str">
        <f t="shared" si="32"/>
        <v>N/A</v>
      </c>
      <c r="M200" s="690">
        <f t="shared" si="26"/>
        <v>0</v>
      </c>
      <c r="N200" s="690">
        <f t="shared" si="26"/>
        <v>0</v>
      </c>
      <c r="O200" s="690">
        <f t="shared" si="26"/>
        <v>0</v>
      </c>
      <c r="P200" s="690">
        <f t="shared" si="26"/>
        <v>0</v>
      </c>
      <c r="Q200" s="690">
        <f t="shared" si="26"/>
        <v>0</v>
      </c>
      <c r="R200" s="690">
        <f t="shared" si="26"/>
        <v>0</v>
      </c>
      <c r="S200" s="690">
        <f t="shared" si="26"/>
        <v>0</v>
      </c>
      <c r="T200" s="690">
        <f t="shared" si="26"/>
        <v>0</v>
      </c>
      <c r="U200" s="690">
        <f t="shared" si="26"/>
        <v>0</v>
      </c>
      <c r="V200" s="690">
        <f t="shared" si="26"/>
        <v>0</v>
      </c>
      <c r="W200" s="690">
        <f t="shared" si="26"/>
        <v>0</v>
      </c>
      <c r="X200" s="690">
        <f t="shared" si="26"/>
        <v>0</v>
      </c>
      <c r="Y200" s="693">
        <f t="shared" si="29"/>
        <v>0</v>
      </c>
    </row>
    <row r="201" spans="1:25" ht="16.5" customHeight="1" outlineLevel="1">
      <c r="A201" s="490">
        <f t="shared" si="33"/>
        <v>197</v>
      </c>
      <c r="B201" s="654"/>
      <c r="C201" s="673"/>
      <c r="D201" s="674"/>
      <c r="E201" s="675"/>
      <c r="F201" s="678"/>
      <c r="G201" s="677"/>
      <c r="H201" s="494"/>
      <c r="I201" s="492" t="str">
        <f t="shared" si="30"/>
        <v/>
      </c>
      <c r="J201" s="494"/>
      <c r="K201" s="664" t="str">
        <f t="shared" si="31"/>
        <v/>
      </c>
      <c r="L201" s="656" t="str">
        <f t="shared" si="32"/>
        <v>N/A</v>
      </c>
      <c r="M201" s="690">
        <f t="shared" si="26"/>
        <v>0</v>
      </c>
      <c r="N201" s="690">
        <f t="shared" si="26"/>
        <v>0</v>
      </c>
      <c r="O201" s="690">
        <f t="shared" si="26"/>
        <v>0</v>
      </c>
      <c r="P201" s="690">
        <f t="shared" si="26"/>
        <v>0</v>
      </c>
      <c r="Q201" s="690">
        <f t="shared" si="26"/>
        <v>0</v>
      </c>
      <c r="R201" s="690">
        <f t="shared" si="26"/>
        <v>0</v>
      </c>
      <c r="S201" s="690">
        <f t="shared" si="26"/>
        <v>0</v>
      </c>
      <c r="T201" s="690">
        <f t="shared" si="26"/>
        <v>0</v>
      </c>
      <c r="U201" s="690">
        <f t="shared" si="26"/>
        <v>0</v>
      </c>
      <c r="V201" s="690">
        <f t="shared" si="26"/>
        <v>0</v>
      </c>
      <c r="W201" s="690">
        <f t="shared" si="26"/>
        <v>0</v>
      </c>
      <c r="X201" s="690">
        <f t="shared" si="26"/>
        <v>0</v>
      </c>
      <c r="Y201" s="693">
        <f t="shared" si="29"/>
        <v>0</v>
      </c>
    </row>
    <row r="202" spans="1:25" ht="16.5" customHeight="1" outlineLevel="1">
      <c r="A202" s="490">
        <f t="shared" si="33"/>
        <v>198</v>
      </c>
      <c r="B202" s="654"/>
      <c r="C202" s="673"/>
      <c r="D202" s="674"/>
      <c r="E202" s="675"/>
      <c r="F202" s="678"/>
      <c r="G202" s="677"/>
      <c r="H202" s="494"/>
      <c r="I202" s="492" t="str">
        <f t="shared" si="30"/>
        <v/>
      </c>
      <c r="J202" s="494"/>
      <c r="K202" s="664" t="str">
        <f t="shared" si="31"/>
        <v/>
      </c>
      <c r="L202" s="656" t="str">
        <f t="shared" si="32"/>
        <v>N/A</v>
      </c>
      <c r="M202" s="690">
        <f t="shared" si="26"/>
        <v>0</v>
      </c>
      <c r="N202" s="690">
        <f t="shared" si="26"/>
        <v>0</v>
      </c>
      <c r="O202" s="690">
        <f t="shared" si="26"/>
        <v>0</v>
      </c>
      <c r="P202" s="690">
        <f t="shared" si="26"/>
        <v>0</v>
      </c>
      <c r="Q202" s="690">
        <f t="shared" si="26"/>
        <v>0</v>
      </c>
      <c r="R202" s="690">
        <f t="shared" si="26"/>
        <v>0</v>
      </c>
      <c r="S202" s="690">
        <f t="shared" si="26"/>
        <v>0</v>
      </c>
      <c r="T202" s="690">
        <f t="shared" si="26"/>
        <v>0</v>
      </c>
      <c r="U202" s="690">
        <f t="shared" si="26"/>
        <v>0</v>
      </c>
      <c r="V202" s="690">
        <f t="shared" si="26"/>
        <v>0</v>
      </c>
      <c r="W202" s="690">
        <f t="shared" si="26"/>
        <v>0</v>
      </c>
      <c r="X202" s="690">
        <f t="shared" si="26"/>
        <v>0</v>
      </c>
      <c r="Y202" s="693">
        <f t="shared" si="29"/>
        <v>0</v>
      </c>
    </row>
    <row r="203" spans="1:25" ht="16.5" customHeight="1" outlineLevel="1">
      <c r="A203" s="490">
        <f t="shared" si="33"/>
        <v>199</v>
      </c>
      <c r="B203" s="654"/>
      <c r="C203" s="673"/>
      <c r="D203" s="674"/>
      <c r="E203" s="675"/>
      <c r="F203" s="678"/>
      <c r="G203" s="677"/>
      <c r="H203" s="494"/>
      <c r="I203" s="492" t="str">
        <f t="shared" si="30"/>
        <v/>
      </c>
      <c r="J203" s="494"/>
      <c r="K203" s="664" t="str">
        <f t="shared" si="31"/>
        <v/>
      </c>
      <c r="L203" s="656" t="str">
        <f t="shared" si="32"/>
        <v>N/A</v>
      </c>
      <c r="M203" s="690">
        <f t="shared" si="26"/>
        <v>0</v>
      </c>
      <c r="N203" s="690">
        <f t="shared" si="26"/>
        <v>0</v>
      </c>
      <c r="O203" s="690">
        <f t="shared" si="26"/>
        <v>0</v>
      </c>
      <c r="P203" s="690">
        <f t="shared" si="26"/>
        <v>0</v>
      </c>
      <c r="Q203" s="690">
        <f t="shared" si="26"/>
        <v>0</v>
      </c>
      <c r="R203" s="690">
        <f t="shared" si="26"/>
        <v>0</v>
      </c>
      <c r="S203" s="690">
        <f t="shared" si="26"/>
        <v>0</v>
      </c>
      <c r="T203" s="690">
        <f t="shared" si="26"/>
        <v>0</v>
      </c>
      <c r="U203" s="690">
        <f t="shared" si="26"/>
        <v>0</v>
      </c>
      <c r="V203" s="690">
        <f t="shared" si="26"/>
        <v>0</v>
      </c>
      <c r="W203" s="690">
        <f t="shared" si="26"/>
        <v>0</v>
      </c>
      <c r="X203" s="690">
        <f t="shared" si="26"/>
        <v>0</v>
      </c>
      <c r="Y203" s="693">
        <f t="shared" si="29"/>
        <v>0</v>
      </c>
    </row>
    <row r="204" spans="1:25" ht="16.5" customHeight="1" outlineLevel="1">
      <c r="A204" s="490">
        <f t="shared" si="33"/>
        <v>200</v>
      </c>
      <c r="B204" s="655"/>
      <c r="C204" s="673"/>
      <c r="D204" s="674"/>
      <c r="E204" s="675"/>
      <c r="F204" s="678"/>
      <c r="G204" s="677"/>
      <c r="H204" s="494"/>
      <c r="I204" s="492" t="str">
        <f t="shared" si="30"/>
        <v/>
      </c>
      <c r="J204" s="494"/>
      <c r="K204" s="664" t="str">
        <f t="shared" si="31"/>
        <v/>
      </c>
      <c r="L204" s="656" t="str">
        <f t="shared" si="32"/>
        <v>N/A</v>
      </c>
      <c r="M204" s="690">
        <f t="shared" si="26"/>
        <v>0</v>
      </c>
      <c r="N204" s="690">
        <f t="shared" si="26"/>
        <v>0</v>
      </c>
      <c r="O204" s="690">
        <f t="shared" si="26"/>
        <v>0</v>
      </c>
      <c r="P204" s="690">
        <f t="shared" si="26"/>
        <v>0</v>
      </c>
      <c r="Q204" s="690">
        <f t="shared" si="26"/>
        <v>0</v>
      </c>
      <c r="R204" s="690">
        <f t="shared" si="26"/>
        <v>0</v>
      </c>
      <c r="S204" s="690">
        <f t="shared" si="26"/>
        <v>0</v>
      </c>
      <c r="T204" s="690">
        <f t="shared" si="26"/>
        <v>0</v>
      </c>
      <c r="U204" s="690">
        <f t="shared" si="26"/>
        <v>0</v>
      </c>
      <c r="V204" s="690">
        <f t="shared" si="26"/>
        <v>0</v>
      </c>
      <c r="W204" s="690">
        <f t="shared" si="26"/>
        <v>0</v>
      </c>
      <c r="X204" s="690">
        <f t="shared" si="26"/>
        <v>0</v>
      </c>
      <c r="Y204" s="693">
        <f t="shared" si="29"/>
        <v>0</v>
      </c>
    </row>
    <row r="205" spans="1:25" ht="16.5" customHeight="1" outlineLevel="1">
      <c r="A205" s="490">
        <f t="shared" si="33"/>
        <v>201</v>
      </c>
      <c r="B205" s="654"/>
      <c r="C205" s="673"/>
      <c r="D205" s="674"/>
      <c r="E205" s="675"/>
      <c r="F205" s="676"/>
      <c r="G205" s="677"/>
      <c r="H205" s="494"/>
      <c r="I205" s="492" t="str">
        <f t="shared" si="30"/>
        <v/>
      </c>
      <c r="J205" s="494"/>
      <c r="K205" s="664" t="str">
        <f t="shared" si="31"/>
        <v/>
      </c>
      <c r="L205" s="656" t="str">
        <f t="shared" si="32"/>
        <v>N/A</v>
      </c>
      <c r="M205" s="690">
        <f t="shared" si="26"/>
        <v>0</v>
      </c>
      <c r="N205" s="690">
        <f t="shared" si="26"/>
        <v>0</v>
      </c>
      <c r="O205" s="690">
        <f t="shared" si="26"/>
        <v>0</v>
      </c>
      <c r="P205" s="690">
        <f t="shared" si="26"/>
        <v>0</v>
      </c>
      <c r="Q205" s="690">
        <f t="shared" si="26"/>
        <v>0</v>
      </c>
      <c r="R205" s="690">
        <f t="shared" si="26"/>
        <v>0</v>
      </c>
      <c r="S205" s="690">
        <f t="shared" si="26"/>
        <v>0</v>
      </c>
      <c r="T205" s="690">
        <f t="shared" si="26"/>
        <v>0</v>
      </c>
      <c r="U205" s="690">
        <f t="shared" si="26"/>
        <v>0</v>
      </c>
      <c r="V205" s="690">
        <f t="shared" si="26"/>
        <v>0</v>
      </c>
      <c r="W205" s="690">
        <f t="shared" si="26"/>
        <v>0</v>
      </c>
      <c r="X205" s="690">
        <f t="shared" si="26"/>
        <v>0</v>
      </c>
      <c r="Y205" s="693">
        <f t="shared" si="29"/>
        <v>0</v>
      </c>
    </row>
    <row r="206" spans="1:25" ht="16.5" customHeight="1" outlineLevel="1">
      <c r="A206" s="490">
        <f t="shared" si="33"/>
        <v>202</v>
      </c>
      <c r="B206" s="654"/>
      <c r="C206" s="673"/>
      <c r="D206" s="674"/>
      <c r="E206" s="675"/>
      <c r="F206" s="678"/>
      <c r="G206" s="677"/>
      <c r="H206" s="494"/>
      <c r="I206" s="492" t="str">
        <f t="shared" si="30"/>
        <v/>
      </c>
      <c r="J206" s="494"/>
      <c r="K206" s="664" t="str">
        <f t="shared" si="31"/>
        <v/>
      </c>
      <c r="L206" s="656" t="str">
        <f t="shared" si="32"/>
        <v>N/A</v>
      </c>
      <c r="M206" s="690">
        <f t="shared" si="26"/>
        <v>0</v>
      </c>
      <c r="N206" s="690">
        <f t="shared" si="26"/>
        <v>0</v>
      </c>
      <c r="O206" s="690">
        <f t="shared" si="26"/>
        <v>0</v>
      </c>
      <c r="P206" s="690">
        <f t="shared" si="26"/>
        <v>0</v>
      </c>
      <c r="Q206" s="690">
        <f t="shared" si="26"/>
        <v>0</v>
      </c>
      <c r="R206" s="690">
        <f t="shared" si="26"/>
        <v>0</v>
      </c>
      <c r="S206" s="690">
        <f t="shared" si="26"/>
        <v>0</v>
      </c>
      <c r="T206" s="690">
        <f t="shared" si="26"/>
        <v>0</v>
      </c>
      <c r="U206" s="690">
        <f t="shared" si="26"/>
        <v>0</v>
      </c>
      <c r="V206" s="690">
        <f t="shared" si="26"/>
        <v>0</v>
      </c>
      <c r="W206" s="690">
        <f t="shared" si="26"/>
        <v>0</v>
      </c>
      <c r="X206" s="690">
        <f t="shared" si="26"/>
        <v>0</v>
      </c>
      <c r="Y206" s="693">
        <f t="shared" si="29"/>
        <v>0</v>
      </c>
    </row>
    <row r="207" spans="1:25" ht="16.5" customHeight="1" outlineLevel="1">
      <c r="A207" s="490">
        <f t="shared" si="33"/>
        <v>203</v>
      </c>
      <c r="B207" s="654"/>
      <c r="C207" s="673"/>
      <c r="D207" s="674"/>
      <c r="E207" s="675"/>
      <c r="F207" s="676"/>
      <c r="G207" s="677"/>
      <c r="H207" s="685"/>
      <c r="I207" s="492" t="str">
        <f t="shared" si="30"/>
        <v/>
      </c>
      <c r="J207" s="685"/>
      <c r="K207" s="664" t="str">
        <f t="shared" si="31"/>
        <v/>
      </c>
      <c r="L207" s="656" t="str">
        <f t="shared" si="32"/>
        <v>N/A</v>
      </c>
      <c r="M207" s="690">
        <f t="shared" si="26"/>
        <v>0</v>
      </c>
      <c r="N207" s="690">
        <f t="shared" si="26"/>
        <v>0</v>
      </c>
      <c r="O207" s="690">
        <f t="shared" si="26"/>
        <v>0</v>
      </c>
      <c r="P207" s="690">
        <f t="shared" si="26"/>
        <v>0</v>
      </c>
      <c r="Q207" s="690">
        <f t="shared" si="26"/>
        <v>0</v>
      </c>
      <c r="R207" s="690">
        <f t="shared" si="26"/>
        <v>0</v>
      </c>
      <c r="S207" s="690">
        <f t="shared" si="26"/>
        <v>0</v>
      </c>
      <c r="T207" s="690">
        <f t="shared" si="26"/>
        <v>0</v>
      </c>
      <c r="U207" s="690">
        <f t="shared" si="26"/>
        <v>0</v>
      </c>
      <c r="V207" s="690">
        <f t="shared" si="26"/>
        <v>0</v>
      </c>
      <c r="W207" s="690">
        <f t="shared" si="26"/>
        <v>0</v>
      </c>
      <c r="X207" s="690">
        <f t="shared" si="26"/>
        <v>0</v>
      </c>
      <c r="Y207" s="693">
        <f t="shared" si="29"/>
        <v>0</v>
      </c>
    </row>
    <row r="208" spans="1:25" ht="16.5" customHeight="1" outlineLevel="1">
      <c r="A208" s="490">
        <f t="shared" si="33"/>
        <v>204</v>
      </c>
      <c r="B208" s="654"/>
      <c r="C208" s="673"/>
      <c r="D208" s="674"/>
      <c r="E208" s="675"/>
      <c r="F208" s="678"/>
      <c r="G208" s="677"/>
      <c r="H208" s="491"/>
      <c r="I208" s="492" t="str">
        <f t="shared" si="30"/>
        <v/>
      </c>
      <c r="J208" s="491"/>
      <c r="K208" s="664" t="str">
        <f t="shared" si="31"/>
        <v/>
      </c>
      <c r="L208" s="656" t="str">
        <f t="shared" si="32"/>
        <v>N/A</v>
      </c>
      <c r="M208" s="690">
        <f t="shared" si="26"/>
        <v>0</v>
      </c>
      <c r="N208" s="690">
        <f t="shared" si="26"/>
        <v>0</v>
      </c>
      <c r="O208" s="690">
        <f t="shared" si="26"/>
        <v>0</v>
      </c>
      <c r="P208" s="690">
        <f t="shared" si="26"/>
        <v>0</v>
      </c>
      <c r="Q208" s="690">
        <f t="shared" si="26"/>
        <v>0</v>
      </c>
      <c r="R208" s="690">
        <f t="shared" si="26"/>
        <v>0</v>
      </c>
      <c r="S208" s="690">
        <f t="shared" si="26"/>
        <v>0</v>
      </c>
      <c r="T208" s="690">
        <f t="shared" si="26"/>
        <v>0</v>
      </c>
      <c r="U208" s="690">
        <f t="shared" si="26"/>
        <v>0</v>
      </c>
      <c r="V208" s="690">
        <f t="shared" si="26"/>
        <v>0</v>
      </c>
      <c r="W208" s="690">
        <f t="shared" si="26"/>
        <v>0</v>
      </c>
      <c r="X208" s="690">
        <f t="shared" si="26"/>
        <v>0</v>
      </c>
      <c r="Y208" s="693">
        <f t="shared" si="29"/>
        <v>0</v>
      </c>
    </row>
    <row r="209" spans="1:25" ht="16.5" customHeight="1" outlineLevel="1">
      <c r="A209" s="490">
        <f t="shared" si="33"/>
        <v>205</v>
      </c>
      <c r="B209" s="654"/>
      <c r="C209" s="673"/>
      <c r="D209" s="674"/>
      <c r="E209" s="675"/>
      <c r="F209" s="676"/>
      <c r="G209" s="677"/>
      <c r="H209" s="494"/>
      <c r="I209" s="492" t="str">
        <f t="shared" si="30"/>
        <v/>
      </c>
      <c r="J209" s="494"/>
      <c r="K209" s="664" t="str">
        <f t="shared" si="31"/>
        <v/>
      </c>
      <c r="L209" s="656" t="str">
        <f t="shared" si="32"/>
        <v>N/A</v>
      </c>
      <c r="M209" s="690">
        <f t="shared" si="26"/>
        <v>0</v>
      </c>
      <c r="N209" s="690">
        <f t="shared" si="26"/>
        <v>0</v>
      </c>
      <c r="O209" s="690">
        <f t="shared" si="26"/>
        <v>0</v>
      </c>
      <c r="P209" s="690">
        <f t="shared" si="26"/>
        <v>0</v>
      </c>
      <c r="Q209" s="690">
        <f t="shared" si="26"/>
        <v>0</v>
      </c>
      <c r="R209" s="690">
        <f t="shared" si="26"/>
        <v>0</v>
      </c>
      <c r="S209" s="690">
        <f t="shared" si="26"/>
        <v>0</v>
      </c>
      <c r="T209" s="690">
        <f t="shared" si="26"/>
        <v>0</v>
      </c>
      <c r="U209" s="690">
        <f t="shared" si="26"/>
        <v>0</v>
      </c>
      <c r="V209" s="690">
        <f t="shared" si="26"/>
        <v>0</v>
      </c>
      <c r="W209" s="690">
        <f t="shared" si="26"/>
        <v>0</v>
      </c>
      <c r="X209" s="690">
        <f t="shared" si="26"/>
        <v>0</v>
      </c>
      <c r="Y209" s="693">
        <f t="shared" si="29"/>
        <v>0</v>
      </c>
    </row>
    <row r="210" spans="1:25" ht="16.5" customHeight="1" outlineLevel="1">
      <c r="A210" s="490">
        <f t="shared" si="33"/>
        <v>206</v>
      </c>
      <c r="B210" s="654"/>
      <c r="C210" s="673"/>
      <c r="D210" s="674"/>
      <c r="E210" s="675"/>
      <c r="F210" s="676"/>
      <c r="G210" s="677"/>
      <c r="H210" s="494"/>
      <c r="I210" s="492" t="str">
        <f t="shared" si="30"/>
        <v/>
      </c>
      <c r="J210" s="494"/>
      <c r="K210" s="664" t="str">
        <f t="shared" si="31"/>
        <v/>
      </c>
      <c r="L210" s="656" t="str">
        <f t="shared" si="32"/>
        <v>N/A</v>
      </c>
      <c r="M210" s="690">
        <f t="shared" si="26"/>
        <v>0</v>
      </c>
      <c r="N210" s="690">
        <f t="shared" si="26"/>
        <v>0</v>
      </c>
      <c r="O210" s="690">
        <f t="shared" si="26"/>
        <v>0</v>
      </c>
      <c r="P210" s="690">
        <f t="shared" si="26"/>
        <v>0</v>
      </c>
      <c r="Q210" s="690">
        <f t="shared" si="26"/>
        <v>0</v>
      </c>
      <c r="R210" s="690">
        <f t="shared" si="26"/>
        <v>0</v>
      </c>
      <c r="S210" s="690">
        <f t="shared" si="26"/>
        <v>0</v>
      </c>
      <c r="T210" s="690">
        <f t="shared" si="26"/>
        <v>0</v>
      </c>
      <c r="U210" s="690">
        <f t="shared" si="26"/>
        <v>0</v>
      </c>
      <c r="V210" s="690">
        <f t="shared" si="26"/>
        <v>0</v>
      </c>
      <c r="W210" s="690">
        <f t="shared" si="26"/>
        <v>0</v>
      </c>
      <c r="X210" s="690">
        <f t="shared" si="26"/>
        <v>0</v>
      </c>
      <c r="Y210" s="693">
        <f t="shared" si="29"/>
        <v>0</v>
      </c>
    </row>
    <row r="211" spans="1:25" ht="16.5" customHeight="1" outlineLevel="1">
      <c r="A211" s="490">
        <f t="shared" si="33"/>
        <v>207</v>
      </c>
      <c r="B211" s="654"/>
      <c r="C211" s="673"/>
      <c r="D211" s="674"/>
      <c r="E211" s="675"/>
      <c r="F211" s="676"/>
      <c r="G211" s="677"/>
      <c r="H211" s="494"/>
      <c r="I211" s="492" t="str">
        <f t="shared" si="30"/>
        <v/>
      </c>
      <c r="J211" s="494"/>
      <c r="K211" s="664" t="str">
        <f t="shared" si="31"/>
        <v/>
      </c>
      <c r="L211" s="656" t="str">
        <f t="shared" si="32"/>
        <v>N/A</v>
      </c>
      <c r="M211" s="690">
        <f t="shared" si="26"/>
        <v>0</v>
      </c>
      <c r="N211" s="690">
        <f t="shared" si="26"/>
        <v>0</v>
      </c>
      <c r="O211" s="690">
        <f t="shared" si="26"/>
        <v>0</v>
      </c>
      <c r="P211" s="690">
        <f t="shared" si="26"/>
        <v>0</v>
      </c>
      <c r="Q211" s="690">
        <f t="shared" si="26"/>
        <v>0</v>
      </c>
      <c r="R211" s="690">
        <f t="shared" si="26"/>
        <v>0</v>
      </c>
      <c r="S211" s="690">
        <f t="shared" si="26"/>
        <v>0</v>
      </c>
      <c r="T211" s="690">
        <f t="shared" si="26"/>
        <v>0</v>
      </c>
      <c r="U211" s="690">
        <f t="shared" si="26"/>
        <v>0</v>
      </c>
      <c r="V211" s="690">
        <f t="shared" si="26"/>
        <v>0</v>
      </c>
      <c r="W211" s="690">
        <f t="shared" si="26"/>
        <v>0</v>
      </c>
      <c r="X211" s="690">
        <f t="shared" si="26"/>
        <v>0</v>
      </c>
      <c r="Y211" s="693">
        <f t="shared" si="29"/>
        <v>0</v>
      </c>
    </row>
    <row r="212" spans="1:25" ht="16.5" customHeight="1" outlineLevel="1">
      <c r="A212" s="490">
        <f t="shared" si="33"/>
        <v>208</v>
      </c>
      <c r="B212" s="654"/>
      <c r="C212" s="673"/>
      <c r="D212" s="674"/>
      <c r="E212" s="675"/>
      <c r="F212" s="676"/>
      <c r="G212" s="677"/>
      <c r="H212" s="494"/>
      <c r="I212" s="492" t="str">
        <f t="shared" si="30"/>
        <v/>
      </c>
      <c r="J212" s="494"/>
      <c r="K212" s="664" t="str">
        <f t="shared" si="31"/>
        <v/>
      </c>
      <c r="L212" s="656" t="str">
        <f t="shared" si="32"/>
        <v>N/A</v>
      </c>
      <c r="M212" s="690">
        <f t="shared" si="26"/>
        <v>0</v>
      </c>
      <c r="N212" s="690">
        <f t="shared" si="26"/>
        <v>0</v>
      </c>
      <c r="O212" s="690">
        <f t="shared" si="26"/>
        <v>0</v>
      </c>
      <c r="P212" s="690">
        <f t="shared" si="26"/>
        <v>0</v>
      </c>
      <c r="Q212" s="690">
        <f t="shared" si="26"/>
        <v>0</v>
      </c>
      <c r="R212" s="690">
        <f t="shared" si="26"/>
        <v>0</v>
      </c>
      <c r="S212" s="690">
        <f t="shared" si="26"/>
        <v>0</v>
      </c>
      <c r="T212" s="690">
        <f t="shared" si="26"/>
        <v>0</v>
      </c>
      <c r="U212" s="690">
        <f t="shared" si="26"/>
        <v>0</v>
      </c>
      <c r="V212" s="690">
        <f t="shared" si="26"/>
        <v>0</v>
      </c>
      <c r="W212" s="690">
        <f t="shared" si="26"/>
        <v>0</v>
      </c>
      <c r="X212" s="690">
        <f t="shared" si="26"/>
        <v>0</v>
      </c>
      <c r="Y212" s="693">
        <f t="shared" si="29"/>
        <v>0</v>
      </c>
    </row>
    <row r="213" spans="1:25" ht="16.5" customHeight="1" outlineLevel="1">
      <c r="A213" s="490">
        <f t="shared" si="33"/>
        <v>209</v>
      </c>
      <c r="B213" s="654"/>
      <c r="C213" s="673"/>
      <c r="D213" s="674"/>
      <c r="E213" s="675"/>
      <c r="F213" s="676"/>
      <c r="G213" s="677"/>
      <c r="H213" s="494"/>
      <c r="I213" s="492" t="str">
        <f t="shared" si="30"/>
        <v/>
      </c>
      <c r="J213" s="494"/>
      <c r="K213" s="664" t="str">
        <f t="shared" si="31"/>
        <v/>
      </c>
      <c r="L213" s="656" t="str">
        <f t="shared" si="32"/>
        <v>N/A</v>
      </c>
      <c r="M213" s="690">
        <f t="shared" si="26"/>
        <v>0</v>
      </c>
      <c r="N213" s="690">
        <f t="shared" si="26"/>
        <v>0</v>
      </c>
      <c r="O213" s="690">
        <f t="shared" si="26"/>
        <v>0</v>
      </c>
      <c r="P213" s="690">
        <f t="shared" si="26"/>
        <v>0</v>
      </c>
      <c r="Q213" s="690">
        <f t="shared" si="26"/>
        <v>0</v>
      </c>
      <c r="R213" s="690">
        <f t="shared" si="26"/>
        <v>0</v>
      </c>
      <c r="S213" s="690">
        <f t="shared" si="26"/>
        <v>0</v>
      </c>
      <c r="T213" s="690">
        <f t="shared" si="26"/>
        <v>0</v>
      </c>
      <c r="U213" s="690">
        <f t="shared" si="26"/>
        <v>0</v>
      </c>
      <c r="V213" s="690">
        <f t="shared" si="26"/>
        <v>0</v>
      </c>
      <c r="W213" s="690">
        <f t="shared" si="26"/>
        <v>0</v>
      </c>
      <c r="X213" s="690">
        <f t="shared" si="26"/>
        <v>0</v>
      </c>
      <c r="Y213" s="693">
        <f t="shared" si="29"/>
        <v>0</v>
      </c>
    </row>
    <row r="214" spans="1:25" ht="16.5" customHeight="1" outlineLevel="1">
      <c r="A214" s="490">
        <f t="shared" si="33"/>
        <v>210</v>
      </c>
      <c r="B214" s="655"/>
      <c r="C214" s="673"/>
      <c r="D214" s="674"/>
      <c r="E214" s="675"/>
      <c r="F214" s="676"/>
      <c r="G214" s="677"/>
      <c r="H214" s="494"/>
      <c r="I214" s="492" t="str">
        <f t="shared" si="30"/>
        <v/>
      </c>
      <c r="J214" s="494"/>
      <c r="K214" s="664" t="str">
        <f t="shared" si="31"/>
        <v/>
      </c>
      <c r="L214" s="656" t="str">
        <f t="shared" si="32"/>
        <v>N/A</v>
      </c>
      <c r="M214" s="690">
        <f t="shared" si="26"/>
        <v>0</v>
      </c>
      <c r="N214" s="690">
        <f t="shared" si="26"/>
        <v>0</v>
      </c>
      <c r="O214" s="690">
        <f t="shared" si="26"/>
        <v>0</v>
      </c>
      <c r="P214" s="690">
        <f t="shared" si="26"/>
        <v>0</v>
      </c>
      <c r="Q214" s="690">
        <f t="shared" si="26"/>
        <v>0</v>
      </c>
      <c r="R214" s="690">
        <f t="shared" ref="N214:X237" si="34">IF(AND($E214="",$F214=""),0,IF(AND((R$3&gt;=$E214),OR((R$3&lt;=$G214),($G214=""),($G214=-1),($G214=0))),IF($L214&gt;R$3,1,0),0))</f>
        <v>0</v>
      </c>
      <c r="S214" s="690">
        <f t="shared" si="34"/>
        <v>0</v>
      </c>
      <c r="T214" s="690">
        <f t="shared" si="34"/>
        <v>0</v>
      </c>
      <c r="U214" s="690">
        <f t="shared" si="34"/>
        <v>0</v>
      </c>
      <c r="V214" s="690">
        <f t="shared" si="34"/>
        <v>0</v>
      </c>
      <c r="W214" s="690">
        <f t="shared" si="34"/>
        <v>0</v>
      </c>
      <c r="X214" s="690">
        <f t="shared" si="34"/>
        <v>0</v>
      </c>
      <c r="Y214" s="693">
        <f t="shared" si="29"/>
        <v>0</v>
      </c>
    </row>
    <row r="215" spans="1:25" ht="16.5" customHeight="1" outlineLevel="1">
      <c r="A215" s="490">
        <f t="shared" si="33"/>
        <v>211</v>
      </c>
      <c r="B215" s="654"/>
      <c r="C215" s="673"/>
      <c r="D215" s="674"/>
      <c r="E215" s="675"/>
      <c r="F215" s="676"/>
      <c r="G215" s="677"/>
      <c r="H215" s="494"/>
      <c r="I215" s="492" t="str">
        <f t="shared" si="30"/>
        <v/>
      </c>
      <c r="J215" s="494"/>
      <c r="K215" s="664" t="str">
        <f t="shared" si="31"/>
        <v/>
      </c>
      <c r="L215" s="656" t="str">
        <f t="shared" si="32"/>
        <v>N/A</v>
      </c>
      <c r="M215" s="690">
        <f t="shared" ref="M215:X257" si="35">IF(AND($E215="",$F215=""),0,IF(AND((M$3&gt;=$E215),OR((M$3&lt;=$G215),($G215=""),($G215=-1),($G215=0))),IF($L215&gt;M$3,1,0),0))</f>
        <v>0</v>
      </c>
      <c r="N215" s="690">
        <f t="shared" si="34"/>
        <v>0</v>
      </c>
      <c r="O215" s="690">
        <f t="shared" si="34"/>
        <v>0</v>
      </c>
      <c r="P215" s="690">
        <f t="shared" si="34"/>
        <v>0</v>
      </c>
      <c r="Q215" s="690">
        <f t="shared" si="34"/>
        <v>0</v>
      </c>
      <c r="R215" s="690">
        <f t="shared" si="34"/>
        <v>0</v>
      </c>
      <c r="S215" s="690">
        <f t="shared" si="34"/>
        <v>0</v>
      </c>
      <c r="T215" s="690">
        <f t="shared" si="34"/>
        <v>0</v>
      </c>
      <c r="U215" s="690">
        <f t="shared" si="34"/>
        <v>0</v>
      </c>
      <c r="V215" s="690">
        <f t="shared" si="34"/>
        <v>0</v>
      </c>
      <c r="W215" s="690">
        <f t="shared" si="34"/>
        <v>0</v>
      </c>
      <c r="X215" s="690">
        <f t="shared" si="34"/>
        <v>0</v>
      </c>
      <c r="Y215" s="693">
        <f t="shared" si="29"/>
        <v>0</v>
      </c>
    </row>
    <row r="216" spans="1:25" ht="16.5" customHeight="1" outlineLevel="1">
      <c r="A216" s="490">
        <f t="shared" si="33"/>
        <v>212</v>
      </c>
      <c r="B216" s="654"/>
      <c r="C216" s="673"/>
      <c r="D216" s="674"/>
      <c r="E216" s="675"/>
      <c r="F216" s="676"/>
      <c r="G216" s="677"/>
      <c r="H216" s="494"/>
      <c r="I216" s="492" t="str">
        <f t="shared" si="30"/>
        <v/>
      </c>
      <c r="J216" s="494"/>
      <c r="K216" s="664" t="str">
        <f t="shared" si="31"/>
        <v/>
      </c>
      <c r="L216" s="656" t="str">
        <f t="shared" si="32"/>
        <v>N/A</v>
      </c>
      <c r="M216" s="690">
        <f t="shared" si="35"/>
        <v>0</v>
      </c>
      <c r="N216" s="690">
        <f t="shared" si="34"/>
        <v>0</v>
      </c>
      <c r="O216" s="690">
        <f t="shared" si="34"/>
        <v>0</v>
      </c>
      <c r="P216" s="690">
        <f t="shared" si="34"/>
        <v>0</v>
      </c>
      <c r="Q216" s="690">
        <f t="shared" si="34"/>
        <v>0</v>
      </c>
      <c r="R216" s="690">
        <f t="shared" si="34"/>
        <v>0</v>
      </c>
      <c r="S216" s="690">
        <f t="shared" si="34"/>
        <v>0</v>
      </c>
      <c r="T216" s="690">
        <f t="shared" si="34"/>
        <v>0</v>
      </c>
      <c r="U216" s="690">
        <f t="shared" si="34"/>
        <v>0</v>
      </c>
      <c r="V216" s="690">
        <f t="shared" si="34"/>
        <v>0</v>
      </c>
      <c r="W216" s="690">
        <f t="shared" si="34"/>
        <v>0</v>
      </c>
      <c r="X216" s="690">
        <f t="shared" si="34"/>
        <v>0</v>
      </c>
      <c r="Y216" s="693">
        <f t="shared" si="29"/>
        <v>0</v>
      </c>
    </row>
    <row r="217" spans="1:25" ht="16.5" customHeight="1" outlineLevel="1">
      <c r="A217" s="490">
        <f t="shared" si="33"/>
        <v>213</v>
      </c>
      <c r="B217" s="654"/>
      <c r="C217" s="673"/>
      <c r="D217" s="674"/>
      <c r="E217" s="675"/>
      <c r="F217" s="678"/>
      <c r="G217" s="677"/>
      <c r="H217" s="494"/>
      <c r="I217" s="492" t="str">
        <f t="shared" si="30"/>
        <v/>
      </c>
      <c r="J217" s="494"/>
      <c r="K217" s="664" t="str">
        <f t="shared" si="31"/>
        <v/>
      </c>
      <c r="L217" s="656" t="str">
        <f t="shared" si="32"/>
        <v>N/A</v>
      </c>
      <c r="M217" s="690">
        <f t="shared" si="35"/>
        <v>0</v>
      </c>
      <c r="N217" s="690">
        <f t="shared" si="34"/>
        <v>0</v>
      </c>
      <c r="O217" s="690">
        <f t="shared" si="34"/>
        <v>0</v>
      </c>
      <c r="P217" s="690">
        <f t="shared" si="34"/>
        <v>0</v>
      </c>
      <c r="Q217" s="690">
        <f t="shared" si="34"/>
        <v>0</v>
      </c>
      <c r="R217" s="690">
        <f t="shared" si="34"/>
        <v>0</v>
      </c>
      <c r="S217" s="690">
        <f t="shared" si="34"/>
        <v>0</v>
      </c>
      <c r="T217" s="690">
        <f t="shared" si="34"/>
        <v>0</v>
      </c>
      <c r="U217" s="690">
        <f t="shared" si="34"/>
        <v>0</v>
      </c>
      <c r="V217" s="690">
        <f t="shared" si="34"/>
        <v>0</v>
      </c>
      <c r="W217" s="690">
        <f t="shared" si="34"/>
        <v>0</v>
      </c>
      <c r="X217" s="690">
        <f t="shared" si="34"/>
        <v>0</v>
      </c>
      <c r="Y217" s="693">
        <f t="shared" si="29"/>
        <v>0</v>
      </c>
    </row>
    <row r="218" spans="1:25" ht="16.5" customHeight="1" outlineLevel="1">
      <c r="A218" s="490">
        <f t="shared" si="33"/>
        <v>214</v>
      </c>
      <c r="B218" s="654"/>
      <c r="C218" s="673"/>
      <c r="D218" s="674"/>
      <c r="E218" s="675"/>
      <c r="F218" s="678"/>
      <c r="G218" s="677"/>
      <c r="H218" s="494"/>
      <c r="I218" s="492" t="str">
        <f t="shared" si="30"/>
        <v/>
      </c>
      <c r="J218" s="494"/>
      <c r="K218" s="664" t="str">
        <f t="shared" si="31"/>
        <v/>
      </c>
      <c r="L218" s="656" t="str">
        <f t="shared" si="32"/>
        <v>N/A</v>
      </c>
      <c r="M218" s="690">
        <f t="shared" si="35"/>
        <v>0</v>
      </c>
      <c r="N218" s="690">
        <f t="shared" si="34"/>
        <v>0</v>
      </c>
      <c r="O218" s="690">
        <f t="shared" si="34"/>
        <v>0</v>
      </c>
      <c r="P218" s="690">
        <f t="shared" si="34"/>
        <v>0</v>
      </c>
      <c r="Q218" s="690">
        <f t="shared" si="34"/>
        <v>0</v>
      </c>
      <c r="R218" s="690">
        <f t="shared" si="34"/>
        <v>0</v>
      </c>
      <c r="S218" s="690">
        <f t="shared" si="34"/>
        <v>0</v>
      </c>
      <c r="T218" s="690">
        <f t="shared" si="34"/>
        <v>0</v>
      </c>
      <c r="U218" s="690">
        <f t="shared" si="34"/>
        <v>0</v>
      </c>
      <c r="V218" s="690">
        <f t="shared" si="34"/>
        <v>0</v>
      </c>
      <c r="W218" s="690">
        <f t="shared" si="34"/>
        <v>0</v>
      </c>
      <c r="X218" s="690">
        <f t="shared" si="34"/>
        <v>0</v>
      </c>
      <c r="Y218" s="693">
        <f t="shared" si="29"/>
        <v>0</v>
      </c>
    </row>
    <row r="219" spans="1:25" ht="16.5" customHeight="1" outlineLevel="1">
      <c r="A219" s="490">
        <f t="shared" si="33"/>
        <v>215</v>
      </c>
      <c r="B219" s="654"/>
      <c r="C219" s="673"/>
      <c r="D219" s="674"/>
      <c r="E219" s="675"/>
      <c r="F219" s="678"/>
      <c r="G219" s="677"/>
      <c r="H219" s="494"/>
      <c r="I219" s="492" t="str">
        <f t="shared" si="30"/>
        <v/>
      </c>
      <c r="J219" s="494"/>
      <c r="K219" s="664" t="str">
        <f t="shared" si="31"/>
        <v/>
      </c>
      <c r="L219" s="656" t="str">
        <f t="shared" si="32"/>
        <v>N/A</v>
      </c>
      <c r="M219" s="690">
        <f t="shared" si="35"/>
        <v>0</v>
      </c>
      <c r="N219" s="690">
        <f t="shared" si="34"/>
        <v>0</v>
      </c>
      <c r="O219" s="690">
        <f t="shared" si="34"/>
        <v>0</v>
      </c>
      <c r="P219" s="690">
        <f t="shared" si="34"/>
        <v>0</v>
      </c>
      <c r="Q219" s="690">
        <f t="shared" si="34"/>
        <v>0</v>
      </c>
      <c r="R219" s="690">
        <f t="shared" si="34"/>
        <v>0</v>
      </c>
      <c r="S219" s="690">
        <f t="shared" si="34"/>
        <v>0</v>
      </c>
      <c r="T219" s="690">
        <f t="shared" si="34"/>
        <v>0</v>
      </c>
      <c r="U219" s="690">
        <f t="shared" si="34"/>
        <v>0</v>
      </c>
      <c r="V219" s="690">
        <f t="shared" si="34"/>
        <v>0</v>
      </c>
      <c r="W219" s="690">
        <f t="shared" si="34"/>
        <v>0</v>
      </c>
      <c r="X219" s="690">
        <f t="shared" si="34"/>
        <v>0</v>
      </c>
      <c r="Y219" s="693">
        <f t="shared" si="29"/>
        <v>0</v>
      </c>
    </row>
    <row r="220" spans="1:25" ht="16.5" customHeight="1" outlineLevel="1">
      <c r="A220" s="490">
        <f t="shared" si="33"/>
        <v>216</v>
      </c>
      <c r="B220" s="654"/>
      <c r="C220" s="673"/>
      <c r="D220" s="674"/>
      <c r="E220" s="675"/>
      <c r="F220" s="678"/>
      <c r="G220" s="677"/>
      <c r="H220" s="494"/>
      <c r="I220" s="492" t="str">
        <f t="shared" si="30"/>
        <v/>
      </c>
      <c r="J220" s="494"/>
      <c r="K220" s="664" t="str">
        <f t="shared" si="31"/>
        <v/>
      </c>
      <c r="L220" s="656" t="str">
        <f t="shared" si="32"/>
        <v>N/A</v>
      </c>
      <c r="M220" s="690">
        <f t="shared" si="35"/>
        <v>0</v>
      </c>
      <c r="N220" s="690">
        <f t="shared" si="34"/>
        <v>0</v>
      </c>
      <c r="O220" s="690">
        <f t="shared" si="34"/>
        <v>0</v>
      </c>
      <c r="P220" s="690">
        <f t="shared" si="34"/>
        <v>0</v>
      </c>
      <c r="Q220" s="690">
        <f t="shared" si="34"/>
        <v>0</v>
      </c>
      <c r="R220" s="690">
        <f t="shared" si="34"/>
        <v>0</v>
      </c>
      <c r="S220" s="690">
        <f t="shared" si="34"/>
        <v>0</v>
      </c>
      <c r="T220" s="690">
        <f t="shared" si="34"/>
        <v>0</v>
      </c>
      <c r="U220" s="690">
        <f t="shared" si="34"/>
        <v>0</v>
      </c>
      <c r="V220" s="690">
        <f t="shared" si="34"/>
        <v>0</v>
      </c>
      <c r="W220" s="690">
        <f t="shared" si="34"/>
        <v>0</v>
      </c>
      <c r="X220" s="690">
        <f t="shared" si="34"/>
        <v>0</v>
      </c>
      <c r="Y220" s="693">
        <f t="shared" si="29"/>
        <v>0</v>
      </c>
    </row>
    <row r="221" spans="1:25" ht="16.5" customHeight="1" outlineLevel="1">
      <c r="A221" s="490">
        <f t="shared" si="33"/>
        <v>217</v>
      </c>
      <c r="B221" s="654"/>
      <c r="C221" s="673"/>
      <c r="D221" s="674"/>
      <c r="E221" s="675"/>
      <c r="F221" s="676"/>
      <c r="G221" s="677"/>
      <c r="H221" s="494"/>
      <c r="I221" s="492" t="str">
        <f t="shared" si="30"/>
        <v/>
      </c>
      <c r="J221" s="494"/>
      <c r="K221" s="664" t="str">
        <f t="shared" si="31"/>
        <v/>
      </c>
      <c r="L221" s="656" t="str">
        <f t="shared" si="32"/>
        <v>N/A</v>
      </c>
      <c r="M221" s="690">
        <f t="shared" si="35"/>
        <v>0</v>
      </c>
      <c r="N221" s="690">
        <f t="shared" si="34"/>
        <v>0</v>
      </c>
      <c r="O221" s="690">
        <f t="shared" si="34"/>
        <v>0</v>
      </c>
      <c r="P221" s="690">
        <f t="shared" si="34"/>
        <v>0</v>
      </c>
      <c r="Q221" s="690">
        <f t="shared" si="34"/>
        <v>0</v>
      </c>
      <c r="R221" s="690">
        <f t="shared" si="34"/>
        <v>0</v>
      </c>
      <c r="S221" s="690">
        <f t="shared" si="34"/>
        <v>0</v>
      </c>
      <c r="T221" s="690">
        <f t="shared" si="34"/>
        <v>0</v>
      </c>
      <c r="U221" s="690">
        <f t="shared" si="34"/>
        <v>0</v>
      </c>
      <c r="V221" s="690">
        <f t="shared" si="34"/>
        <v>0</v>
      </c>
      <c r="W221" s="690">
        <f t="shared" si="34"/>
        <v>0</v>
      </c>
      <c r="X221" s="690">
        <f t="shared" si="34"/>
        <v>0</v>
      </c>
      <c r="Y221" s="693">
        <f t="shared" si="29"/>
        <v>0</v>
      </c>
    </row>
    <row r="222" spans="1:25" ht="16.5" customHeight="1" outlineLevel="1">
      <c r="A222" s="490">
        <f t="shared" si="33"/>
        <v>218</v>
      </c>
      <c r="B222" s="654"/>
      <c r="C222" s="673"/>
      <c r="D222" s="674"/>
      <c r="E222" s="675"/>
      <c r="F222" s="676"/>
      <c r="G222" s="677"/>
      <c r="H222" s="494"/>
      <c r="I222" s="492" t="str">
        <f t="shared" si="30"/>
        <v/>
      </c>
      <c r="J222" s="494"/>
      <c r="K222" s="664" t="str">
        <f t="shared" si="31"/>
        <v/>
      </c>
      <c r="L222" s="656" t="str">
        <f t="shared" si="32"/>
        <v>N/A</v>
      </c>
      <c r="M222" s="690">
        <f t="shared" si="35"/>
        <v>0</v>
      </c>
      <c r="N222" s="690">
        <f t="shared" si="34"/>
        <v>0</v>
      </c>
      <c r="O222" s="690">
        <f t="shared" si="34"/>
        <v>0</v>
      </c>
      <c r="P222" s="690">
        <f t="shared" si="34"/>
        <v>0</v>
      </c>
      <c r="Q222" s="690">
        <f t="shared" si="34"/>
        <v>0</v>
      </c>
      <c r="R222" s="690">
        <f t="shared" si="34"/>
        <v>0</v>
      </c>
      <c r="S222" s="690">
        <f t="shared" si="34"/>
        <v>0</v>
      </c>
      <c r="T222" s="690">
        <f t="shared" si="34"/>
        <v>0</v>
      </c>
      <c r="U222" s="690">
        <f t="shared" si="34"/>
        <v>0</v>
      </c>
      <c r="V222" s="690">
        <f t="shared" si="34"/>
        <v>0</v>
      </c>
      <c r="W222" s="690">
        <f t="shared" si="34"/>
        <v>0</v>
      </c>
      <c r="X222" s="690">
        <f t="shared" si="34"/>
        <v>0</v>
      </c>
      <c r="Y222" s="693">
        <f t="shared" si="29"/>
        <v>0</v>
      </c>
    </row>
    <row r="223" spans="1:25" ht="16.5" customHeight="1" outlineLevel="1">
      <c r="A223" s="490">
        <f t="shared" si="33"/>
        <v>219</v>
      </c>
      <c r="B223" s="654"/>
      <c r="C223" s="673"/>
      <c r="D223" s="674"/>
      <c r="E223" s="675"/>
      <c r="F223" s="678"/>
      <c r="G223" s="677"/>
      <c r="H223" s="494"/>
      <c r="I223" s="492" t="str">
        <f t="shared" si="30"/>
        <v/>
      </c>
      <c r="J223" s="494"/>
      <c r="K223" s="664" t="str">
        <f t="shared" si="31"/>
        <v/>
      </c>
      <c r="L223" s="656" t="str">
        <f t="shared" si="32"/>
        <v>N/A</v>
      </c>
      <c r="M223" s="690">
        <f t="shared" si="35"/>
        <v>0</v>
      </c>
      <c r="N223" s="690">
        <f t="shared" si="34"/>
        <v>0</v>
      </c>
      <c r="O223" s="690">
        <f t="shared" si="34"/>
        <v>0</v>
      </c>
      <c r="P223" s="690">
        <f t="shared" si="34"/>
        <v>0</v>
      </c>
      <c r="Q223" s="690">
        <f t="shared" si="34"/>
        <v>0</v>
      </c>
      <c r="R223" s="690">
        <f t="shared" si="34"/>
        <v>0</v>
      </c>
      <c r="S223" s="690">
        <f t="shared" si="34"/>
        <v>0</v>
      </c>
      <c r="T223" s="690">
        <f t="shared" si="34"/>
        <v>0</v>
      </c>
      <c r="U223" s="690">
        <f t="shared" si="34"/>
        <v>0</v>
      </c>
      <c r="V223" s="690">
        <f t="shared" si="34"/>
        <v>0</v>
      </c>
      <c r="W223" s="690">
        <f t="shared" si="34"/>
        <v>0</v>
      </c>
      <c r="X223" s="690">
        <f t="shared" si="34"/>
        <v>0</v>
      </c>
      <c r="Y223" s="693">
        <f t="shared" si="29"/>
        <v>0</v>
      </c>
    </row>
    <row r="224" spans="1:25" ht="16.5" customHeight="1" outlineLevel="1">
      <c r="A224" s="490">
        <f t="shared" si="33"/>
        <v>220</v>
      </c>
      <c r="B224" s="655"/>
      <c r="C224" s="673"/>
      <c r="D224" s="674"/>
      <c r="E224" s="675"/>
      <c r="F224" s="678"/>
      <c r="G224" s="677"/>
      <c r="H224" s="494"/>
      <c r="I224" s="492" t="str">
        <f t="shared" si="30"/>
        <v/>
      </c>
      <c r="J224" s="494"/>
      <c r="K224" s="664" t="str">
        <f t="shared" si="31"/>
        <v/>
      </c>
      <c r="L224" s="656" t="str">
        <f t="shared" si="32"/>
        <v>N/A</v>
      </c>
      <c r="M224" s="690">
        <f t="shared" si="35"/>
        <v>0</v>
      </c>
      <c r="N224" s="690">
        <f t="shared" si="34"/>
        <v>0</v>
      </c>
      <c r="O224" s="690">
        <f t="shared" si="34"/>
        <v>0</v>
      </c>
      <c r="P224" s="690">
        <f t="shared" si="34"/>
        <v>0</v>
      </c>
      <c r="Q224" s="690">
        <f t="shared" si="34"/>
        <v>0</v>
      </c>
      <c r="R224" s="690">
        <f t="shared" si="34"/>
        <v>0</v>
      </c>
      <c r="S224" s="690">
        <f t="shared" si="34"/>
        <v>0</v>
      </c>
      <c r="T224" s="690">
        <f t="shared" si="34"/>
        <v>0</v>
      </c>
      <c r="U224" s="690">
        <f t="shared" si="34"/>
        <v>0</v>
      </c>
      <c r="V224" s="690">
        <f t="shared" si="34"/>
        <v>0</v>
      </c>
      <c r="W224" s="690">
        <f t="shared" si="34"/>
        <v>0</v>
      </c>
      <c r="X224" s="690">
        <f t="shared" si="34"/>
        <v>0</v>
      </c>
      <c r="Y224" s="693">
        <f t="shared" si="29"/>
        <v>0</v>
      </c>
    </row>
    <row r="225" spans="1:25" ht="16.5" customHeight="1" outlineLevel="1">
      <c r="A225" s="490">
        <f t="shared" si="33"/>
        <v>221</v>
      </c>
      <c r="B225" s="654"/>
      <c r="C225" s="673"/>
      <c r="D225" s="674"/>
      <c r="E225" s="675"/>
      <c r="F225" s="678"/>
      <c r="G225" s="677"/>
      <c r="H225" s="494"/>
      <c r="I225" s="492" t="str">
        <f t="shared" si="30"/>
        <v/>
      </c>
      <c r="J225" s="494"/>
      <c r="K225" s="664" t="str">
        <f t="shared" si="31"/>
        <v/>
      </c>
      <c r="L225" s="656" t="str">
        <f t="shared" si="32"/>
        <v>N/A</v>
      </c>
      <c r="M225" s="690">
        <f t="shared" si="35"/>
        <v>0</v>
      </c>
      <c r="N225" s="690">
        <f t="shared" si="34"/>
        <v>0</v>
      </c>
      <c r="O225" s="690">
        <f t="shared" si="34"/>
        <v>0</v>
      </c>
      <c r="P225" s="690">
        <f t="shared" si="34"/>
        <v>0</v>
      </c>
      <c r="Q225" s="690">
        <f t="shared" si="34"/>
        <v>0</v>
      </c>
      <c r="R225" s="690">
        <f t="shared" si="34"/>
        <v>0</v>
      </c>
      <c r="S225" s="690">
        <f t="shared" si="34"/>
        <v>0</v>
      </c>
      <c r="T225" s="690">
        <f t="shared" si="34"/>
        <v>0</v>
      </c>
      <c r="U225" s="690">
        <f t="shared" si="34"/>
        <v>0</v>
      </c>
      <c r="V225" s="690">
        <f t="shared" si="34"/>
        <v>0</v>
      </c>
      <c r="W225" s="690">
        <f t="shared" si="34"/>
        <v>0</v>
      </c>
      <c r="X225" s="690">
        <f t="shared" si="34"/>
        <v>0</v>
      </c>
      <c r="Y225" s="693">
        <f t="shared" si="29"/>
        <v>0</v>
      </c>
    </row>
    <row r="226" spans="1:25" ht="16.5" customHeight="1" outlineLevel="1">
      <c r="A226" s="490">
        <f t="shared" si="33"/>
        <v>222</v>
      </c>
      <c r="B226" s="654"/>
      <c r="C226" s="673"/>
      <c r="D226" s="674"/>
      <c r="E226" s="675"/>
      <c r="F226" s="678"/>
      <c r="G226" s="677"/>
      <c r="H226" s="494"/>
      <c r="I226" s="492" t="str">
        <f t="shared" si="30"/>
        <v/>
      </c>
      <c r="J226" s="494"/>
      <c r="K226" s="664" t="str">
        <f t="shared" si="31"/>
        <v/>
      </c>
      <c r="L226" s="656" t="str">
        <f t="shared" si="32"/>
        <v>N/A</v>
      </c>
      <c r="M226" s="690">
        <f t="shared" si="35"/>
        <v>0</v>
      </c>
      <c r="N226" s="690">
        <f t="shared" si="34"/>
        <v>0</v>
      </c>
      <c r="O226" s="690">
        <f t="shared" si="34"/>
        <v>0</v>
      </c>
      <c r="P226" s="690">
        <f t="shared" si="34"/>
        <v>0</v>
      </c>
      <c r="Q226" s="690">
        <f t="shared" si="34"/>
        <v>0</v>
      </c>
      <c r="R226" s="690">
        <f t="shared" si="34"/>
        <v>0</v>
      </c>
      <c r="S226" s="690">
        <f t="shared" si="34"/>
        <v>0</v>
      </c>
      <c r="T226" s="690">
        <f t="shared" si="34"/>
        <v>0</v>
      </c>
      <c r="U226" s="690">
        <f t="shared" si="34"/>
        <v>0</v>
      </c>
      <c r="V226" s="690">
        <f t="shared" si="34"/>
        <v>0</v>
      </c>
      <c r="W226" s="690">
        <f t="shared" si="34"/>
        <v>0</v>
      </c>
      <c r="X226" s="690">
        <f t="shared" si="34"/>
        <v>0</v>
      </c>
      <c r="Y226" s="693">
        <f t="shared" si="29"/>
        <v>0</v>
      </c>
    </row>
    <row r="227" spans="1:25" ht="16.5" customHeight="1" outlineLevel="1">
      <c r="A227" s="490">
        <f t="shared" si="33"/>
        <v>223</v>
      </c>
      <c r="B227" s="654"/>
      <c r="C227" s="673"/>
      <c r="D227" s="674"/>
      <c r="E227" s="675"/>
      <c r="F227" s="678"/>
      <c r="G227" s="677"/>
      <c r="H227" s="494"/>
      <c r="I227" s="492" t="str">
        <f t="shared" si="30"/>
        <v/>
      </c>
      <c r="J227" s="494"/>
      <c r="K227" s="664" t="str">
        <f t="shared" si="31"/>
        <v/>
      </c>
      <c r="L227" s="656" t="str">
        <f t="shared" si="32"/>
        <v>N/A</v>
      </c>
      <c r="M227" s="690">
        <f t="shared" si="35"/>
        <v>0</v>
      </c>
      <c r="N227" s="690">
        <f t="shared" si="34"/>
        <v>0</v>
      </c>
      <c r="O227" s="690">
        <f t="shared" si="34"/>
        <v>0</v>
      </c>
      <c r="P227" s="690">
        <f t="shared" si="34"/>
        <v>0</v>
      </c>
      <c r="Q227" s="690">
        <f t="shared" si="34"/>
        <v>0</v>
      </c>
      <c r="R227" s="690">
        <f t="shared" si="34"/>
        <v>0</v>
      </c>
      <c r="S227" s="690">
        <f t="shared" si="34"/>
        <v>0</v>
      </c>
      <c r="T227" s="690">
        <f t="shared" si="34"/>
        <v>0</v>
      </c>
      <c r="U227" s="690">
        <f t="shared" si="34"/>
        <v>0</v>
      </c>
      <c r="V227" s="690">
        <f t="shared" si="34"/>
        <v>0</v>
      </c>
      <c r="W227" s="690">
        <f t="shared" si="34"/>
        <v>0</v>
      </c>
      <c r="X227" s="690">
        <f t="shared" si="34"/>
        <v>0</v>
      </c>
      <c r="Y227" s="693">
        <f t="shared" si="29"/>
        <v>0</v>
      </c>
    </row>
    <row r="228" spans="1:25" ht="16.5" customHeight="1" outlineLevel="1">
      <c r="A228" s="490">
        <f t="shared" si="33"/>
        <v>224</v>
      </c>
      <c r="B228" s="654"/>
      <c r="C228" s="673"/>
      <c r="D228" s="674"/>
      <c r="E228" s="675"/>
      <c r="F228" s="678"/>
      <c r="G228" s="677"/>
      <c r="H228" s="494"/>
      <c r="I228" s="492" t="str">
        <f t="shared" si="30"/>
        <v/>
      </c>
      <c r="J228" s="494"/>
      <c r="K228" s="664" t="str">
        <f t="shared" si="31"/>
        <v/>
      </c>
      <c r="L228" s="656" t="str">
        <f t="shared" si="32"/>
        <v>N/A</v>
      </c>
      <c r="M228" s="690">
        <f t="shared" si="35"/>
        <v>0</v>
      </c>
      <c r="N228" s="690">
        <f t="shared" si="34"/>
        <v>0</v>
      </c>
      <c r="O228" s="690">
        <f t="shared" si="34"/>
        <v>0</v>
      </c>
      <c r="P228" s="690">
        <f t="shared" si="34"/>
        <v>0</v>
      </c>
      <c r="Q228" s="690">
        <f t="shared" si="34"/>
        <v>0</v>
      </c>
      <c r="R228" s="690">
        <f t="shared" si="34"/>
        <v>0</v>
      </c>
      <c r="S228" s="690">
        <f t="shared" si="34"/>
        <v>0</v>
      </c>
      <c r="T228" s="690">
        <f t="shared" si="34"/>
        <v>0</v>
      </c>
      <c r="U228" s="690">
        <f t="shared" si="34"/>
        <v>0</v>
      </c>
      <c r="V228" s="690">
        <f t="shared" si="34"/>
        <v>0</v>
      </c>
      <c r="W228" s="690">
        <f t="shared" si="34"/>
        <v>0</v>
      </c>
      <c r="X228" s="690">
        <f t="shared" si="34"/>
        <v>0</v>
      </c>
      <c r="Y228" s="693">
        <f t="shared" si="29"/>
        <v>0</v>
      </c>
    </row>
    <row r="229" spans="1:25" ht="16.5" customHeight="1" outlineLevel="1">
      <c r="A229" s="490">
        <f t="shared" si="33"/>
        <v>225</v>
      </c>
      <c r="B229" s="654"/>
      <c r="C229" s="673"/>
      <c r="D229" s="674"/>
      <c r="E229" s="675"/>
      <c r="F229" s="678"/>
      <c r="G229" s="677"/>
      <c r="H229" s="494"/>
      <c r="I229" s="492" t="str">
        <f t="shared" si="30"/>
        <v/>
      </c>
      <c r="J229" s="494"/>
      <c r="K229" s="664" t="str">
        <f t="shared" si="31"/>
        <v/>
      </c>
      <c r="L229" s="656" t="str">
        <f t="shared" si="32"/>
        <v>N/A</v>
      </c>
      <c r="M229" s="690">
        <f t="shared" si="35"/>
        <v>0</v>
      </c>
      <c r="N229" s="690">
        <f t="shared" si="34"/>
        <v>0</v>
      </c>
      <c r="O229" s="690">
        <f t="shared" si="34"/>
        <v>0</v>
      </c>
      <c r="P229" s="690">
        <f t="shared" si="34"/>
        <v>0</v>
      </c>
      <c r="Q229" s="690">
        <f t="shared" si="34"/>
        <v>0</v>
      </c>
      <c r="R229" s="690">
        <f t="shared" si="34"/>
        <v>0</v>
      </c>
      <c r="S229" s="690">
        <f t="shared" si="34"/>
        <v>0</v>
      </c>
      <c r="T229" s="690">
        <f t="shared" si="34"/>
        <v>0</v>
      </c>
      <c r="U229" s="690">
        <f t="shared" si="34"/>
        <v>0</v>
      </c>
      <c r="V229" s="690">
        <f t="shared" si="34"/>
        <v>0</v>
      </c>
      <c r="W229" s="690">
        <f t="shared" si="34"/>
        <v>0</v>
      </c>
      <c r="X229" s="690">
        <f t="shared" si="34"/>
        <v>0</v>
      </c>
      <c r="Y229" s="693">
        <f t="shared" si="29"/>
        <v>0</v>
      </c>
    </row>
    <row r="230" spans="1:25" ht="16.5" customHeight="1" outlineLevel="1">
      <c r="A230" s="490">
        <f t="shared" si="33"/>
        <v>226</v>
      </c>
      <c r="B230" s="654"/>
      <c r="C230" s="673"/>
      <c r="D230" s="674"/>
      <c r="E230" s="675"/>
      <c r="F230" s="678"/>
      <c r="G230" s="677"/>
      <c r="H230" s="494"/>
      <c r="I230" s="492" t="str">
        <f t="shared" si="30"/>
        <v/>
      </c>
      <c r="J230" s="494"/>
      <c r="K230" s="664" t="str">
        <f t="shared" si="31"/>
        <v/>
      </c>
      <c r="L230" s="656" t="str">
        <f t="shared" si="32"/>
        <v>N/A</v>
      </c>
      <c r="M230" s="690">
        <f t="shared" si="35"/>
        <v>0</v>
      </c>
      <c r="N230" s="690">
        <f t="shared" si="34"/>
        <v>0</v>
      </c>
      <c r="O230" s="690">
        <f t="shared" si="34"/>
        <v>0</v>
      </c>
      <c r="P230" s="690">
        <f t="shared" si="34"/>
        <v>0</v>
      </c>
      <c r="Q230" s="690">
        <f t="shared" si="34"/>
        <v>0</v>
      </c>
      <c r="R230" s="690">
        <f t="shared" si="34"/>
        <v>0</v>
      </c>
      <c r="S230" s="690">
        <f t="shared" si="34"/>
        <v>0</v>
      </c>
      <c r="T230" s="690">
        <f t="shared" si="34"/>
        <v>0</v>
      </c>
      <c r="U230" s="690">
        <f t="shared" si="34"/>
        <v>0</v>
      </c>
      <c r="V230" s="690">
        <f t="shared" si="34"/>
        <v>0</v>
      </c>
      <c r="W230" s="690">
        <f t="shared" si="34"/>
        <v>0</v>
      </c>
      <c r="X230" s="690">
        <f t="shared" si="34"/>
        <v>0</v>
      </c>
      <c r="Y230" s="693">
        <f t="shared" si="29"/>
        <v>0</v>
      </c>
    </row>
    <row r="231" spans="1:25" ht="16.5" customHeight="1" outlineLevel="1">
      <c r="A231" s="490">
        <f t="shared" si="33"/>
        <v>227</v>
      </c>
      <c r="B231" s="654"/>
      <c r="C231" s="673"/>
      <c r="D231" s="674"/>
      <c r="E231" s="675"/>
      <c r="F231" s="678"/>
      <c r="G231" s="677"/>
      <c r="H231" s="494"/>
      <c r="I231" s="492" t="str">
        <f t="shared" si="30"/>
        <v/>
      </c>
      <c r="J231" s="494"/>
      <c r="K231" s="664" t="str">
        <f t="shared" si="31"/>
        <v/>
      </c>
      <c r="L231" s="656" t="str">
        <f t="shared" si="32"/>
        <v>N/A</v>
      </c>
      <c r="M231" s="690">
        <f t="shared" si="35"/>
        <v>0</v>
      </c>
      <c r="N231" s="690">
        <f t="shared" si="34"/>
        <v>0</v>
      </c>
      <c r="O231" s="690">
        <f t="shared" si="34"/>
        <v>0</v>
      </c>
      <c r="P231" s="690">
        <f t="shared" si="34"/>
        <v>0</v>
      </c>
      <c r="Q231" s="690">
        <f t="shared" si="34"/>
        <v>0</v>
      </c>
      <c r="R231" s="690">
        <f t="shared" si="34"/>
        <v>0</v>
      </c>
      <c r="S231" s="690">
        <f t="shared" si="34"/>
        <v>0</v>
      </c>
      <c r="T231" s="690">
        <f t="shared" si="34"/>
        <v>0</v>
      </c>
      <c r="U231" s="690">
        <f t="shared" si="34"/>
        <v>0</v>
      </c>
      <c r="V231" s="690">
        <f t="shared" si="34"/>
        <v>0</v>
      </c>
      <c r="W231" s="690">
        <f t="shared" si="34"/>
        <v>0</v>
      </c>
      <c r="X231" s="690">
        <f t="shared" si="34"/>
        <v>0</v>
      </c>
      <c r="Y231" s="693">
        <f t="shared" si="29"/>
        <v>0</v>
      </c>
    </row>
    <row r="232" spans="1:25" ht="16.5" customHeight="1" outlineLevel="1">
      <c r="A232" s="490">
        <f t="shared" si="33"/>
        <v>228</v>
      </c>
      <c r="B232" s="654"/>
      <c r="C232" s="673"/>
      <c r="D232" s="674"/>
      <c r="E232" s="675"/>
      <c r="F232" s="678"/>
      <c r="G232" s="677"/>
      <c r="H232" s="494"/>
      <c r="I232" s="492" t="str">
        <f t="shared" si="30"/>
        <v/>
      </c>
      <c r="J232" s="494"/>
      <c r="K232" s="664" t="str">
        <f t="shared" si="31"/>
        <v/>
      </c>
      <c r="L232" s="656" t="str">
        <f t="shared" si="32"/>
        <v>N/A</v>
      </c>
      <c r="M232" s="690">
        <f t="shared" si="35"/>
        <v>0</v>
      </c>
      <c r="N232" s="690">
        <f t="shared" si="34"/>
        <v>0</v>
      </c>
      <c r="O232" s="690">
        <f t="shared" si="34"/>
        <v>0</v>
      </c>
      <c r="P232" s="690">
        <f t="shared" si="34"/>
        <v>0</v>
      </c>
      <c r="Q232" s="690">
        <f t="shared" si="34"/>
        <v>0</v>
      </c>
      <c r="R232" s="690">
        <f t="shared" si="34"/>
        <v>0</v>
      </c>
      <c r="S232" s="690">
        <f t="shared" si="34"/>
        <v>0</v>
      </c>
      <c r="T232" s="690">
        <f t="shared" si="34"/>
        <v>0</v>
      </c>
      <c r="U232" s="690">
        <f t="shared" si="34"/>
        <v>0</v>
      </c>
      <c r="V232" s="690">
        <f t="shared" si="34"/>
        <v>0</v>
      </c>
      <c r="W232" s="690">
        <f t="shared" si="34"/>
        <v>0</v>
      </c>
      <c r="X232" s="690">
        <f t="shared" si="34"/>
        <v>0</v>
      </c>
      <c r="Y232" s="693">
        <f t="shared" si="29"/>
        <v>0</v>
      </c>
    </row>
    <row r="233" spans="1:25" ht="16.5" customHeight="1" outlineLevel="1">
      <c r="A233" s="490">
        <f t="shared" si="33"/>
        <v>229</v>
      </c>
      <c r="B233" s="654"/>
      <c r="C233" s="673"/>
      <c r="D233" s="674"/>
      <c r="E233" s="675"/>
      <c r="F233" s="678"/>
      <c r="G233" s="677"/>
      <c r="H233" s="494"/>
      <c r="I233" s="492" t="str">
        <f t="shared" si="30"/>
        <v/>
      </c>
      <c r="J233" s="494"/>
      <c r="K233" s="664" t="str">
        <f t="shared" si="31"/>
        <v/>
      </c>
      <c r="L233" s="656" t="str">
        <f t="shared" si="32"/>
        <v>N/A</v>
      </c>
      <c r="M233" s="690">
        <f t="shared" si="35"/>
        <v>0</v>
      </c>
      <c r="N233" s="690">
        <f t="shared" si="34"/>
        <v>0</v>
      </c>
      <c r="O233" s="690">
        <f t="shared" si="34"/>
        <v>0</v>
      </c>
      <c r="P233" s="690">
        <f t="shared" si="34"/>
        <v>0</v>
      </c>
      <c r="Q233" s="690">
        <f t="shared" si="34"/>
        <v>0</v>
      </c>
      <c r="R233" s="690">
        <f t="shared" si="34"/>
        <v>0</v>
      </c>
      <c r="S233" s="690">
        <f t="shared" si="34"/>
        <v>0</v>
      </c>
      <c r="T233" s="690">
        <f t="shared" si="34"/>
        <v>0</v>
      </c>
      <c r="U233" s="690">
        <f t="shared" si="34"/>
        <v>0</v>
      </c>
      <c r="V233" s="690">
        <f t="shared" si="34"/>
        <v>0</v>
      </c>
      <c r="W233" s="690">
        <f t="shared" si="34"/>
        <v>0</v>
      </c>
      <c r="X233" s="690">
        <f t="shared" si="34"/>
        <v>0</v>
      </c>
      <c r="Y233" s="693">
        <f t="shared" si="29"/>
        <v>0</v>
      </c>
    </row>
    <row r="234" spans="1:25" ht="16.5" customHeight="1" outlineLevel="1">
      <c r="A234" s="490">
        <f t="shared" si="33"/>
        <v>230</v>
      </c>
      <c r="B234" s="655"/>
      <c r="C234" s="673"/>
      <c r="D234" s="674"/>
      <c r="E234" s="675"/>
      <c r="F234" s="676"/>
      <c r="G234" s="677"/>
      <c r="H234" s="494"/>
      <c r="I234" s="492" t="str">
        <f t="shared" si="30"/>
        <v/>
      </c>
      <c r="J234" s="494"/>
      <c r="K234" s="664" t="str">
        <f t="shared" si="31"/>
        <v/>
      </c>
      <c r="L234" s="656" t="str">
        <f t="shared" si="32"/>
        <v>N/A</v>
      </c>
      <c r="M234" s="690">
        <f t="shared" si="35"/>
        <v>0</v>
      </c>
      <c r="N234" s="690">
        <f t="shared" si="34"/>
        <v>0</v>
      </c>
      <c r="O234" s="690">
        <f t="shared" si="34"/>
        <v>0</v>
      </c>
      <c r="P234" s="690">
        <f t="shared" si="34"/>
        <v>0</v>
      </c>
      <c r="Q234" s="690">
        <f t="shared" si="34"/>
        <v>0</v>
      </c>
      <c r="R234" s="690">
        <f t="shared" si="34"/>
        <v>0</v>
      </c>
      <c r="S234" s="690">
        <f t="shared" si="34"/>
        <v>0</v>
      </c>
      <c r="T234" s="690">
        <f t="shared" si="34"/>
        <v>0</v>
      </c>
      <c r="U234" s="690">
        <f t="shared" si="34"/>
        <v>0</v>
      </c>
      <c r="V234" s="690">
        <f t="shared" si="34"/>
        <v>0</v>
      </c>
      <c r="W234" s="690">
        <f t="shared" si="34"/>
        <v>0</v>
      </c>
      <c r="X234" s="690">
        <f t="shared" si="34"/>
        <v>0</v>
      </c>
      <c r="Y234" s="693">
        <f t="shared" si="29"/>
        <v>0</v>
      </c>
    </row>
    <row r="235" spans="1:25" ht="16.5" customHeight="1" outlineLevel="1">
      <c r="A235" s="490">
        <f t="shared" si="33"/>
        <v>231</v>
      </c>
      <c r="B235" s="654"/>
      <c r="C235" s="673"/>
      <c r="D235" s="674"/>
      <c r="E235" s="675"/>
      <c r="F235" s="678"/>
      <c r="G235" s="677"/>
      <c r="H235" s="494"/>
      <c r="I235" s="492" t="str">
        <f t="shared" si="30"/>
        <v/>
      </c>
      <c r="J235" s="494"/>
      <c r="K235" s="664" t="str">
        <f t="shared" si="31"/>
        <v/>
      </c>
      <c r="L235" s="656" t="str">
        <f t="shared" si="32"/>
        <v>N/A</v>
      </c>
      <c r="M235" s="690">
        <f t="shared" si="35"/>
        <v>0</v>
      </c>
      <c r="N235" s="690">
        <f t="shared" si="34"/>
        <v>0</v>
      </c>
      <c r="O235" s="690">
        <f t="shared" si="34"/>
        <v>0</v>
      </c>
      <c r="P235" s="690">
        <f t="shared" si="34"/>
        <v>0</v>
      </c>
      <c r="Q235" s="690">
        <f t="shared" si="34"/>
        <v>0</v>
      </c>
      <c r="R235" s="690">
        <f t="shared" si="34"/>
        <v>0</v>
      </c>
      <c r="S235" s="690">
        <f t="shared" si="34"/>
        <v>0</v>
      </c>
      <c r="T235" s="690">
        <f t="shared" si="34"/>
        <v>0</v>
      </c>
      <c r="U235" s="690">
        <f t="shared" si="34"/>
        <v>0</v>
      </c>
      <c r="V235" s="690">
        <f t="shared" si="34"/>
        <v>0</v>
      </c>
      <c r="W235" s="690">
        <f t="shared" si="34"/>
        <v>0</v>
      </c>
      <c r="X235" s="690">
        <f t="shared" si="34"/>
        <v>0</v>
      </c>
      <c r="Y235" s="693">
        <f t="shared" si="29"/>
        <v>0</v>
      </c>
    </row>
    <row r="236" spans="1:25" ht="16.5" customHeight="1" outlineLevel="1">
      <c r="A236" s="490">
        <f t="shared" si="33"/>
        <v>232</v>
      </c>
      <c r="B236" s="654"/>
      <c r="C236" s="673"/>
      <c r="D236" s="674"/>
      <c r="E236" s="675"/>
      <c r="F236" s="676"/>
      <c r="G236" s="677"/>
      <c r="H236" s="685"/>
      <c r="I236" s="492" t="str">
        <f t="shared" si="30"/>
        <v/>
      </c>
      <c r="J236" s="685"/>
      <c r="K236" s="664" t="str">
        <f t="shared" si="31"/>
        <v/>
      </c>
      <c r="L236" s="656" t="str">
        <f t="shared" si="32"/>
        <v>N/A</v>
      </c>
      <c r="M236" s="690">
        <f t="shared" si="35"/>
        <v>0</v>
      </c>
      <c r="N236" s="690">
        <f t="shared" si="34"/>
        <v>0</v>
      </c>
      <c r="O236" s="690">
        <f t="shared" si="34"/>
        <v>0</v>
      </c>
      <c r="P236" s="690">
        <f t="shared" si="34"/>
        <v>0</v>
      </c>
      <c r="Q236" s="690">
        <f t="shared" si="34"/>
        <v>0</v>
      </c>
      <c r="R236" s="690">
        <f t="shared" si="34"/>
        <v>0</v>
      </c>
      <c r="S236" s="690">
        <f t="shared" si="34"/>
        <v>0</v>
      </c>
      <c r="T236" s="690">
        <f t="shared" si="34"/>
        <v>0</v>
      </c>
      <c r="U236" s="690">
        <f t="shared" si="34"/>
        <v>0</v>
      </c>
      <c r="V236" s="690">
        <f t="shared" si="34"/>
        <v>0</v>
      </c>
      <c r="W236" s="690">
        <f t="shared" si="34"/>
        <v>0</v>
      </c>
      <c r="X236" s="690">
        <f t="shared" si="34"/>
        <v>0</v>
      </c>
      <c r="Y236" s="693">
        <f t="shared" si="29"/>
        <v>0</v>
      </c>
    </row>
    <row r="237" spans="1:25" ht="16.5" customHeight="1" outlineLevel="1">
      <c r="A237" s="490">
        <f t="shared" si="33"/>
        <v>233</v>
      </c>
      <c r="B237" s="654"/>
      <c r="C237" s="673"/>
      <c r="D237" s="674"/>
      <c r="E237" s="675"/>
      <c r="F237" s="678"/>
      <c r="G237" s="677"/>
      <c r="H237" s="491"/>
      <c r="I237" s="492" t="str">
        <f t="shared" si="30"/>
        <v/>
      </c>
      <c r="J237" s="491"/>
      <c r="K237" s="664" t="str">
        <f t="shared" si="31"/>
        <v/>
      </c>
      <c r="L237" s="656" t="str">
        <f t="shared" si="32"/>
        <v>N/A</v>
      </c>
      <c r="M237" s="690">
        <f t="shared" si="35"/>
        <v>0</v>
      </c>
      <c r="N237" s="690">
        <f t="shared" si="34"/>
        <v>0</v>
      </c>
      <c r="O237" s="690">
        <f t="shared" si="34"/>
        <v>0</v>
      </c>
      <c r="P237" s="690">
        <f t="shared" si="34"/>
        <v>0</v>
      </c>
      <c r="Q237" s="690">
        <f t="shared" si="34"/>
        <v>0</v>
      </c>
      <c r="R237" s="690">
        <f t="shared" si="34"/>
        <v>0</v>
      </c>
      <c r="S237" s="690">
        <f t="shared" si="34"/>
        <v>0</v>
      </c>
      <c r="T237" s="690">
        <f t="shared" ref="T237:X237" si="36">IF(AND($E237="",$F237=""),0,IF(AND((T$3&gt;=$E237),OR((T$3&lt;=$G237),($G237=""),($G237=-1),($G237=0))),IF($L237&gt;T$3,1,0),0))</f>
        <v>0</v>
      </c>
      <c r="U237" s="690">
        <f t="shared" si="36"/>
        <v>0</v>
      </c>
      <c r="V237" s="690">
        <f t="shared" si="36"/>
        <v>0</v>
      </c>
      <c r="W237" s="690">
        <f t="shared" si="36"/>
        <v>0</v>
      </c>
      <c r="X237" s="690">
        <f t="shared" si="36"/>
        <v>0</v>
      </c>
      <c r="Y237" s="693">
        <f t="shared" si="29"/>
        <v>0</v>
      </c>
    </row>
    <row r="238" spans="1:25" ht="16.5" customHeight="1" outlineLevel="1">
      <c r="A238" s="490">
        <f t="shared" si="33"/>
        <v>234</v>
      </c>
      <c r="B238" s="654"/>
      <c r="C238" s="673"/>
      <c r="D238" s="674"/>
      <c r="E238" s="675"/>
      <c r="F238" s="676"/>
      <c r="G238" s="677"/>
      <c r="H238" s="494"/>
      <c r="I238" s="492" t="str">
        <f t="shared" si="30"/>
        <v/>
      </c>
      <c r="J238" s="494"/>
      <c r="K238" s="664" t="str">
        <f t="shared" si="31"/>
        <v/>
      </c>
      <c r="L238" s="656" t="str">
        <f t="shared" si="32"/>
        <v>N/A</v>
      </c>
      <c r="M238" s="690">
        <f t="shared" si="35"/>
        <v>0</v>
      </c>
      <c r="N238" s="690">
        <f t="shared" si="35"/>
        <v>0</v>
      </c>
      <c r="O238" s="690">
        <f t="shared" si="35"/>
        <v>0</v>
      </c>
      <c r="P238" s="690">
        <f t="shared" si="35"/>
        <v>0</v>
      </c>
      <c r="Q238" s="690">
        <f t="shared" si="35"/>
        <v>0</v>
      </c>
      <c r="R238" s="690">
        <f t="shared" si="35"/>
        <v>0</v>
      </c>
      <c r="S238" s="690">
        <f t="shared" si="35"/>
        <v>0</v>
      </c>
      <c r="T238" s="690">
        <f t="shared" si="35"/>
        <v>0</v>
      </c>
      <c r="U238" s="690">
        <f t="shared" si="35"/>
        <v>0</v>
      </c>
      <c r="V238" s="690">
        <f t="shared" si="35"/>
        <v>0</v>
      </c>
      <c r="W238" s="690">
        <f t="shared" si="35"/>
        <v>0</v>
      </c>
      <c r="X238" s="690">
        <f t="shared" si="35"/>
        <v>0</v>
      </c>
      <c r="Y238" s="693">
        <f t="shared" si="29"/>
        <v>0</v>
      </c>
    </row>
    <row r="239" spans="1:25" ht="16.5" customHeight="1" outlineLevel="1">
      <c r="A239" s="490">
        <f t="shared" si="33"/>
        <v>235</v>
      </c>
      <c r="B239" s="654"/>
      <c r="C239" s="673"/>
      <c r="D239" s="674"/>
      <c r="E239" s="675"/>
      <c r="F239" s="676"/>
      <c r="G239" s="677"/>
      <c r="H239" s="494"/>
      <c r="I239" s="492" t="str">
        <f t="shared" si="30"/>
        <v/>
      </c>
      <c r="J239" s="494"/>
      <c r="K239" s="664" t="str">
        <f t="shared" si="31"/>
        <v/>
      </c>
      <c r="L239" s="656" t="str">
        <f t="shared" si="32"/>
        <v>N/A</v>
      </c>
      <c r="M239" s="690">
        <f t="shared" si="35"/>
        <v>0</v>
      </c>
      <c r="N239" s="690">
        <f t="shared" si="35"/>
        <v>0</v>
      </c>
      <c r="O239" s="690">
        <f t="shared" si="35"/>
        <v>0</v>
      </c>
      <c r="P239" s="690">
        <f t="shared" si="35"/>
        <v>0</v>
      </c>
      <c r="Q239" s="690">
        <f t="shared" si="35"/>
        <v>0</v>
      </c>
      <c r="R239" s="690">
        <f t="shared" si="35"/>
        <v>0</v>
      </c>
      <c r="S239" s="690">
        <f t="shared" si="35"/>
        <v>0</v>
      </c>
      <c r="T239" s="690">
        <f t="shared" si="35"/>
        <v>0</v>
      </c>
      <c r="U239" s="690">
        <f t="shared" si="35"/>
        <v>0</v>
      </c>
      <c r="V239" s="690">
        <f t="shared" si="35"/>
        <v>0</v>
      </c>
      <c r="W239" s="690">
        <f t="shared" si="35"/>
        <v>0</v>
      </c>
      <c r="X239" s="690">
        <f t="shared" si="35"/>
        <v>0</v>
      </c>
      <c r="Y239" s="693">
        <f t="shared" si="29"/>
        <v>0</v>
      </c>
    </row>
    <row r="240" spans="1:25" ht="16.5" customHeight="1" outlineLevel="1">
      <c r="A240" s="490">
        <f t="shared" si="33"/>
        <v>236</v>
      </c>
      <c r="B240" s="654"/>
      <c r="C240" s="673"/>
      <c r="D240" s="674"/>
      <c r="E240" s="675"/>
      <c r="F240" s="676"/>
      <c r="G240" s="677"/>
      <c r="H240" s="494"/>
      <c r="I240" s="492" t="str">
        <f t="shared" si="30"/>
        <v/>
      </c>
      <c r="J240" s="494"/>
      <c r="K240" s="664" t="str">
        <f t="shared" si="31"/>
        <v/>
      </c>
      <c r="L240" s="656" t="str">
        <f t="shared" si="32"/>
        <v>N/A</v>
      </c>
      <c r="M240" s="690">
        <f t="shared" si="35"/>
        <v>0</v>
      </c>
      <c r="N240" s="690">
        <f t="shared" si="35"/>
        <v>0</v>
      </c>
      <c r="O240" s="690">
        <f t="shared" si="35"/>
        <v>0</v>
      </c>
      <c r="P240" s="690">
        <f t="shared" si="35"/>
        <v>0</v>
      </c>
      <c r="Q240" s="690">
        <f t="shared" si="35"/>
        <v>0</v>
      </c>
      <c r="R240" s="690">
        <f t="shared" si="35"/>
        <v>0</v>
      </c>
      <c r="S240" s="690">
        <f t="shared" si="35"/>
        <v>0</v>
      </c>
      <c r="T240" s="690">
        <f t="shared" si="35"/>
        <v>0</v>
      </c>
      <c r="U240" s="690">
        <f t="shared" si="35"/>
        <v>0</v>
      </c>
      <c r="V240" s="690">
        <f t="shared" si="35"/>
        <v>0</v>
      </c>
      <c r="W240" s="690">
        <f t="shared" si="35"/>
        <v>0</v>
      </c>
      <c r="X240" s="690">
        <f t="shared" si="35"/>
        <v>0</v>
      </c>
      <c r="Y240" s="693">
        <f t="shared" si="29"/>
        <v>0</v>
      </c>
    </row>
    <row r="241" spans="1:25" ht="16.5" customHeight="1" outlineLevel="1">
      <c r="A241" s="490">
        <f t="shared" si="33"/>
        <v>237</v>
      </c>
      <c r="B241" s="654"/>
      <c r="C241" s="673"/>
      <c r="D241" s="674"/>
      <c r="E241" s="675"/>
      <c r="F241" s="676"/>
      <c r="G241" s="677"/>
      <c r="H241" s="494"/>
      <c r="I241" s="492" t="str">
        <f t="shared" si="30"/>
        <v/>
      </c>
      <c r="J241" s="494"/>
      <c r="K241" s="664" t="str">
        <f t="shared" si="31"/>
        <v/>
      </c>
      <c r="L241" s="656" t="str">
        <f t="shared" si="32"/>
        <v>N/A</v>
      </c>
      <c r="M241" s="690">
        <f t="shared" si="35"/>
        <v>0</v>
      </c>
      <c r="N241" s="690">
        <f t="shared" si="35"/>
        <v>0</v>
      </c>
      <c r="O241" s="690">
        <f t="shared" si="35"/>
        <v>0</v>
      </c>
      <c r="P241" s="690">
        <f t="shared" si="35"/>
        <v>0</v>
      </c>
      <c r="Q241" s="690">
        <f t="shared" si="35"/>
        <v>0</v>
      </c>
      <c r="R241" s="690">
        <f t="shared" si="35"/>
        <v>0</v>
      </c>
      <c r="S241" s="690">
        <f t="shared" si="35"/>
        <v>0</v>
      </c>
      <c r="T241" s="690">
        <f t="shared" si="35"/>
        <v>0</v>
      </c>
      <c r="U241" s="690">
        <f t="shared" si="35"/>
        <v>0</v>
      </c>
      <c r="V241" s="690">
        <f t="shared" si="35"/>
        <v>0</v>
      </c>
      <c r="W241" s="690">
        <f t="shared" si="35"/>
        <v>0</v>
      </c>
      <c r="X241" s="690">
        <f t="shared" si="35"/>
        <v>0</v>
      </c>
      <c r="Y241" s="693">
        <f t="shared" si="29"/>
        <v>0</v>
      </c>
    </row>
    <row r="242" spans="1:25" ht="16.5" customHeight="1" outlineLevel="1">
      <c r="A242" s="490">
        <f t="shared" si="33"/>
        <v>238</v>
      </c>
      <c r="B242" s="654"/>
      <c r="C242" s="673"/>
      <c r="D242" s="674"/>
      <c r="E242" s="675"/>
      <c r="F242" s="676"/>
      <c r="G242" s="677"/>
      <c r="H242" s="494"/>
      <c r="I242" s="492" t="str">
        <f t="shared" si="30"/>
        <v/>
      </c>
      <c r="J242" s="494"/>
      <c r="K242" s="664" t="str">
        <f t="shared" si="31"/>
        <v/>
      </c>
      <c r="L242" s="656" t="str">
        <f t="shared" si="32"/>
        <v>N/A</v>
      </c>
      <c r="M242" s="690">
        <f t="shared" si="35"/>
        <v>0</v>
      </c>
      <c r="N242" s="690">
        <f t="shared" si="35"/>
        <v>0</v>
      </c>
      <c r="O242" s="690">
        <f t="shared" si="35"/>
        <v>0</v>
      </c>
      <c r="P242" s="690">
        <f t="shared" si="35"/>
        <v>0</v>
      </c>
      <c r="Q242" s="690">
        <f t="shared" si="35"/>
        <v>0</v>
      </c>
      <c r="R242" s="690">
        <f t="shared" si="35"/>
        <v>0</v>
      </c>
      <c r="S242" s="690">
        <f t="shared" si="35"/>
        <v>0</v>
      </c>
      <c r="T242" s="690">
        <f t="shared" si="35"/>
        <v>0</v>
      </c>
      <c r="U242" s="690">
        <f t="shared" si="35"/>
        <v>0</v>
      </c>
      <c r="V242" s="690">
        <f t="shared" si="35"/>
        <v>0</v>
      </c>
      <c r="W242" s="690">
        <f t="shared" si="35"/>
        <v>0</v>
      </c>
      <c r="X242" s="690">
        <f t="shared" si="35"/>
        <v>0</v>
      </c>
      <c r="Y242" s="693">
        <f t="shared" si="29"/>
        <v>0</v>
      </c>
    </row>
    <row r="243" spans="1:25" ht="16.5" customHeight="1" outlineLevel="1">
      <c r="A243" s="490">
        <f t="shared" si="33"/>
        <v>239</v>
      </c>
      <c r="B243" s="654"/>
      <c r="C243" s="673"/>
      <c r="D243" s="674"/>
      <c r="E243" s="675"/>
      <c r="F243" s="676"/>
      <c r="G243" s="677"/>
      <c r="H243" s="494"/>
      <c r="I243" s="492" t="str">
        <f t="shared" si="30"/>
        <v/>
      </c>
      <c r="J243" s="494"/>
      <c r="K243" s="664" t="str">
        <f t="shared" si="31"/>
        <v/>
      </c>
      <c r="L243" s="656" t="str">
        <f t="shared" si="32"/>
        <v>N/A</v>
      </c>
      <c r="M243" s="690">
        <f t="shared" si="35"/>
        <v>0</v>
      </c>
      <c r="N243" s="690">
        <f t="shared" si="35"/>
        <v>0</v>
      </c>
      <c r="O243" s="690">
        <f t="shared" si="35"/>
        <v>0</v>
      </c>
      <c r="P243" s="690">
        <f t="shared" si="35"/>
        <v>0</v>
      </c>
      <c r="Q243" s="690">
        <f t="shared" si="35"/>
        <v>0</v>
      </c>
      <c r="R243" s="690">
        <f t="shared" si="35"/>
        <v>0</v>
      </c>
      <c r="S243" s="690">
        <f t="shared" si="35"/>
        <v>0</v>
      </c>
      <c r="T243" s="690">
        <f t="shared" si="35"/>
        <v>0</v>
      </c>
      <c r="U243" s="690">
        <f t="shared" si="35"/>
        <v>0</v>
      </c>
      <c r="V243" s="690">
        <f t="shared" si="35"/>
        <v>0</v>
      </c>
      <c r="W243" s="690">
        <f t="shared" si="35"/>
        <v>0</v>
      </c>
      <c r="X243" s="690">
        <f t="shared" si="35"/>
        <v>0</v>
      </c>
      <c r="Y243" s="693">
        <f t="shared" si="29"/>
        <v>0</v>
      </c>
    </row>
    <row r="244" spans="1:25" ht="16.5" customHeight="1" outlineLevel="1">
      <c r="A244" s="490">
        <f t="shared" si="33"/>
        <v>240</v>
      </c>
      <c r="B244" s="655"/>
      <c r="C244" s="673"/>
      <c r="D244" s="674"/>
      <c r="E244" s="675"/>
      <c r="F244" s="676"/>
      <c r="G244" s="677"/>
      <c r="H244" s="494"/>
      <c r="I244" s="492" t="str">
        <f t="shared" si="30"/>
        <v/>
      </c>
      <c r="J244" s="494"/>
      <c r="K244" s="664" t="str">
        <f t="shared" si="31"/>
        <v/>
      </c>
      <c r="L244" s="656" t="str">
        <f t="shared" si="32"/>
        <v>N/A</v>
      </c>
      <c r="M244" s="690">
        <f t="shared" si="35"/>
        <v>0</v>
      </c>
      <c r="N244" s="690">
        <f t="shared" si="35"/>
        <v>0</v>
      </c>
      <c r="O244" s="690">
        <f t="shared" si="35"/>
        <v>0</v>
      </c>
      <c r="P244" s="690">
        <f t="shared" si="35"/>
        <v>0</v>
      </c>
      <c r="Q244" s="690">
        <f t="shared" si="35"/>
        <v>0</v>
      </c>
      <c r="R244" s="690">
        <f t="shared" si="35"/>
        <v>0</v>
      </c>
      <c r="S244" s="690">
        <f t="shared" si="35"/>
        <v>0</v>
      </c>
      <c r="T244" s="690">
        <f t="shared" si="35"/>
        <v>0</v>
      </c>
      <c r="U244" s="690">
        <f t="shared" si="35"/>
        <v>0</v>
      </c>
      <c r="V244" s="690">
        <f t="shared" si="35"/>
        <v>0</v>
      </c>
      <c r="W244" s="690">
        <f t="shared" si="35"/>
        <v>0</v>
      </c>
      <c r="X244" s="690">
        <f t="shared" si="35"/>
        <v>0</v>
      </c>
      <c r="Y244" s="693">
        <f t="shared" si="29"/>
        <v>0</v>
      </c>
    </row>
    <row r="245" spans="1:25" ht="16.5" customHeight="1" outlineLevel="1">
      <c r="A245" s="490">
        <f t="shared" si="33"/>
        <v>241</v>
      </c>
      <c r="B245" s="654"/>
      <c r="C245" s="673"/>
      <c r="D245" s="674"/>
      <c r="E245" s="675"/>
      <c r="F245" s="676"/>
      <c r="G245" s="677"/>
      <c r="H245" s="494"/>
      <c r="I245" s="492" t="str">
        <f t="shared" si="30"/>
        <v/>
      </c>
      <c r="J245" s="494"/>
      <c r="K245" s="664" t="str">
        <f t="shared" si="31"/>
        <v/>
      </c>
      <c r="L245" s="656" t="str">
        <f t="shared" si="32"/>
        <v>N/A</v>
      </c>
      <c r="M245" s="690">
        <f t="shared" si="35"/>
        <v>0</v>
      </c>
      <c r="N245" s="690">
        <f t="shared" si="35"/>
        <v>0</v>
      </c>
      <c r="O245" s="690">
        <f t="shared" si="35"/>
        <v>0</v>
      </c>
      <c r="P245" s="690">
        <f t="shared" si="35"/>
        <v>0</v>
      </c>
      <c r="Q245" s="690">
        <f t="shared" si="35"/>
        <v>0</v>
      </c>
      <c r="R245" s="690">
        <f t="shared" si="35"/>
        <v>0</v>
      </c>
      <c r="S245" s="690">
        <f t="shared" si="35"/>
        <v>0</v>
      </c>
      <c r="T245" s="690">
        <f t="shared" si="35"/>
        <v>0</v>
      </c>
      <c r="U245" s="690">
        <f t="shared" si="35"/>
        <v>0</v>
      </c>
      <c r="V245" s="690">
        <f t="shared" si="35"/>
        <v>0</v>
      </c>
      <c r="W245" s="690">
        <f t="shared" si="35"/>
        <v>0</v>
      </c>
      <c r="X245" s="690">
        <f t="shared" si="35"/>
        <v>0</v>
      </c>
      <c r="Y245" s="693">
        <f t="shared" si="29"/>
        <v>0</v>
      </c>
    </row>
    <row r="246" spans="1:25" ht="16.5" customHeight="1" outlineLevel="1">
      <c r="A246" s="490">
        <f t="shared" si="33"/>
        <v>242</v>
      </c>
      <c r="B246" s="654"/>
      <c r="C246" s="673"/>
      <c r="D246" s="674"/>
      <c r="E246" s="675"/>
      <c r="F246" s="678"/>
      <c r="G246" s="677"/>
      <c r="H246" s="494"/>
      <c r="I246" s="492" t="str">
        <f t="shared" si="30"/>
        <v/>
      </c>
      <c r="J246" s="494"/>
      <c r="K246" s="664" t="str">
        <f t="shared" si="31"/>
        <v/>
      </c>
      <c r="L246" s="656" t="str">
        <f t="shared" si="32"/>
        <v>N/A</v>
      </c>
      <c r="M246" s="690">
        <f t="shared" si="35"/>
        <v>0</v>
      </c>
      <c r="N246" s="690">
        <f t="shared" si="35"/>
        <v>0</v>
      </c>
      <c r="O246" s="690">
        <f t="shared" si="35"/>
        <v>0</v>
      </c>
      <c r="P246" s="690">
        <f t="shared" si="35"/>
        <v>0</v>
      </c>
      <c r="Q246" s="690">
        <f t="shared" si="35"/>
        <v>0</v>
      </c>
      <c r="R246" s="690">
        <f t="shared" si="35"/>
        <v>0</v>
      </c>
      <c r="S246" s="690">
        <f t="shared" si="35"/>
        <v>0</v>
      </c>
      <c r="T246" s="690">
        <f t="shared" si="35"/>
        <v>0</v>
      </c>
      <c r="U246" s="690">
        <f t="shared" si="35"/>
        <v>0</v>
      </c>
      <c r="V246" s="690">
        <f t="shared" si="35"/>
        <v>0</v>
      </c>
      <c r="W246" s="690">
        <f t="shared" si="35"/>
        <v>0</v>
      </c>
      <c r="X246" s="690">
        <f t="shared" si="35"/>
        <v>0</v>
      </c>
      <c r="Y246" s="693">
        <f t="shared" si="29"/>
        <v>0</v>
      </c>
    </row>
    <row r="247" spans="1:25" ht="16.5" customHeight="1" outlineLevel="1">
      <c r="A247" s="490">
        <f t="shared" si="33"/>
        <v>243</v>
      </c>
      <c r="B247" s="654"/>
      <c r="C247" s="673"/>
      <c r="D247" s="674"/>
      <c r="E247" s="675"/>
      <c r="F247" s="678"/>
      <c r="G247" s="677"/>
      <c r="H247" s="494"/>
      <c r="I247" s="492" t="str">
        <f t="shared" si="30"/>
        <v/>
      </c>
      <c r="J247" s="494"/>
      <c r="K247" s="664" t="str">
        <f t="shared" si="31"/>
        <v/>
      </c>
      <c r="L247" s="656" t="str">
        <f t="shared" si="32"/>
        <v>N/A</v>
      </c>
      <c r="M247" s="690">
        <f t="shared" si="35"/>
        <v>0</v>
      </c>
      <c r="N247" s="690">
        <f t="shared" si="35"/>
        <v>0</v>
      </c>
      <c r="O247" s="690">
        <f t="shared" si="35"/>
        <v>0</v>
      </c>
      <c r="P247" s="690">
        <f t="shared" si="35"/>
        <v>0</v>
      </c>
      <c r="Q247" s="690">
        <f t="shared" si="35"/>
        <v>0</v>
      </c>
      <c r="R247" s="690">
        <f t="shared" si="35"/>
        <v>0</v>
      </c>
      <c r="S247" s="690">
        <f t="shared" si="35"/>
        <v>0</v>
      </c>
      <c r="T247" s="690">
        <f t="shared" si="35"/>
        <v>0</v>
      </c>
      <c r="U247" s="690">
        <f t="shared" si="35"/>
        <v>0</v>
      </c>
      <c r="V247" s="690">
        <f t="shared" si="35"/>
        <v>0</v>
      </c>
      <c r="W247" s="690">
        <f t="shared" si="35"/>
        <v>0</v>
      </c>
      <c r="X247" s="690">
        <f t="shared" si="35"/>
        <v>0</v>
      </c>
      <c r="Y247" s="693">
        <f t="shared" si="29"/>
        <v>0</v>
      </c>
    </row>
    <row r="248" spans="1:25" ht="16.5" customHeight="1" outlineLevel="1">
      <c r="A248" s="490">
        <f t="shared" si="33"/>
        <v>244</v>
      </c>
      <c r="B248" s="654"/>
      <c r="C248" s="673"/>
      <c r="D248" s="674"/>
      <c r="E248" s="675"/>
      <c r="F248" s="678"/>
      <c r="G248" s="677"/>
      <c r="H248" s="494"/>
      <c r="I248" s="492" t="str">
        <f t="shared" si="30"/>
        <v/>
      </c>
      <c r="J248" s="494"/>
      <c r="K248" s="664" t="str">
        <f t="shared" si="31"/>
        <v/>
      </c>
      <c r="L248" s="656" t="str">
        <f t="shared" si="32"/>
        <v>N/A</v>
      </c>
      <c r="M248" s="690">
        <f t="shared" si="35"/>
        <v>0</v>
      </c>
      <c r="N248" s="690">
        <f t="shared" si="35"/>
        <v>0</v>
      </c>
      <c r="O248" s="690">
        <f t="shared" si="35"/>
        <v>0</v>
      </c>
      <c r="P248" s="690">
        <f t="shared" si="35"/>
        <v>0</v>
      </c>
      <c r="Q248" s="690">
        <f t="shared" si="35"/>
        <v>0</v>
      </c>
      <c r="R248" s="690">
        <f t="shared" si="35"/>
        <v>0</v>
      </c>
      <c r="S248" s="690">
        <f t="shared" si="35"/>
        <v>0</v>
      </c>
      <c r="T248" s="690">
        <f t="shared" si="35"/>
        <v>0</v>
      </c>
      <c r="U248" s="690">
        <f t="shared" si="35"/>
        <v>0</v>
      </c>
      <c r="V248" s="690">
        <f t="shared" si="35"/>
        <v>0</v>
      </c>
      <c r="W248" s="690">
        <f t="shared" si="35"/>
        <v>0</v>
      </c>
      <c r="X248" s="690">
        <f t="shared" si="35"/>
        <v>0</v>
      </c>
      <c r="Y248" s="693">
        <f t="shared" si="29"/>
        <v>0</v>
      </c>
    </row>
    <row r="249" spans="1:25" ht="16.5" customHeight="1" outlineLevel="1">
      <c r="A249" s="490">
        <f t="shared" si="33"/>
        <v>245</v>
      </c>
      <c r="B249" s="654"/>
      <c r="C249" s="673"/>
      <c r="D249" s="674"/>
      <c r="E249" s="675"/>
      <c r="F249" s="678"/>
      <c r="G249" s="677"/>
      <c r="H249" s="494"/>
      <c r="I249" s="492" t="str">
        <f t="shared" si="30"/>
        <v/>
      </c>
      <c r="J249" s="494"/>
      <c r="K249" s="664" t="str">
        <f t="shared" si="31"/>
        <v/>
      </c>
      <c r="L249" s="656" t="str">
        <f t="shared" si="32"/>
        <v>N/A</v>
      </c>
      <c r="M249" s="690">
        <f t="shared" si="35"/>
        <v>0</v>
      </c>
      <c r="N249" s="690">
        <f t="shared" si="35"/>
        <v>0</v>
      </c>
      <c r="O249" s="690">
        <f t="shared" si="35"/>
        <v>0</v>
      </c>
      <c r="P249" s="690">
        <f t="shared" si="35"/>
        <v>0</v>
      </c>
      <c r="Q249" s="690">
        <f t="shared" si="35"/>
        <v>0</v>
      </c>
      <c r="R249" s="690">
        <f t="shared" si="35"/>
        <v>0</v>
      </c>
      <c r="S249" s="690">
        <f t="shared" si="35"/>
        <v>0</v>
      </c>
      <c r="T249" s="690">
        <f t="shared" si="35"/>
        <v>0</v>
      </c>
      <c r="U249" s="690">
        <f t="shared" si="35"/>
        <v>0</v>
      </c>
      <c r="V249" s="690">
        <f t="shared" si="35"/>
        <v>0</v>
      </c>
      <c r="W249" s="690">
        <f t="shared" si="35"/>
        <v>0</v>
      </c>
      <c r="X249" s="690">
        <f t="shared" si="35"/>
        <v>0</v>
      </c>
      <c r="Y249" s="693">
        <f t="shared" si="29"/>
        <v>0</v>
      </c>
    </row>
    <row r="250" spans="1:25" ht="16.5" customHeight="1" outlineLevel="1">
      <c r="A250" s="490">
        <f t="shared" si="33"/>
        <v>246</v>
      </c>
      <c r="B250" s="654"/>
      <c r="C250" s="673"/>
      <c r="D250" s="674"/>
      <c r="E250" s="675"/>
      <c r="F250" s="676"/>
      <c r="G250" s="677"/>
      <c r="H250" s="494"/>
      <c r="I250" s="492" t="str">
        <f t="shared" si="30"/>
        <v/>
      </c>
      <c r="J250" s="494"/>
      <c r="K250" s="664" t="str">
        <f t="shared" si="31"/>
        <v/>
      </c>
      <c r="L250" s="656" t="str">
        <f t="shared" si="32"/>
        <v>N/A</v>
      </c>
      <c r="M250" s="690">
        <f t="shared" si="35"/>
        <v>0</v>
      </c>
      <c r="N250" s="690">
        <f t="shared" si="35"/>
        <v>0</v>
      </c>
      <c r="O250" s="690">
        <f t="shared" si="35"/>
        <v>0</v>
      </c>
      <c r="P250" s="690">
        <f t="shared" si="35"/>
        <v>0</v>
      </c>
      <c r="Q250" s="690">
        <f t="shared" si="35"/>
        <v>0</v>
      </c>
      <c r="R250" s="690">
        <f t="shared" si="35"/>
        <v>0</v>
      </c>
      <c r="S250" s="690">
        <f t="shared" si="35"/>
        <v>0</v>
      </c>
      <c r="T250" s="690">
        <f t="shared" si="35"/>
        <v>0</v>
      </c>
      <c r="U250" s="690">
        <f t="shared" si="35"/>
        <v>0</v>
      </c>
      <c r="V250" s="690">
        <f t="shared" si="35"/>
        <v>0</v>
      </c>
      <c r="W250" s="690">
        <f t="shared" si="35"/>
        <v>0</v>
      </c>
      <c r="X250" s="690">
        <f t="shared" si="35"/>
        <v>0</v>
      </c>
      <c r="Y250" s="693">
        <f t="shared" si="29"/>
        <v>0</v>
      </c>
    </row>
    <row r="251" spans="1:25" ht="16.5" customHeight="1" outlineLevel="1">
      <c r="A251" s="490">
        <f t="shared" si="33"/>
        <v>247</v>
      </c>
      <c r="B251" s="654"/>
      <c r="C251" s="673"/>
      <c r="D251" s="674"/>
      <c r="E251" s="675"/>
      <c r="F251" s="676"/>
      <c r="G251" s="677"/>
      <c r="H251" s="494"/>
      <c r="I251" s="492" t="str">
        <f t="shared" si="30"/>
        <v/>
      </c>
      <c r="J251" s="494"/>
      <c r="K251" s="664" t="str">
        <f t="shared" si="31"/>
        <v/>
      </c>
      <c r="L251" s="656" t="str">
        <f t="shared" si="32"/>
        <v>N/A</v>
      </c>
      <c r="M251" s="690">
        <f t="shared" si="35"/>
        <v>0</v>
      </c>
      <c r="N251" s="690">
        <f t="shared" si="35"/>
        <v>0</v>
      </c>
      <c r="O251" s="690">
        <f t="shared" si="35"/>
        <v>0</v>
      </c>
      <c r="P251" s="690">
        <f t="shared" si="35"/>
        <v>0</v>
      </c>
      <c r="Q251" s="690">
        <f t="shared" si="35"/>
        <v>0</v>
      </c>
      <c r="R251" s="690">
        <f t="shared" si="35"/>
        <v>0</v>
      </c>
      <c r="S251" s="690">
        <f t="shared" si="35"/>
        <v>0</v>
      </c>
      <c r="T251" s="690">
        <f t="shared" si="35"/>
        <v>0</v>
      </c>
      <c r="U251" s="690">
        <f t="shared" si="35"/>
        <v>0</v>
      </c>
      <c r="V251" s="690">
        <f t="shared" si="35"/>
        <v>0</v>
      </c>
      <c r="W251" s="690">
        <f t="shared" si="35"/>
        <v>0</v>
      </c>
      <c r="X251" s="690">
        <f t="shared" si="35"/>
        <v>0</v>
      </c>
      <c r="Y251" s="693">
        <f t="shared" si="29"/>
        <v>0</v>
      </c>
    </row>
    <row r="252" spans="1:25" ht="16.5" customHeight="1" outlineLevel="1">
      <c r="A252" s="490">
        <f t="shared" si="33"/>
        <v>248</v>
      </c>
      <c r="B252" s="654"/>
      <c r="C252" s="673"/>
      <c r="D252" s="674"/>
      <c r="E252" s="675"/>
      <c r="F252" s="678"/>
      <c r="G252" s="677"/>
      <c r="H252" s="494"/>
      <c r="I252" s="492" t="str">
        <f t="shared" si="30"/>
        <v/>
      </c>
      <c r="J252" s="494"/>
      <c r="K252" s="664" t="str">
        <f t="shared" si="31"/>
        <v/>
      </c>
      <c r="L252" s="656" t="str">
        <f t="shared" si="32"/>
        <v>N/A</v>
      </c>
      <c r="M252" s="690">
        <f t="shared" si="35"/>
        <v>0</v>
      </c>
      <c r="N252" s="690">
        <f t="shared" si="35"/>
        <v>0</v>
      </c>
      <c r="O252" s="690">
        <f t="shared" si="35"/>
        <v>0</v>
      </c>
      <c r="P252" s="690">
        <f t="shared" si="35"/>
        <v>0</v>
      </c>
      <c r="Q252" s="690">
        <f t="shared" si="35"/>
        <v>0</v>
      </c>
      <c r="R252" s="690">
        <f t="shared" si="35"/>
        <v>0</v>
      </c>
      <c r="S252" s="690">
        <f t="shared" si="35"/>
        <v>0</v>
      </c>
      <c r="T252" s="690">
        <f t="shared" si="35"/>
        <v>0</v>
      </c>
      <c r="U252" s="690">
        <f t="shared" si="35"/>
        <v>0</v>
      </c>
      <c r="V252" s="690">
        <f t="shared" si="35"/>
        <v>0</v>
      </c>
      <c r="W252" s="690">
        <f t="shared" si="35"/>
        <v>0</v>
      </c>
      <c r="X252" s="690">
        <f t="shared" si="35"/>
        <v>0</v>
      </c>
      <c r="Y252" s="693">
        <f t="shared" si="29"/>
        <v>0</v>
      </c>
    </row>
    <row r="253" spans="1:25" ht="16.5" customHeight="1" outlineLevel="1">
      <c r="A253" s="490">
        <f t="shared" si="33"/>
        <v>249</v>
      </c>
      <c r="B253" s="654"/>
      <c r="C253" s="673"/>
      <c r="D253" s="674"/>
      <c r="E253" s="675"/>
      <c r="F253" s="678"/>
      <c r="G253" s="677"/>
      <c r="H253" s="494"/>
      <c r="I253" s="492" t="str">
        <f t="shared" si="30"/>
        <v/>
      </c>
      <c r="J253" s="494"/>
      <c r="K253" s="664" t="str">
        <f t="shared" si="31"/>
        <v/>
      </c>
      <c r="L253" s="656" t="str">
        <f t="shared" si="32"/>
        <v>N/A</v>
      </c>
      <c r="M253" s="690">
        <f t="shared" si="35"/>
        <v>0</v>
      </c>
      <c r="N253" s="690">
        <f t="shared" si="35"/>
        <v>0</v>
      </c>
      <c r="O253" s="690">
        <f t="shared" si="35"/>
        <v>0</v>
      </c>
      <c r="P253" s="690">
        <f t="shared" si="35"/>
        <v>0</v>
      </c>
      <c r="Q253" s="690">
        <f t="shared" si="35"/>
        <v>0</v>
      </c>
      <c r="R253" s="690">
        <f t="shared" si="35"/>
        <v>0</v>
      </c>
      <c r="S253" s="690">
        <f t="shared" si="35"/>
        <v>0</v>
      </c>
      <c r="T253" s="690">
        <f t="shared" si="35"/>
        <v>0</v>
      </c>
      <c r="U253" s="690">
        <f t="shared" si="35"/>
        <v>0</v>
      </c>
      <c r="V253" s="690">
        <f t="shared" si="35"/>
        <v>0</v>
      </c>
      <c r="W253" s="690">
        <f t="shared" si="35"/>
        <v>0</v>
      </c>
      <c r="X253" s="690">
        <f t="shared" si="35"/>
        <v>0</v>
      </c>
      <c r="Y253" s="693">
        <f t="shared" si="29"/>
        <v>0</v>
      </c>
    </row>
    <row r="254" spans="1:25" ht="16.5" customHeight="1" outlineLevel="1">
      <c r="A254" s="490">
        <f t="shared" si="33"/>
        <v>250</v>
      </c>
      <c r="B254" s="655"/>
      <c r="C254" s="673"/>
      <c r="D254" s="674"/>
      <c r="E254" s="675"/>
      <c r="F254" s="678"/>
      <c r="G254" s="677"/>
      <c r="H254" s="494"/>
      <c r="I254" s="492" t="str">
        <f t="shared" si="30"/>
        <v/>
      </c>
      <c r="J254" s="494"/>
      <c r="K254" s="664" t="str">
        <f t="shared" si="31"/>
        <v/>
      </c>
      <c r="L254" s="656" t="str">
        <f t="shared" si="32"/>
        <v>N/A</v>
      </c>
      <c r="M254" s="690">
        <f t="shared" si="35"/>
        <v>0</v>
      </c>
      <c r="N254" s="690">
        <f t="shared" si="35"/>
        <v>0</v>
      </c>
      <c r="O254" s="690">
        <f t="shared" si="35"/>
        <v>0</v>
      </c>
      <c r="P254" s="690">
        <f t="shared" si="35"/>
        <v>0</v>
      </c>
      <c r="Q254" s="690">
        <f t="shared" si="35"/>
        <v>0</v>
      </c>
      <c r="R254" s="690">
        <f t="shared" si="35"/>
        <v>0</v>
      </c>
      <c r="S254" s="690">
        <f t="shared" si="35"/>
        <v>0</v>
      </c>
      <c r="T254" s="690">
        <f t="shared" si="35"/>
        <v>0</v>
      </c>
      <c r="U254" s="690">
        <f t="shared" si="35"/>
        <v>0</v>
      </c>
      <c r="V254" s="690">
        <f t="shared" si="35"/>
        <v>0</v>
      </c>
      <c r="W254" s="690">
        <f t="shared" si="35"/>
        <v>0</v>
      </c>
      <c r="X254" s="690">
        <f t="shared" si="35"/>
        <v>0</v>
      </c>
      <c r="Y254" s="693">
        <f t="shared" si="29"/>
        <v>0</v>
      </c>
    </row>
    <row r="255" spans="1:25" ht="16.5" customHeight="1" outlineLevel="1">
      <c r="A255" s="490">
        <f t="shared" si="33"/>
        <v>251</v>
      </c>
      <c r="B255" s="654"/>
      <c r="C255" s="673"/>
      <c r="D255" s="674"/>
      <c r="E255" s="675"/>
      <c r="F255" s="678"/>
      <c r="G255" s="677"/>
      <c r="H255" s="494"/>
      <c r="I255" s="492" t="str">
        <f t="shared" si="30"/>
        <v/>
      </c>
      <c r="J255" s="494"/>
      <c r="K255" s="664" t="str">
        <f t="shared" si="31"/>
        <v/>
      </c>
      <c r="L255" s="656" t="str">
        <f t="shared" si="32"/>
        <v>N/A</v>
      </c>
      <c r="M255" s="690">
        <f t="shared" si="35"/>
        <v>0</v>
      </c>
      <c r="N255" s="690">
        <f t="shared" si="35"/>
        <v>0</v>
      </c>
      <c r="O255" s="690">
        <f t="shared" si="35"/>
        <v>0</v>
      </c>
      <c r="P255" s="690">
        <f t="shared" si="35"/>
        <v>0</v>
      </c>
      <c r="Q255" s="690">
        <f t="shared" si="35"/>
        <v>0</v>
      </c>
      <c r="R255" s="690">
        <f t="shared" si="35"/>
        <v>0</v>
      </c>
      <c r="S255" s="690">
        <f t="shared" si="35"/>
        <v>0</v>
      </c>
      <c r="T255" s="690">
        <f t="shared" si="35"/>
        <v>0</v>
      </c>
      <c r="U255" s="690">
        <f t="shared" si="35"/>
        <v>0</v>
      </c>
      <c r="V255" s="690">
        <f t="shared" si="35"/>
        <v>0</v>
      </c>
      <c r="W255" s="690">
        <f t="shared" si="35"/>
        <v>0</v>
      </c>
      <c r="X255" s="690">
        <f t="shared" si="35"/>
        <v>0</v>
      </c>
      <c r="Y255" s="693">
        <f t="shared" si="29"/>
        <v>0</v>
      </c>
    </row>
    <row r="256" spans="1:25" ht="16.5" customHeight="1" outlineLevel="1">
      <c r="A256" s="490">
        <f t="shared" si="33"/>
        <v>252</v>
      </c>
      <c r="B256" s="654"/>
      <c r="C256" s="673"/>
      <c r="D256" s="674"/>
      <c r="E256" s="675"/>
      <c r="F256" s="676"/>
      <c r="G256" s="677"/>
      <c r="H256" s="494"/>
      <c r="I256" s="492" t="str">
        <f t="shared" si="30"/>
        <v/>
      </c>
      <c r="J256" s="494"/>
      <c r="K256" s="664" t="str">
        <f t="shared" si="31"/>
        <v/>
      </c>
      <c r="L256" s="656" t="str">
        <f t="shared" si="32"/>
        <v>N/A</v>
      </c>
      <c r="M256" s="690">
        <f t="shared" si="35"/>
        <v>0</v>
      </c>
      <c r="N256" s="690">
        <f t="shared" si="35"/>
        <v>0</v>
      </c>
      <c r="O256" s="690">
        <f t="shared" si="35"/>
        <v>0</v>
      </c>
      <c r="P256" s="690">
        <f t="shared" si="35"/>
        <v>0</v>
      </c>
      <c r="Q256" s="690">
        <f t="shared" si="35"/>
        <v>0</v>
      </c>
      <c r="R256" s="690">
        <f t="shared" si="35"/>
        <v>0</v>
      </c>
      <c r="S256" s="690">
        <f t="shared" si="35"/>
        <v>0</v>
      </c>
      <c r="T256" s="690">
        <f t="shared" si="35"/>
        <v>0</v>
      </c>
      <c r="U256" s="690">
        <f t="shared" si="35"/>
        <v>0</v>
      </c>
      <c r="V256" s="690">
        <f t="shared" si="35"/>
        <v>0</v>
      </c>
      <c r="W256" s="690">
        <f t="shared" si="35"/>
        <v>0</v>
      </c>
      <c r="X256" s="690">
        <f t="shared" si="35"/>
        <v>0</v>
      </c>
      <c r="Y256" s="693">
        <f t="shared" si="29"/>
        <v>0</v>
      </c>
    </row>
    <row r="257" spans="1:25" ht="16.5" customHeight="1" outlineLevel="1">
      <c r="A257" s="490">
        <f t="shared" si="33"/>
        <v>253</v>
      </c>
      <c r="B257" s="654"/>
      <c r="C257" s="673"/>
      <c r="D257" s="674"/>
      <c r="E257" s="675"/>
      <c r="F257" s="676"/>
      <c r="G257" s="677"/>
      <c r="H257" s="494"/>
      <c r="I257" s="492" t="str">
        <f t="shared" si="30"/>
        <v/>
      </c>
      <c r="J257" s="494"/>
      <c r="K257" s="664" t="str">
        <f t="shared" si="31"/>
        <v/>
      </c>
      <c r="L257" s="656" t="str">
        <f t="shared" si="32"/>
        <v>N/A</v>
      </c>
      <c r="M257" s="690">
        <f t="shared" si="35"/>
        <v>0</v>
      </c>
      <c r="N257" s="690">
        <f t="shared" si="35"/>
        <v>0</v>
      </c>
      <c r="O257" s="690">
        <f t="shared" si="35"/>
        <v>0</v>
      </c>
      <c r="P257" s="690">
        <f t="shared" si="35"/>
        <v>0</v>
      </c>
      <c r="Q257" s="690">
        <f t="shared" ref="N257:X274" si="37">IF(AND($E257="",$F257=""),0,IF(AND((Q$3&gt;=$E257),OR((Q$3&lt;=$G257),($G257=""),($G257=-1),($G257=0))),IF($L257&gt;Q$3,1,0),0))</f>
        <v>0</v>
      </c>
      <c r="R257" s="690">
        <f t="shared" si="37"/>
        <v>0</v>
      </c>
      <c r="S257" s="690">
        <f t="shared" si="37"/>
        <v>0</v>
      </c>
      <c r="T257" s="690">
        <f t="shared" si="37"/>
        <v>0</v>
      </c>
      <c r="U257" s="690">
        <f t="shared" si="37"/>
        <v>0</v>
      </c>
      <c r="V257" s="690">
        <f t="shared" si="37"/>
        <v>0</v>
      </c>
      <c r="W257" s="690">
        <f t="shared" si="37"/>
        <v>0</v>
      </c>
      <c r="X257" s="690">
        <f t="shared" si="37"/>
        <v>0</v>
      </c>
      <c r="Y257" s="693">
        <f t="shared" si="29"/>
        <v>0</v>
      </c>
    </row>
    <row r="258" spans="1:25" ht="16.5" customHeight="1" outlineLevel="1">
      <c r="A258" s="490">
        <f t="shared" si="33"/>
        <v>254</v>
      </c>
      <c r="B258" s="654"/>
      <c r="C258" s="673"/>
      <c r="D258" s="674"/>
      <c r="E258" s="675"/>
      <c r="F258" s="676"/>
      <c r="G258" s="677"/>
      <c r="H258" s="494"/>
      <c r="I258" s="492" t="str">
        <f t="shared" si="30"/>
        <v/>
      </c>
      <c r="J258" s="494"/>
      <c r="K258" s="664" t="str">
        <f t="shared" si="31"/>
        <v/>
      </c>
      <c r="L258" s="656" t="str">
        <f t="shared" si="32"/>
        <v>N/A</v>
      </c>
      <c r="M258" s="690">
        <f t="shared" ref="M258:X294" si="38">IF(AND($E258="",$F258=""),0,IF(AND((M$3&gt;=$E258),OR((M$3&lt;=$G258),($G258=""),($G258=-1),($G258=0))),IF($L258&gt;M$3,1,0),0))</f>
        <v>0</v>
      </c>
      <c r="N258" s="690">
        <f t="shared" si="37"/>
        <v>0</v>
      </c>
      <c r="O258" s="690">
        <f t="shared" si="37"/>
        <v>0</v>
      </c>
      <c r="P258" s="690">
        <f t="shared" si="37"/>
        <v>0</v>
      </c>
      <c r="Q258" s="690">
        <f t="shared" si="37"/>
        <v>0</v>
      </c>
      <c r="R258" s="690">
        <f t="shared" si="37"/>
        <v>0</v>
      </c>
      <c r="S258" s="690">
        <f t="shared" si="37"/>
        <v>0</v>
      </c>
      <c r="T258" s="690">
        <f t="shared" si="37"/>
        <v>0</v>
      </c>
      <c r="U258" s="690">
        <f t="shared" si="37"/>
        <v>0</v>
      </c>
      <c r="V258" s="690">
        <f t="shared" si="37"/>
        <v>0</v>
      </c>
      <c r="W258" s="690">
        <f t="shared" si="37"/>
        <v>0</v>
      </c>
      <c r="X258" s="690">
        <f t="shared" si="37"/>
        <v>0</v>
      </c>
      <c r="Y258" s="693">
        <f t="shared" si="29"/>
        <v>0</v>
      </c>
    </row>
    <row r="259" spans="1:25" ht="16.5" customHeight="1" outlineLevel="1">
      <c r="A259" s="490">
        <f t="shared" si="33"/>
        <v>255</v>
      </c>
      <c r="B259" s="654"/>
      <c r="C259" s="673"/>
      <c r="D259" s="674"/>
      <c r="E259" s="675"/>
      <c r="F259" s="678"/>
      <c r="G259" s="677"/>
      <c r="H259" s="494"/>
      <c r="I259" s="492" t="str">
        <f t="shared" si="30"/>
        <v/>
      </c>
      <c r="J259" s="494"/>
      <c r="K259" s="664" t="str">
        <f t="shared" si="31"/>
        <v/>
      </c>
      <c r="L259" s="656" t="str">
        <f t="shared" si="32"/>
        <v>N/A</v>
      </c>
      <c r="M259" s="690">
        <f t="shared" si="38"/>
        <v>0</v>
      </c>
      <c r="N259" s="690">
        <f t="shared" si="37"/>
        <v>0</v>
      </c>
      <c r="O259" s="690">
        <f t="shared" si="37"/>
        <v>0</v>
      </c>
      <c r="P259" s="690">
        <f t="shared" si="37"/>
        <v>0</v>
      </c>
      <c r="Q259" s="690">
        <f t="shared" si="37"/>
        <v>0</v>
      </c>
      <c r="R259" s="690">
        <f t="shared" si="37"/>
        <v>0</v>
      </c>
      <c r="S259" s="690">
        <f t="shared" si="37"/>
        <v>0</v>
      </c>
      <c r="T259" s="690">
        <f t="shared" si="37"/>
        <v>0</v>
      </c>
      <c r="U259" s="690">
        <f t="shared" si="37"/>
        <v>0</v>
      </c>
      <c r="V259" s="690">
        <f t="shared" si="37"/>
        <v>0</v>
      </c>
      <c r="W259" s="690">
        <f t="shared" si="37"/>
        <v>0</v>
      </c>
      <c r="X259" s="690">
        <f t="shared" si="37"/>
        <v>0</v>
      </c>
      <c r="Y259" s="693">
        <f t="shared" si="29"/>
        <v>0</v>
      </c>
    </row>
    <row r="260" spans="1:25" ht="16.5" customHeight="1" outlineLevel="1">
      <c r="A260" s="490">
        <f t="shared" si="33"/>
        <v>256</v>
      </c>
      <c r="B260" s="654"/>
      <c r="C260" s="673"/>
      <c r="D260" s="674"/>
      <c r="E260" s="675"/>
      <c r="F260" s="678"/>
      <c r="G260" s="677"/>
      <c r="H260" s="685"/>
      <c r="I260" s="492" t="str">
        <f t="shared" si="30"/>
        <v/>
      </c>
      <c r="J260" s="685"/>
      <c r="K260" s="664" t="str">
        <f t="shared" si="31"/>
        <v/>
      </c>
      <c r="L260" s="656" t="str">
        <f t="shared" si="32"/>
        <v>N/A</v>
      </c>
      <c r="M260" s="690">
        <f t="shared" si="38"/>
        <v>0</v>
      </c>
      <c r="N260" s="690">
        <f t="shared" si="37"/>
        <v>0</v>
      </c>
      <c r="O260" s="690">
        <f t="shared" si="37"/>
        <v>0</v>
      </c>
      <c r="P260" s="690">
        <f t="shared" si="37"/>
        <v>0</v>
      </c>
      <c r="Q260" s="690">
        <f t="shared" si="37"/>
        <v>0</v>
      </c>
      <c r="R260" s="690">
        <f t="shared" si="37"/>
        <v>0</v>
      </c>
      <c r="S260" s="690">
        <f t="shared" si="37"/>
        <v>0</v>
      </c>
      <c r="T260" s="690">
        <f t="shared" si="37"/>
        <v>0</v>
      </c>
      <c r="U260" s="690">
        <f t="shared" si="37"/>
        <v>0</v>
      </c>
      <c r="V260" s="690">
        <f t="shared" si="37"/>
        <v>0</v>
      </c>
      <c r="W260" s="690">
        <f t="shared" si="37"/>
        <v>0</v>
      </c>
      <c r="X260" s="690">
        <f t="shared" si="37"/>
        <v>0</v>
      </c>
      <c r="Y260" s="693">
        <f t="shared" si="29"/>
        <v>0</v>
      </c>
    </row>
    <row r="261" spans="1:25" ht="16.5" customHeight="1" outlineLevel="1">
      <c r="A261" s="490">
        <f t="shared" si="33"/>
        <v>257</v>
      </c>
      <c r="B261" s="654"/>
      <c r="C261" s="673"/>
      <c r="D261" s="674"/>
      <c r="E261" s="675"/>
      <c r="F261" s="678"/>
      <c r="G261" s="677"/>
      <c r="H261" s="491"/>
      <c r="I261" s="492" t="str">
        <f t="shared" si="30"/>
        <v/>
      </c>
      <c r="J261" s="491"/>
      <c r="K261" s="664" t="str">
        <f t="shared" si="31"/>
        <v/>
      </c>
      <c r="L261" s="656" t="str">
        <f t="shared" si="32"/>
        <v>N/A</v>
      </c>
      <c r="M261" s="690">
        <f t="shared" si="38"/>
        <v>0</v>
      </c>
      <c r="N261" s="690">
        <f t="shared" si="37"/>
        <v>0</v>
      </c>
      <c r="O261" s="690">
        <f t="shared" si="37"/>
        <v>0</v>
      </c>
      <c r="P261" s="690">
        <f t="shared" si="37"/>
        <v>0</v>
      </c>
      <c r="Q261" s="690">
        <f t="shared" si="37"/>
        <v>0</v>
      </c>
      <c r="R261" s="690">
        <f t="shared" si="37"/>
        <v>0</v>
      </c>
      <c r="S261" s="690">
        <f t="shared" si="37"/>
        <v>0</v>
      </c>
      <c r="T261" s="690">
        <f t="shared" si="37"/>
        <v>0</v>
      </c>
      <c r="U261" s="690">
        <f t="shared" si="37"/>
        <v>0</v>
      </c>
      <c r="V261" s="690">
        <f t="shared" si="37"/>
        <v>0</v>
      </c>
      <c r="W261" s="690">
        <f t="shared" si="37"/>
        <v>0</v>
      </c>
      <c r="X261" s="690">
        <f t="shared" si="37"/>
        <v>0</v>
      </c>
      <c r="Y261" s="693">
        <f t="shared" ref="Y261:Y268" si="39">SUM(M261:X261)</f>
        <v>0</v>
      </c>
    </row>
    <row r="262" spans="1:25" ht="16.5" customHeight="1" outlineLevel="1">
      <c r="A262" s="490">
        <f t="shared" si="33"/>
        <v>258</v>
      </c>
      <c r="B262" s="654"/>
      <c r="C262" s="673"/>
      <c r="D262" s="674"/>
      <c r="E262" s="675"/>
      <c r="F262" s="678"/>
      <c r="G262" s="677"/>
      <c r="H262" s="494"/>
      <c r="I262" s="492" t="str">
        <f t="shared" ref="I262:I304" si="40">IF(H262="여",E262,"")</f>
        <v/>
      </c>
      <c r="J262" s="494"/>
      <c r="K262" s="664" t="str">
        <f t="shared" ref="K262:K304" si="41">IF(J262="여",E262,"")</f>
        <v/>
      </c>
      <c r="L262" s="656" t="str">
        <f t="shared" ref="L262:L304" si="42">IF(OR(I262&lt;&gt;"",K262&lt;&gt;""),MIN(I262,K262),IF(AND(I262="",K262=""),IF(OR(H262="여",J262="여"),0,"N/A")))</f>
        <v>N/A</v>
      </c>
      <c r="M262" s="690">
        <f t="shared" si="38"/>
        <v>0</v>
      </c>
      <c r="N262" s="690">
        <f t="shared" si="37"/>
        <v>0</v>
      </c>
      <c r="O262" s="690">
        <f t="shared" si="37"/>
        <v>0</v>
      </c>
      <c r="P262" s="690">
        <f t="shared" si="37"/>
        <v>0</v>
      </c>
      <c r="Q262" s="690">
        <f t="shared" si="37"/>
        <v>0</v>
      </c>
      <c r="R262" s="690">
        <f t="shared" si="37"/>
        <v>0</v>
      </c>
      <c r="S262" s="690">
        <f t="shared" si="37"/>
        <v>0</v>
      </c>
      <c r="T262" s="690">
        <f t="shared" si="37"/>
        <v>0</v>
      </c>
      <c r="U262" s="690">
        <f t="shared" si="37"/>
        <v>0</v>
      </c>
      <c r="V262" s="690">
        <f t="shared" si="37"/>
        <v>0</v>
      </c>
      <c r="W262" s="690">
        <f t="shared" si="37"/>
        <v>0</v>
      </c>
      <c r="X262" s="690">
        <f t="shared" si="37"/>
        <v>0</v>
      </c>
      <c r="Y262" s="693">
        <f t="shared" si="39"/>
        <v>0</v>
      </c>
    </row>
    <row r="263" spans="1:25" ht="16.5" customHeight="1" outlineLevel="1">
      <c r="A263" s="490">
        <f t="shared" ref="A263:A304" si="43">A262+1</f>
        <v>259</v>
      </c>
      <c r="B263" s="654"/>
      <c r="C263" s="673"/>
      <c r="D263" s="674"/>
      <c r="E263" s="675"/>
      <c r="F263" s="676"/>
      <c r="G263" s="677"/>
      <c r="H263" s="494"/>
      <c r="I263" s="492" t="str">
        <f t="shared" si="40"/>
        <v/>
      </c>
      <c r="J263" s="494"/>
      <c r="K263" s="664" t="str">
        <f t="shared" si="41"/>
        <v/>
      </c>
      <c r="L263" s="656" t="str">
        <f t="shared" si="42"/>
        <v>N/A</v>
      </c>
      <c r="M263" s="690">
        <f t="shared" si="38"/>
        <v>0</v>
      </c>
      <c r="N263" s="690">
        <f t="shared" si="37"/>
        <v>0</v>
      </c>
      <c r="O263" s="690">
        <f t="shared" si="37"/>
        <v>0</v>
      </c>
      <c r="P263" s="690">
        <f t="shared" si="37"/>
        <v>0</v>
      </c>
      <c r="Q263" s="690">
        <f t="shared" si="37"/>
        <v>0</v>
      </c>
      <c r="R263" s="690">
        <f t="shared" si="37"/>
        <v>0</v>
      </c>
      <c r="S263" s="690">
        <f t="shared" si="37"/>
        <v>0</v>
      </c>
      <c r="T263" s="690">
        <f t="shared" si="37"/>
        <v>0</v>
      </c>
      <c r="U263" s="690">
        <f t="shared" si="37"/>
        <v>0</v>
      </c>
      <c r="V263" s="690">
        <f t="shared" si="37"/>
        <v>0</v>
      </c>
      <c r="W263" s="690">
        <f t="shared" si="37"/>
        <v>0</v>
      </c>
      <c r="X263" s="690">
        <f t="shared" si="37"/>
        <v>0</v>
      </c>
      <c r="Y263" s="693">
        <f t="shared" si="39"/>
        <v>0</v>
      </c>
    </row>
    <row r="264" spans="1:25" ht="16.5" customHeight="1" outlineLevel="1">
      <c r="A264" s="490">
        <f t="shared" si="43"/>
        <v>260</v>
      </c>
      <c r="B264" s="655"/>
      <c r="C264" s="673"/>
      <c r="D264" s="674"/>
      <c r="E264" s="675"/>
      <c r="F264" s="676"/>
      <c r="G264" s="677"/>
      <c r="H264" s="494"/>
      <c r="I264" s="492" t="str">
        <f t="shared" si="40"/>
        <v/>
      </c>
      <c r="J264" s="494"/>
      <c r="K264" s="664" t="str">
        <f t="shared" si="41"/>
        <v/>
      </c>
      <c r="L264" s="656" t="str">
        <f t="shared" si="42"/>
        <v>N/A</v>
      </c>
      <c r="M264" s="690">
        <f t="shared" si="38"/>
        <v>0</v>
      </c>
      <c r="N264" s="690">
        <f t="shared" si="37"/>
        <v>0</v>
      </c>
      <c r="O264" s="690">
        <f t="shared" si="37"/>
        <v>0</v>
      </c>
      <c r="P264" s="690">
        <f t="shared" si="37"/>
        <v>0</v>
      </c>
      <c r="Q264" s="690">
        <f t="shared" si="37"/>
        <v>0</v>
      </c>
      <c r="R264" s="690">
        <f t="shared" si="37"/>
        <v>0</v>
      </c>
      <c r="S264" s="690">
        <f t="shared" si="37"/>
        <v>0</v>
      </c>
      <c r="T264" s="690">
        <f t="shared" si="37"/>
        <v>0</v>
      </c>
      <c r="U264" s="690">
        <f t="shared" si="37"/>
        <v>0</v>
      </c>
      <c r="V264" s="690">
        <f t="shared" si="37"/>
        <v>0</v>
      </c>
      <c r="W264" s="690">
        <f t="shared" si="37"/>
        <v>0</v>
      </c>
      <c r="X264" s="690">
        <f t="shared" si="37"/>
        <v>0</v>
      </c>
      <c r="Y264" s="693">
        <f t="shared" si="39"/>
        <v>0</v>
      </c>
    </row>
    <row r="265" spans="1:25" ht="16.5" customHeight="1" outlineLevel="1">
      <c r="A265" s="490">
        <f t="shared" si="43"/>
        <v>261</v>
      </c>
      <c r="B265" s="654"/>
      <c r="C265" s="673"/>
      <c r="D265" s="674"/>
      <c r="E265" s="675"/>
      <c r="F265" s="678"/>
      <c r="G265" s="677"/>
      <c r="H265" s="494"/>
      <c r="I265" s="492" t="str">
        <f t="shared" si="40"/>
        <v/>
      </c>
      <c r="J265" s="494"/>
      <c r="K265" s="664" t="str">
        <f t="shared" si="41"/>
        <v/>
      </c>
      <c r="L265" s="656" t="str">
        <f t="shared" si="42"/>
        <v>N/A</v>
      </c>
      <c r="M265" s="690">
        <f t="shared" si="38"/>
        <v>0</v>
      </c>
      <c r="N265" s="690">
        <f t="shared" si="37"/>
        <v>0</v>
      </c>
      <c r="O265" s="690">
        <f t="shared" si="37"/>
        <v>0</v>
      </c>
      <c r="P265" s="690">
        <f t="shared" si="37"/>
        <v>0</v>
      </c>
      <c r="Q265" s="690">
        <f t="shared" si="37"/>
        <v>0</v>
      </c>
      <c r="R265" s="690">
        <f t="shared" si="37"/>
        <v>0</v>
      </c>
      <c r="S265" s="690">
        <f t="shared" si="37"/>
        <v>0</v>
      </c>
      <c r="T265" s="690">
        <f t="shared" si="37"/>
        <v>0</v>
      </c>
      <c r="U265" s="690">
        <f t="shared" si="37"/>
        <v>0</v>
      </c>
      <c r="V265" s="690">
        <f t="shared" si="37"/>
        <v>0</v>
      </c>
      <c r="W265" s="690">
        <f t="shared" si="37"/>
        <v>0</v>
      </c>
      <c r="X265" s="690">
        <f t="shared" si="37"/>
        <v>0</v>
      </c>
      <c r="Y265" s="693">
        <f t="shared" si="39"/>
        <v>0</v>
      </c>
    </row>
    <row r="266" spans="1:25" ht="16.5" customHeight="1" outlineLevel="1">
      <c r="A266" s="490">
        <f t="shared" si="43"/>
        <v>262</v>
      </c>
      <c r="B266" s="654"/>
      <c r="C266" s="673"/>
      <c r="D266" s="674"/>
      <c r="E266" s="675"/>
      <c r="F266" s="678"/>
      <c r="G266" s="677"/>
      <c r="H266" s="494"/>
      <c r="I266" s="492" t="str">
        <f t="shared" si="40"/>
        <v/>
      </c>
      <c r="J266" s="494"/>
      <c r="K266" s="664" t="str">
        <f t="shared" si="41"/>
        <v/>
      </c>
      <c r="L266" s="656" t="str">
        <f t="shared" si="42"/>
        <v>N/A</v>
      </c>
      <c r="M266" s="690">
        <f t="shared" si="38"/>
        <v>0</v>
      </c>
      <c r="N266" s="690">
        <f t="shared" si="37"/>
        <v>0</v>
      </c>
      <c r="O266" s="690">
        <f t="shared" si="37"/>
        <v>0</v>
      </c>
      <c r="P266" s="690">
        <f t="shared" si="37"/>
        <v>0</v>
      </c>
      <c r="Q266" s="690">
        <f t="shared" si="37"/>
        <v>0</v>
      </c>
      <c r="R266" s="690">
        <f t="shared" si="37"/>
        <v>0</v>
      </c>
      <c r="S266" s="690">
        <f t="shared" si="37"/>
        <v>0</v>
      </c>
      <c r="T266" s="690">
        <f t="shared" si="37"/>
        <v>0</v>
      </c>
      <c r="U266" s="690">
        <f t="shared" si="37"/>
        <v>0</v>
      </c>
      <c r="V266" s="690">
        <f t="shared" si="37"/>
        <v>0</v>
      </c>
      <c r="W266" s="690">
        <f t="shared" si="37"/>
        <v>0</v>
      </c>
      <c r="X266" s="690">
        <f t="shared" si="37"/>
        <v>0</v>
      </c>
      <c r="Y266" s="693">
        <f t="shared" si="39"/>
        <v>0</v>
      </c>
    </row>
    <row r="267" spans="1:25" ht="16.5" customHeight="1" outlineLevel="1">
      <c r="A267" s="490">
        <f t="shared" si="43"/>
        <v>263</v>
      </c>
      <c r="B267" s="654"/>
      <c r="C267" s="673"/>
      <c r="D267" s="674"/>
      <c r="E267" s="675"/>
      <c r="F267" s="678"/>
      <c r="G267" s="677"/>
      <c r="H267" s="494"/>
      <c r="I267" s="492" t="str">
        <f t="shared" si="40"/>
        <v/>
      </c>
      <c r="J267" s="494"/>
      <c r="K267" s="664" t="str">
        <f t="shared" si="41"/>
        <v/>
      </c>
      <c r="L267" s="656" t="str">
        <f t="shared" si="42"/>
        <v>N/A</v>
      </c>
      <c r="M267" s="690">
        <f t="shared" si="38"/>
        <v>0</v>
      </c>
      <c r="N267" s="690">
        <f t="shared" si="37"/>
        <v>0</v>
      </c>
      <c r="O267" s="690">
        <f t="shared" si="37"/>
        <v>0</v>
      </c>
      <c r="P267" s="690">
        <f t="shared" si="37"/>
        <v>0</v>
      </c>
      <c r="Q267" s="690">
        <f t="shared" si="37"/>
        <v>0</v>
      </c>
      <c r="R267" s="690">
        <f t="shared" si="37"/>
        <v>0</v>
      </c>
      <c r="S267" s="690">
        <f t="shared" si="37"/>
        <v>0</v>
      </c>
      <c r="T267" s="690">
        <f t="shared" si="37"/>
        <v>0</v>
      </c>
      <c r="U267" s="690">
        <f t="shared" si="37"/>
        <v>0</v>
      </c>
      <c r="V267" s="690">
        <f t="shared" si="37"/>
        <v>0</v>
      </c>
      <c r="W267" s="690">
        <f t="shared" si="37"/>
        <v>0</v>
      </c>
      <c r="X267" s="690">
        <f t="shared" si="37"/>
        <v>0</v>
      </c>
      <c r="Y267" s="693">
        <f t="shared" si="39"/>
        <v>0</v>
      </c>
    </row>
    <row r="268" spans="1:25" ht="16.5" customHeight="1" outlineLevel="1">
      <c r="A268" s="490">
        <f t="shared" si="43"/>
        <v>264</v>
      </c>
      <c r="B268" s="654"/>
      <c r="C268" s="673"/>
      <c r="D268" s="674"/>
      <c r="E268" s="675"/>
      <c r="F268" s="678"/>
      <c r="G268" s="677"/>
      <c r="H268" s="494"/>
      <c r="I268" s="492" t="str">
        <f t="shared" si="40"/>
        <v/>
      </c>
      <c r="J268" s="494"/>
      <c r="K268" s="664" t="str">
        <f t="shared" si="41"/>
        <v/>
      </c>
      <c r="L268" s="656" t="str">
        <f t="shared" si="42"/>
        <v>N/A</v>
      </c>
      <c r="M268" s="690">
        <f t="shared" si="38"/>
        <v>0</v>
      </c>
      <c r="N268" s="690">
        <f t="shared" si="37"/>
        <v>0</v>
      </c>
      <c r="O268" s="690">
        <f t="shared" si="37"/>
        <v>0</v>
      </c>
      <c r="P268" s="690">
        <f t="shared" si="37"/>
        <v>0</v>
      </c>
      <c r="Q268" s="690">
        <f t="shared" si="37"/>
        <v>0</v>
      </c>
      <c r="R268" s="690">
        <f t="shared" si="37"/>
        <v>0</v>
      </c>
      <c r="S268" s="690">
        <f t="shared" si="37"/>
        <v>0</v>
      </c>
      <c r="T268" s="690">
        <f t="shared" si="37"/>
        <v>0</v>
      </c>
      <c r="U268" s="690">
        <f t="shared" si="37"/>
        <v>0</v>
      </c>
      <c r="V268" s="690">
        <f t="shared" si="37"/>
        <v>0</v>
      </c>
      <c r="W268" s="690">
        <f t="shared" si="37"/>
        <v>0</v>
      </c>
      <c r="X268" s="690">
        <f t="shared" si="37"/>
        <v>0</v>
      </c>
      <c r="Y268" s="693">
        <f t="shared" si="39"/>
        <v>0</v>
      </c>
    </row>
    <row r="269" spans="1:25" ht="16.5" customHeight="1" outlineLevel="1">
      <c r="A269" s="490">
        <f t="shared" si="43"/>
        <v>265</v>
      </c>
      <c r="B269" s="654"/>
      <c r="C269" s="673"/>
      <c r="D269" s="674"/>
      <c r="E269" s="675"/>
      <c r="F269" s="678"/>
      <c r="G269" s="677"/>
      <c r="H269" s="494"/>
      <c r="I269" s="492" t="str">
        <f t="shared" si="40"/>
        <v/>
      </c>
      <c r="J269" s="494"/>
      <c r="K269" s="664" t="str">
        <f t="shared" si="41"/>
        <v/>
      </c>
      <c r="L269" s="656" t="str">
        <f t="shared" si="42"/>
        <v>N/A</v>
      </c>
      <c r="M269" s="690">
        <f t="shared" si="38"/>
        <v>0</v>
      </c>
      <c r="N269" s="690">
        <f t="shared" si="37"/>
        <v>0</v>
      </c>
      <c r="O269" s="690">
        <f t="shared" si="37"/>
        <v>0</v>
      </c>
      <c r="P269" s="690">
        <f t="shared" si="37"/>
        <v>0</v>
      </c>
      <c r="Q269" s="690">
        <f t="shared" si="37"/>
        <v>0</v>
      </c>
      <c r="R269" s="690">
        <f t="shared" si="37"/>
        <v>0</v>
      </c>
      <c r="S269" s="690">
        <f t="shared" si="37"/>
        <v>0</v>
      </c>
      <c r="T269" s="690">
        <f t="shared" si="37"/>
        <v>0</v>
      </c>
      <c r="U269" s="690">
        <f t="shared" si="37"/>
        <v>0</v>
      </c>
      <c r="V269" s="690">
        <f t="shared" si="37"/>
        <v>0</v>
      </c>
      <c r="W269" s="690">
        <f t="shared" si="37"/>
        <v>0</v>
      </c>
      <c r="X269" s="690">
        <f t="shared" si="37"/>
        <v>0</v>
      </c>
      <c r="Y269" s="693">
        <f t="shared" ref="Y269:Y297" si="44">SUM(M269:X269)</f>
        <v>0</v>
      </c>
    </row>
    <row r="270" spans="1:25" ht="16.5" customHeight="1" outlineLevel="1">
      <c r="A270" s="490">
        <f t="shared" si="43"/>
        <v>266</v>
      </c>
      <c r="B270" s="654"/>
      <c r="C270" s="673"/>
      <c r="D270" s="674"/>
      <c r="E270" s="675"/>
      <c r="F270" s="678"/>
      <c r="G270" s="677"/>
      <c r="H270" s="494"/>
      <c r="I270" s="492" t="str">
        <f t="shared" si="40"/>
        <v/>
      </c>
      <c r="J270" s="494"/>
      <c r="K270" s="664" t="str">
        <f t="shared" si="41"/>
        <v/>
      </c>
      <c r="L270" s="656" t="str">
        <f t="shared" si="42"/>
        <v>N/A</v>
      </c>
      <c r="M270" s="690">
        <f t="shared" si="38"/>
        <v>0</v>
      </c>
      <c r="N270" s="690">
        <f t="shared" si="37"/>
        <v>0</v>
      </c>
      <c r="O270" s="690">
        <f t="shared" si="37"/>
        <v>0</v>
      </c>
      <c r="P270" s="690">
        <f t="shared" si="37"/>
        <v>0</v>
      </c>
      <c r="Q270" s="690">
        <f t="shared" si="37"/>
        <v>0</v>
      </c>
      <c r="R270" s="690">
        <f t="shared" si="37"/>
        <v>0</v>
      </c>
      <c r="S270" s="690">
        <f t="shared" si="37"/>
        <v>0</v>
      </c>
      <c r="T270" s="690">
        <f t="shared" si="37"/>
        <v>0</v>
      </c>
      <c r="U270" s="690">
        <f t="shared" si="37"/>
        <v>0</v>
      </c>
      <c r="V270" s="690">
        <f t="shared" si="37"/>
        <v>0</v>
      </c>
      <c r="W270" s="690">
        <f t="shared" si="37"/>
        <v>0</v>
      </c>
      <c r="X270" s="690">
        <f t="shared" si="37"/>
        <v>0</v>
      </c>
      <c r="Y270" s="693">
        <f t="shared" si="44"/>
        <v>0</v>
      </c>
    </row>
    <row r="271" spans="1:25" ht="16.5" customHeight="1" outlineLevel="1">
      <c r="A271" s="490">
        <f t="shared" si="43"/>
        <v>267</v>
      </c>
      <c r="B271" s="654"/>
      <c r="C271" s="673"/>
      <c r="D271" s="674"/>
      <c r="E271" s="675"/>
      <c r="F271" s="678"/>
      <c r="G271" s="677"/>
      <c r="H271" s="494"/>
      <c r="I271" s="492" t="str">
        <f t="shared" si="40"/>
        <v/>
      </c>
      <c r="J271" s="494"/>
      <c r="K271" s="664" t="str">
        <f t="shared" si="41"/>
        <v/>
      </c>
      <c r="L271" s="656" t="str">
        <f t="shared" si="42"/>
        <v>N/A</v>
      </c>
      <c r="M271" s="690">
        <f t="shared" si="38"/>
        <v>0</v>
      </c>
      <c r="N271" s="690">
        <f t="shared" si="37"/>
        <v>0</v>
      </c>
      <c r="O271" s="690">
        <f t="shared" si="37"/>
        <v>0</v>
      </c>
      <c r="P271" s="690">
        <f t="shared" si="37"/>
        <v>0</v>
      </c>
      <c r="Q271" s="690">
        <f t="shared" si="37"/>
        <v>0</v>
      </c>
      <c r="R271" s="690">
        <f t="shared" si="37"/>
        <v>0</v>
      </c>
      <c r="S271" s="690">
        <f t="shared" si="37"/>
        <v>0</v>
      </c>
      <c r="T271" s="690">
        <f t="shared" si="37"/>
        <v>0</v>
      </c>
      <c r="U271" s="690">
        <f t="shared" si="37"/>
        <v>0</v>
      </c>
      <c r="V271" s="690">
        <f t="shared" si="37"/>
        <v>0</v>
      </c>
      <c r="W271" s="690">
        <f t="shared" si="37"/>
        <v>0</v>
      </c>
      <c r="X271" s="690">
        <f t="shared" si="37"/>
        <v>0</v>
      </c>
      <c r="Y271" s="693">
        <f t="shared" si="44"/>
        <v>0</v>
      </c>
    </row>
    <row r="272" spans="1:25" ht="16.5" customHeight="1" outlineLevel="1">
      <c r="A272" s="490">
        <f t="shared" si="43"/>
        <v>268</v>
      </c>
      <c r="B272" s="654"/>
      <c r="C272" s="673"/>
      <c r="D272" s="674"/>
      <c r="E272" s="675"/>
      <c r="F272" s="678"/>
      <c r="G272" s="677"/>
      <c r="H272" s="494"/>
      <c r="I272" s="492" t="str">
        <f t="shared" si="40"/>
        <v/>
      </c>
      <c r="J272" s="494"/>
      <c r="K272" s="664" t="str">
        <f t="shared" si="41"/>
        <v/>
      </c>
      <c r="L272" s="656" t="str">
        <f t="shared" si="42"/>
        <v>N/A</v>
      </c>
      <c r="M272" s="690">
        <f t="shared" si="38"/>
        <v>0</v>
      </c>
      <c r="N272" s="690">
        <f t="shared" si="37"/>
        <v>0</v>
      </c>
      <c r="O272" s="690">
        <f t="shared" si="37"/>
        <v>0</v>
      </c>
      <c r="P272" s="690">
        <f t="shared" si="37"/>
        <v>0</v>
      </c>
      <c r="Q272" s="690">
        <f t="shared" si="37"/>
        <v>0</v>
      </c>
      <c r="R272" s="690">
        <f t="shared" si="37"/>
        <v>0</v>
      </c>
      <c r="S272" s="690">
        <f t="shared" si="37"/>
        <v>0</v>
      </c>
      <c r="T272" s="690">
        <f t="shared" si="37"/>
        <v>0</v>
      </c>
      <c r="U272" s="690">
        <f t="shared" si="37"/>
        <v>0</v>
      </c>
      <c r="V272" s="690">
        <f t="shared" si="37"/>
        <v>0</v>
      </c>
      <c r="W272" s="690">
        <f t="shared" si="37"/>
        <v>0</v>
      </c>
      <c r="X272" s="690">
        <f t="shared" si="37"/>
        <v>0</v>
      </c>
      <c r="Y272" s="693">
        <f t="shared" si="44"/>
        <v>0</v>
      </c>
    </row>
    <row r="273" spans="1:25" ht="16.5" customHeight="1" outlineLevel="1">
      <c r="A273" s="490">
        <f t="shared" si="43"/>
        <v>269</v>
      </c>
      <c r="B273" s="654"/>
      <c r="C273" s="673"/>
      <c r="D273" s="674"/>
      <c r="E273" s="675"/>
      <c r="F273" s="678"/>
      <c r="G273" s="677"/>
      <c r="H273" s="494"/>
      <c r="I273" s="492" t="str">
        <f t="shared" si="40"/>
        <v/>
      </c>
      <c r="J273" s="494"/>
      <c r="K273" s="664" t="str">
        <f t="shared" si="41"/>
        <v/>
      </c>
      <c r="L273" s="656" t="str">
        <f t="shared" si="42"/>
        <v>N/A</v>
      </c>
      <c r="M273" s="690">
        <f t="shared" si="38"/>
        <v>0</v>
      </c>
      <c r="N273" s="690">
        <f t="shared" si="37"/>
        <v>0</v>
      </c>
      <c r="O273" s="690">
        <f t="shared" si="37"/>
        <v>0</v>
      </c>
      <c r="P273" s="690">
        <f t="shared" si="37"/>
        <v>0</v>
      </c>
      <c r="Q273" s="690">
        <f t="shared" si="37"/>
        <v>0</v>
      </c>
      <c r="R273" s="690">
        <f t="shared" si="37"/>
        <v>0</v>
      </c>
      <c r="S273" s="690">
        <f t="shared" si="37"/>
        <v>0</v>
      </c>
      <c r="T273" s="690">
        <f t="shared" si="37"/>
        <v>0</v>
      </c>
      <c r="U273" s="690">
        <f t="shared" si="37"/>
        <v>0</v>
      </c>
      <c r="V273" s="690">
        <f t="shared" si="37"/>
        <v>0</v>
      </c>
      <c r="W273" s="690">
        <f t="shared" si="37"/>
        <v>0</v>
      </c>
      <c r="X273" s="690">
        <f t="shared" si="37"/>
        <v>0</v>
      </c>
      <c r="Y273" s="693">
        <f t="shared" si="44"/>
        <v>0</v>
      </c>
    </row>
    <row r="274" spans="1:25" ht="16.5" customHeight="1" outlineLevel="1">
      <c r="A274" s="490">
        <f t="shared" si="43"/>
        <v>270</v>
      </c>
      <c r="B274" s="655"/>
      <c r="C274" s="673"/>
      <c r="D274" s="674"/>
      <c r="E274" s="675"/>
      <c r="F274" s="678"/>
      <c r="G274" s="677"/>
      <c r="H274" s="494"/>
      <c r="I274" s="492" t="str">
        <f t="shared" si="40"/>
        <v/>
      </c>
      <c r="J274" s="494"/>
      <c r="K274" s="664" t="str">
        <f t="shared" si="41"/>
        <v/>
      </c>
      <c r="L274" s="656" t="str">
        <f t="shared" si="42"/>
        <v>N/A</v>
      </c>
      <c r="M274" s="690">
        <f t="shared" si="38"/>
        <v>0</v>
      </c>
      <c r="N274" s="690">
        <f t="shared" si="37"/>
        <v>0</v>
      </c>
      <c r="O274" s="690">
        <f t="shared" si="37"/>
        <v>0</v>
      </c>
      <c r="P274" s="690">
        <f t="shared" si="37"/>
        <v>0</v>
      </c>
      <c r="Q274" s="690">
        <f t="shared" si="37"/>
        <v>0</v>
      </c>
      <c r="R274" s="690">
        <f t="shared" si="37"/>
        <v>0</v>
      </c>
      <c r="S274" s="690">
        <f t="shared" si="37"/>
        <v>0</v>
      </c>
      <c r="T274" s="690">
        <f t="shared" si="37"/>
        <v>0</v>
      </c>
      <c r="U274" s="690">
        <f t="shared" si="37"/>
        <v>0</v>
      </c>
      <c r="V274" s="690">
        <f t="shared" si="37"/>
        <v>0</v>
      </c>
      <c r="W274" s="690">
        <f t="shared" si="37"/>
        <v>0</v>
      </c>
      <c r="X274" s="690">
        <f t="shared" si="37"/>
        <v>0</v>
      </c>
      <c r="Y274" s="693">
        <f t="shared" si="44"/>
        <v>0</v>
      </c>
    </row>
    <row r="275" spans="1:25" ht="16.5" customHeight="1" outlineLevel="1">
      <c r="A275" s="490">
        <f t="shared" si="43"/>
        <v>271</v>
      </c>
      <c r="B275" s="654"/>
      <c r="C275" s="673"/>
      <c r="D275" s="674"/>
      <c r="E275" s="675"/>
      <c r="F275" s="678"/>
      <c r="G275" s="677"/>
      <c r="H275" s="494"/>
      <c r="I275" s="492" t="str">
        <f t="shared" si="40"/>
        <v/>
      </c>
      <c r="J275" s="494"/>
      <c r="K275" s="664" t="str">
        <f t="shared" si="41"/>
        <v/>
      </c>
      <c r="L275" s="656" t="str">
        <f t="shared" si="42"/>
        <v>N/A</v>
      </c>
      <c r="M275" s="690">
        <f t="shared" si="38"/>
        <v>0</v>
      </c>
      <c r="N275" s="690">
        <f t="shared" si="38"/>
        <v>0</v>
      </c>
      <c r="O275" s="690">
        <f t="shared" si="38"/>
        <v>0</v>
      </c>
      <c r="P275" s="690">
        <f t="shared" si="38"/>
        <v>0</v>
      </c>
      <c r="Q275" s="690">
        <f t="shared" si="38"/>
        <v>0</v>
      </c>
      <c r="R275" s="690">
        <f t="shared" si="38"/>
        <v>0</v>
      </c>
      <c r="S275" s="690">
        <f t="shared" si="38"/>
        <v>0</v>
      </c>
      <c r="T275" s="690">
        <f t="shared" si="38"/>
        <v>0</v>
      </c>
      <c r="U275" s="690">
        <f t="shared" si="38"/>
        <v>0</v>
      </c>
      <c r="V275" s="690">
        <f t="shared" si="38"/>
        <v>0</v>
      </c>
      <c r="W275" s="690">
        <f t="shared" si="38"/>
        <v>0</v>
      </c>
      <c r="X275" s="690">
        <f t="shared" si="38"/>
        <v>0</v>
      </c>
      <c r="Y275" s="693">
        <f t="shared" si="44"/>
        <v>0</v>
      </c>
    </row>
    <row r="276" spans="1:25" ht="16.5" customHeight="1" outlineLevel="1">
      <c r="A276" s="490">
        <f t="shared" si="43"/>
        <v>272</v>
      </c>
      <c r="B276" s="654"/>
      <c r="C276" s="673"/>
      <c r="D276" s="674"/>
      <c r="E276" s="675"/>
      <c r="F276" s="676"/>
      <c r="G276" s="677"/>
      <c r="H276" s="494"/>
      <c r="I276" s="492" t="str">
        <f t="shared" si="40"/>
        <v/>
      </c>
      <c r="J276" s="494"/>
      <c r="K276" s="664" t="str">
        <f t="shared" si="41"/>
        <v/>
      </c>
      <c r="L276" s="656" t="str">
        <f t="shared" si="42"/>
        <v>N/A</v>
      </c>
      <c r="M276" s="690">
        <f t="shared" si="38"/>
        <v>0</v>
      </c>
      <c r="N276" s="690">
        <f t="shared" si="38"/>
        <v>0</v>
      </c>
      <c r="O276" s="690">
        <f t="shared" si="38"/>
        <v>0</v>
      </c>
      <c r="P276" s="690">
        <f t="shared" si="38"/>
        <v>0</v>
      </c>
      <c r="Q276" s="690">
        <f t="shared" si="38"/>
        <v>0</v>
      </c>
      <c r="R276" s="690">
        <f t="shared" si="38"/>
        <v>0</v>
      </c>
      <c r="S276" s="690">
        <f t="shared" si="38"/>
        <v>0</v>
      </c>
      <c r="T276" s="690">
        <f t="shared" si="38"/>
        <v>0</v>
      </c>
      <c r="U276" s="690">
        <f t="shared" si="38"/>
        <v>0</v>
      </c>
      <c r="V276" s="690">
        <f t="shared" si="38"/>
        <v>0</v>
      </c>
      <c r="W276" s="690">
        <f t="shared" si="38"/>
        <v>0</v>
      </c>
      <c r="X276" s="690">
        <f t="shared" si="38"/>
        <v>0</v>
      </c>
      <c r="Y276" s="693">
        <f t="shared" si="44"/>
        <v>0</v>
      </c>
    </row>
    <row r="277" spans="1:25" ht="16.5" customHeight="1" outlineLevel="1">
      <c r="A277" s="490">
        <f t="shared" si="43"/>
        <v>273</v>
      </c>
      <c r="B277" s="654"/>
      <c r="C277" s="673"/>
      <c r="D277" s="674"/>
      <c r="E277" s="675"/>
      <c r="F277" s="678"/>
      <c r="G277" s="677"/>
      <c r="H277" s="494"/>
      <c r="I277" s="492" t="str">
        <f t="shared" si="40"/>
        <v/>
      </c>
      <c r="J277" s="494"/>
      <c r="K277" s="664" t="str">
        <f t="shared" si="41"/>
        <v/>
      </c>
      <c r="L277" s="656" t="str">
        <f t="shared" si="42"/>
        <v>N/A</v>
      </c>
      <c r="M277" s="690">
        <f t="shared" si="38"/>
        <v>0</v>
      </c>
      <c r="N277" s="690">
        <f t="shared" si="38"/>
        <v>0</v>
      </c>
      <c r="O277" s="690">
        <f t="shared" si="38"/>
        <v>0</v>
      </c>
      <c r="P277" s="690">
        <f t="shared" si="38"/>
        <v>0</v>
      </c>
      <c r="Q277" s="690">
        <f t="shared" si="38"/>
        <v>0</v>
      </c>
      <c r="R277" s="690">
        <f t="shared" si="38"/>
        <v>0</v>
      </c>
      <c r="S277" s="690">
        <f t="shared" si="38"/>
        <v>0</v>
      </c>
      <c r="T277" s="690">
        <f t="shared" si="38"/>
        <v>0</v>
      </c>
      <c r="U277" s="690">
        <f t="shared" si="38"/>
        <v>0</v>
      </c>
      <c r="V277" s="690">
        <f t="shared" si="38"/>
        <v>0</v>
      </c>
      <c r="W277" s="690">
        <f t="shared" si="38"/>
        <v>0</v>
      </c>
      <c r="X277" s="690">
        <f t="shared" si="38"/>
        <v>0</v>
      </c>
      <c r="Y277" s="693">
        <f t="shared" si="44"/>
        <v>0</v>
      </c>
    </row>
    <row r="278" spans="1:25" ht="16.5" customHeight="1" outlineLevel="1">
      <c r="A278" s="490">
        <f t="shared" si="43"/>
        <v>274</v>
      </c>
      <c r="B278" s="654"/>
      <c r="C278" s="673"/>
      <c r="D278" s="674"/>
      <c r="E278" s="675"/>
      <c r="F278" s="676"/>
      <c r="G278" s="677"/>
      <c r="H278" s="494"/>
      <c r="I278" s="492" t="str">
        <f t="shared" si="40"/>
        <v/>
      </c>
      <c r="J278" s="494"/>
      <c r="K278" s="664" t="str">
        <f t="shared" si="41"/>
        <v/>
      </c>
      <c r="L278" s="656" t="str">
        <f t="shared" si="42"/>
        <v>N/A</v>
      </c>
      <c r="M278" s="690">
        <f t="shared" si="38"/>
        <v>0</v>
      </c>
      <c r="N278" s="690">
        <f t="shared" si="38"/>
        <v>0</v>
      </c>
      <c r="O278" s="690">
        <f t="shared" si="38"/>
        <v>0</v>
      </c>
      <c r="P278" s="690">
        <f t="shared" si="38"/>
        <v>0</v>
      </c>
      <c r="Q278" s="690">
        <f t="shared" si="38"/>
        <v>0</v>
      </c>
      <c r="R278" s="690">
        <f t="shared" si="38"/>
        <v>0</v>
      </c>
      <c r="S278" s="690">
        <f t="shared" si="38"/>
        <v>0</v>
      </c>
      <c r="T278" s="690">
        <f t="shared" si="38"/>
        <v>0</v>
      </c>
      <c r="U278" s="690">
        <f t="shared" si="38"/>
        <v>0</v>
      </c>
      <c r="V278" s="690">
        <f t="shared" si="38"/>
        <v>0</v>
      </c>
      <c r="W278" s="690">
        <f t="shared" si="38"/>
        <v>0</v>
      </c>
      <c r="X278" s="690">
        <f t="shared" si="38"/>
        <v>0</v>
      </c>
      <c r="Y278" s="693">
        <f t="shared" si="44"/>
        <v>0</v>
      </c>
    </row>
    <row r="279" spans="1:25" ht="16.5" customHeight="1" outlineLevel="1">
      <c r="A279" s="490">
        <f t="shared" si="43"/>
        <v>275</v>
      </c>
      <c r="B279" s="654"/>
      <c r="C279" s="673"/>
      <c r="D279" s="674"/>
      <c r="E279" s="675"/>
      <c r="F279" s="678"/>
      <c r="G279" s="677"/>
      <c r="H279" s="494"/>
      <c r="I279" s="492" t="str">
        <f t="shared" si="40"/>
        <v/>
      </c>
      <c r="J279" s="494"/>
      <c r="K279" s="664" t="str">
        <f t="shared" si="41"/>
        <v/>
      </c>
      <c r="L279" s="656" t="str">
        <f t="shared" si="42"/>
        <v>N/A</v>
      </c>
      <c r="M279" s="690">
        <f t="shared" si="38"/>
        <v>0</v>
      </c>
      <c r="N279" s="690">
        <f t="shared" si="38"/>
        <v>0</v>
      </c>
      <c r="O279" s="690">
        <f t="shared" si="38"/>
        <v>0</v>
      </c>
      <c r="P279" s="690">
        <f t="shared" si="38"/>
        <v>0</v>
      </c>
      <c r="Q279" s="690">
        <f t="shared" si="38"/>
        <v>0</v>
      </c>
      <c r="R279" s="690">
        <f t="shared" si="38"/>
        <v>0</v>
      </c>
      <c r="S279" s="690">
        <f t="shared" si="38"/>
        <v>0</v>
      </c>
      <c r="T279" s="690">
        <f t="shared" si="38"/>
        <v>0</v>
      </c>
      <c r="U279" s="690">
        <f t="shared" si="38"/>
        <v>0</v>
      </c>
      <c r="V279" s="690">
        <f t="shared" si="38"/>
        <v>0</v>
      </c>
      <c r="W279" s="690">
        <f t="shared" si="38"/>
        <v>0</v>
      </c>
      <c r="X279" s="690">
        <f t="shared" si="38"/>
        <v>0</v>
      </c>
      <c r="Y279" s="693">
        <f t="shared" si="44"/>
        <v>0</v>
      </c>
    </row>
    <row r="280" spans="1:25" ht="16.5" customHeight="1" outlineLevel="1">
      <c r="A280" s="490">
        <f t="shared" si="43"/>
        <v>276</v>
      </c>
      <c r="B280" s="654"/>
      <c r="C280" s="673"/>
      <c r="D280" s="674"/>
      <c r="E280" s="675"/>
      <c r="F280" s="676"/>
      <c r="G280" s="677"/>
      <c r="H280" s="494"/>
      <c r="I280" s="492" t="str">
        <f t="shared" si="40"/>
        <v/>
      </c>
      <c r="J280" s="494"/>
      <c r="K280" s="664" t="str">
        <f t="shared" si="41"/>
        <v/>
      </c>
      <c r="L280" s="656" t="str">
        <f t="shared" si="42"/>
        <v>N/A</v>
      </c>
      <c r="M280" s="690">
        <f t="shared" si="38"/>
        <v>0</v>
      </c>
      <c r="N280" s="690">
        <f t="shared" si="38"/>
        <v>0</v>
      </c>
      <c r="O280" s="690">
        <f t="shared" si="38"/>
        <v>0</v>
      </c>
      <c r="P280" s="690">
        <f t="shared" si="38"/>
        <v>0</v>
      </c>
      <c r="Q280" s="690">
        <f t="shared" si="38"/>
        <v>0</v>
      </c>
      <c r="R280" s="690">
        <f t="shared" si="38"/>
        <v>0</v>
      </c>
      <c r="S280" s="690">
        <f t="shared" si="38"/>
        <v>0</v>
      </c>
      <c r="T280" s="690">
        <f t="shared" si="38"/>
        <v>0</v>
      </c>
      <c r="U280" s="690">
        <f t="shared" si="38"/>
        <v>0</v>
      </c>
      <c r="V280" s="690">
        <f t="shared" si="38"/>
        <v>0</v>
      </c>
      <c r="W280" s="690">
        <f t="shared" si="38"/>
        <v>0</v>
      </c>
      <c r="X280" s="690">
        <f t="shared" si="38"/>
        <v>0</v>
      </c>
      <c r="Y280" s="693">
        <f t="shared" si="44"/>
        <v>0</v>
      </c>
    </row>
    <row r="281" spans="1:25" ht="16.5" customHeight="1" outlineLevel="1">
      <c r="A281" s="490">
        <f t="shared" si="43"/>
        <v>277</v>
      </c>
      <c r="B281" s="654"/>
      <c r="C281" s="673"/>
      <c r="D281" s="674"/>
      <c r="E281" s="675"/>
      <c r="F281" s="676"/>
      <c r="G281" s="677"/>
      <c r="H281" s="494"/>
      <c r="I281" s="492" t="str">
        <f t="shared" si="40"/>
        <v/>
      </c>
      <c r="J281" s="494"/>
      <c r="K281" s="664" t="str">
        <f t="shared" si="41"/>
        <v/>
      </c>
      <c r="L281" s="656" t="str">
        <f t="shared" si="42"/>
        <v>N/A</v>
      </c>
      <c r="M281" s="690">
        <f t="shared" si="38"/>
        <v>0</v>
      </c>
      <c r="N281" s="690">
        <f t="shared" si="38"/>
        <v>0</v>
      </c>
      <c r="O281" s="690">
        <f t="shared" si="38"/>
        <v>0</v>
      </c>
      <c r="P281" s="690">
        <f t="shared" si="38"/>
        <v>0</v>
      </c>
      <c r="Q281" s="690">
        <f t="shared" si="38"/>
        <v>0</v>
      </c>
      <c r="R281" s="690">
        <f t="shared" si="38"/>
        <v>0</v>
      </c>
      <c r="S281" s="690">
        <f t="shared" si="38"/>
        <v>0</v>
      </c>
      <c r="T281" s="690">
        <f t="shared" si="38"/>
        <v>0</v>
      </c>
      <c r="U281" s="690">
        <f t="shared" si="38"/>
        <v>0</v>
      </c>
      <c r="V281" s="690">
        <f t="shared" si="38"/>
        <v>0</v>
      </c>
      <c r="W281" s="690">
        <f t="shared" si="38"/>
        <v>0</v>
      </c>
      <c r="X281" s="690">
        <f t="shared" si="38"/>
        <v>0</v>
      </c>
      <c r="Y281" s="693">
        <f t="shared" si="44"/>
        <v>0</v>
      </c>
    </row>
    <row r="282" spans="1:25" ht="16.5" customHeight="1" outlineLevel="1">
      <c r="A282" s="490">
        <f t="shared" si="43"/>
        <v>278</v>
      </c>
      <c r="B282" s="654"/>
      <c r="C282" s="673"/>
      <c r="D282" s="674"/>
      <c r="E282" s="675"/>
      <c r="F282" s="676"/>
      <c r="G282" s="677"/>
      <c r="H282" s="494"/>
      <c r="I282" s="492" t="str">
        <f t="shared" si="40"/>
        <v/>
      </c>
      <c r="J282" s="494"/>
      <c r="K282" s="664" t="str">
        <f t="shared" si="41"/>
        <v/>
      </c>
      <c r="L282" s="656" t="str">
        <f t="shared" si="42"/>
        <v>N/A</v>
      </c>
      <c r="M282" s="690">
        <f t="shared" si="38"/>
        <v>0</v>
      </c>
      <c r="N282" s="690">
        <f t="shared" si="38"/>
        <v>0</v>
      </c>
      <c r="O282" s="690">
        <f t="shared" si="38"/>
        <v>0</v>
      </c>
      <c r="P282" s="690">
        <f t="shared" si="38"/>
        <v>0</v>
      </c>
      <c r="Q282" s="690">
        <f t="shared" si="38"/>
        <v>0</v>
      </c>
      <c r="R282" s="690">
        <f t="shared" si="38"/>
        <v>0</v>
      </c>
      <c r="S282" s="690">
        <f t="shared" si="38"/>
        <v>0</v>
      </c>
      <c r="T282" s="690">
        <f t="shared" si="38"/>
        <v>0</v>
      </c>
      <c r="U282" s="690">
        <f t="shared" si="38"/>
        <v>0</v>
      </c>
      <c r="V282" s="690">
        <f t="shared" si="38"/>
        <v>0</v>
      </c>
      <c r="W282" s="690">
        <f t="shared" si="38"/>
        <v>0</v>
      </c>
      <c r="X282" s="690">
        <f t="shared" si="38"/>
        <v>0</v>
      </c>
      <c r="Y282" s="693">
        <f t="shared" si="44"/>
        <v>0</v>
      </c>
    </row>
    <row r="283" spans="1:25" ht="16.5" customHeight="1" outlineLevel="1">
      <c r="A283" s="490">
        <f t="shared" si="43"/>
        <v>279</v>
      </c>
      <c r="B283" s="654"/>
      <c r="C283" s="673"/>
      <c r="D283" s="674"/>
      <c r="E283" s="675"/>
      <c r="F283" s="676"/>
      <c r="G283" s="677"/>
      <c r="H283" s="494"/>
      <c r="I283" s="492" t="str">
        <f t="shared" si="40"/>
        <v/>
      </c>
      <c r="J283" s="494"/>
      <c r="K283" s="664" t="str">
        <f t="shared" si="41"/>
        <v/>
      </c>
      <c r="L283" s="656" t="str">
        <f t="shared" si="42"/>
        <v>N/A</v>
      </c>
      <c r="M283" s="690">
        <f t="shared" si="38"/>
        <v>0</v>
      </c>
      <c r="N283" s="690">
        <f t="shared" si="38"/>
        <v>0</v>
      </c>
      <c r="O283" s="690">
        <f t="shared" si="38"/>
        <v>0</v>
      </c>
      <c r="P283" s="690">
        <f t="shared" si="38"/>
        <v>0</v>
      </c>
      <c r="Q283" s="690">
        <f t="shared" si="38"/>
        <v>0</v>
      </c>
      <c r="R283" s="690">
        <f t="shared" si="38"/>
        <v>0</v>
      </c>
      <c r="S283" s="690">
        <f t="shared" si="38"/>
        <v>0</v>
      </c>
      <c r="T283" s="690">
        <f t="shared" si="38"/>
        <v>0</v>
      </c>
      <c r="U283" s="690">
        <f t="shared" si="38"/>
        <v>0</v>
      </c>
      <c r="V283" s="690">
        <f t="shared" si="38"/>
        <v>0</v>
      </c>
      <c r="W283" s="690">
        <f t="shared" si="38"/>
        <v>0</v>
      </c>
      <c r="X283" s="690">
        <f t="shared" si="38"/>
        <v>0</v>
      </c>
      <c r="Y283" s="693">
        <f t="shared" si="44"/>
        <v>0</v>
      </c>
    </row>
    <row r="284" spans="1:25" ht="16.5" customHeight="1" outlineLevel="1">
      <c r="A284" s="490">
        <f t="shared" si="43"/>
        <v>280</v>
      </c>
      <c r="B284" s="655"/>
      <c r="C284" s="673"/>
      <c r="D284" s="674"/>
      <c r="E284" s="675"/>
      <c r="F284" s="676"/>
      <c r="G284" s="677"/>
      <c r="H284" s="494"/>
      <c r="I284" s="492" t="str">
        <f t="shared" si="40"/>
        <v/>
      </c>
      <c r="J284" s="494"/>
      <c r="K284" s="664" t="str">
        <f t="shared" si="41"/>
        <v/>
      </c>
      <c r="L284" s="656" t="str">
        <f t="shared" si="42"/>
        <v>N/A</v>
      </c>
      <c r="M284" s="690">
        <f t="shared" si="38"/>
        <v>0</v>
      </c>
      <c r="N284" s="690">
        <f t="shared" si="38"/>
        <v>0</v>
      </c>
      <c r="O284" s="690">
        <f t="shared" si="38"/>
        <v>0</v>
      </c>
      <c r="P284" s="690">
        <f t="shared" si="38"/>
        <v>0</v>
      </c>
      <c r="Q284" s="690">
        <f t="shared" si="38"/>
        <v>0</v>
      </c>
      <c r="R284" s="690">
        <f t="shared" si="38"/>
        <v>0</v>
      </c>
      <c r="S284" s="690">
        <f t="shared" si="38"/>
        <v>0</v>
      </c>
      <c r="T284" s="690">
        <f t="shared" si="38"/>
        <v>0</v>
      </c>
      <c r="U284" s="690">
        <f t="shared" si="38"/>
        <v>0</v>
      </c>
      <c r="V284" s="690">
        <f t="shared" si="38"/>
        <v>0</v>
      </c>
      <c r="W284" s="690">
        <f t="shared" si="38"/>
        <v>0</v>
      </c>
      <c r="X284" s="690">
        <f t="shared" si="38"/>
        <v>0</v>
      </c>
      <c r="Y284" s="693">
        <f t="shared" si="44"/>
        <v>0</v>
      </c>
    </row>
    <row r="285" spans="1:25" ht="16.5" customHeight="1" outlineLevel="1">
      <c r="A285" s="490">
        <f t="shared" si="43"/>
        <v>281</v>
      </c>
      <c r="B285" s="654"/>
      <c r="C285" s="673"/>
      <c r="D285" s="674"/>
      <c r="E285" s="675"/>
      <c r="F285" s="676"/>
      <c r="G285" s="677"/>
      <c r="H285" s="494"/>
      <c r="I285" s="492" t="str">
        <f t="shared" si="40"/>
        <v/>
      </c>
      <c r="J285" s="494"/>
      <c r="K285" s="664" t="str">
        <f t="shared" si="41"/>
        <v/>
      </c>
      <c r="L285" s="656" t="str">
        <f t="shared" si="42"/>
        <v>N/A</v>
      </c>
      <c r="M285" s="690">
        <f t="shared" si="38"/>
        <v>0</v>
      </c>
      <c r="N285" s="690">
        <f t="shared" si="38"/>
        <v>0</v>
      </c>
      <c r="O285" s="690">
        <f t="shared" si="38"/>
        <v>0</v>
      </c>
      <c r="P285" s="690">
        <f t="shared" si="38"/>
        <v>0</v>
      </c>
      <c r="Q285" s="690">
        <f t="shared" si="38"/>
        <v>0</v>
      </c>
      <c r="R285" s="690">
        <f t="shared" si="38"/>
        <v>0</v>
      </c>
      <c r="S285" s="690">
        <f t="shared" si="38"/>
        <v>0</v>
      </c>
      <c r="T285" s="690">
        <f t="shared" si="38"/>
        <v>0</v>
      </c>
      <c r="U285" s="690">
        <f t="shared" si="38"/>
        <v>0</v>
      </c>
      <c r="V285" s="690">
        <f t="shared" si="38"/>
        <v>0</v>
      </c>
      <c r="W285" s="690">
        <f t="shared" si="38"/>
        <v>0</v>
      </c>
      <c r="X285" s="690">
        <f t="shared" si="38"/>
        <v>0</v>
      </c>
      <c r="Y285" s="693">
        <f t="shared" si="44"/>
        <v>0</v>
      </c>
    </row>
    <row r="286" spans="1:25" ht="16.5" customHeight="1" outlineLevel="1">
      <c r="A286" s="490">
        <f t="shared" si="43"/>
        <v>282</v>
      </c>
      <c r="B286" s="654"/>
      <c r="C286" s="673"/>
      <c r="D286" s="674"/>
      <c r="E286" s="675"/>
      <c r="F286" s="676"/>
      <c r="G286" s="677"/>
      <c r="H286" s="494"/>
      <c r="I286" s="492" t="str">
        <f t="shared" si="40"/>
        <v/>
      </c>
      <c r="J286" s="494"/>
      <c r="K286" s="664" t="str">
        <f t="shared" si="41"/>
        <v/>
      </c>
      <c r="L286" s="656" t="str">
        <f t="shared" si="42"/>
        <v>N/A</v>
      </c>
      <c r="M286" s="690">
        <f t="shared" si="38"/>
        <v>0</v>
      </c>
      <c r="N286" s="690">
        <f t="shared" si="38"/>
        <v>0</v>
      </c>
      <c r="O286" s="690">
        <f t="shared" si="38"/>
        <v>0</v>
      </c>
      <c r="P286" s="690">
        <f t="shared" si="38"/>
        <v>0</v>
      </c>
      <c r="Q286" s="690">
        <f t="shared" si="38"/>
        <v>0</v>
      </c>
      <c r="R286" s="690">
        <f t="shared" si="38"/>
        <v>0</v>
      </c>
      <c r="S286" s="690">
        <f t="shared" si="38"/>
        <v>0</v>
      </c>
      <c r="T286" s="690">
        <f t="shared" si="38"/>
        <v>0</v>
      </c>
      <c r="U286" s="690">
        <f t="shared" si="38"/>
        <v>0</v>
      </c>
      <c r="V286" s="690">
        <f t="shared" si="38"/>
        <v>0</v>
      </c>
      <c r="W286" s="690">
        <f t="shared" si="38"/>
        <v>0</v>
      </c>
      <c r="X286" s="690">
        <f t="shared" si="38"/>
        <v>0</v>
      </c>
      <c r="Y286" s="693">
        <f t="shared" si="44"/>
        <v>0</v>
      </c>
    </row>
    <row r="287" spans="1:25" ht="16.5" customHeight="1" outlineLevel="1">
      <c r="A287" s="490">
        <f t="shared" si="43"/>
        <v>283</v>
      </c>
      <c r="B287" s="654"/>
      <c r="C287" s="673"/>
      <c r="D287" s="674"/>
      <c r="E287" s="675"/>
      <c r="F287" s="676"/>
      <c r="G287" s="677"/>
      <c r="H287" s="494"/>
      <c r="I287" s="492" t="str">
        <f t="shared" si="40"/>
        <v/>
      </c>
      <c r="J287" s="494"/>
      <c r="K287" s="664" t="str">
        <f t="shared" si="41"/>
        <v/>
      </c>
      <c r="L287" s="656" t="str">
        <f t="shared" si="42"/>
        <v>N/A</v>
      </c>
      <c r="M287" s="690">
        <f t="shared" si="38"/>
        <v>0</v>
      </c>
      <c r="N287" s="690">
        <f t="shared" si="38"/>
        <v>0</v>
      </c>
      <c r="O287" s="690">
        <f t="shared" si="38"/>
        <v>0</v>
      </c>
      <c r="P287" s="690">
        <f t="shared" si="38"/>
        <v>0</v>
      </c>
      <c r="Q287" s="690">
        <f t="shared" si="38"/>
        <v>0</v>
      </c>
      <c r="R287" s="690">
        <f t="shared" si="38"/>
        <v>0</v>
      </c>
      <c r="S287" s="690">
        <f t="shared" si="38"/>
        <v>0</v>
      </c>
      <c r="T287" s="690">
        <f t="shared" si="38"/>
        <v>0</v>
      </c>
      <c r="U287" s="690">
        <f t="shared" si="38"/>
        <v>0</v>
      </c>
      <c r="V287" s="690">
        <f t="shared" si="38"/>
        <v>0</v>
      </c>
      <c r="W287" s="690">
        <f t="shared" si="38"/>
        <v>0</v>
      </c>
      <c r="X287" s="690">
        <f t="shared" si="38"/>
        <v>0</v>
      </c>
      <c r="Y287" s="693">
        <f t="shared" si="44"/>
        <v>0</v>
      </c>
    </row>
    <row r="288" spans="1:25" ht="16.5" customHeight="1" outlineLevel="1">
      <c r="A288" s="490">
        <f t="shared" si="43"/>
        <v>284</v>
      </c>
      <c r="B288" s="654"/>
      <c r="C288" s="673"/>
      <c r="D288" s="674"/>
      <c r="E288" s="675"/>
      <c r="F288" s="678"/>
      <c r="G288" s="677"/>
      <c r="H288" s="494"/>
      <c r="I288" s="492" t="str">
        <f t="shared" si="40"/>
        <v/>
      </c>
      <c r="J288" s="494"/>
      <c r="K288" s="664" t="str">
        <f t="shared" si="41"/>
        <v/>
      </c>
      <c r="L288" s="656" t="str">
        <f t="shared" si="42"/>
        <v>N/A</v>
      </c>
      <c r="M288" s="690">
        <f t="shared" si="38"/>
        <v>0</v>
      </c>
      <c r="N288" s="690">
        <f t="shared" si="38"/>
        <v>0</v>
      </c>
      <c r="O288" s="690">
        <f t="shared" si="38"/>
        <v>0</v>
      </c>
      <c r="P288" s="690">
        <f t="shared" si="38"/>
        <v>0</v>
      </c>
      <c r="Q288" s="690">
        <f t="shared" si="38"/>
        <v>0</v>
      </c>
      <c r="R288" s="690">
        <f t="shared" si="38"/>
        <v>0</v>
      </c>
      <c r="S288" s="690">
        <f t="shared" si="38"/>
        <v>0</v>
      </c>
      <c r="T288" s="690">
        <f t="shared" si="38"/>
        <v>0</v>
      </c>
      <c r="U288" s="690">
        <f t="shared" si="38"/>
        <v>0</v>
      </c>
      <c r="V288" s="690">
        <f t="shared" si="38"/>
        <v>0</v>
      </c>
      <c r="W288" s="690">
        <f t="shared" si="38"/>
        <v>0</v>
      </c>
      <c r="X288" s="690">
        <f t="shared" si="38"/>
        <v>0</v>
      </c>
      <c r="Y288" s="693">
        <f t="shared" si="44"/>
        <v>0</v>
      </c>
    </row>
    <row r="289" spans="1:25" ht="16.5" customHeight="1" outlineLevel="1">
      <c r="A289" s="490">
        <f t="shared" si="43"/>
        <v>285</v>
      </c>
      <c r="B289" s="654"/>
      <c r="C289" s="673"/>
      <c r="D289" s="674"/>
      <c r="E289" s="675"/>
      <c r="F289" s="678"/>
      <c r="G289" s="677"/>
      <c r="H289" s="494"/>
      <c r="I289" s="492" t="str">
        <f t="shared" si="40"/>
        <v/>
      </c>
      <c r="J289" s="494"/>
      <c r="K289" s="664" t="str">
        <f t="shared" si="41"/>
        <v/>
      </c>
      <c r="L289" s="656" t="str">
        <f t="shared" si="42"/>
        <v>N/A</v>
      </c>
      <c r="M289" s="690">
        <f t="shared" si="38"/>
        <v>0</v>
      </c>
      <c r="N289" s="690">
        <f t="shared" si="38"/>
        <v>0</v>
      </c>
      <c r="O289" s="690">
        <f t="shared" si="38"/>
        <v>0</v>
      </c>
      <c r="P289" s="690">
        <f t="shared" si="38"/>
        <v>0</v>
      </c>
      <c r="Q289" s="690">
        <f t="shared" si="38"/>
        <v>0</v>
      </c>
      <c r="R289" s="690">
        <f t="shared" si="38"/>
        <v>0</v>
      </c>
      <c r="S289" s="690">
        <f t="shared" si="38"/>
        <v>0</v>
      </c>
      <c r="T289" s="690">
        <f t="shared" si="38"/>
        <v>0</v>
      </c>
      <c r="U289" s="690">
        <f t="shared" si="38"/>
        <v>0</v>
      </c>
      <c r="V289" s="690">
        <f t="shared" si="38"/>
        <v>0</v>
      </c>
      <c r="W289" s="690">
        <f t="shared" si="38"/>
        <v>0</v>
      </c>
      <c r="X289" s="690">
        <f t="shared" si="38"/>
        <v>0</v>
      </c>
      <c r="Y289" s="693">
        <f t="shared" si="44"/>
        <v>0</v>
      </c>
    </row>
    <row r="290" spans="1:25" ht="16.5" customHeight="1" outlineLevel="1">
      <c r="A290" s="490">
        <f t="shared" si="43"/>
        <v>286</v>
      </c>
      <c r="B290" s="654"/>
      <c r="C290" s="673"/>
      <c r="D290" s="674"/>
      <c r="E290" s="675"/>
      <c r="F290" s="678"/>
      <c r="G290" s="677"/>
      <c r="H290" s="494"/>
      <c r="I290" s="492" t="str">
        <f t="shared" si="40"/>
        <v/>
      </c>
      <c r="J290" s="494"/>
      <c r="K290" s="664" t="str">
        <f t="shared" si="41"/>
        <v/>
      </c>
      <c r="L290" s="656" t="str">
        <f t="shared" si="42"/>
        <v>N/A</v>
      </c>
      <c r="M290" s="690">
        <f t="shared" si="38"/>
        <v>0</v>
      </c>
      <c r="N290" s="690">
        <f t="shared" si="38"/>
        <v>0</v>
      </c>
      <c r="O290" s="690">
        <f t="shared" si="38"/>
        <v>0</v>
      </c>
      <c r="P290" s="690">
        <f t="shared" si="38"/>
        <v>0</v>
      </c>
      <c r="Q290" s="690">
        <f t="shared" si="38"/>
        <v>0</v>
      </c>
      <c r="R290" s="690">
        <f t="shared" si="38"/>
        <v>0</v>
      </c>
      <c r="S290" s="690">
        <f t="shared" si="38"/>
        <v>0</v>
      </c>
      <c r="T290" s="690">
        <f t="shared" si="38"/>
        <v>0</v>
      </c>
      <c r="U290" s="690">
        <f t="shared" si="38"/>
        <v>0</v>
      </c>
      <c r="V290" s="690">
        <f t="shared" si="38"/>
        <v>0</v>
      </c>
      <c r="W290" s="690">
        <f t="shared" si="38"/>
        <v>0</v>
      </c>
      <c r="X290" s="690">
        <f t="shared" si="38"/>
        <v>0</v>
      </c>
      <c r="Y290" s="693">
        <f t="shared" si="44"/>
        <v>0</v>
      </c>
    </row>
    <row r="291" spans="1:25" ht="16.5" customHeight="1" outlineLevel="1">
      <c r="A291" s="490">
        <f t="shared" si="43"/>
        <v>287</v>
      </c>
      <c r="B291" s="654"/>
      <c r="C291" s="673"/>
      <c r="D291" s="674"/>
      <c r="E291" s="675"/>
      <c r="F291" s="678"/>
      <c r="G291" s="677"/>
      <c r="H291" s="494"/>
      <c r="I291" s="492" t="str">
        <f t="shared" si="40"/>
        <v/>
      </c>
      <c r="J291" s="494"/>
      <c r="K291" s="664" t="str">
        <f t="shared" si="41"/>
        <v/>
      </c>
      <c r="L291" s="656" t="str">
        <f t="shared" si="42"/>
        <v>N/A</v>
      </c>
      <c r="M291" s="690">
        <f t="shared" si="38"/>
        <v>0</v>
      </c>
      <c r="N291" s="690">
        <f t="shared" si="38"/>
        <v>0</v>
      </c>
      <c r="O291" s="690">
        <f t="shared" si="38"/>
        <v>0</v>
      </c>
      <c r="P291" s="690">
        <f t="shared" si="38"/>
        <v>0</v>
      </c>
      <c r="Q291" s="690">
        <f t="shared" si="38"/>
        <v>0</v>
      </c>
      <c r="R291" s="690">
        <f t="shared" si="38"/>
        <v>0</v>
      </c>
      <c r="S291" s="690">
        <f t="shared" si="38"/>
        <v>0</v>
      </c>
      <c r="T291" s="690">
        <f t="shared" si="38"/>
        <v>0</v>
      </c>
      <c r="U291" s="690">
        <f t="shared" si="38"/>
        <v>0</v>
      </c>
      <c r="V291" s="690">
        <f t="shared" si="38"/>
        <v>0</v>
      </c>
      <c r="W291" s="690">
        <f t="shared" si="38"/>
        <v>0</v>
      </c>
      <c r="X291" s="690">
        <f t="shared" si="38"/>
        <v>0</v>
      </c>
      <c r="Y291" s="693">
        <f t="shared" si="44"/>
        <v>0</v>
      </c>
    </row>
    <row r="292" spans="1:25" ht="16.5" customHeight="1" outlineLevel="1">
      <c r="A292" s="490">
        <f t="shared" si="43"/>
        <v>288</v>
      </c>
      <c r="B292" s="654"/>
      <c r="C292" s="673"/>
      <c r="D292" s="674"/>
      <c r="E292" s="675"/>
      <c r="F292" s="676"/>
      <c r="G292" s="677"/>
      <c r="H292" s="494"/>
      <c r="I292" s="492" t="str">
        <f t="shared" si="40"/>
        <v/>
      </c>
      <c r="J292" s="494"/>
      <c r="K292" s="664" t="str">
        <f t="shared" si="41"/>
        <v/>
      </c>
      <c r="L292" s="656" t="str">
        <f t="shared" si="42"/>
        <v>N/A</v>
      </c>
      <c r="M292" s="690">
        <f t="shared" si="38"/>
        <v>0</v>
      </c>
      <c r="N292" s="690">
        <f t="shared" si="38"/>
        <v>0</v>
      </c>
      <c r="O292" s="690">
        <f t="shared" si="38"/>
        <v>0</v>
      </c>
      <c r="P292" s="690">
        <f t="shared" si="38"/>
        <v>0</v>
      </c>
      <c r="Q292" s="690">
        <f t="shared" si="38"/>
        <v>0</v>
      </c>
      <c r="R292" s="690">
        <f t="shared" si="38"/>
        <v>0</v>
      </c>
      <c r="S292" s="690">
        <f t="shared" si="38"/>
        <v>0</v>
      </c>
      <c r="T292" s="690">
        <f t="shared" si="38"/>
        <v>0</v>
      </c>
      <c r="U292" s="690">
        <f t="shared" si="38"/>
        <v>0</v>
      </c>
      <c r="V292" s="690">
        <f t="shared" si="38"/>
        <v>0</v>
      </c>
      <c r="W292" s="690">
        <f t="shared" si="38"/>
        <v>0</v>
      </c>
      <c r="X292" s="690">
        <f t="shared" si="38"/>
        <v>0</v>
      </c>
      <c r="Y292" s="693">
        <f t="shared" si="44"/>
        <v>0</v>
      </c>
    </row>
    <row r="293" spans="1:25" ht="16.5" customHeight="1" outlineLevel="1">
      <c r="A293" s="490">
        <f t="shared" si="43"/>
        <v>289</v>
      </c>
      <c r="B293" s="654"/>
      <c r="C293" s="673"/>
      <c r="D293" s="674"/>
      <c r="E293" s="675"/>
      <c r="F293" s="676"/>
      <c r="G293" s="677"/>
      <c r="H293" s="685"/>
      <c r="I293" s="492" t="str">
        <f t="shared" si="40"/>
        <v/>
      </c>
      <c r="J293" s="685"/>
      <c r="K293" s="664" t="str">
        <f t="shared" si="41"/>
        <v/>
      </c>
      <c r="L293" s="656" t="str">
        <f t="shared" si="42"/>
        <v>N/A</v>
      </c>
      <c r="M293" s="690">
        <f t="shared" si="38"/>
        <v>0</v>
      </c>
      <c r="N293" s="690">
        <f t="shared" si="38"/>
        <v>0</v>
      </c>
      <c r="O293" s="690">
        <f t="shared" si="38"/>
        <v>0</v>
      </c>
      <c r="P293" s="690">
        <f t="shared" si="38"/>
        <v>0</v>
      </c>
      <c r="Q293" s="690">
        <f t="shared" si="38"/>
        <v>0</v>
      </c>
      <c r="R293" s="690">
        <f t="shared" si="38"/>
        <v>0</v>
      </c>
      <c r="S293" s="690">
        <f t="shared" si="38"/>
        <v>0</v>
      </c>
      <c r="T293" s="690">
        <f t="shared" si="38"/>
        <v>0</v>
      </c>
      <c r="U293" s="690">
        <f t="shared" si="38"/>
        <v>0</v>
      </c>
      <c r="V293" s="690">
        <f t="shared" si="38"/>
        <v>0</v>
      </c>
      <c r="W293" s="690">
        <f t="shared" si="38"/>
        <v>0</v>
      </c>
      <c r="X293" s="690">
        <f t="shared" si="38"/>
        <v>0</v>
      </c>
      <c r="Y293" s="693">
        <f t="shared" si="44"/>
        <v>0</v>
      </c>
    </row>
    <row r="294" spans="1:25" ht="16.5" customHeight="1" outlineLevel="1">
      <c r="A294" s="490">
        <f t="shared" si="43"/>
        <v>290</v>
      </c>
      <c r="B294" s="655"/>
      <c r="C294" s="673"/>
      <c r="D294" s="674"/>
      <c r="E294" s="675"/>
      <c r="F294" s="678"/>
      <c r="G294" s="677"/>
      <c r="H294" s="491"/>
      <c r="I294" s="492" t="str">
        <f t="shared" si="40"/>
        <v/>
      </c>
      <c r="J294" s="491"/>
      <c r="K294" s="664" t="str">
        <f t="shared" si="41"/>
        <v/>
      </c>
      <c r="L294" s="656" t="str">
        <f t="shared" si="42"/>
        <v>N/A</v>
      </c>
      <c r="M294" s="690">
        <f t="shared" si="38"/>
        <v>0</v>
      </c>
      <c r="N294" s="690">
        <f t="shared" si="38"/>
        <v>0</v>
      </c>
      <c r="O294" s="690">
        <f t="shared" si="38"/>
        <v>0</v>
      </c>
      <c r="P294" s="690">
        <f t="shared" si="38"/>
        <v>0</v>
      </c>
      <c r="Q294" s="690">
        <f t="shared" si="38"/>
        <v>0</v>
      </c>
      <c r="R294" s="690">
        <f t="shared" si="38"/>
        <v>0</v>
      </c>
      <c r="S294" s="690">
        <f t="shared" si="38"/>
        <v>0</v>
      </c>
      <c r="T294" s="690">
        <f t="shared" si="38"/>
        <v>0</v>
      </c>
      <c r="U294" s="690">
        <f t="shared" si="38"/>
        <v>0</v>
      </c>
      <c r="V294" s="690">
        <f t="shared" si="38"/>
        <v>0</v>
      </c>
      <c r="W294" s="690">
        <f t="shared" ref="W294:X294" si="45">IF(AND($E294="",$F294=""),0,IF(AND((W$3&gt;=$E294),OR((W$3&lt;=$G294),($G294=""),($G294=-1),($G294=0))),IF($L294&gt;W$3,1,0),0))</f>
        <v>0</v>
      </c>
      <c r="X294" s="690">
        <f t="shared" si="45"/>
        <v>0</v>
      </c>
      <c r="Y294" s="693">
        <f t="shared" si="44"/>
        <v>0</v>
      </c>
    </row>
    <row r="295" spans="1:25" ht="16.5" customHeight="1" outlineLevel="1">
      <c r="A295" s="490">
        <f t="shared" si="43"/>
        <v>291</v>
      </c>
      <c r="B295" s="654"/>
      <c r="C295" s="673"/>
      <c r="D295" s="674"/>
      <c r="E295" s="675"/>
      <c r="F295" s="678"/>
      <c r="G295" s="677"/>
      <c r="H295" s="494"/>
      <c r="I295" s="492" t="str">
        <f t="shared" si="40"/>
        <v/>
      </c>
      <c r="J295" s="494"/>
      <c r="K295" s="664" t="str">
        <f t="shared" si="41"/>
        <v/>
      </c>
      <c r="L295" s="656" t="str">
        <f t="shared" si="42"/>
        <v>N/A</v>
      </c>
      <c r="M295" s="690">
        <f t="shared" ref="M295:X304" si="46">IF(AND($E295="",$F295=""),0,IF(AND((M$3&gt;=$E295),OR((M$3&lt;=$G295),($G295=""),($G295=-1),($G295=0))),IF($L295&gt;M$3,1,0),0))</f>
        <v>0</v>
      </c>
      <c r="N295" s="690">
        <f t="shared" si="46"/>
        <v>0</v>
      </c>
      <c r="O295" s="690">
        <f t="shared" si="46"/>
        <v>0</v>
      </c>
      <c r="P295" s="690">
        <f t="shared" si="46"/>
        <v>0</v>
      </c>
      <c r="Q295" s="690">
        <f t="shared" si="46"/>
        <v>0</v>
      </c>
      <c r="R295" s="690">
        <f t="shared" si="46"/>
        <v>0</v>
      </c>
      <c r="S295" s="690">
        <f t="shared" si="46"/>
        <v>0</v>
      </c>
      <c r="T295" s="690">
        <f t="shared" si="46"/>
        <v>0</v>
      </c>
      <c r="U295" s="690">
        <f t="shared" si="46"/>
        <v>0</v>
      </c>
      <c r="V295" s="690">
        <f t="shared" si="46"/>
        <v>0</v>
      </c>
      <c r="W295" s="690">
        <f t="shared" si="46"/>
        <v>0</v>
      </c>
      <c r="X295" s="690">
        <f t="shared" si="46"/>
        <v>0</v>
      </c>
      <c r="Y295" s="693">
        <f t="shared" si="44"/>
        <v>0</v>
      </c>
    </row>
    <row r="296" spans="1:25" ht="16.5" customHeight="1" outlineLevel="1">
      <c r="A296" s="490">
        <f t="shared" si="43"/>
        <v>292</v>
      </c>
      <c r="B296" s="654"/>
      <c r="C296" s="673"/>
      <c r="D296" s="674"/>
      <c r="E296" s="675"/>
      <c r="F296" s="678"/>
      <c r="G296" s="677"/>
      <c r="H296" s="494"/>
      <c r="I296" s="492" t="str">
        <f t="shared" si="40"/>
        <v/>
      </c>
      <c r="J296" s="494"/>
      <c r="K296" s="664" t="str">
        <f t="shared" si="41"/>
        <v/>
      </c>
      <c r="L296" s="656" t="str">
        <f t="shared" si="42"/>
        <v>N/A</v>
      </c>
      <c r="M296" s="690">
        <f t="shared" si="46"/>
        <v>0</v>
      </c>
      <c r="N296" s="690">
        <f t="shared" si="46"/>
        <v>0</v>
      </c>
      <c r="O296" s="690">
        <f t="shared" si="46"/>
        <v>0</v>
      </c>
      <c r="P296" s="690">
        <f t="shared" si="46"/>
        <v>0</v>
      </c>
      <c r="Q296" s="690">
        <f t="shared" si="46"/>
        <v>0</v>
      </c>
      <c r="R296" s="690">
        <f t="shared" si="46"/>
        <v>0</v>
      </c>
      <c r="S296" s="690">
        <f t="shared" si="46"/>
        <v>0</v>
      </c>
      <c r="T296" s="690">
        <f t="shared" si="46"/>
        <v>0</v>
      </c>
      <c r="U296" s="690">
        <f t="shared" si="46"/>
        <v>0</v>
      </c>
      <c r="V296" s="690">
        <f t="shared" si="46"/>
        <v>0</v>
      </c>
      <c r="W296" s="690">
        <f t="shared" si="46"/>
        <v>0</v>
      </c>
      <c r="X296" s="690">
        <f t="shared" si="46"/>
        <v>0</v>
      </c>
      <c r="Y296" s="693">
        <f t="shared" si="44"/>
        <v>0</v>
      </c>
    </row>
    <row r="297" spans="1:25" ht="16.5" customHeight="1" outlineLevel="1">
      <c r="A297" s="490">
        <f t="shared" si="43"/>
        <v>293</v>
      </c>
      <c r="B297" s="654"/>
      <c r="C297" s="679"/>
      <c r="D297" s="680"/>
      <c r="E297" s="678"/>
      <c r="F297" s="678"/>
      <c r="G297" s="677"/>
      <c r="H297" s="494"/>
      <c r="I297" s="492" t="str">
        <f t="shared" si="40"/>
        <v/>
      </c>
      <c r="J297" s="494"/>
      <c r="K297" s="664" t="str">
        <f t="shared" si="41"/>
        <v/>
      </c>
      <c r="L297" s="656" t="str">
        <f t="shared" si="42"/>
        <v>N/A</v>
      </c>
      <c r="M297" s="690">
        <f t="shared" si="46"/>
        <v>0</v>
      </c>
      <c r="N297" s="690">
        <f t="shared" si="46"/>
        <v>0</v>
      </c>
      <c r="O297" s="690">
        <f t="shared" si="46"/>
        <v>0</v>
      </c>
      <c r="P297" s="690">
        <f t="shared" si="46"/>
        <v>0</v>
      </c>
      <c r="Q297" s="690">
        <f t="shared" si="46"/>
        <v>0</v>
      </c>
      <c r="R297" s="690">
        <f t="shared" si="46"/>
        <v>0</v>
      </c>
      <c r="S297" s="690">
        <f t="shared" si="46"/>
        <v>0</v>
      </c>
      <c r="T297" s="690">
        <f t="shared" si="46"/>
        <v>0</v>
      </c>
      <c r="U297" s="690">
        <f t="shared" si="46"/>
        <v>0</v>
      </c>
      <c r="V297" s="690">
        <f t="shared" si="46"/>
        <v>0</v>
      </c>
      <c r="W297" s="690">
        <f t="shared" si="46"/>
        <v>0</v>
      </c>
      <c r="X297" s="690">
        <f t="shared" si="46"/>
        <v>0</v>
      </c>
      <c r="Y297" s="693">
        <f t="shared" si="44"/>
        <v>0</v>
      </c>
    </row>
    <row r="298" spans="1:25" ht="16.5" customHeight="1" outlineLevel="1">
      <c r="A298" s="490">
        <f t="shared" si="43"/>
        <v>294</v>
      </c>
      <c r="B298" s="654"/>
      <c r="C298" s="679"/>
      <c r="D298" s="680"/>
      <c r="E298" s="678"/>
      <c r="F298" s="678"/>
      <c r="G298" s="677"/>
      <c r="H298" s="494"/>
      <c r="I298" s="492" t="str">
        <f t="shared" si="40"/>
        <v/>
      </c>
      <c r="J298" s="494"/>
      <c r="K298" s="664" t="str">
        <f t="shared" si="41"/>
        <v/>
      </c>
      <c r="L298" s="656" t="str">
        <f t="shared" si="42"/>
        <v>N/A</v>
      </c>
      <c r="M298" s="690">
        <f t="shared" si="46"/>
        <v>0</v>
      </c>
      <c r="N298" s="690">
        <f t="shared" si="46"/>
        <v>0</v>
      </c>
      <c r="O298" s="690">
        <f t="shared" si="46"/>
        <v>0</v>
      </c>
      <c r="P298" s="690">
        <f t="shared" si="46"/>
        <v>0</v>
      </c>
      <c r="Q298" s="690">
        <f t="shared" si="46"/>
        <v>0</v>
      </c>
      <c r="R298" s="690">
        <f t="shared" si="46"/>
        <v>0</v>
      </c>
      <c r="S298" s="690">
        <f t="shared" si="46"/>
        <v>0</v>
      </c>
      <c r="T298" s="690">
        <f t="shared" si="46"/>
        <v>0</v>
      </c>
      <c r="U298" s="690">
        <f t="shared" si="46"/>
        <v>0</v>
      </c>
      <c r="V298" s="690">
        <f t="shared" si="46"/>
        <v>0</v>
      </c>
      <c r="W298" s="690">
        <f t="shared" si="46"/>
        <v>0</v>
      </c>
      <c r="X298" s="690">
        <f t="shared" si="46"/>
        <v>0</v>
      </c>
      <c r="Y298" s="693">
        <f t="shared" ref="Y298:Y304" si="47">SUM(M298:X298)</f>
        <v>0</v>
      </c>
    </row>
    <row r="299" spans="1:25" ht="16.5" customHeight="1" outlineLevel="1">
      <c r="A299" s="490">
        <f t="shared" si="43"/>
        <v>295</v>
      </c>
      <c r="B299" s="654"/>
      <c r="C299" s="679"/>
      <c r="D299" s="680"/>
      <c r="E299" s="678"/>
      <c r="F299" s="678"/>
      <c r="G299" s="677"/>
      <c r="H299" s="494"/>
      <c r="I299" s="492" t="str">
        <f t="shared" si="40"/>
        <v/>
      </c>
      <c r="J299" s="494"/>
      <c r="K299" s="664" t="str">
        <f t="shared" si="41"/>
        <v/>
      </c>
      <c r="L299" s="656" t="str">
        <f t="shared" si="42"/>
        <v>N/A</v>
      </c>
      <c r="M299" s="690">
        <f t="shared" si="46"/>
        <v>0</v>
      </c>
      <c r="N299" s="690">
        <f t="shared" si="46"/>
        <v>0</v>
      </c>
      <c r="O299" s="690">
        <f t="shared" si="46"/>
        <v>0</v>
      </c>
      <c r="P299" s="690">
        <f t="shared" si="46"/>
        <v>0</v>
      </c>
      <c r="Q299" s="690">
        <f t="shared" si="46"/>
        <v>0</v>
      </c>
      <c r="R299" s="690">
        <f t="shared" si="46"/>
        <v>0</v>
      </c>
      <c r="S299" s="690">
        <f t="shared" si="46"/>
        <v>0</v>
      </c>
      <c r="T299" s="690">
        <f t="shared" si="46"/>
        <v>0</v>
      </c>
      <c r="U299" s="690">
        <f t="shared" si="46"/>
        <v>0</v>
      </c>
      <c r="V299" s="690">
        <f t="shared" si="46"/>
        <v>0</v>
      </c>
      <c r="W299" s="690">
        <f t="shared" si="46"/>
        <v>0</v>
      </c>
      <c r="X299" s="690">
        <f t="shared" si="46"/>
        <v>0</v>
      </c>
      <c r="Y299" s="693">
        <f t="shared" si="47"/>
        <v>0</v>
      </c>
    </row>
    <row r="300" spans="1:25" ht="16.5" customHeight="1" outlineLevel="1">
      <c r="A300" s="490">
        <f t="shared" si="43"/>
        <v>296</v>
      </c>
      <c r="B300" s="654"/>
      <c r="C300" s="679"/>
      <c r="D300" s="680"/>
      <c r="E300" s="678"/>
      <c r="F300" s="678"/>
      <c r="G300" s="677"/>
      <c r="H300" s="494"/>
      <c r="I300" s="492" t="str">
        <f t="shared" si="40"/>
        <v/>
      </c>
      <c r="J300" s="494"/>
      <c r="K300" s="664" t="str">
        <f t="shared" si="41"/>
        <v/>
      </c>
      <c r="L300" s="656" t="str">
        <f t="shared" si="42"/>
        <v>N/A</v>
      </c>
      <c r="M300" s="690">
        <f t="shared" si="46"/>
        <v>0</v>
      </c>
      <c r="N300" s="690">
        <f t="shared" si="46"/>
        <v>0</v>
      </c>
      <c r="O300" s="690">
        <f t="shared" si="46"/>
        <v>0</v>
      </c>
      <c r="P300" s="690">
        <f t="shared" si="46"/>
        <v>0</v>
      </c>
      <c r="Q300" s="690">
        <f t="shared" si="46"/>
        <v>0</v>
      </c>
      <c r="R300" s="690">
        <f t="shared" si="46"/>
        <v>0</v>
      </c>
      <c r="S300" s="690">
        <f t="shared" si="46"/>
        <v>0</v>
      </c>
      <c r="T300" s="690">
        <f t="shared" si="46"/>
        <v>0</v>
      </c>
      <c r="U300" s="690">
        <f t="shared" si="46"/>
        <v>0</v>
      </c>
      <c r="V300" s="690">
        <f t="shared" si="46"/>
        <v>0</v>
      </c>
      <c r="W300" s="690">
        <f t="shared" si="46"/>
        <v>0</v>
      </c>
      <c r="X300" s="690">
        <f t="shared" si="46"/>
        <v>0</v>
      </c>
      <c r="Y300" s="693">
        <f t="shared" si="47"/>
        <v>0</v>
      </c>
    </row>
    <row r="301" spans="1:25" ht="16.5" customHeight="1" outlineLevel="1">
      <c r="A301" s="490">
        <f t="shared" si="43"/>
        <v>297</v>
      </c>
      <c r="B301" s="654"/>
      <c r="C301" s="679"/>
      <c r="D301" s="680"/>
      <c r="E301" s="678"/>
      <c r="F301" s="676"/>
      <c r="G301" s="677"/>
      <c r="H301" s="494"/>
      <c r="I301" s="492" t="str">
        <f t="shared" si="40"/>
        <v/>
      </c>
      <c r="J301" s="494"/>
      <c r="K301" s="664" t="str">
        <f t="shared" si="41"/>
        <v/>
      </c>
      <c r="L301" s="656" t="str">
        <f t="shared" si="42"/>
        <v>N/A</v>
      </c>
      <c r="M301" s="690">
        <f t="shared" si="46"/>
        <v>0</v>
      </c>
      <c r="N301" s="690">
        <f t="shared" si="46"/>
        <v>0</v>
      </c>
      <c r="O301" s="690">
        <f t="shared" si="46"/>
        <v>0</v>
      </c>
      <c r="P301" s="690">
        <f t="shared" si="46"/>
        <v>0</v>
      </c>
      <c r="Q301" s="690">
        <f t="shared" si="46"/>
        <v>0</v>
      </c>
      <c r="R301" s="690">
        <f t="shared" si="46"/>
        <v>0</v>
      </c>
      <c r="S301" s="690">
        <f t="shared" si="46"/>
        <v>0</v>
      </c>
      <c r="T301" s="690">
        <f t="shared" si="46"/>
        <v>0</v>
      </c>
      <c r="U301" s="690">
        <f t="shared" si="46"/>
        <v>0</v>
      </c>
      <c r="V301" s="690">
        <f t="shared" si="46"/>
        <v>0</v>
      </c>
      <c r="W301" s="690">
        <f t="shared" si="46"/>
        <v>0</v>
      </c>
      <c r="X301" s="690">
        <f t="shared" si="46"/>
        <v>0</v>
      </c>
      <c r="Y301" s="693">
        <f t="shared" si="47"/>
        <v>0</v>
      </c>
    </row>
    <row r="302" spans="1:25" ht="16.5" customHeight="1" outlineLevel="1">
      <c r="A302" s="490">
        <f t="shared" si="43"/>
        <v>298</v>
      </c>
      <c r="B302" s="654"/>
      <c r="C302" s="679"/>
      <c r="D302" s="680"/>
      <c r="E302" s="678"/>
      <c r="F302" s="676"/>
      <c r="G302" s="677"/>
      <c r="H302" s="494"/>
      <c r="I302" s="492" t="str">
        <f t="shared" si="40"/>
        <v/>
      </c>
      <c r="J302" s="494"/>
      <c r="K302" s="664" t="str">
        <f t="shared" si="41"/>
        <v/>
      </c>
      <c r="L302" s="656" t="str">
        <f t="shared" si="42"/>
        <v>N/A</v>
      </c>
      <c r="M302" s="690">
        <f t="shared" si="46"/>
        <v>0</v>
      </c>
      <c r="N302" s="690">
        <f t="shared" si="46"/>
        <v>0</v>
      </c>
      <c r="O302" s="690">
        <f t="shared" si="46"/>
        <v>0</v>
      </c>
      <c r="P302" s="690">
        <f t="shared" si="46"/>
        <v>0</v>
      </c>
      <c r="Q302" s="690">
        <f t="shared" si="46"/>
        <v>0</v>
      </c>
      <c r="R302" s="690">
        <f t="shared" si="46"/>
        <v>0</v>
      </c>
      <c r="S302" s="690">
        <f t="shared" si="46"/>
        <v>0</v>
      </c>
      <c r="T302" s="690">
        <f t="shared" si="46"/>
        <v>0</v>
      </c>
      <c r="U302" s="690">
        <f t="shared" si="46"/>
        <v>0</v>
      </c>
      <c r="V302" s="690">
        <f t="shared" si="46"/>
        <v>0</v>
      </c>
      <c r="W302" s="690">
        <f t="shared" si="46"/>
        <v>0</v>
      </c>
      <c r="X302" s="690">
        <f t="shared" si="46"/>
        <v>0</v>
      </c>
      <c r="Y302" s="693">
        <f t="shared" si="47"/>
        <v>0</v>
      </c>
    </row>
    <row r="303" spans="1:25" ht="16.5" customHeight="1" outlineLevel="1">
      <c r="A303" s="490">
        <f t="shared" si="43"/>
        <v>299</v>
      </c>
      <c r="B303" s="654"/>
      <c r="C303" s="679"/>
      <c r="D303" s="680"/>
      <c r="E303" s="678"/>
      <c r="F303" s="678"/>
      <c r="G303" s="677"/>
      <c r="H303" s="494"/>
      <c r="I303" s="492" t="str">
        <f t="shared" si="40"/>
        <v/>
      </c>
      <c r="J303" s="494"/>
      <c r="K303" s="664" t="str">
        <f t="shared" si="41"/>
        <v/>
      </c>
      <c r="L303" s="656" t="str">
        <f t="shared" si="42"/>
        <v>N/A</v>
      </c>
      <c r="M303" s="690">
        <f t="shared" si="46"/>
        <v>0</v>
      </c>
      <c r="N303" s="690">
        <f t="shared" si="46"/>
        <v>0</v>
      </c>
      <c r="O303" s="690">
        <f t="shared" si="46"/>
        <v>0</v>
      </c>
      <c r="P303" s="690">
        <f t="shared" si="46"/>
        <v>0</v>
      </c>
      <c r="Q303" s="690">
        <f t="shared" si="46"/>
        <v>0</v>
      </c>
      <c r="R303" s="690">
        <f t="shared" si="46"/>
        <v>0</v>
      </c>
      <c r="S303" s="690">
        <f t="shared" si="46"/>
        <v>0</v>
      </c>
      <c r="T303" s="690">
        <f t="shared" si="46"/>
        <v>0</v>
      </c>
      <c r="U303" s="690">
        <f t="shared" si="46"/>
        <v>0</v>
      </c>
      <c r="V303" s="690">
        <f t="shared" si="46"/>
        <v>0</v>
      </c>
      <c r="W303" s="690">
        <f t="shared" si="46"/>
        <v>0</v>
      </c>
      <c r="X303" s="690">
        <f t="shared" si="46"/>
        <v>0</v>
      </c>
      <c r="Y303" s="693">
        <f t="shared" si="47"/>
        <v>0</v>
      </c>
    </row>
    <row r="304" spans="1:25" ht="16.5" customHeight="1" outlineLevel="1" thickBot="1">
      <c r="A304" s="686">
        <f t="shared" si="43"/>
        <v>300</v>
      </c>
      <c r="B304" s="687"/>
      <c r="C304" s="681"/>
      <c r="D304" s="682"/>
      <c r="E304" s="683"/>
      <c r="F304" s="683"/>
      <c r="G304" s="684"/>
      <c r="H304" s="665"/>
      <c r="I304" s="666" t="str">
        <f t="shared" si="40"/>
        <v/>
      </c>
      <c r="J304" s="665"/>
      <c r="K304" s="667" t="str">
        <f t="shared" si="41"/>
        <v/>
      </c>
      <c r="L304" s="657" t="str">
        <f t="shared" si="42"/>
        <v>N/A</v>
      </c>
      <c r="M304" s="691">
        <f t="shared" si="46"/>
        <v>0</v>
      </c>
      <c r="N304" s="691">
        <f t="shared" si="46"/>
        <v>0</v>
      </c>
      <c r="O304" s="691">
        <f t="shared" si="46"/>
        <v>0</v>
      </c>
      <c r="P304" s="691">
        <f t="shared" si="46"/>
        <v>0</v>
      </c>
      <c r="Q304" s="691">
        <f t="shared" si="46"/>
        <v>0</v>
      </c>
      <c r="R304" s="691">
        <f t="shared" si="46"/>
        <v>0</v>
      </c>
      <c r="S304" s="691">
        <f t="shared" si="46"/>
        <v>0</v>
      </c>
      <c r="T304" s="691">
        <f t="shared" si="46"/>
        <v>0</v>
      </c>
      <c r="U304" s="691">
        <f t="shared" si="46"/>
        <v>0</v>
      </c>
      <c r="V304" s="691">
        <f t="shared" si="46"/>
        <v>0</v>
      </c>
      <c r="W304" s="691">
        <f t="shared" si="46"/>
        <v>0</v>
      </c>
      <c r="X304" s="691">
        <f t="shared" si="46"/>
        <v>0</v>
      </c>
      <c r="Y304" s="694">
        <f t="shared" si="47"/>
        <v>0</v>
      </c>
    </row>
    <row r="305" spans="1:27" ht="12.75" customHeight="1" thickTop="1">
      <c r="A305" s="495" t="s">
        <v>0</v>
      </c>
      <c r="B305" s="496"/>
      <c r="C305" s="496"/>
      <c r="D305" s="496"/>
      <c r="E305" s="496"/>
      <c r="F305" s="496"/>
      <c r="G305" s="496"/>
      <c r="H305" s="496"/>
      <c r="I305" s="496"/>
      <c r="J305" s="496"/>
      <c r="K305" s="496"/>
      <c r="L305" s="496"/>
      <c r="M305" s="692">
        <f>SUM(M5:M304)</f>
        <v>0</v>
      </c>
      <c r="N305" s="692">
        <f t="shared" ref="N305:X305" si="48">SUM(N5:N304)</f>
        <v>0</v>
      </c>
      <c r="O305" s="692">
        <f t="shared" si="48"/>
        <v>0</v>
      </c>
      <c r="P305" s="692">
        <f t="shared" si="48"/>
        <v>0</v>
      </c>
      <c r="Q305" s="692">
        <f t="shared" si="48"/>
        <v>0</v>
      </c>
      <c r="R305" s="692">
        <f t="shared" si="48"/>
        <v>0</v>
      </c>
      <c r="S305" s="692">
        <f t="shared" si="48"/>
        <v>0</v>
      </c>
      <c r="T305" s="692">
        <f t="shared" si="48"/>
        <v>0</v>
      </c>
      <c r="U305" s="692">
        <f t="shared" si="48"/>
        <v>0</v>
      </c>
      <c r="V305" s="692">
        <f t="shared" si="48"/>
        <v>0</v>
      </c>
      <c r="W305" s="692">
        <f t="shared" si="48"/>
        <v>0</v>
      </c>
      <c r="X305" s="692">
        <f t="shared" si="48"/>
        <v>0</v>
      </c>
      <c r="Y305" s="695">
        <f>SUM(Y5:Y304)</f>
        <v>0</v>
      </c>
      <c r="Z305" s="497">
        <f>SUM(M305:X305)</f>
        <v>0</v>
      </c>
      <c r="AA305" s="22" t="b">
        <f>Y305=Z305</f>
        <v>1</v>
      </c>
    </row>
    <row r="306" spans="1:27" ht="12.75" customHeight="1">
      <c r="A306" s="653" t="s">
        <v>1069</v>
      </c>
      <c r="B306" s="653" t="s">
        <v>1069</v>
      </c>
      <c r="C306" s="653" t="s">
        <v>1069</v>
      </c>
      <c r="D306" s="653" t="s">
        <v>1069</v>
      </c>
      <c r="E306" s="653" t="s">
        <v>1069</v>
      </c>
      <c r="F306" s="653" t="s">
        <v>1069</v>
      </c>
      <c r="G306" s="653" t="s">
        <v>1069</v>
      </c>
      <c r="H306" s="653" t="s">
        <v>1069</v>
      </c>
      <c r="I306" s="653" t="s">
        <v>1069</v>
      </c>
      <c r="J306" s="653" t="s">
        <v>1069</v>
      </c>
      <c r="K306" s="653" t="s">
        <v>1069</v>
      </c>
      <c r="L306" s="653" t="s">
        <v>1069</v>
      </c>
      <c r="M306" s="653" t="s">
        <v>1069</v>
      </c>
      <c r="N306" s="653" t="s">
        <v>1069</v>
      </c>
      <c r="O306" s="653" t="s">
        <v>1069</v>
      </c>
      <c r="P306" s="653" t="s">
        <v>1069</v>
      </c>
      <c r="Q306" s="653" t="s">
        <v>1069</v>
      </c>
      <c r="R306" s="653" t="s">
        <v>1069</v>
      </c>
      <c r="S306" s="653" t="s">
        <v>1069</v>
      </c>
      <c r="T306" s="653" t="s">
        <v>1069</v>
      </c>
      <c r="U306" s="653" t="s">
        <v>1069</v>
      </c>
      <c r="V306" s="653" t="s">
        <v>1069</v>
      </c>
      <c r="W306" s="653"/>
      <c r="X306" s="696" t="s">
        <v>28</v>
      </c>
      <c r="Y306" s="697">
        <v>12</v>
      </c>
    </row>
    <row r="307" spans="1:27" ht="12.75" customHeight="1">
      <c r="Y307" s="497">
        <f>Y305/Y306</f>
        <v>0</v>
      </c>
    </row>
    <row r="309" spans="1:27" ht="12.75" customHeight="1">
      <c r="X309" s="6" t="s">
        <v>29</v>
      </c>
      <c r="Y309" s="22">
        <f>1/100</f>
        <v>0.01</v>
      </c>
    </row>
    <row r="310" spans="1:27" ht="12.75" customHeight="1">
      <c r="X310" s="6" t="s">
        <v>63</v>
      </c>
      <c r="Y310" s="498">
        <f>TRUNC(Y307,2)</f>
        <v>0</v>
      </c>
      <c r="Z310" s="3" t="str">
        <f>TEXT($A$1,"YYYY")&amp;"년 상시근로자 수"</f>
        <v>2019년 상시근로자 수</v>
      </c>
    </row>
  </sheetData>
  <mergeCells count="2">
    <mergeCell ref="A1:E1"/>
    <mergeCell ref="M1:O1"/>
  </mergeCells>
  <phoneticPr fontId="2" type="noConversion"/>
  <conditionalFormatting sqref="M5:X304">
    <cfRule type="cellIs" dxfId="1046" priority="27" operator="equal">
      <formula>0</formula>
    </cfRule>
    <cfRule type="cellIs" dxfId="1045" priority="29" operator="equal">
      <formula>1</formula>
    </cfRule>
  </conditionalFormatting>
  <conditionalFormatting sqref="L5:L304">
    <cfRule type="containsText" dxfId="1044" priority="28" operator="containsText" text="여">
      <formula>NOT(ISERROR(SEARCH("여",L5)))</formula>
    </cfRule>
  </conditionalFormatting>
  <conditionalFormatting sqref="H208:H236">
    <cfRule type="containsText" dxfId="1043" priority="19" operator="containsText" text="여">
      <formula>NOT(ISERROR(SEARCH("여",H208)))</formula>
    </cfRule>
  </conditionalFormatting>
  <conditionalFormatting sqref="H286:H293">
    <cfRule type="containsText" dxfId="1042" priority="16" operator="containsText" text="여">
      <formula>NOT(ISERROR(SEARCH("여",H286)))</formula>
    </cfRule>
  </conditionalFormatting>
  <conditionalFormatting sqref="J34:J62">
    <cfRule type="containsText" dxfId="1041" priority="13" operator="containsText" text="여">
      <formula>NOT(ISERROR(SEARCH("여",J34)))</formula>
    </cfRule>
  </conditionalFormatting>
  <conditionalFormatting sqref="J121:J149">
    <cfRule type="containsText" dxfId="1040" priority="10" operator="containsText" text="여">
      <formula>NOT(ISERROR(SEARCH("여",J121)))</formula>
    </cfRule>
  </conditionalFormatting>
  <conditionalFormatting sqref="J208:J236">
    <cfRule type="containsText" dxfId="1039" priority="7" operator="containsText" text="여">
      <formula>NOT(ISERROR(SEARCH("여",J208)))</formula>
    </cfRule>
  </conditionalFormatting>
  <conditionalFormatting sqref="J286:J293">
    <cfRule type="containsText" dxfId="1038" priority="4" operator="containsText" text="여">
      <formula>NOT(ISERROR(SEARCH("여",J286)))</formula>
    </cfRule>
  </conditionalFormatting>
  <conditionalFormatting sqref="H5:H33">
    <cfRule type="containsText" dxfId="1037" priority="26" operator="containsText" text="여">
      <formula>NOT(ISERROR(SEARCH("여",H5)))</formula>
    </cfRule>
  </conditionalFormatting>
  <conditionalFormatting sqref="H34:H62">
    <cfRule type="containsText" dxfId="1036" priority="25" operator="containsText" text="여">
      <formula>NOT(ISERROR(SEARCH("여",H34)))</formula>
    </cfRule>
  </conditionalFormatting>
  <conditionalFormatting sqref="H63:H91">
    <cfRule type="containsText" dxfId="1035" priority="24" operator="containsText" text="여">
      <formula>NOT(ISERROR(SEARCH("여",H63)))</formula>
    </cfRule>
  </conditionalFormatting>
  <conditionalFormatting sqref="H92:H120">
    <cfRule type="containsText" dxfId="1034" priority="23" operator="containsText" text="여">
      <formula>NOT(ISERROR(SEARCH("여",H92)))</formula>
    </cfRule>
  </conditionalFormatting>
  <conditionalFormatting sqref="H121:H149">
    <cfRule type="containsText" dxfId="1033" priority="22" operator="containsText" text="여">
      <formula>NOT(ISERROR(SEARCH("여",H121)))</formula>
    </cfRule>
  </conditionalFormatting>
  <conditionalFormatting sqref="H150:H178">
    <cfRule type="containsText" dxfId="1032" priority="21" operator="containsText" text="여">
      <formula>NOT(ISERROR(SEARCH("여",H150)))</formula>
    </cfRule>
  </conditionalFormatting>
  <conditionalFormatting sqref="H179:H207">
    <cfRule type="containsText" dxfId="1031" priority="20" operator="containsText" text="여">
      <formula>NOT(ISERROR(SEARCH("여",H179)))</formula>
    </cfRule>
  </conditionalFormatting>
  <conditionalFormatting sqref="H237:H260">
    <cfRule type="containsText" dxfId="1030" priority="18" operator="containsText" text="여">
      <formula>NOT(ISERROR(SEARCH("여",H237)))</formula>
    </cfRule>
  </conditionalFormatting>
  <conditionalFormatting sqref="H261:H285">
    <cfRule type="containsText" dxfId="1029" priority="17" operator="containsText" text="여">
      <formula>NOT(ISERROR(SEARCH("여",H261)))</formula>
    </cfRule>
  </conditionalFormatting>
  <conditionalFormatting sqref="H294:H304">
    <cfRule type="containsText" dxfId="1028" priority="15" operator="containsText" text="여">
      <formula>NOT(ISERROR(SEARCH("여",H294)))</formula>
    </cfRule>
  </conditionalFormatting>
  <conditionalFormatting sqref="J5:J33">
    <cfRule type="containsText" dxfId="1027" priority="14" operator="containsText" text="여">
      <formula>NOT(ISERROR(SEARCH("여",J5)))</formula>
    </cfRule>
  </conditionalFormatting>
  <conditionalFormatting sqref="J63:J91">
    <cfRule type="containsText" dxfId="1026" priority="12" operator="containsText" text="여">
      <formula>NOT(ISERROR(SEARCH("여",J63)))</formula>
    </cfRule>
  </conditionalFormatting>
  <conditionalFormatting sqref="J92:J120">
    <cfRule type="containsText" dxfId="1025" priority="11" operator="containsText" text="여">
      <formula>NOT(ISERROR(SEARCH("여",J92)))</formula>
    </cfRule>
  </conditionalFormatting>
  <conditionalFormatting sqref="J150:J178">
    <cfRule type="containsText" dxfId="1024" priority="9" operator="containsText" text="여">
      <formula>NOT(ISERROR(SEARCH("여",J150)))</formula>
    </cfRule>
  </conditionalFormatting>
  <conditionalFormatting sqref="J179:J207">
    <cfRule type="containsText" dxfId="1023" priority="8" operator="containsText" text="여">
      <formula>NOT(ISERROR(SEARCH("여",J179)))</formula>
    </cfRule>
  </conditionalFormatting>
  <conditionalFormatting sqref="J237:J260">
    <cfRule type="containsText" dxfId="1022" priority="6" operator="containsText" text="여">
      <formula>NOT(ISERROR(SEARCH("여",J237)))</formula>
    </cfRule>
  </conditionalFormatting>
  <conditionalFormatting sqref="J261:J285">
    <cfRule type="containsText" dxfId="1021" priority="5" operator="containsText" text="여">
      <formula>NOT(ISERROR(SEARCH("여",J261)))</formula>
    </cfRule>
  </conditionalFormatting>
  <conditionalFormatting sqref="J294:J304">
    <cfRule type="containsText" dxfId="1020" priority="3" operator="containsText" text="여">
      <formula>NOT(ISERROR(SEARCH("여",J294)))</formula>
    </cfRule>
  </conditionalFormatting>
  <conditionalFormatting sqref="I5:I304">
    <cfRule type="containsText" dxfId="1019" priority="2" operator="containsText" text="여">
      <formula>NOT(ISERROR(SEARCH("여",I5)))</formula>
    </cfRule>
  </conditionalFormatting>
  <conditionalFormatting sqref="K5:K304">
    <cfRule type="containsText" dxfId="1018" priority="1" operator="containsText" text="여">
      <formula>NOT(ISERROR(SEARCH("여",K5)))</formula>
    </cfRule>
  </conditionalFormatting>
  <dataValidations count="1">
    <dataValidation type="list" allowBlank="1" showInputMessage="1" showErrorMessage="1" sqref="H5:H304 J5:J304" xr:uid="{65FCEA1C-1CB1-4905-8624-F7E9ED50A126}">
      <formula1>$AA$1:$AA$3</formula1>
    </dataValidation>
  </dataValidations>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D8E2-A4EC-449C-9678-2E73CC4CDCA3}">
  <sheetPr>
    <tabColor theme="0"/>
    <outlinePr summaryBelow="0" summaryRight="0"/>
    <pageSetUpPr autoPageBreaks="0" fitToPage="1"/>
  </sheetPr>
  <dimension ref="A1:AC323"/>
  <sheetViews>
    <sheetView showGridLines="0" workbookViewId="0">
      <selection activeCell="C5" sqref="C5"/>
    </sheetView>
  </sheetViews>
  <sheetFormatPr defaultRowHeight="12.75" customHeight="1" outlineLevelRow="1"/>
  <cols>
    <col min="1" max="1" width="5.25" style="22" customWidth="1"/>
    <col min="2" max="2" width="7.5" style="22" customWidth="1"/>
    <col min="3" max="3" width="11" style="22" customWidth="1"/>
    <col min="4" max="4" width="12.5" style="16" customWidth="1"/>
    <col min="5" max="7" width="10" style="22" customWidth="1"/>
    <col min="8" max="11" width="10.625" style="22" customWidth="1"/>
    <col min="12" max="12" width="11.625" style="22" customWidth="1"/>
    <col min="13" max="24" width="7.125" style="22" customWidth="1"/>
    <col min="25" max="25" width="11.25" style="22" bestFit="1" customWidth="1"/>
    <col min="26" max="27" width="9" style="22"/>
    <col min="28" max="28" width="10.375" style="22" bestFit="1" customWidth="1"/>
    <col min="29" max="16384" width="9" style="22"/>
  </cols>
  <sheetData>
    <row r="1" spans="1:29" ht="20.25">
      <c r="A1" s="720">
        <v>44196</v>
      </c>
      <c r="B1" s="720"/>
      <c r="C1" s="720"/>
      <c r="D1" s="720"/>
      <c r="E1" s="720"/>
      <c r="F1" s="481"/>
      <c r="G1" s="2" t="s">
        <v>23</v>
      </c>
      <c r="H1" s="2"/>
      <c r="I1" s="2"/>
      <c r="J1" s="2"/>
      <c r="K1" s="2"/>
      <c r="L1" s="2" t="s">
        <v>67</v>
      </c>
      <c r="M1" s="721"/>
      <c r="N1" s="721"/>
      <c r="O1" s="721"/>
      <c r="P1" s="2"/>
      <c r="Q1" s="2"/>
      <c r="R1" s="2"/>
      <c r="S1" s="2"/>
      <c r="T1" s="2"/>
      <c r="U1" s="2"/>
      <c r="V1" s="2"/>
      <c r="W1" s="2"/>
      <c r="X1" s="2"/>
      <c r="Y1" s="2"/>
      <c r="AA1" s="482"/>
    </row>
    <row r="2" spans="1:29" ht="12.95" customHeight="1">
      <c r="D2" s="22"/>
      <c r="H2" s="1"/>
      <c r="I2" s="1"/>
      <c r="J2" s="1"/>
      <c r="K2" s="1"/>
      <c r="L2" s="1"/>
      <c r="AA2" s="482" t="s">
        <v>161</v>
      </c>
    </row>
    <row r="3" spans="1:29" ht="17.25" customHeight="1" thickBot="1">
      <c r="D3" s="22"/>
      <c r="E3" s="483">
        <f>Y310</f>
        <v>0</v>
      </c>
      <c r="F3" s="483"/>
      <c r="G3" s="4" t="s">
        <v>27</v>
      </c>
      <c r="H3" s="1"/>
      <c r="I3" s="1" t="s">
        <v>713</v>
      </c>
      <c r="J3" s="1"/>
      <c r="K3" s="1" t="s">
        <v>714</v>
      </c>
      <c r="L3" s="1"/>
      <c r="M3" s="688">
        <f>EOMONTH(A1,-11)</f>
        <v>43861</v>
      </c>
      <c r="N3" s="688">
        <f>EOMONTH($A$1,-10)</f>
        <v>43890</v>
      </c>
      <c r="O3" s="688">
        <f>EOMONTH($A$1,-9)</f>
        <v>43921</v>
      </c>
      <c r="P3" s="688">
        <f>EOMONTH($A$1,-8)</f>
        <v>43951</v>
      </c>
      <c r="Q3" s="688">
        <f>EOMONTH($A$1,-7)</f>
        <v>43982</v>
      </c>
      <c r="R3" s="688">
        <f>EOMONTH($A$1,-6)</f>
        <v>44012</v>
      </c>
      <c r="S3" s="688">
        <f>EOMONTH($A$1,-5)</f>
        <v>44043</v>
      </c>
      <c r="T3" s="688">
        <f>EOMONTH($A$1,-4)</f>
        <v>44074</v>
      </c>
      <c r="U3" s="688">
        <f>EOMONTH($A$1,-3)</f>
        <v>44104</v>
      </c>
      <c r="V3" s="688">
        <f>EOMONTH($A$1,-2)</f>
        <v>44135</v>
      </c>
      <c r="W3" s="688">
        <f>EOMONTH($A$1,-1)</f>
        <v>44165</v>
      </c>
      <c r="X3" s="688">
        <f>EOMONTH($A$1,0)</f>
        <v>44196</v>
      </c>
      <c r="Y3" s="3"/>
      <c r="AA3" s="482" t="s">
        <v>160</v>
      </c>
      <c r="AB3" s="4"/>
      <c r="AC3" s="266"/>
    </row>
    <row r="4" spans="1:29" ht="63.75" customHeight="1" thickBot="1">
      <c r="A4" s="499" t="s">
        <v>22</v>
      </c>
      <c r="B4" s="7" t="s">
        <v>21</v>
      </c>
      <c r="C4" s="144" t="s">
        <v>20</v>
      </c>
      <c r="D4" s="145" t="s">
        <v>1127</v>
      </c>
      <c r="E4" s="145" t="s">
        <v>715</v>
      </c>
      <c r="F4" s="145" t="s">
        <v>716</v>
      </c>
      <c r="G4" s="635" t="s">
        <v>1019</v>
      </c>
      <c r="H4" s="484" t="s">
        <v>725</v>
      </c>
      <c r="I4" s="485" t="s">
        <v>718</v>
      </c>
      <c r="J4" s="485" t="s">
        <v>726</v>
      </c>
      <c r="K4" s="485"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9" ht="16.5" customHeight="1" thickTop="1">
      <c r="A5" s="490">
        <v>1</v>
      </c>
      <c r="B5" s="654"/>
      <c r="C5" s="668"/>
      <c r="D5" s="669"/>
      <c r="E5" s="670"/>
      <c r="F5" s="671"/>
      <c r="G5" s="672"/>
      <c r="H5" s="661"/>
      <c r="I5" s="662" t="str">
        <f>IF(H5="여",E5,"")</f>
        <v/>
      </c>
      <c r="J5" s="661"/>
      <c r="K5" s="663" t="str">
        <f>IF(J5="여",E5,"")</f>
        <v/>
      </c>
      <c r="L5" s="493" t="str">
        <f>IF(OR(I5&lt;&gt;"",K5&lt;&gt;""),MIN(I5,K5),"false")</f>
        <v>false</v>
      </c>
      <c r="M5" s="690">
        <f t="shared" ref="M5:X20" si="0">IF(AND($E5="",$F5=""),0,IF(AND((M$3&gt;=$E5),OR((M$3&lt;=$G5),($G5=""),($G5=-1),($G5=0))),IF($L5&gt;M$3,1,0),0))</f>
        <v>0</v>
      </c>
      <c r="N5" s="690">
        <f t="shared" si="0"/>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SUM(M5:X5)</f>
        <v>0</v>
      </c>
    </row>
    <row r="6" spans="1:29" ht="16.5" customHeight="1">
      <c r="A6" s="490">
        <f>A5+1</f>
        <v>2</v>
      </c>
      <c r="B6" s="654"/>
      <c r="C6" s="673"/>
      <c r="D6" s="674"/>
      <c r="E6" s="675"/>
      <c r="F6" s="676"/>
      <c r="G6" s="677"/>
      <c r="H6" s="494"/>
      <c r="I6" s="492" t="str">
        <f t="shared" ref="I6:I69" si="1">IF(H6="여",E6,"")</f>
        <v/>
      </c>
      <c r="J6" s="494"/>
      <c r="K6" s="664" t="str">
        <f t="shared" ref="K6:K69" si="2">IF(J6="여",E6,"")</f>
        <v/>
      </c>
      <c r="L6" s="493" t="str">
        <f>IF(OR(I6&lt;&gt;"",K6&lt;&gt;""),MIN(I6,K6),"false")</f>
        <v>false</v>
      </c>
      <c r="M6" s="690">
        <f>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ref="Y6:Y34" si="3">SUM(M6:X6)</f>
        <v>0</v>
      </c>
    </row>
    <row r="7" spans="1:29" ht="16.5" customHeight="1">
      <c r="A7" s="490">
        <f t="shared" ref="A7:A70" si="4">A6+1</f>
        <v>3</v>
      </c>
      <c r="B7" s="654"/>
      <c r="C7" s="673"/>
      <c r="D7" s="674"/>
      <c r="E7" s="675"/>
      <c r="F7" s="676"/>
      <c r="G7" s="677"/>
      <c r="H7" s="494"/>
      <c r="I7" s="492" t="str">
        <f t="shared" si="1"/>
        <v/>
      </c>
      <c r="J7" s="494"/>
      <c r="K7" s="664" t="str">
        <f t="shared" si="2"/>
        <v/>
      </c>
      <c r="L7" s="493" t="str">
        <f t="shared" ref="L7:L34" si="5">IF(OR(I7&lt;&gt;"",K7&lt;&gt;""),MIN(I7,K7),"false")</f>
        <v>false</v>
      </c>
      <c r="M7" s="690">
        <f t="shared" ref="M7:X22" si="6">IF(AND($E7="",$F7=""),0,IF(AND((M$3&gt;=$E7),OR((M$3&lt;=$G7),($G7=""),($G7=-1),($G7=0))),IF($L7&gt;M$3,1,0),0))</f>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3"/>
        <v>0</v>
      </c>
    </row>
    <row r="8" spans="1:29" ht="16.5" customHeight="1">
      <c r="A8" s="490">
        <f t="shared" si="4"/>
        <v>4</v>
      </c>
      <c r="B8" s="654"/>
      <c r="C8" s="673"/>
      <c r="D8" s="674"/>
      <c r="E8" s="675"/>
      <c r="F8" s="676"/>
      <c r="G8" s="677"/>
      <c r="H8" s="494"/>
      <c r="I8" s="492" t="str">
        <f t="shared" si="1"/>
        <v/>
      </c>
      <c r="J8" s="494"/>
      <c r="K8" s="664" t="str">
        <f t="shared" si="2"/>
        <v/>
      </c>
      <c r="L8" s="493" t="str">
        <f t="shared" si="5"/>
        <v>false</v>
      </c>
      <c r="M8" s="690">
        <f t="shared" si="6"/>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3"/>
        <v>0</v>
      </c>
    </row>
    <row r="9" spans="1:29" ht="16.5" customHeight="1">
      <c r="A9" s="490">
        <f t="shared" si="4"/>
        <v>5</v>
      </c>
      <c r="B9" s="654"/>
      <c r="C9" s="673"/>
      <c r="D9" s="674"/>
      <c r="E9" s="675"/>
      <c r="F9" s="676"/>
      <c r="G9" s="677"/>
      <c r="H9" s="494"/>
      <c r="I9" s="492" t="str">
        <f t="shared" si="1"/>
        <v/>
      </c>
      <c r="J9" s="494"/>
      <c r="K9" s="664" t="str">
        <f t="shared" si="2"/>
        <v/>
      </c>
      <c r="L9" s="493" t="str">
        <f t="shared" si="5"/>
        <v>false</v>
      </c>
      <c r="M9" s="690">
        <f t="shared" si="6"/>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3"/>
        <v>0</v>
      </c>
    </row>
    <row r="10" spans="1:29" ht="16.5" customHeight="1">
      <c r="A10" s="490">
        <f t="shared" si="4"/>
        <v>6</v>
      </c>
      <c r="B10" s="654"/>
      <c r="C10" s="673"/>
      <c r="D10" s="674"/>
      <c r="E10" s="675"/>
      <c r="F10" s="676"/>
      <c r="G10" s="677"/>
      <c r="H10" s="494"/>
      <c r="I10" s="492" t="str">
        <f t="shared" si="1"/>
        <v/>
      </c>
      <c r="J10" s="494"/>
      <c r="K10" s="664" t="str">
        <f t="shared" si="2"/>
        <v/>
      </c>
      <c r="L10" s="493" t="str">
        <f t="shared" si="5"/>
        <v>false</v>
      </c>
      <c r="M10" s="690">
        <f t="shared" si="6"/>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3"/>
        <v>0</v>
      </c>
    </row>
    <row r="11" spans="1:29" ht="16.5" customHeight="1">
      <c r="A11" s="490">
        <f t="shared" si="4"/>
        <v>7</v>
      </c>
      <c r="B11" s="654"/>
      <c r="C11" s="673"/>
      <c r="D11" s="674"/>
      <c r="E11" s="675"/>
      <c r="F11" s="676"/>
      <c r="G11" s="677"/>
      <c r="H11" s="494"/>
      <c r="I11" s="492" t="str">
        <f t="shared" si="1"/>
        <v/>
      </c>
      <c r="J11" s="494"/>
      <c r="K11" s="664" t="str">
        <f t="shared" si="2"/>
        <v/>
      </c>
      <c r="L11" s="493" t="str">
        <f t="shared" si="5"/>
        <v>false</v>
      </c>
      <c r="M11" s="690">
        <f t="shared" si="6"/>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3"/>
        <v>0</v>
      </c>
    </row>
    <row r="12" spans="1:29" ht="16.5" customHeight="1">
      <c r="A12" s="490">
        <f t="shared" si="4"/>
        <v>8</v>
      </c>
      <c r="B12" s="654"/>
      <c r="C12" s="673"/>
      <c r="D12" s="674"/>
      <c r="E12" s="675"/>
      <c r="F12" s="676"/>
      <c r="G12" s="677"/>
      <c r="H12" s="494"/>
      <c r="I12" s="492" t="str">
        <f t="shared" si="1"/>
        <v/>
      </c>
      <c r="J12" s="494"/>
      <c r="K12" s="664" t="str">
        <f t="shared" si="2"/>
        <v/>
      </c>
      <c r="L12" s="493" t="str">
        <f t="shared" si="5"/>
        <v>false</v>
      </c>
      <c r="M12" s="690">
        <f t="shared" si="6"/>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3"/>
        <v>0</v>
      </c>
    </row>
    <row r="13" spans="1:29" ht="16.5" customHeight="1">
      <c r="A13" s="490">
        <f t="shared" si="4"/>
        <v>9</v>
      </c>
      <c r="B13" s="654"/>
      <c r="C13" s="673"/>
      <c r="D13" s="674"/>
      <c r="E13" s="675"/>
      <c r="F13" s="676"/>
      <c r="G13" s="677"/>
      <c r="H13" s="494"/>
      <c r="I13" s="492" t="str">
        <f t="shared" si="1"/>
        <v/>
      </c>
      <c r="J13" s="494"/>
      <c r="K13" s="664" t="str">
        <f t="shared" si="2"/>
        <v/>
      </c>
      <c r="L13" s="493" t="str">
        <f t="shared" si="5"/>
        <v>false</v>
      </c>
      <c r="M13" s="690">
        <f t="shared" si="6"/>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3"/>
        <v>0</v>
      </c>
    </row>
    <row r="14" spans="1:29" ht="16.5" customHeight="1">
      <c r="A14" s="490">
        <f t="shared" si="4"/>
        <v>10</v>
      </c>
      <c r="B14" s="655"/>
      <c r="C14" s="673"/>
      <c r="D14" s="674"/>
      <c r="E14" s="675"/>
      <c r="F14" s="676"/>
      <c r="G14" s="677"/>
      <c r="H14" s="494"/>
      <c r="I14" s="492" t="str">
        <f t="shared" si="1"/>
        <v/>
      </c>
      <c r="J14" s="494"/>
      <c r="K14" s="664" t="str">
        <f t="shared" si="2"/>
        <v/>
      </c>
      <c r="L14" s="493" t="str">
        <f t="shared" si="5"/>
        <v>false</v>
      </c>
      <c r="M14" s="690">
        <f t="shared" si="6"/>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3"/>
        <v>0</v>
      </c>
    </row>
    <row r="15" spans="1:29" ht="16.5" customHeight="1">
      <c r="A15" s="490">
        <f t="shared" si="4"/>
        <v>11</v>
      </c>
      <c r="B15" s="654"/>
      <c r="C15" s="673"/>
      <c r="D15" s="674"/>
      <c r="E15" s="675"/>
      <c r="F15" s="676"/>
      <c r="G15" s="677"/>
      <c r="H15" s="494"/>
      <c r="I15" s="492" t="str">
        <f t="shared" si="1"/>
        <v/>
      </c>
      <c r="J15" s="494"/>
      <c r="K15" s="664" t="str">
        <f t="shared" si="2"/>
        <v/>
      </c>
      <c r="L15" s="493" t="str">
        <f t="shared" si="5"/>
        <v>false</v>
      </c>
      <c r="M15" s="690">
        <f t="shared" si="6"/>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3"/>
        <v>0</v>
      </c>
    </row>
    <row r="16" spans="1:29" ht="16.5" customHeight="1">
      <c r="A16" s="490">
        <f t="shared" si="4"/>
        <v>12</v>
      </c>
      <c r="B16" s="654"/>
      <c r="C16" s="673"/>
      <c r="D16" s="674"/>
      <c r="E16" s="675"/>
      <c r="F16" s="676"/>
      <c r="G16" s="677"/>
      <c r="H16" s="494"/>
      <c r="I16" s="492" t="str">
        <f t="shared" si="1"/>
        <v/>
      </c>
      <c r="J16" s="494"/>
      <c r="K16" s="664" t="str">
        <f t="shared" si="2"/>
        <v/>
      </c>
      <c r="L16" s="493" t="str">
        <f t="shared" si="5"/>
        <v>false</v>
      </c>
      <c r="M16" s="690">
        <f t="shared" si="6"/>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3"/>
        <v>0</v>
      </c>
    </row>
    <row r="17" spans="1:25" ht="16.5" customHeight="1">
      <c r="A17" s="490">
        <f t="shared" si="4"/>
        <v>13</v>
      </c>
      <c r="B17" s="654"/>
      <c r="C17" s="673"/>
      <c r="D17" s="674"/>
      <c r="E17" s="675"/>
      <c r="F17" s="676"/>
      <c r="G17" s="677"/>
      <c r="H17" s="494"/>
      <c r="I17" s="492" t="str">
        <f t="shared" si="1"/>
        <v/>
      </c>
      <c r="J17" s="494"/>
      <c r="K17" s="664" t="str">
        <f t="shared" si="2"/>
        <v/>
      </c>
      <c r="L17" s="493" t="str">
        <f t="shared" si="5"/>
        <v>false</v>
      </c>
      <c r="M17" s="690">
        <f t="shared" si="6"/>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3"/>
        <v>0</v>
      </c>
    </row>
    <row r="18" spans="1:25" ht="16.5" customHeight="1">
      <c r="A18" s="490">
        <f t="shared" si="4"/>
        <v>14</v>
      </c>
      <c r="B18" s="654"/>
      <c r="C18" s="673"/>
      <c r="D18" s="674"/>
      <c r="E18" s="675"/>
      <c r="F18" s="676"/>
      <c r="G18" s="677"/>
      <c r="H18" s="494"/>
      <c r="I18" s="492" t="str">
        <f t="shared" si="1"/>
        <v/>
      </c>
      <c r="J18" s="494"/>
      <c r="K18" s="664" t="str">
        <f t="shared" si="2"/>
        <v/>
      </c>
      <c r="L18" s="493" t="str">
        <f t="shared" si="5"/>
        <v>false</v>
      </c>
      <c r="M18" s="690">
        <f t="shared" si="6"/>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3"/>
        <v>0</v>
      </c>
    </row>
    <row r="19" spans="1:25" ht="16.5" customHeight="1">
      <c r="A19" s="490">
        <f t="shared" si="4"/>
        <v>15</v>
      </c>
      <c r="B19" s="654"/>
      <c r="C19" s="673"/>
      <c r="D19" s="674"/>
      <c r="E19" s="675"/>
      <c r="F19" s="676"/>
      <c r="G19" s="677"/>
      <c r="H19" s="494"/>
      <c r="I19" s="492" t="str">
        <f t="shared" si="1"/>
        <v/>
      </c>
      <c r="J19" s="494"/>
      <c r="K19" s="664" t="str">
        <f t="shared" si="2"/>
        <v/>
      </c>
      <c r="L19" s="493" t="str">
        <f t="shared" si="5"/>
        <v>false</v>
      </c>
      <c r="M19" s="690">
        <f t="shared" si="6"/>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3"/>
        <v>0</v>
      </c>
    </row>
    <row r="20" spans="1:25" ht="16.5" customHeight="1">
      <c r="A20" s="490">
        <f t="shared" si="4"/>
        <v>16</v>
      </c>
      <c r="B20" s="654"/>
      <c r="C20" s="673"/>
      <c r="D20" s="674"/>
      <c r="E20" s="675"/>
      <c r="F20" s="676"/>
      <c r="G20" s="677"/>
      <c r="H20" s="494"/>
      <c r="I20" s="492" t="str">
        <f t="shared" si="1"/>
        <v/>
      </c>
      <c r="J20" s="494"/>
      <c r="K20" s="664" t="str">
        <f t="shared" si="2"/>
        <v/>
      </c>
      <c r="L20" s="493" t="str">
        <f t="shared" si="5"/>
        <v>false</v>
      </c>
      <c r="M20" s="690">
        <f t="shared" si="6"/>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3"/>
        <v>0</v>
      </c>
    </row>
    <row r="21" spans="1:25" ht="16.5" customHeight="1">
      <c r="A21" s="490">
        <f t="shared" si="4"/>
        <v>17</v>
      </c>
      <c r="B21" s="654"/>
      <c r="C21" s="673"/>
      <c r="D21" s="674"/>
      <c r="E21" s="675"/>
      <c r="F21" s="676"/>
      <c r="G21" s="677"/>
      <c r="H21" s="494"/>
      <c r="I21" s="492" t="str">
        <f t="shared" si="1"/>
        <v/>
      </c>
      <c r="J21" s="494"/>
      <c r="K21" s="664" t="str">
        <f t="shared" si="2"/>
        <v/>
      </c>
      <c r="L21" s="493" t="str">
        <f t="shared" si="5"/>
        <v>false</v>
      </c>
      <c r="M21" s="690">
        <f t="shared" si="6"/>
        <v>0</v>
      </c>
      <c r="N21" s="690">
        <f t="shared" si="6"/>
        <v>0</v>
      </c>
      <c r="O21" s="690">
        <f t="shared" si="6"/>
        <v>0</v>
      </c>
      <c r="P21" s="690">
        <f t="shared" si="6"/>
        <v>0</v>
      </c>
      <c r="Q21" s="690">
        <f t="shared" si="6"/>
        <v>0</v>
      </c>
      <c r="R21" s="690">
        <f t="shared" si="6"/>
        <v>0</v>
      </c>
      <c r="S21" s="690">
        <f t="shared" si="6"/>
        <v>0</v>
      </c>
      <c r="T21" s="690">
        <f t="shared" si="6"/>
        <v>0</v>
      </c>
      <c r="U21" s="690">
        <f t="shared" si="6"/>
        <v>0</v>
      </c>
      <c r="V21" s="690">
        <f t="shared" si="6"/>
        <v>0</v>
      </c>
      <c r="W21" s="690">
        <f t="shared" si="6"/>
        <v>0</v>
      </c>
      <c r="X21" s="690">
        <f t="shared" si="6"/>
        <v>0</v>
      </c>
      <c r="Y21" s="693">
        <f t="shared" si="3"/>
        <v>0</v>
      </c>
    </row>
    <row r="22" spans="1:25" ht="16.5" customHeight="1">
      <c r="A22" s="490">
        <f t="shared" si="4"/>
        <v>18</v>
      </c>
      <c r="B22" s="654"/>
      <c r="C22" s="673"/>
      <c r="D22" s="674"/>
      <c r="E22" s="675"/>
      <c r="F22" s="676"/>
      <c r="G22" s="677"/>
      <c r="H22" s="494"/>
      <c r="I22" s="492" t="str">
        <f t="shared" si="1"/>
        <v/>
      </c>
      <c r="J22" s="494"/>
      <c r="K22" s="664" t="str">
        <f t="shared" si="2"/>
        <v/>
      </c>
      <c r="L22" s="493" t="str">
        <f t="shared" si="5"/>
        <v>false</v>
      </c>
      <c r="M22" s="690">
        <f t="shared" si="6"/>
        <v>0</v>
      </c>
      <c r="N22" s="690">
        <f t="shared" si="6"/>
        <v>0</v>
      </c>
      <c r="O22" s="690">
        <f t="shared" si="6"/>
        <v>0</v>
      </c>
      <c r="P22" s="690">
        <f t="shared" si="6"/>
        <v>0</v>
      </c>
      <c r="Q22" s="690">
        <f t="shared" si="6"/>
        <v>0</v>
      </c>
      <c r="R22" s="690">
        <f t="shared" si="6"/>
        <v>0</v>
      </c>
      <c r="S22" s="690">
        <f t="shared" si="6"/>
        <v>0</v>
      </c>
      <c r="T22" s="690">
        <f t="shared" si="6"/>
        <v>0</v>
      </c>
      <c r="U22" s="690">
        <f t="shared" si="6"/>
        <v>0</v>
      </c>
      <c r="V22" s="690">
        <f t="shared" si="6"/>
        <v>0</v>
      </c>
      <c r="W22" s="690">
        <f t="shared" si="6"/>
        <v>0</v>
      </c>
      <c r="X22" s="690">
        <f t="shared" si="6"/>
        <v>0</v>
      </c>
      <c r="Y22" s="693">
        <f t="shared" si="3"/>
        <v>0</v>
      </c>
    </row>
    <row r="23" spans="1:25" ht="16.5" customHeight="1">
      <c r="A23" s="490">
        <f t="shared" si="4"/>
        <v>19</v>
      </c>
      <c r="B23" s="654"/>
      <c r="C23" s="673"/>
      <c r="D23" s="674"/>
      <c r="E23" s="675"/>
      <c r="F23" s="676"/>
      <c r="G23" s="677"/>
      <c r="H23" s="494"/>
      <c r="I23" s="492" t="str">
        <f t="shared" si="1"/>
        <v/>
      </c>
      <c r="J23" s="494"/>
      <c r="K23" s="664" t="str">
        <f t="shared" si="2"/>
        <v/>
      </c>
      <c r="L23" s="493" t="str">
        <f t="shared" si="5"/>
        <v>false</v>
      </c>
      <c r="M23" s="690">
        <f t="shared" ref="M23:X44" si="7">IF(AND($E23="",$F23=""),0,IF(AND((M$3&gt;=$E23),OR((M$3&lt;=$G23),($G23=""),($G23=-1),($G23=0))),IF($L23&gt;M$3,1,0),0))</f>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3"/>
        <v>0</v>
      </c>
    </row>
    <row r="24" spans="1:25" ht="16.5" customHeight="1">
      <c r="A24" s="490">
        <f t="shared" si="4"/>
        <v>20</v>
      </c>
      <c r="B24" s="655"/>
      <c r="C24" s="673"/>
      <c r="D24" s="674"/>
      <c r="E24" s="675"/>
      <c r="F24" s="676"/>
      <c r="G24" s="677"/>
      <c r="H24" s="494"/>
      <c r="I24" s="492" t="str">
        <f t="shared" si="1"/>
        <v/>
      </c>
      <c r="J24" s="494"/>
      <c r="K24" s="664" t="str">
        <f t="shared" si="2"/>
        <v/>
      </c>
      <c r="L24" s="493" t="str">
        <f t="shared" si="5"/>
        <v>false</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3"/>
        <v>0</v>
      </c>
    </row>
    <row r="25" spans="1:25" ht="16.5" customHeight="1">
      <c r="A25" s="490">
        <f t="shared" si="4"/>
        <v>21</v>
      </c>
      <c r="B25" s="654"/>
      <c r="C25" s="673"/>
      <c r="D25" s="674"/>
      <c r="E25" s="675"/>
      <c r="F25" s="676"/>
      <c r="G25" s="677"/>
      <c r="H25" s="494"/>
      <c r="I25" s="492" t="str">
        <f t="shared" si="1"/>
        <v/>
      </c>
      <c r="J25" s="494"/>
      <c r="K25" s="664" t="str">
        <f t="shared" si="2"/>
        <v/>
      </c>
      <c r="L25" s="493" t="str">
        <f t="shared" si="5"/>
        <v>false</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3"/>
        <v>0</v>
      </c>
    </row>
    <row r="26" spans="1:25" ht="16.5" customHeight="1">
      <c r="A26" s="490">
        <f t="shared" si="4"/>
        <v>22</v>
      </c>
      <c r="B26" s="654"/>
      <c r="C26" s="673"/>
      <c r="D26" s="674"/>
      <c r="E26" s="675"/>
      <c r="F26" s="676"/>
      <c r="G26" s="677"/>
      <c r="H26" s="494"/>
      <c r="I26" s="492" t="str">
        <f t="shared" si="1"/>
        <v/>
      </c>
      <c r="J26" s="494"/>
      <c r="K26" s="664" t="str">
        <f t="shared" si="2"/>
        <v/>
      </c>
      <c r="L26" s="493" t="str">
        <f t="shared" si="5"/>
        <v>false</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3"/>
        <v>0</v>
      </c>
    </row>
    <row r="27" spans="1:25" ht="16.5" customHeight="1">
      <c r="A27" s="490">
        <f t="shared" si="4"/>
        <v>23</v>
      </c>
      <c r="B27" s="654"/>
      <c r="C27" s="673"/>
      <c r="D27" s="674"/>
      <c r="E27" s="675"/>
      <c r="F27" s="676"/>
      <c r="G27" s="677"/>
      <c r="H27" s="494"/>
      <c r="I27" s="492" t="str">
        <f t="shared" si="1"/>
        <v/>
      </c>
      <c r="J27" s="494"/>
      <c r="K27" s="664" t="str">
        <f t="shared" si="2"/>
        <v/>
      </c>
      <c r="L27" s="493" t="str">
        <f t="shared" si="5"/>
        <v>false</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3"/>
        <v>0</v>
      </c>
    </row>
    <row r="28" spans="1:25" ht="16.5" customHeight="1">
      <c r="A28" s="490">
        <f t="shared" si="4"/>
        <v>24</v>
      </c>
      <c r="B28" s="654"/>
      <c r="C28" s="673"/>
      <c r="D28" s="674"/>
      <c r="E28" s="675"/>
      <c r="F28" s="676"/>
      <c r="G28" s="677"/>
      <c r="H28" s="494"/>
      <c r="I28" s="492" t="str">
        <f t="shared" si="1"/>
        <v/>
      </c>
      <c r="J28" s="494"/>
      <c r="K28" s="664" t="str">
        <f t="shared" si="2"/>
        <v/>
      </c>
      <c r="L28" s="493" t="str">
        <f t="shared" si="5"/>
        <v>false</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3"/>
        <v>0</v>
      </c>
    </row>
    <row r="29" spans="1:25" ht="16.5" customHeight="1">
      <c r="A29" s="490">
        <f t="shared" si="4"/>
        <v>25</v>
      </c>
      <c r="B29" s="654"/>
      <c r="C29" s="673"/>
      <c r="D29" s="674"/>
      <c r="E29" s="675"/>
      <c r="F29" s="676"/>
      <c r="G29" s="677"/>
      <c r="H29" s="494"/>
      <c r="I29" s="492" t="str">
        <f t="shared" si="1"/>
        <v/>
      </c>
      <c r="J29" s="494"/>
      <c r="K29" s="664" t="str">
        <f t="shared" si="2"/>
        <v/>
      </c>
      <c r="L29" s="493" t="str">
        <f t="shared" si="5"/>
        <v>false</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3"/>
        <v>0</v>
      </c>
    </row>
    <row r="30" spans="1:25" ht="16.5" customHeight="1">
      <c r="A30" s="490">
        <f t="shared" si="4"/>
        <v>26</v>
      </c>
      <c r="B30" s="654"/>
      <c r="C30" s="673"/>
      <c r="D30" s="674"/>
      <c r="E30" s="675"/>
      <c r="F30" s="676"/>
      <c r="G30" s="677"/>
      <c r="H30" s="494"/>
      <c r="I30" s="492" t="str">
        <f t="shared" si="1"/>
        <v/>
      </c>
      <c r="J30" s="494"/>
      <c r="K30" s="664" t="str">
        <f t="shared" si="2"/>
        <v/>
      </c>
      <c r="L30" s="493" t="str">
        <f t="shared" si="5"/>
        <v>false</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3"/>
        <v>0</v>
      </c>
    </row>
    <row r="31" spans="1:25" ht="16.5" customHeight="1">
      <c r="A31" s="490">
        <f t="shared" si="4"/>
        <v>27</v>
      </c>
      <c r="B31" s="654"/>
      <c r="C31" s="673"/>
      <c r="D31" s="674"/>
      <c r="E31" s="675"/>
      <c r="F31" s="676"/>
      <c r="G31" s="677"/>
      <c r="H31" s="494"/>
      <c r="I31" s="492" t="str">
        <f t="shared" si="1"/>
        <v/>
      </c>
      <c r="J31" s="494"/>
      <c r="K31" s="664" t="str">
        <f t="shared" si="2"/>
        <v/>
      </c>
      <c r="L31" s="493" t="str">
        <f t="shared" si="5"/>
        <v>false</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3"/>
        <v>0</v>
      </c>
    </row>
    <row r="32" spans="1:25" ht="16.5" customHeight="1">
      <c r="A32" s="490">
        <f t="shared" si="4"/>
        <v>28</v>
      </c>
      <c r="B32" s="654"/>
      <c r="C32" s="673"/>
      <c r="D32" s="674"/>
      <c r="E32" s="675"/>
      <c r="F32" s="678"/>
      <c r="G32" s="677"/>
      <c r="H32" s="494"/>
      <c r="I32" s="492" t="str">
        <f t="shared" si="1"/>
        <v/>
      </c>
      <c r="J32" s="494"/>
      <c r="K32" s="664" t="str">
        <f t="shared" si="2"/>
        <v/>
      </c>
      <c r="L32" s="493" t="str">
        <f t="shared" si="5"/>
        <v>false</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3"/>
        <v>0</v>
      </c>
    </row>
    <row r="33" spans="1:25" ht="16.5" customHeight="1">
      <c r="A33" s="490">
        <f t="shared" si="4"/>
        <v>29</v>
      </c>
      <c r="B33" s="654"/>
      <c r="C33" s="673"/>
      <c r="D33" s="674"/>
      <c r="E33" s="675"/>
      <c r="F33" s="678"/>
      <c r="G33" s="677"/>
      <c r="H33" s="685"/>
      <c r="I33" s="492" t="str">
        <f t="shared" si="1"/>
        <v/>
      </c>
      <c r="J33" s="685"/>
      <c r="K33" s="664" t="str">
        <f t="shared" si="2"/>
        <v/>
      </c>
      <c r="L33" s="493" t="str">
        <f t="shared" si="5"/>
        <v>false</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3"/>
        <v>0</v>
      </c>
    </row>
    <row r="34" spans="1:25" ht="16.5" customHeight="1">
      <c r="A34" s="490">
        <f t="shared" si="4"/>
        <v>30</v>
      </c>
      <c r="B34" s="655"/>
      <c r="C34" s="673"/>
      <c r="D34" s="674"/>
      <c r="E34" s="675"/>
      <c r="F34" s="676"/>
      <c r="G34" s="677"/>
      <c r="H34" s="491"/>
      <c r="I34" s="492" t="str">
        <f t="shared" si="1"/>
        <v/>
      </c>
      <c r="J34" s="491"/>
      <c r="K34" s="664" t="str">
        <f t="shared" si="2"/>
        <v/>
      </c>
      <c r="L34" s="493" t="str">
        <f t="shared" si="5"/>
        <v>false</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3"/>
        <v>0</v>
      </c>
    </row>
    <row r="35" spans="1:25" ht="16.5" customHeight="1">
      <c r="A35" s="490">
        <f t="shared" si="4"/>
        <v>31</v>
      </c>
      <c r="B35" s="654"/>
      <c r="C35" s="673"/>
      <c r="D35" s="674"/>
      <c r="E35" s="675"/>
      <c r="F35" s="676"/>
      <c r="G35" s="677"/>
      <c r="H35" s="494"/>
      <c r="I35" s="492" t="str">
        <f t="shared" si="1"/>
        <v/>
      </c>
      <c r="J35" s="494"/>
      <c r="K35" s="664" t="str">
        <f t="shared" si="2"/>
        <v/>
      </c>
      <c r="L35" s="493" t="str">
        <f>IF(OR(I35&lt;&gt;"",K35&lt;&gt;""),MIN(I35,K35),"false")</f>
        <v>false</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ref="Y35:Y98" si="8">SUM(M35:X35)</f>
        <v>0</v>
      </c>
    </row>
    <row r="36" spans="1:25" ht="16.5" customHeight="1">
      <c r="A36" s="490">
        <f t="shared" si="4"/>
        <v>32</v>
      </c>
      <c r="B36" s="654"/>
      <c r="C36" s="673"/>
      <c r="D36" s="674"/>
      <c r="E36" s="675"/>
      <c r="F36" s="676"/>
      <c r="G36" s="677"/>
      <c r="H36" s="494"/>
      <c r="I36" s="492" t="str">
        <f t="shared" si="1"/>
        <v/>
      </c>
      <c r="J36" s="494"/>
      <c r="K36" s="664" t="str">
        <f t="shared" si="2"/>
        <v/>
      </c>
      <c r="L36" s="493" t="str">
        <f t="shared" ref="L36:L63" si="9">IF(OR(I36&lt;&gt;"",K36&lt;&gt;""),MIN(I36,K36),"false")</f>
        <v>false</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8"/>
        <v>0</v>
      </c>
    </row>
    <row r="37" spans="1:25" ht="16.5" customHeight="1">
      <c r="A37" s="490">
        <f t="shared" si="4"/>
        <v>33</v>
      </c>
      <c r="B37" s="654"/>
      <c r="C37" s="673"/>
      <c r="D37" s="674"/>
      <c r="E37" s="675"/>
      <c r="F37" s="678"/>
      <c r="G37" s="677"/>
      <c r="H37" s="494"/>
      <c r="I37" s="492" t="str">
        <f t="shared" si="1"/>
        <v/>
      </c>
      <c r="J37" s="494"/>
      <c r="K37" s="664" t="str">
        <f t="shared" si="2"/>
        <v/>
      </c>
      <c r="L37" s="493" t="str">
        <f t="shared" si="9"/>
        <v>false</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8"/>
        <v>0</v>
      </c>
    </row>
    <row r="38" spans="1:25" ht="16.5" customHeight="1">
      <c r="A38" s="490">
        <f t="shared" si="4"/>
        <v>34</v>
      </c>
      <c r="B38" s="654"/>
      <c r="C38" s="673"/>
      <c r="D38" s="674"/>
      <c r="E38" s="675"/>
      <c r="F38" s="678"/>
      <c r="G38" s="677"/>
      <c r="H38" s="494"/>
      <c r="I38" s="492" t="str">
        <f t="shared" si="1"/>
        <v/>
      </c>
      <c r="J38" s="494"/>
      <c r="K38" s="664" t="str">
        <f t="shared" si="2"/>
        <v/>
      </c>
      <c r="L38" s="493" t="str">
        <f t="shared" si="9"/>
        <v>false</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8"/>
        <v>0</v>
      </c>
    </row>
    <row r="39" spans="1:25" ht="16.5" customHeight="1">
      <c r="A39" s="490">
        <f t="shared" si="4"/>
        <v>35</v>
      </c>
      <c r="B39" s="654"/>
      <c r="C39" s="673"/>
      <c r="D39" s="674"/>
      <c r="E39" s="675"/>
      <c r="F39" s="676"/>
      <c r="G39" s="677"/>
      <c r="H39" s="494"/>
      <c r="I39" s="492" t="str">
        <f t="shared" si="1"/>
        <v/>
      </c>
      <c r="J39" s="494"/>
      <c r="K39" s="664" t="str">
        <f t="shared" si="2"/>
        <v/>
      </c>
      <c r="L39" s="493" t="str">
        <f t="shared" si="9"/>
        <v>false</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8"/>
        <v>0</v>
      </c>
    </row>
    <row r="40" spans="1:25" ht="16.5" customHeight="1">
      <c r="A40" s="490">
        <f t="shared" si="4"/>
        <v>36</v>
      </c>
      <c r="B40" s="654"/>
      <c r="C40" s="673"/>
      <c r="D40" s="674"/>
      <c r="E40" s="675"/>
      <c r="F40" s="678"/>
      <c r="G40" s="677"/>
      <c r="H40" s="494"/>
      <c r="I40" s="492" t="str">
        <f t="shared" si="1"/>
        <v/>
      </c>
      <c r="J40" s="494"/>
      <c r="K40" s="664" t="str">
        <f t="shared" si="2"/>
        <v/>
      </c>
      <c r="L40" s="493" t="str">
        <f t="shared" si="9"/>
        <v>false</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8"/>
        <v>0</v>
      </c>
    </row>
    <row r="41" spans="1:25" ht="16.5" customHeight="1">
      <c r="A41" s="490">
        <f t="shared" si="4"/>
        <v>37</v>
      </c>
      <c r="B41" s="654"/>
      <c r="C41" s="673"/>
      <c r="D41" s="674"/>
      <c r="E41" s="675"/>
      <c r="F41" s="678"/>
      <c r="G41" s="677"/>
      <c r="H41" s="494"/>
      <c r="I41" s="492" t="str">
        <f t="shared" si="1"/>
        <v/>
      </c>
      <c r="J41" s="494"/>
      <c r="K41" s="664" t="str">
        <f t="shared" si="2"/>
        <v/>
      </c>
      <c r="L41" s="493" t="str">
        <f t="shared" si="9"/>
        <v>false</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8"/>
        <v>0</v>
      </c>
    </row>
    <row r="42" spans="1:25" ht="16.5" customHeight="1">
      <c r="A42" s="490">
        <f t="shared" si="4"/>
        <v>38</v>
      </c>
      <c r="B42" s="654"/>
      <c r="C42" s="673"/>
      <c r="D42" s="674"/>
      <c r="E42" s="675"/>
      <c r="F42" s="676"/>
      <c r="G42" s="677"/>
      <c r="H42" s="494"/>
      <c r="I42" s="492" t="str">
        <f t="shared" si="1"/>
        <v/>
      </c>
      <c r="J42" s="494"/>
      <c r="K42" s="664" t="str">
        <f t="shared" si="2"/>
        <v/>
      </c>
      <c r="L42" s="493" t="str">
        <f t="shared" si="9"/>
        <v>false</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8"/>
        <v>0</v>
      </c>
    </row>
    <row r="43" spans="1:25" ht="16.5" customHeight="1">
      <c r="A43" s="490">
        <f t="shared" si="4"/>
        <v>39</v>
      </c>
      <c r="B43" s="654"/>
      <c r="C43" s="673"/>
      <c r="D43" s="674"/>
      <c r="E43" s="675"/>
      <c r="F43" s="678"/>
      <c r="G43" s="677"/>
      <c r="H43" s="494"/>
      <c r="I43" s="492" t="str">
        <f t="shared" si="1"/>
        <v/>
      </c>
      <c r="J43" s="494"/>
      <c r="K43" s="664" t="str">
        <f t="shared" si="2"/>
        <v/>
      </c>
      <c r="L43" s="493" t="str">
        <f t="shared" si="9"/>
        <v>false</v>
      </c>
      <c r="M43" s="690">
        <f t="shared" si="7"/>
        <v>0</v>
      </c>
      <c r="N43" s="690">
        <f t="shared" si="7"/>
        <v>0</v>
      </c>
      <c r="O43" s="690">
        <f t="shared" si="7"/>
        <v>0</v>
      </c>
      <c r="P43" s="690">
        <f t="shared" si="7"/>
        <v>0</v>
      </c>
      <c r="Q43" s="690">
        <f t="shared" si="7"/>
        <v>0</v>
      </c>
      <c r="R43" s="690">
        <f t="shared" si="7"/>
        <v>0</v>
      </c>
      <c r="S43" s="690">
        <f t="shared" si="7"/>
        <v>0</v>
      </c>
      <c r="T43" s="690">
        <f t="shared" si="7"/>
        <v>0</v>
      </c>
      <c r="U43" s="690">
        <f t="shared" si="7"/>
        <v>0</v>
      </c>
      <c r="V43" s="690">
        <f t="shared" si="7"/>
        <v>0</v>
      </c>
      <c r="W43" s="690">
        <f t="shared" si="7"/>
        <v>0</v>
      </c>
      <c r="X43" s="690">
        <f t="shared" si="7"/>
        <v>0</v>
      </c>
      <c r="Y43" s="693">
        <f t="shared" si="8"/>
        <v>0</v>
      </c>
    </row>
    <row r="44" spans="1:25" ht="16.5" customHeight="1">
      <c r="A44" s="490">
        <f t="shared" si="4"/>
        <v>40</v>
      </c>
      <c r="B44" s="655"/>
      <c r="C44" s="673"/>
      <c r="D44" s="674"/>
      <c r="E44" s="675"/>
      <c r="F44" s="676"/>
      <c r="G44" s="677"/>
      <c r="H44" s="494"/>
      <c r="I44" s="492" t="str">
        <f t="shared" si="1"/>
        <v/>
      </c>
      <c r="J44" s="494"/>
      <c r="K44" s="664" t="str">
        <f t="shared" si="2"/>
        <v/>
      </c>
      <c r="L44" s="493" t="str">
        <f t="shared" si="9"/>
        <v>false</v>
      </c>
      <c r="M44" s="690">
        <f t="shared" si="7"/>
        <v>0</v>
      </c>
      <c r="N44" s="690">
        <f t="shared" si="7"/>
        <v>0</v>
      </c>
      <c r="O44" s="690">
        <f t="shared" si="7"/>
        <v>0</v>
      </c>
      <c r="P44" s="690">
        <f t="shared" ref="N44:X67" si="10">IF(AND($E44="",$F44=""),0,IF(AND((P$3&gt;=$E44),OR((P$3&lt;=$G44),($G44=""),($G44=-1),($G44=0))),IF($L44&gt;P$3,1,0),0))</f>
        <v>0</v>
      </c>
      <c r="Q44" s="690">
        <f t="shared" si="10"/>
        <v>0</v>
      </c>
      <c r="R44" s="690">
        <f t="shared" si="10"/>
        <v>0</v>
      </c>
      <c r="S44" s="690">
        <f t="shared" si="10"/>
        <v>0</v>
      </c>
      <c r="T44" s="690">
        <f t="shared" si="10"/>
        <v>0</v>
      </c>
      <c r="U44" s="690">
        <f t="shared" si="10"/>
        <v>0</v>
      </c>
      <c r="V44" s="690">
        <f t="shared" si="10"/>
        <v>0</v>
      </c>
      <c r="W44" s="690">
        <f t="shared" si="10"/>
        <v>0</v>
      </c>
      <c r="X44" s="690">
        <f t="shared" si="10"/>
        <v>0</v>
      </c>
      <c r="Y44" s="693">
        <f t="shared" si="8"/>
        <v>0</v>
      </c>
    </row>
    <row r="45" spans="1:25" ht="16.5" customHeight="1">
      <c r="A45" s="490">
        <f t="shared" si="4"/>
        <v>41</v>
      </c>
      <c r="B45" s="654"/>
      <c r="C45" s="673"/>
      <c r="D45" s="674"/>
      <c r="E45" s="675"/>
      <c r="F45" s="678"/>
      <c r="G45" s="677"/>
      <c r="H45" s="494"/>
      <c r="I45" s="492" t="str">
        <f t="shared" si="1"/>
        <v/>
      </c>
      <c r="J45" s="494"/>
      <c r="K45" s="664" t="str">
        <f t="shared" si="2"/>
        <v/>
      </c>
      <c r="L45" s="493" t="str">
        <f t="shared" si="9"/>
        <v>false</v>
      </c>
      <c r="M45" s="690">
        <f t="shared" ref="M45:X108" si="11">IF(AND($E45="",$F45=""),0,IF(AND((M$3&gt;=$E45),OR((M$3&lt;=$G45),($G45=""),($G45=-1),($G45=0))),IF($L45&gt;M$3,1,0),0))</f>
        <v>0</v>
      </c>
      <c r="N45" s="690">
        <f t="shared" si="10"/>
        <v>0</v>
      </c>
      <c r="O45" s="690">
        <f t="shared" si="10"/>
        <v>0</v>
      </c>
      <c r="P45" s="690">
        <f t="shared" si="10"/>
        <v>0</v>
      </c>
      <c r="Q45" s="690">
        <f t="shared" si="10"/>
        <v>0</v>
      </c>
      <c r="R45" s="690">
        <f t="shared" si="10"/>
        <v>0</v>
      </c>
      <c r="S45" s="690">
        <f t="shared" si="10"/>
        <v>0</v>
      </c>
      <c r="T45" s="690">
        <f t="shared" si="10"/>
        <v>0</v>
      </c>
      <c r="U45" s="690">
        <f t="shared" si="10"/>
        <v>0</v>
      </c>
      <c r="V45" s="690">
        <f t="shared" si="10"/>
        <v>0</v>
      </c>
      <c r="W45" s="690">
        <f t="shared" si="10"/>
        <v>0</v>
      </c>
      <c r="X45" s="690">
        <f t="shared" si="10"/>
        <v>0</v>
      </c>
      <c r="Y45" s="693">
        <f t="shared" si="8"/>
        <v>0</v>
      </c>
    </row>
    <row r="46" spans="1:25" ht="16.5" customHeight="1">
      <c r="A46" s="490">
        <f t="shared" si="4"/>
        <v>42</v>
      </c>
      <c r="B46" s="654"/>
      <c r="C46" s="673"/>
      <c r="D46" s="674"/>
      <c r="E46" s="675"/>
      <c r="F46" s="678"/>
      <c r="G46" s="677"/>
      <c r="H46" s="494"/>
      <c r="I46" s="492" t="str">
        <f t="shared" si="1"/>
        <v/>
      </c>
      <c r="J46" s="494"/>
      <c r="K46" s="664" t="str">
        <f t="shared" si="2"/>
        <v/>
      </c>
      <c r="L46" s="493" t="str">
        <f t="shared" si="9"/>
        <v>false</v>
      </c>
      <c r="M46" s="690">
        <f t="shared" si="11"/>
        <v>0</v>
      </c>
      <c r="N46" s="690">
        <f t="shared" si="10"/>
        <v>0</v>
      </c>
      <c r="O46" s="690">
        <f t="shared" si="10"/>
        <v>0</v>
      </c>
      <c r="P46" s="690">
        <f t="shared" si="10"/>
        <v>0</v>
      </c>
      <c r="Q46" s="690">
        <f t="shared" si="10"/>
        <v>0</v>
      </c>
      <c r="R46" s="690">
        <f t="shared" si="10"/>
        <v>0</v>
      </c>
      <c r="S46" s="690">
        <f t="shared" si="10"/>
        <v>0</v>
      </c>
      <c r="T46" s="690">
        <f t="shared" si="10"/>
        <v>0</v>
      </c>
      <c r="U46" s="690">
        <f t="shared" si="10"/>
        <v>0</v>
      </c>
      <c r="V46" s="690">
        <f t="shared" si="10"/>
        <v>0</v>
      </c>
      <c r="W46" s="690">
        <f t="shared" si="10"/>
        <v>0</v>
      </c>
      <c r="X46" s="690">
        <f t="shared" si="10"/>
        <v>0</v>
      </c>
      <c r="Y46" s="693">
        <f t="shared" si="8"/>
        <v>0</v>
      </c>
    </row>
    <row r="47" spans="1:25" ht="16.5" customHeight="1">
      <c r="A47" s="490">
        <f t="shared" si="4"/>
        <v>43</v>
      </c>
      <c r="B47" s="654"/>
      <c r="C47" s="673"/>
      <c r="D47" s="674"/>
      <c r="E47" s="675"/>
      <c r="F47" s="678"/>
      <c r="G47" s="677"/>
      <c r="H47" s="494"/>
      <c r="I47" s="492" t="str">
        <f t="shared" si="1"/>
        <v/>
      </c>
      <c r="J47" s="494"/>
      <c r="K47" s="664" t="str">
        <f t="shared" si="2"/>
        <v/>
      </c>
      <c r="L47" s="493" t="str">
        <f t="shared" si="9"/>
        <v>false</v>
      </c>
      <c r="M47" s="690">
        <f t="shared" si="11"/>
        <v>0</v>
      </c>
      <c r="N47" s="690">
        <f t="shared" si="10"/>
        <v>0</v>
      </c>
      <c r="O47" s="690">
        <f t="shared" si="10"/>
        <v>0</v>
      </c>
      <c r="P47" s="690">
        <f t="shared" si="10"/>
        <v>0</v>
      </c>
      <c r="Q47" s="690">
        <f t="shared" si="10"/>
        <v>0</v>
      </c>
      <c r="R47" s="690">
        <f t="shared" si="10"/>
        <v>0</v>
      </c>
      <c r="S47" s="690">
        <f t="shared" si="10"/>
        <v>0</v>
      </c>
      <c r="T47" s="690">
        <f t="shared" si="10"/>
        <v>0</v>
      </c>
      <c r="U47" s="690">
        <f t="shared" si="10"/>
        <v>0</v>
      </c>
      <c r="V47" s="690">
        <f t="shared" si="10"/>
        <v>0</v>
      </c>
      <c r="W47" s="690">
        <f t="shared" si="10"/>
        <v>0</v>
      </c>
      <c r="X47" s="690">
        <f t="shared" si="10"/>
        <v>0</v>
      </c>
      <c r="Y47" s="693">
        <f t="shared" si="8"/>
        <v>0</v>
      </c>
    </row>
    <row r="48" spans="1:25" ht="16.5" customHeight="1">
      <c r="A48" s="490">
        <f t="shared" si="4"/>
        <v>44</v>
      </c>
      <c r="B48" s="654"/>
      <c r="C48" s="673"/>
      <c r="D48" s="674"/>
      <c r="E48" s="675"/>
      <c r="F48" s="678"/>
      <c r="G48" s="677"/>
      <c r="H48" s="494"/>
      <c r="I48" s="492" t="str">
        <f t="shared" si="1"/>
        <v/>
      </c>
      <c r="J48" s="494"/>
      <c r="K48" s="664" t="str">
        <f t="shared" si="2"/>
        <v/>
      </c>
      <c r="L48" s="493" t="str">
        <f t="shared" si="9"/>
        <v>false</v>
      </c>
      <c r="M48" s="690">
        <f t="shared" si="11"/>
        <v>0</v>
      </c>
      <c r="N48" s="690">
        <f t="shared" si="10"/>
        <v>0</v>
      </c>
      <c r="O48" s="690">
        <f t="shared" si="10"/>
        <v>0</v>
      </c>
      <c r="P48" s="690">
        <f t="shared" si="10"/>
        <v>0</v>
      </c>
      <c r="Q48" s="690">
        <f t="shared" si="10"/>
        <v>0</v>
      </c>
      <c r="R48" s="690">
        <f t="shared" si="10"/>
        <v>0</v>
      </c>
      <c r="S48" s="690">
        <f t="shared" si="10"/>
        <v>0</v>
      </c>
      <c r="T48" s="690">
        <f t="shared" si="10"/>
        <v>0</v>
      </c>
      <c r="U48" s="690">
        <f t="shared" si="10"/>
        <v>0</v>
      </c>
      <c r="V48" s="690">
        <f t="shared" si="10"/>
        <v>0</v>
      </c>
      <c r="W48" s="690">
        <f t="shared" si="10"/>
        <v>0</v>
      </c>
      <c r="X48" s="690">
        <f t="shared" si="10"/>
        <v>0</v>
      </c>
      <c r="Y48" s="693">
        <f t="shared" si="8"/>
        <v>0</v>
      </c>
    </row>
    <row r="49" spans="1:25" ht="16.5" customHeight="1">
      <c r="A49" s="490">
        <f t="shared" si="4"/>
        <v>45</v>
      </c>
      <c r="B49" s="654"/>
      <c r="C49" s="673"/>
      <c r="D49" s="674"/>
      <c r="E49" s="675"/>
      <c r="F49" s="678"/>
      <c r="G49" s="677"/>
      <c r="H49" s="494"/>
      <c r="I49" s="492" t="str">
        <f t="shared" si="1"/>
        <v/>
      </c>
      <c r="J49" s="494"/>
      <c r="K49" s="664" t="str">
        <f t="shared" si="2"/>
        <v/>
      </c>
      <c r="L49" s="493" t="str">
        <f t="shared" si="9"/>
        <v>false</v>
      </c>
      <c r="M49" s="690">
        <f t="shared" si="11"/>
        <v>0</v>
      </c>
      <c r="N49" s="690">
        <f t="shared" si="10"/>
        <v>0</v>
      </c>
      <c r="O49" s="690">
        <f t="shared" si="10"/>
        <v>0</v>
      </c>
      <c r="P49" s="690">
        <f t="shared" si="10"/>
        <v>0</v>
      </c>
      <c r="Q49" s="690">
        <f t="shared" si="10"/>
        <v>0</v>
      </c>
      <c r="R49" s="690">
        <f t="shared" si="10"/>
        <v>0</v>
      </c>
      <c r="S49" s="690">
        <f t="shared" si="10"/>
        <v>0</v>
      </c>
      <c r="T49" s="690">
        <f t="shared" si="10"/>
        <v>0</v>
      </c>
      <c r="U49" s="690">
        <f t="shared" si="10"/>
        <v>0</v>
      </c>
      <c r="V49" s="690">
        <f t="shared" si="10"/>
        <v>0</v>
      </c>
      <c r="W49" s="690">
        <f t="shared" si="10"/>
        <v>0</v>
      </c>
      <c r="X49" s="690">
        <f t="shared" si="10"/>
        <v>0</v>
      </c>
      <c r="Y49" s="693">
        <f t="shared" si="8"/>
        <v>0</v>
      </c>
    </row>
    <row r="50" spans="1:25" ht="16.5" customHeight="1">
      <c r="A50" s="490">
        <f t="shared" si="4"/>
        <v>46</v>
      </c>
      <c r="B50" s="654"/>
      <c r="C50" s="673"/>
      <c r="D50" s="674"/>
      <c r="E50" s="675"/>
      <c r="F50" s="678"/>
      <c r="G50" s="677"/>
      <c r="H50" s="494"/>
      <c r="I50" s="492" t="str">
        <f t="shared" si="1"/>
        <v/>
      </c>
      <c r="J50" s="494"/>
      <c r="K50" s="664" t="str">
        <f t="shared" si="2"/>
        <v/>
      </c>
      <c r="L50" s="493" t="str">
        <f t="shared" si="9"/>
        <v>false</v>
      </c>
      <c r="M50" s="690">
        <f t="shared" si="11"/>
        <v>0</v>
      </c>
      <c r="N50" s="690">
        <f t="shared" si="10"/>
        <v>0</v>
      </c>
      <c r="O50" s="690">
        <f t="shared" si="10"/>
        <v>0</v>
      </c>
      <c r="P50" s="690">
        <f t="shared" si="10"/>
        <v>0</v>
      </c>
      <c r="Q50" s="690">
        <f t="shared" si="10"/>
        <v>0</v>
      </c>
      <c r="R50" s="690">
        <f t="shared" si="10"/>
        <v>0</v>
      </c>
      <c r="S50" s="690">
        <f t="shared" si="10"/>
        <v>0</v>
      </c>
      <c r="T50" s="690">
        <f t="shared" si="10"/>
        <v>0</v>
      </c>
      <c r="U50" s="690">
        <f t="shared" si="10"/>
        <v>0</v>
      </c>
      <c r="V50" s="690">
        <f t="shared" si="10"/>
        <v>0</v>
      </c>
      <c r="W50" s="690">
        <f t="shared" si="10"/>
        <v>0</v>
      </c>
      <c r="X50" s="690">
        <f t="shared" si="10"/>
        <v>0</v>
      </c>
      <c r="Y50" s="693">
        <f t="shared" si="8"/>
        <v>0</v>
      </c>
    </row>
    <row r="51" spans="1:25" ht="16.5" customHeight="1">
      <c r="A51" s="490">
        <f t="shared" si="4"/>
        <v>47</v>
      </c>
      <c r="B51" s="654"/>
      <c r="C51" s="673"/>
      <c r="D51" s="674"/>
      <c r="E51" s="675"/>
      <c r="F51" s="678"/>
      <c r="G51" s="677"/>
      <c r="H51" s="494"/>
      <c r="I51" s="492" t="str">
        <f t="shared" si="1"/>
        <v/>
      </c>
      <c r="J51" s="494"/>
      <c r="K51" s="664" t="str">
        <f t="shared" si="2"/>
        <v/>
      </c>
      <c r="L51" s="493" t="str">
        <f t="shared" si="9"/>
        <v>false</v>
      </c>
      <c r="M51" s="690">
        <f t="shared" si="11"/>
        <v>0</v>
      </c>
      <c r="N51" s="690">
        <f t="shared" si="10"/>
        <v>0</v>
      </c>
      <c r="O51" s="690">
        <f t="shared" si="10"/>
        <v>0</v>
      </c>
      <c r="P51" s="690">
        <f t="shared" si="10"/>
        <v>0</v>
      </c>
      <c r="Q51" s="690">
        <f t="shared" si="10"/>
        <v>0</v>
      </c>
      <c r="R51" s="690">
        <f t="shared" si="10"/>
        <v>0</v>
      </c>
      <c r="S51" s="690">
        <f t="shared" si="10"/>
        <v>0</v>
      </c>
      <c r="T51" s="690">
        <f t="shared" si="10"/>
        <v>0</v>
      </c>
      <c r="U51" s="690">
        <f t="shared" si="10"/>
        <v>0</v>
      </c>
      <c r="V51" s="690">
        <f t="shared" si="10"/>
        <v>0</v>
      </c>
      <c r="W51" s="690">
        <f t="shared" si="10"/>
        <v>0</v>
      </c>
      <c r="X51" s="690">
        <f t="shared" si="10"/>
        <v>0</v>
      </c>
      <c r="Y51" s="693">
        <f t="shared" si="8"/>
        <v>0</v>
      </c>
    </row>
    <row r="52" spans="1:25" ht="16.5" customHeight="1">
      <c r="A52" s="490">
        <f t="shared" si="4"/>
        <v>48</v>
      </c>
      <c r="B52" s="654"/>
      <c r="C52" s="673"/>
      <c r="D52" s="674"/>
      <c r="E52" s="675"/>
      <c r="F52" s="676"/>
      <c r="G52" s="677"/>
      <c r="H52" s="494"/>
      <c r="I52" s="492" t="str">
        <f t="shared" si="1"/>
        <v/>
      </c>
      <c r="J52" s="494"/>
      <c r="K52" s="664" t="str">
        <f t="shared" si="2"/>
        <v/>
      </c>
      <c r="L52" s="493" t="str">
        <f t="shared" si="9"/>
        <v>false</v>
      </c>
      <c r="M52" s="690">
        <f t="shared" si="11"/>
        <v>0</v>
      </c>
      <c r="N52" s="690">
        <f t="shared" si="10"/>
        <v>0</v>
      </c>
      <c r="O52" s="690">
        <f t="shared" si="10"/>
        <v>0</v>
      </c>
      <c r="P52" s="690">
        <f t="shared" si="10"/>
        <v>0</v>
      </c>
      <c r="Q52" s="690">
        <f t="shared" si="10"/>
        <v>0</v>
      </c>
      <c r="R52" s="690">
        <f t="shared" si="10"/>
        <v>0</v>
      </c>
      <c r="S52" s="690">
        <f t="shared" si="10"/>
        <v>0</v>
      </c>
      <c r="T52" s="690">
        <f t="shared" si="10"/>
        <v>0</v>
      </c>
      <c r="U52" s="690">
        <f t="shared" si="10"/>
        <v>0</v>
      </c>
      <c r="V52" s="690">
        <f t="shared" si="10"/>
        <v>0</v>
      </c>
      <c r="W52" s="690">
        <f t="shared" si="10"/>
        <v>0</v>
      </c>
      <c r="X52" s="690">
        <f t="shared" si="10"/>
        <v>0</v>
      </c>
      <c r="Y52" s="693">
        <f t="shared" si="8"/>
        <v>0</v>
      </c>
    </row>
    <row r="53" spans="1:25" ht="16.5" customHeight="1">
      <c r="A53" s="490">
        <f t="shared" si="4"/>
        <v>49</v>
      </c>
      <c r="B53" s="654"/>
      <c r="C53" s="673"/>
      <c r="D53" s="674"/>
      <c r="E53" s="675"/>
      <c r="F53" s="676"/>
      <c r="G53" s="677"/>
      <c r="H53" s="494"/>
      <c r="I53" s="492" t="str">
        <f t="shared" si="1"/>
        <v/>
      </c>
      <c r="J53" s="494"/>
      <c r="K53" s="664" t="str">
        <f t="shared" si="2"/>
        <v/>
      </c>
      <c r="L53" s="493" t="str">
        <f t="shared" si="9"/>
        <v>false</v>
      </c>
      <c r="M53" s="690">
        <f t="shared" si="11"/>
        <v>0</v>
      </c>
      <c r="N53" s="690">
        <f t="shared" si="10"/>
        <v>0</v>
      </c>
      <c r="O53" s="690">
        <f t="shared" si="10"/>
        <v>0</v>
      </c>
      <c r="P53" s="690">
        <f t="shared" si="10"/>
        <v>0</v>
      </c>
      <c r="Q53" s="690">
        <f t="shared" si="10"/>
        <v>0</v>
      </c>
      <c r="R53" s="690">
        <f t="shared" si="10"/>
        <v>0</v>
      </c>
      <c r="S53" s="690">
        <f t="shared" si="10"/>
        <v>0</v>
      </c>
      <c r="T53" s="690">
        <f t="shared" si="10"/>
        <v>0</v>
      </c>
      <c r="U53" s="690">
        <f t="shared" si="10"/>
        <v>0</v>
      </c>
      <c r="V53" s="690">
        <f t="shared" si="10"/>
        <v>0</v>
      </c>
      <c r="W53" s="690">
        <f t="shared" si="10"/>
        <v>0</v>
      </c>
      <c r="X53" s="690">
        <f t="shared" si="10"/>
        <v>0</v>
      </c>
      <c r="Y53" s="693">
        <f t="shared" si="8"/>
        <v>0</v>
      </c>
    </row>
    <row r="54" spans="1:25" ht="16.5" customHeight="1">
      <c r="A54" s="490">
        <f t="shared" si="4"/>
        <v>50</v>
      </c>
      <c r="B54" s="655"/>
      <c r="C54" s="673"/>
      <c r="D54" s="674"/>
      <c r="E54" s="675"/>
      <c r="F54" s="678"/>
      <c r="G54" s="677"/>
      <c r="H54" s="494"/>
      <c r="I54" s="492" t="str">
        <f t="shared" si="1"/>
        <v/>
      </c>
      <c r="J54" s="494"/>
      <c r="K54" s="664" t="str">
        <f t="shared" si="2"/>
        <v/>
      </c>
      <c r="L54" s="493" t="str">
        <f t="shared" si="9"/>
        <v>false</v>
      </c>
      <c r="M54" s="690">
        <f t="shared" si="11"/>
        <v>0</v>
      </c>
      <c r="N54" s="690">
        <f t="shared" si="10"/>
        <v>0</v>
      </c>
      <c r="O54" s="690">
        <f t="shared" si="10"/>
        <v>0</v>
      </c>
      <c r="P54" s="690">
        <f t="shared" si="10"/>
        <v>0</v>
      </c>
      <c r="Q54" s="690">
        <f t="shared" si="10"/>
        <v>0</v>
      </c>
      <c r="R54" s="690">
        <f t="shared" si="10"/>
        <v>0</v>
      </c>
      <c r="S54" s="690">
        <f t="shared" si="10"/>
        <v>0</v>
      </c>
      <c r="T54" s="690">
        <f t="shared" si="10"/>
        <v>0</v>
      </c>
      <c r="U54" s="690">
        <f t="shared" si="10"/>
        <v>0</v>
      </c>
      <c r="V54" s="690">
        <f t="shared" si="10"/>
        <v>0</v>
      </c>
      <c r="W54" s="690">
        <f t="shared" si="10"/>
        <v>0</v>
      </c>
      <c r="X54" s="690">
        <f t="shared" si="10"/>
        <v>0</v>
      </c>
      <c r="Y54" s="693">
        <f t="shared" si="8"/>
        <v>0</v>
      </c>
    </row>
    <row r="55" spans="1:25" ht="16.5" customHeight="1">
      <c r="A55" s="490">
        <f t="shared" si="4"/>
        <v>51</v>
      </c>
      <c r="B55" s="654"/>
      <c r="C55" s="673"/>
      <c r="D55" s="674"/>
      <c r="E55" s="675"/>
      <c r="F55" s="678"/>
      <c r="G55" s="677"/>
      <c r="H55" s="494"/>
      <c r="I55" s="492" t="str">
        <f t="shared" si="1"/>
        <v/>
      </c>
      <c r="J55" s="494"/>
      <c r="K55" s="664" t="str">
        <f t="shared" si="2"/>
        <v/>
      </c>
      <c r="L55" s="493" t="str">
        <f t="shared" si="9"/>
        <v>false</v>
      </c>
      <c r="M55" s="690">
        <f t="shared" si="11"/>
        <v>0</v>
      </c>
      <c r="N55" s="690">
        <f t="shared" si="10"/>
        <v>0</v>
      </c>
      <c r="O55" s="690">
        <f t="shared" si="10"/>
        <v>0</v>
      </c>
      <c r="P55" s="690">
        <f t="shared" si="10"/>
        <v>0</v>
      </c>
      <c r="Q55" s="690">
        <f t="shared" si="10"/>
        <v>0</v>
      </c>
      <c r="R55" s="690">
        <f t="shared" si="10"/>
        <v>0</v>
      </c>
      <c r="S55" s="690">
        <f t="shared" si="10"/>
        <v>0</v>
      </c>
      <c r="T55" s="690">
        <f t="shared" si="10"/>
        <v>0</v>
      </c>
      <c r="U55" s="690">
        <f t="shared" si="10"/>
        <v>0</v>
      </c>
      <c r="V55" s="690">
        <f t="shared" si="10"/>
        <v>0</v>
      </c>
      <c r="W55" s="690">
        <f t="shared" si="10"/>
        <v>0</v>
      </c>
      <c r="X55" s="690">
        <f t="shared" si="10"/>
        <v>0</v>
      </c>
      <c r="Y55" s="693">
        <f t="shared" si="8"/>
        <v>0</v>
      </c>
    </row>
    <row r="56" spans="1:25" ht="16.5" customHeight="1">
      <c r="A56" s="490">
        <f t="shared" si="4"/>
        <v>52</v>
      </c>
      <c r="B56" s="654"/>
      <c r="C56" s="673"/>
      <c r="D56" s="674"/>
      <c r="E56" s="675"/>
      <c r="F56" s="676"/>
      <c r="G56" s="677"/>
      <c r="H56" s="494"/>
      <c r="I56" s="492" t="str">
        <f t="shared" si="1"/>
        <v/>
      </c>
      <c r="J56" s="494"/>
      <c r="K56" s="664" t="str">
        <f t="shared" si="2"/>
        <v/>
      </c>
      <c r="L56" s="493" t="str">
        <f t="shared" si="9"/>
        <v>false</v>
      </c>
      <c r="M56" s="690">
        <f t="shared" si="11"/>
        <v>0</v>
      </c>
      <c r="N56" s="690">
        <f t="shared" si="10"/>
        <v>0</v>
      </c>
      <c r="O56" s="690">
        <f t="shared" si="10"/>
        <v>0</v>
      </c>
      <c r="P56" s="690">
        <f t="shared" si="10"/>
        <v>0</v>
      </c>
      <c r="Q56" s="690">
        <f t="shared" si="10"/>
        <v>0</v>
      </c>
      <c r="R56" s="690">
        <f t="shared" si="10"/>
        <v>0</v>
      </c>
      <c r="S56" s="690">
        <f t="shared" si="10"/>
        <v>0</v>
      </c>
      <c r="T56" s="690">
        <f t="shared" si="10"/>
        <v>0</v>
      </c>
      <c r="U56" s="690">
        <f t="shared" si="10"/>
        <v>0</v>
      </c>
      <c r="V56" s="690">
        <f t="shared" si="10"/>
        <v>0</v>
      </c>
      <c r="W56" s="690">
        <f t="shared" si="10"/>
        <v>0</v>
      </c>
      <c r="X56" s="690">
        <f t="shared" si="10"/>
        <v>0</v>
      </c>
      <c r="Y56" s="693">
        <f t="shared" si="8"/>
        <v>0</v>
      </c>
    </row>
    <row r="57" spans="1:25" ht="16.5" customHeight="1">
      <c r="A57" s="490">
        <f t="shared" si="4"/>
        <v>53</v>
      </c>
      <c r="B57" s="654"/>
      <c r="C57" s="673"/>
      <c r="D57" s="674"/>
      <c r="E57" s="675"/>
      <c r="F57" s="676"/>
      <c r="G57" s="677"/>
      <c r="H57" s="494"/>
      <c r="I57" s="492" t="str">
        <f t="shared" si="1"/>
        <v/>
      </c>
      <c r="J57" s="494"/>
      <c r="K57" s="664" t="str">
        <f t="shared" si="2"/>
        <v/>
      </c>
      <c r="L57" s="493" t="str">
        <f t="shared" si="9"/>
        <v>false</v>
      </c>
      <c r="M57" s="690">
        <f t="shared" si="11"/>
        <v>0</v>
      </c>
      <c r="N57" s="690">
        <f t="shared" si="10"/>
        <v>0</v>
      </c>
      <c r="O57" s="690">
        <f t="shared" si="10"/>
        <v>0</v>
      </c>
      <c r="P57" s="690">
        <f t="shared" si="10"/>
        <v>0</v>
      </c>
      <c r="Q57" s="690">
        <f t="shared" si="10"/>
        <v>0</v>
      </c>
      <c r="R57" s="690">
        <f t="shared" si="10"/>
        <v>0</v>
      </c>
      <c r="S57" s="690">
        <f t="shared" si="10"/>
        <v>0</v>
      </c>
      <c r="T57" s="690">
        <f t="shared" si="10"/>
        <v>0</v>
      </c>
      <c r="U57" s="690">
        <f t="shared" si="10"/>
        <v>0</v>
      </c>
      <c r="V57" s="690">
        <f t="shared" si="10"/>
        <v>0</v>
      </c>
      <c r="W57" s="690">
        <f t="shared" si="10"/>
        <v>0</v>
      </c>
      <c r="X57" s="690">
        <f t="shared" si="10"/>
        <v>0</v>
      </c>
      <c r="Y57" s="693">
        <f t="shared" si="8"/>
        <v>0</v>
      </c>
    </row>
    <row r="58" spans="1:25" ht="16.5" customHeight="1">
      <c r="A58" s="490">
        <f t="shared" si="4"/>
        <v>54</v>
      </c>
      <c r="B58" s="654"/>
      <c r="C58" s="673"/>
      <c r="D58" s="674"/>
      <c r="E58" s="675"/>
      <c r="F58" s="676"/>
      <c r="G58" s="677"/>
      <c r="H58" s="494"/>
      <c r="I58" s="492" t="str">
        <f t="shared" si="1"/>
        <v/>
      </c>
      <c r="J58" s="494"/>
      <c r="K58" s="664" t="str">
        <f t="shared" si="2"/>
        <v/>
      </c>
      <c r="L58" s="493" t="str">
        <f t="shared" si="9"/>
        <v>false</v>
      </c>
      <c r="M58" s="690">
        <f t="shared" si="11"/>
        <v>0</v>
      </c>
      <c r="N58" s="690">
        <f t="shared" si="10"/>
        <v>0</v>
      </c>
      <c r="O58" s="690">
        <f t="shared" si="10"/>
        <v>0</v>
      </c>
      <c r="P58" s="690">
        <f t="shared" si="10"/>
        <v>0</v>
      </c>
      <c r="Q58" s="690">
        <f t="shared" si="10"/>
        <v>0</v>
      </c>
      <c r="R58" s="690">
        <f t="shared" si="10"/>
        <v>0</v>
      </c>
      <c r="S58" s="690">
        <f t="shared" si="10"/>
        <v>0</v>
      </c>
      <c r="T58" s="690">
        <f t="shared" si="10"/>
        <v>0</v>
      </c>
      <c r="U58" s="690">
        <f t="shared" si="10"/>
        <v>0</v>
      </c>
      <c r="V58" s="690">
        <f t="shared" si="10"/>
        <v>0</v>
      </c>
      <c r="W58" s="690">
        <f t="shared" si="10"/>
        <v>0</v>
      </c>
      <c r="X58" s="690">
        <f t="shared" si="10"/>
        <v>0</v>
      </c>
      <c r="Y58" s="693">
        <f t="shared" si="8"/>
        <v>0</v>
      </c>
    </row>
    <row r="59" spans="1:25" ht="16.5" customHeight="1">
      <c r="A59" s="490">
        <f t="shared" si="4"/>
        <v>55</v>
      </c>
      <c r="B59" s="654"/>
      <c r="C59" s="673"/>
      <c r="D59" s="674"/>
      <c r="E59" s="675"/>
      <c r="F59" s="676"/>
      <c r="G59" s="677"/>
      <c r="H59" s="494"/>
      <c r="I59" s="492" t="str">
        <f t="shared" si="1"/>
        <v/>
      </c>
      <c r="J59" s="494"/>
      <c r="K59" s="664" t="str">
        <f t="shared" si="2"/>
        <v/>
      </c>
      <c r="L59" s="493" t="str">
        <f t="shared" si="9"/>
        <v>false</v>
      </c>
      <c r="M59" s="690">
        <f t="shared" si="11"/>
        <v>0</v>
      </c>
      <c r="N59" s="690">
        <f t="shared" si="10"/>
        <v>0</v>
      </c>
      <c r="O59" s="690">
        <f t="shared" si="10"/>
        <v>0</v>
      </c>
      <c r="P59" s="690">
        <f t="shared" si="10"/>
        <v>0</v>
      </c>
      <c r="Q59" s="690">
        <f t="shared" si="10"/>
        <v>0</v>
      </c>
      <c r="R59" s="690">
        <f t="shared" si="10"/>
        <v>0</v>
      </c>
      <c r="S59" s="690">
        <f t="shared" si="10"/>
        <v>0</v>
      </c>
      <c r="T59" s="690">
        <f t="shared" si="10"/>
        <v>0</v>
      </c>
      <c r="U59" s="690">
        <f t="shared" si="10"/>
        <v>0</v>
      </c>
      <c r="V59" s="690">
        <f t="shared" si="10"/>
        <v>0</v>
      </c>
      <c r="W59" s="690">
        <f t="shared" si="10"/>
        <v>0</v>
      </c>
      <c r="X59" s="690">
        <f t="shared" si="10"/>
        <v>0</v>
      </c>
      <c r="Y59" s="693">
        <f t="shared" si="8"/>
        <v>0</v>
      </c>
    </row>
    <row r="60" spans="1:25" ht="16.5" customHeight="1">
      <c r="A60" s="490">
        <f t="shared" si="4"/>
        <v>56</v>
      </c>
      <c r="B60" s="654"/>
      <c r="C60" s="673"/>
      <c r="D60" s="674"/>
      <c r="E60" s="675"/>
      <c r="F60" s="676"/>
      <c r="G60" s="677"/>
      <c r="H60" s="494"/>
      <c r="I60" s="492" t="str">
        <f t="shared" si="1"/>
        <v/>
      </c>
      <c r="J60" s="494"/>
      <c r="K60" s="664" t="str">
        <f t="shared" si="2"/>
        <v/>
      </c>
      <c r="L60" s="493" t="str">
        <f t="shared" si="9"/>
        <v>false</v>
      </c>
      <c r="M60" s="690">
        <f t="shared" si="11"/>
        <v>0</v>
      </c>
      <c r="N60" s="690">
        <f t="shared" si="10"/>
        <v>0</v>
      </c>
      <c r="O60" s="690">
        <f t="shared" si="10"/>
        <v>0</v>
      </c>
      <c r="P60" s="690">
        <f t="shared" si="10"/>
        <v>0</v>
      </c>
      <c r="Q60" s="690">
        <f t="shared" si="10"/>
        <v>0</v>
      </c>
      <c r="R60" s="690">
        <f t="shared" si="10"/>
        <v>0</v>
      </c>
      <c r="S60" s="690">
        <f t="shared" si="10"/>
        <v>0</v>
      </c>
      <c r="T60" s="690">
        <f t="shared" si="10"/>
        <v>0</v>
      </c>
      <c r="U60" s="690">
        <f t="shared" si="10"/>
        <v>0</v>
      </c>
      <c r="V60" s="690">
        <f t="shared" si="10"/>
        <v>0</v>
      </c>
      <c r="W60" s="690">
        <f t="shared" si="10"/>
        <v>0</v>
      </c>
      <c r="X60" s="690">
        <f t="shared" si="10"/>
        <v>0</v>
      </c>
      <c r="Y60" s="693">
        <f t="shared" si="8"/>
        <v>0</v>
      </c>
    </row>
    <row r="61" spans="1:25" ht="16.5" customHeight="1">
      <c r="A61" s="490">
        <f t="shared" si="4"/>
        <v>57</v>
      </c>
      <c r="B61" s="654"/>
      <c r="C61" s="673"/>
      <c r="D61" s="674"/>
      <c r="E61" s="675"/>
      <c r="F61" s="676"/>
      <c r="G61" s="677"/>
      <c r="H61" s="494"/>
      <c r="I61" s="492" t="str">
        <f t="shared" si="1"/>
        <v/>
      </c>
      <c r="J61" s="494"/>
      <c r="K61" s="664" t="str">
        <f t="shared" si="2"/>
        <v/>
      </c>
      <c r="L61" s="493" t="str">
        <f t="shared" si="9"/>
        <v>false</v>
      </c>
      <c r="M61" s="690">
        <f t="shared" si="11"/>
        <v>0</v>
      </c>
      <c r="N61" s="690">
        <f t="shared" si="10"/>
        <v>0</v>
      </c>
      <c r="O61" s="690">
        <f t="shared" si="10"/>
        <v>0</v>
      </c>
      <c r="P61" s="690">
        <f t="shared" si="10"/>
        <v>0</v>
      </c>
      <c r="Q61" s="690">
        <f t="shared" si="10"/>
        <v>0</v>
      </c>
      <c r="R61" s="690">
        <f t="shared" si="10"/>
        <v>0</v>
      </c>
      <c r="S61" s="690">
        <f t="shared" si="10"/>
        <v>0</v>
      </c>
      <c r="T61" s="690">
        <f t="shared" si="10"/>
        <v>0</v>
      </c>
      <c r="U61" s="690">
        <f t="shared" si="10"/>
        <v>0</v>
      </c>
      <c r="V61" s="690">
        <f t="shared" si="10"/>
        <v>0</v>
      </c>
      <c r="W61" s="690">
        <f t="shared" si="10"/>
        <v>0</v>
      </c>
      <c r="X61" s="690">
        <f t="shared" si="10"/>
        <v>0</v>
      </c>
      <c r="Y61" s="693">
        <f t="shared" si="8"/>
        <v>0</v>
      </c>
    </row>
    <row r="62" spans="1:25" ht="16.5" customHeight="1">
      <c r="A62" s="490">
        <f t="shared" si="4"/>
        <v>58</v>
      </c>
      <c r="B62" s="654"/>
      <c r="C62" s="673"/>
      <c r="D62" s="674"/>
      <c r="E62" s="675"/>
      <c r="F62" s="676"/>
      <c r="G62" s="677"/>
      <c r="H62" s="685"/>
      <c r="I62" s="492" t="str">
        <f t="shared" si="1"/>
        <v/>
      </c>
      <c r="J62" s="685"/>
      <c r="K62" s="664" t="str">
        <f t="shared" si="2"/>
        <v/>
      </c>
      <c r="L62" s="493" t="str">
        <f t="shared" si="9"/>
        <v>false</v>
      </c>
      <c r="M62" s="690">
        <f t="shared" si="11"/>
        <v>0</v>
      </c>
      <c r="N62" s="690">
        <f t="shared" si="10"/>
        <v>0</v>
      </c>
      <c r="O62" s="690">
        <f t="shared" si="10"/>
        <v>0</v>
      </c>
      <c r="P62" s="690">
        <f t="shared" si="10"/>
        <v>0</v>
      </c>
      <c r="Q62" s="690">
        <f t="shared" si="10"/>
        <v>0</v>
      </c>
      <c r="R62" s="690">
        <f t="shared" si="10"/>
        <v>0</v>
      </c>
      <c r="S62" s="690">
        <f t="shared" si="10"/>
        <v>0</v>
      </c>
      <c r="T62" s="690">
        <f t="shared" si="10"/>
        <v>0</v>
      </c>
      <c r="U62" s="690">
        <f t="shared" si="10"/>
        <v>0</v>
      </c>
      <c r="V62" s="690">
        <f t="shared" si="10"/>
        <v>0</v>
      </c>
      <c r="W62" s="690">
        <f t="shared" si="10"/>
        <v>0</v>
      </c>
      <c r="X62" s="690">
        <f t="shared" si="10"/>
        <v>0</v>
      </c>
      <c r="Y62" s="693">
        <f t="shared" si="8"/>
        <v>0</v>
      </c>
    </row>
    <row r="63" spans="1:25" ht="16.5" customHeight="1">
      <c r="A63" s="490">
        <f t="shared" si="4"/>
        <v>59</v>
      </c>
      <c r="B63" s="654"/>
      <c r="C63" s="673"/>
      <c r="D63" s="674"/>
      <c r="E63" s="675"/>
      <c r="F63" s="676"/>
      <c r="G63" s="677"/>
      <c r="H63" s="491"/>
      <c r="I63" s="492" t="str">
        <f t="shared" si="1"/>
        <v/>
      </c>
      <c r="J63" s="491"/>
      <c r="K63" s="664" t="str">
        <f t="shared" si="2"/>
        <v/>
      </c>
      <c r="L63" s="493" t="str">
        <f t="shared" si="9"/>
        <v>false</v>
      </c>
      <c r="M63" s="690">
        <f t="shared" si="11"/>
        <v>0</v>
      </c>
      <c r="N63" s="690">
        <f t="shared" si="10"/>
        <v>0</v>
      </c>
      <c r="O63" s="690">
        <f t="shared" si="10"/>
        <v>0</v>
      </c>
      <c r="P63" s="690">
        <f t="shared" si="10"/>
        <v>0</v>
      </c>
      <c r="Q63" s="690">
        <f t="shared" si="10"/>
        <v>0</v>
      </c>
      <c r="R63" s="690">
        <f t="shared" si="10"/>
        <v>0</v>
      </c>
      <c r="S63" s="690">
        <f t="shared" si="10"/>
        <v>0</v>
      </c>
      <c r="T63" s="690">
        <f t="shared" si="10"/>
        <v>0</v>
      </c>
      <c r="U63" s="690">
        <f t="shared" si="10"/>
        <v>0</v>
      </c>
      <c r="V63" s="690">
        <f t="shared" si="10"/>
        <v>0</v>
      </c>
      <c r="W63" s="690">
        <f t="shared" si="10"/>
        <v>0</v>
      </c>
      <c r="X63" s="690">
        <f t="shared" si="10"/>
        <v>0</v>
      </c>
      <c r="Y63" s="693">
        <f t="shared" si="8"/>
        <v>0</v>
      </c>
    </row>
    <row r="64" spans="1:25" ht="16.5" customHeight="1">
      <c r="A64" s="490">
        <f t="shared" si="4"/>
        <v>60</v>
      </c>
      <c r="B64" s="655"/>
      <c r="C64" s="673"/>
      <c r="D64" s="674"/>
      <c r="E64" s="675"/>
      <c r="F64" s="676"/>
      <c r="G64" s="677"/>
      <c r="H64" s="494"/>
      <c r="I64" s="492" t="str">
        <f t="shared" si="1"/>
        <v/>
      </c>
      <c r="J64" s="494"/>
      <c r="K64" s="664" t="str">
        <f t="shared" si="2"/>
        <v/>
      </c>
      <c r="L64" s="493" t="str">
        <f>IF(OR(I64&lt;&gt;"",K64&lt;&gt;""),MIN(I64,K64),"false")</f>
        <v>false</v>
      </c>
      <c r="M64" s="690">
        <f t="shared" si="11"/>
        <v>0</v>
      </c>
      <c r="N64" s="690">
        <f t="shared" si="10"/>
        <v>0</v>
      </c>
      <c r="O64" s="690">
        <f t="shared" si="10"/>
        <v>0</v>
      </c>
      <c r="P64" s="690">
        <f t="shared" si="10"/>
        <v>0</v>
      </c>
      <c r="Q64" s="690">
        <f t="shared" si="10"/>
        <v>0</v>
      </c>
      <c r="R64" s="690">
        <f t="shared" si="10"/>
        <v>0</v>
      </c>
      <c r="S64" s="690">
        <f t="shared" si="10"/>
        <v>0</v>
      </c>
      <c r="T64" s="690">
        <f t="shared" si="10"/>
        <v>0</v>
      </c>
      <c r="U64" s="690">
        <f t="shared" si="10"/>
        <v>0</v>
      </c>
      <c r="V64" s="690">
        <f t="shared" si="10"/>
        <v>0</v>
      </c>
      <c r="W64" s="690">
        <f t="shared" si="10"/>
        <v>0</v>
      </c>
      <c r="X64" s="690">
        <f t="shared" si="10"/>
        <v>0</v>
      </c>
      <c r="Y64" s="693">
        <f t="shared" si="8"/>
        <v>0</v>
      </c>
    </row>
    <row r="65" spans="1:25" ht="16.5" customHeight="1">
      <c r="A65" s="490">
        <f t="shared" si="4"/>
        <v>61</v>
      </c>
      <c r="B65" s="654"/>
      <c r="C65" s="673"/>
      <c r="D65" s="674"/>
      <c r="E65" s="675"/>
      <c r="F65" s="676"/>
      <c r="G65" s="677"/>
      <c r="H65" s="494"/>
      <c r="I65" s="492" t="str">
        <f t="shared" si="1"/>
        <v/>
      </c>
      <c r="J65" s="494"/>
      <c r="K65" s="664" t="str">
        <f t="shared" si="2"/>
        <v/>
      </c>
      <c r="L65" s="493" t="str">
        <f t="shared" ref="L65:L92" si="12">IF(OR(I65&lt;&gt;"",K65&lt;&gt;""),MIN(I65,K65),"false")</f>
        <v>false</v>
      </c>
      <c r="M65" s="690">
        <f t="shared" si="11"/>
        <v>0</v>
      </c>
      <c r="N65" s="690">
        <f t="shared" si="10"/>
        <v>0</v>
      </c>
      <c r="O65" s="690">
        <f t="shared" si="10"/>
        <v>0</v>
      </c>
      <c r="P65" s="690">
        <f t="shared" si="10"/>
        <v>0</v>
      </c>
      <c r="Q65" s="690">
        <f t="shared" si="10"/>
        <v>0</v>
      </c>
      <c r="R65" s="690">
        <f t="shared" si="10"/>
        <v>0</v>
      </c>
      <c r="S65" s="690">
        <f t="shared" si="10"/>
        <v>0</v>
      </c>
      <c r="T65" s="690">
        <f t="shared" si="10"/>
        <v>0</v>
      </c>
      <c r="U65" s="690">
        <f t="shared" si="10"/>
        <v>0</v>
      </c>
      <c r="V65" s="690">
        <f t="shared" si="10"/>
        <v>0</v>
      </c>
      <c r="W65" s="690">
        <f t="shared" si="10"/>
        <v>0</v>
      </c>
      <c r="X65" s="690">
        <f t="shared" si="10"/>
        <v>0</v>
      </c>
      <c r="Y65" s="693">
        <f t="shared" si="8"/>
        <v>0</v>
      </c>
    </row>
    <row r="66" spans="1:25" ht="16.5" customHeight="1">
      <c r="A66" s="490">
        <f t="shared" si="4"/>
        <v>62</v>
      </c>
      <c r="B66" s="654"/>
      <c r="C66" s="673"/>
      <c r="D66" s="674"/>
      <c r="E66" s="675"/>
      <c r="F66" s="676"/>
      <c r="G66" s="677"/>
      <c r="H66" s="494"/>
      <c r="I66" s="492" t="str">
        <f t="shared" si="1"/>
        <v/>
      </c>
      <c r="J66" s="494"/>
      <c r="K66" s="664" t="str">
        <f t="shared" si="2"/>
        <v/>
      </c>
      <c r="L66" s="493" t="str">
        <f t="shared" si="12"/>
        <v>false</v>
      </c>
      <c r="M66" s="690">
        <f t="shared" si="11"/>
        <v>0</v>
      </c>
      <c r="N66" s="690">
        <f t="shared" si="10"/>
        <v>0</v>
      </c>
      <c r="O66" s="690">
        <f t="shared" si="10"/>
        <v>0</v>
      </c>
      <c r="P66" s="690">
        <f t="shared" si="10"/>
        <v>0</v>
      </c>
      <c r="Q66" s="690">
        <f t="shared" si="10"/>
        <v>0</v>
      </c>
      <c r="R66" s="690">
        <f t="shared" si="10"/>
        <v>0</v>
      </c>
      <c r="S66" s="690">
        <f t="shared" si="10"/>
        <v>0</v>
      </c>
      <c r="T66" s="690">
        <f t="shared" si="10"/>
        <v>0</v>
      </c>
      <c r="U66" s="690">
        <f t="shared" si="10"/>
        <v>0</v>
      </c>
      <c r="V66" s="690">
        <f t="shared" si="10"/>
        <v>0</v>
      </c>
      <c r="W66" s="690">
        <f t="shared" si="10"/>
        <v>0</v>
      </c>
      <c r="X66" s="690">
        <f t="shared" si="10"/>
        <v>0</v>
      </c>
      <c r="Y66" s="693">
        <f t="shared" si="8"/>
        <v>0</v>
      </c>
    </row>
    <row r="67" spans="1:25" ht="16.5" customHeight="1">
      <c r="A67" s="490">
        <f t="shared" si="4"/>
        <v>63</v>
      </c>
      <c r="B67" s="654"/>
      <c r="C67" s="673"/>
      <c r="D67" s="674"/>
      <c r="E67" s="675"/>
      <c r="F67" s="676"/>
      <c r="G67" s="677"/>
      <c r="H67" s="494"/>
      <c r="I67" s="492" t="str">
        <f t="shared" si="1"/>
        <v/>
      </c>
      <c r="J67" s="494"/>
      <c r="K67" s="664" t="str">
        <f t="shared" si="2"/>
        <v/>
      </c>
      <c r="L67" s="493" t="str">
        <f t="shared" si="12"/>
        <v>false</v>
      </c>
      <c r="M67" s="690">
        <f t="shared" si="11"/>
        <v>0</v>
      </c>
      <c r="N67" s="690">
        <f t="shared" si="10"/>
        <v>0</v>
      </c>
      <c r="O67" s="690">
        <f t="shared" si="10"/>
        <v>0</v>
      </c>
      <c r="P67" s="690">
        <f t="shared" si="10"/>
        <v>0</v>
      </c>
      <c r="Q67" s="690">
        <f t="shared" si="10"/>
        <v>0</v>
      </c>
      <c r="R67" s="690">
        <f t="shared" ref="N67:X90" si="13">IF(AND($E67="",$F67=""),0,IF(AND((R$3&gt;=$E67),OR((R$3&lt;=$G67),($G67=""),($G67=-1),($G67=0))),IF($L67&gt;R$3,1,0),0))</f>
        <v>0</v>
      </c>
      <c r="S67" s="690">
        <f t="shared" si="13"/>
        <v>0</v>
      </c>
      <c r="T67" s="690">
        <f t="shared" si="13"/>
        <v>0</v>
      </c>
      <c r="U67" s="690">
        <f t="shared" si="13"/>
        <v>0</v>
      </c>
      <c r="V67" s="690">
        <f t="shared" si="13"/>
        <v>0</v>
      </c>
      <c r="W67" s="690">
        <f t="shared" si="13"/>
        <v>0</v>
      </c>
      <c r="X67" s="690">
        <f t="shared" si="13"/>
        <v>0</v>
      </c>
      <c r="Y67" s="693">
        <f t="shared" si="8"/>
        <v>0</v>
      </c>
    </row>
    <row r="68" spans="1:25" ht="16.5" customHeight="1">
      <c r="A68" s="490">
        <f t="shared" si="4"/>
        <v>64</v>
      </c>
      <c r="B68" s="654"/>
      <c r="C68" s="673"/>
      <c r="D68" s="674"/>
      <c r="E68" s="675"/>
      <c r="F68" s="676"/>
      <c r="G68" s="677"/>
      <c r="H68" s="494"/>
      <c r="I68" s="492" t="str">
        <f t="shared" si="1"/>
        <v/>
      </c>
      <c r="J68" s="494"/>
      <c r="K68" s="664" t="str">
        <f t="shared" si="2"/>
        <v/>
      </c>
      <c r="L68" s="493" t="str">
        <f t="shared" si="12"/>
        <v>false</v>
      </c>
      <c r="M68" s="690">
        <f t="shared" si="11"/>
        <v>0</v>
      </c>
      <c r="N68" s="690">
        <f t="shared" si="13"/>
        <v>0</v>
      </c>
      <c r="O68" s="690">
        <f t="shared" si="13"/>
        <v>0</v>
      </c>
      <c r="P68" s="690">
        <f t="shared" si="13"/>
        <v>0</v>
      </c>
      <c r="Q68" s="690">
        <f t="shared" si="13"/>
        <v>0</v>
      </c>
      <c r="R68" s="690">
        <f t="shared" si="13"/>
        <v>0</v>
      </c>
      <c r="S68" s="690">
        <f t="shared" si="13"/>
        <v>0</v>
      </c>
      <c r="T68" s="690">
        <f t="shared" si="13"/>
        <v>0</v>
      </c>
      <c r="U68" s="690">
        <f t="shared" si="13"/>
        <v>0</v>
      </c>
      <c r="V68" s="690">
        <f t="shared" si="13"/>
        <v>0</v>
      </c>
      <c r="W68" s="690">
        <f t="shared" si="13"/>
        <v>0</v>
      </c>
      <c r="X68" s="690">
        <f t="shared" si="13"/>
        <v>0</v>
      </c>
      <c r="Y68" s="693">
        <f t="shared" si="8"/>
        <v>0</v>
      </c>
    </row>
    <row r="69" spans="1:25" ht="16.5" customHeight="1">
      <c r="A69" s="490">
        <f t="shared" si="4"/>
        <v>65</v>
      </c>
      <c r="B69" s="654"/>
      <c r="C69" s="673"/>
      <c r="D69" s="674"/>
      <c r="E69" s="675"/>
      <c r="F69" s="676"/>
      <c r="G69" s="677"/>
      <c r="H69" s="494"/>
      <c r="I69" s="492" t="str">
        <f t="shared" si="1"/>
        <v/>
      </c>
      <c r="J69" s="494"/>
      <c r="K69" s="664" t="str">
        <f t="shared" si="2"/>
        <v/>
      </c>
      <c r="L69" s="493" t="str">
        <f t="shared" si="12"/>
        <v>false</v>
      </c>
      <c r="M69" s="690">
        <f t="shared" si="11"/>
        <v>0</v>
      </c>
      <c r="N69" s="690">
        <f t="shared" si="13"/>
        <v>0</v>
      </c>
      <c r="O69" s="690">
        <f t="shared" si="13"/>
        <v>0</v>
      </c>
      <c r="P69" s="690">
        <f t="shared" si="13"/>
        <v>0</v>
      </c>
      <c r="Q69" s="690">
        <f t="shared" si="13"/>
        <v>0</v>
      </c>
      <c r="R69" s="690">
        <f t="shared" si="13"/>
        <v>0</v>
      </c>
      <c r="S69" s="690">
        <f t="shared" si="13"/>
        <v>0</v>
      </c>
      <c r="T69" s="690">
        <f t="shared" si="13"/>
        <v>0</v>
      </c>
      <c r="U69" s="690">
        <f t="shared" si="13"/>
        <v>0</v>
      </c>
      <c r="V69" s="690">
        <f t="shared" si="13"/>
        <v>0</v>
      </c>
      <c r="W69" s="690">
        <f t="shared" si="13"/>
        <v>0</v>
      </c>
      <c r="X69" s="690">
        <f t="shared" si="13"/>
        <v>0</v>
      </c>
      <c r="Y69" s="693">
        <f t="shared" si="8"/>
        <v>0</v>
      </c>
    </row>
    <row r="70" spans="1:25" ht="16.5" customHeight="1">
      <c r="A70" s="490">
        <f t="shared" si="4"/>
        <v>66</v>
      </c>
      <c r="B70" s="654"/>
      <c r="C70" s="673"/>
      <c r="D70" s="674"/>
      <c r="E70" s="675"/>
      <c r="F70" s="676"/>
      <c r="G70" s="677"/>
      <c r="H70" s="494"/>
      <c r="I70" s="492" t="str">
        <f t="shared" ref="I70:I133" si="14">IF(H70="여",E70,"")</f>
        <v/>
      </c>
      <c r="J70" s="494"/>
      <c r="K70" s="664" t="str">
        <f t="shared" ref="K70:K133" si="15">IF(J70="여",E70,"")</f>
        <v/>
      </c>
      <c r="L70" s="493" t="str">
        <f t="shared" si="12"/>
        <v>false</v>
      </c>
      <c r="M70" s="690">
        <f t="shared" si="11"/>
        <v>0</v>
      </c>
      <c r="N70" s="690">
        <f t="shared" si="13"/>
        <v>0</v>
      </c>
      <c r="O70" s="690">
        <f t="shared" si="13"/>
        <v>0</v>
      </c>
      <c r="P70" s="690">
        <f t="shared" si="13"/>
        <v>0</v>
      </c>
      <c r="Q70" s="690">
        <f t="shared" si="13"/>
        <v>0</v>
      </c>
      <c r="R70" s="690">
        <f t="shared" si="13"/>
        <v>0</v>
      </c>
      <c r="S70" s="690">
        <f t="shared" si="13"/>
        <v>0</v>
      </c>
      <c r="T70" s="690">
        <f t="shared" si="13"/>
        <v>0</v>
      </c>
      <c r="U70" s="690">
        <f t="shared" si="13"/>
        <v>0</v>
      </c>
      <c r="V70" s="690">
        <f t="shared" si="13"/>
        <v>0</v>
      </c>
      <c r="W70" s="690">
        <f t="shared" si="13"/>
        <v>0</v>
      </c>
      <c r="X70" s="690">
        <f t="shared" si="13"/>
        <v>0</v>
      </c>
      <c r="Y70" s="693">
        <f t="shared" si="8"/>
        <v>0</v>
      </c>
    </row>
    <row r="71" spans="1:25" ht="16.5" customHeight="1">
      <c r="A71" s="490">
        <f t="shared" ref="A71:A134" si="16">A70+1</f>
        <v>67</v>
      </c>
      <c r="B71" s="654"/>
      <c r="C71" s="673"/>
      <c r="D71" s="674"/>
      <c r="E71" s="675"/>
      <c r="F71" s="676"/>
      <c r="G71" s="677"/>
      <c r="H71" s="494"/>
      <c r="I71" s="492" t="str">
        <f t="shared" si="14"/>
        <v/>
      </c>
      <c r="J71" s="494"/>
      <c r="K71" s="664" t="str">
        <f t="shared" si="15"/>
        <v/>
      </c>
      <c r="L71" s="493" t="str">
        <f t="shared" si="12"/>
        <v>false</v>
      </c>
      <c r="M71" s="690">
        <f t="shared" si="11"/>
        <v>0</v>
      </c>
      <c r="N71" s="690">
        <f t="shared" si="13"/>
        <v>0</v>
      </c>
      <c r="O71" s="690">
        <f t="shared" si="13"/>
        <v>0</v>
      </c>
      <c r="P71" s="690">
        <f t="shared" si="13"/>
        <v>0</v>
      </c>
      <c r="Q71" s="690">
        <f t="shared" si="13"/>
        <v>0</v>
      </c>
      <c r="R71" s="690">
        <f t="shared" si="13"/>
        <v>0</v>
      </c>
      <c r="S71" s="690">
        <f t="shared" si="13"/>
        <v>0</v>
      </c>
      <c r="T71" s="690">
        <f t="shared" si="13"/>
        <v>0</v>
      </c>
      <c r="U71" s="690">
        <f t="shared" si="13"/>
        <v>0</v>
      </c>
      <c r="V71" s="690">
        <f t="shared" si="13"/>
        <v>0</v>
      </c>
      <c r="W71" s="690">
        <f t="shared" si="13"/>
        <v>0</v>
      </c>
      <c r="X71" s="690">
        <f t="shared" si="13"/>
        <v>0</v>
      </c>
      <c r="Y71" s="693">
        <f t="shared" si="8"/>
        <v>0</v>
      </c>
    </row>
    <row r="72" spans="1:25" ht="16.5" customHeight="1">
      <c r="A72" s="490">
        <f t="shared" si="16"/>
        <v>68</v>
      </c>
      <c r="B72" s="654"/>
      <c r="C72" s="673"/>
      <c r="D72" s="674"/>
      <c r="E72" s="675"/>
      <c r="F72" s="678"/>
      <c r="G72" s="677"/>
      <c r="H72" s="494"/>
      <c r="I72" s="492" t="str">
        <f t="shared" si="14"/>
        <v/>
      </c>
      <c r="J72" s="494"/>
      <c r="K72" s="664" t="str">
        <f t="shared" si="15"/>
        <v/>
      </c>
      <c r="L72" s="493" t="str">
        <f t="shared" si="12"/>
        <v>false</v>
      </c>
      <c r="M72" s="690">
        <f t="shared" si="11"/>
        <v>0</v>
      </c>
      <c r="N72" s="690">
        <f t="shared" si="13"/>
        <v>0</v>
      </c>
      <c r="O72" s="690">
        <f t="shared" si="13"/>
        <v>0</v>
      </c>
      <c r="P72" s="690">
        <f t="shared" si="13"/>
        <v>0</v>
      </c>
      <c r="Q72" s="690">
        <f t="shared" si="13"/>
        <v>0</v>
      </c>
      <c r="R72" s="690">
        <f t="shared" si="13"/>
        <v>0</v>
      </c>
      <c r="S72" s="690">
        <f t="shared" si="13"/>
        <v>0</v>
      </c>
      <c r="T72" s="690">
        <f t="shared" si="13"/>
        <v>0</v>
      </c>
      <c r="U72" s="690">
        <f t="shared" si="13"/>
        <v>0</v>
      </c>
      <c r="V72" s="690">
        <f t="shared" si="13"/>
        <v>0</v>
      </c>
      <c r="W72" s="690">
        <f t="shared" si="13"/>
        <v>0</v>
      </c>
      <c r="X72" s="690">
        <f t="shared" si="13"/>
        <v>0</v>
      </c>
      <c r="Y72" s="693">
        <f t="shared" si="8"/>
        <v>0</v>
      </c>
    </row>
    <row r="73" spans="1:25" ht="16.5" customHeight="1">
      <c r="A73" s="490">
        <f t="shared" si="16"/>
        <v>69</v>
      </c>
      <c r="B73" s="654"/>
      <c r="C73" s="673"/>
      <c r="D73" s="674"/>
      <c r="E73" s="675"/>
      <c r="F73" s="676"/>
      <c r="G73" s="677"/>
      <c r="H73" s="494"/>
      <c r="I73" s="492" t="str">
        <f t="shared" si="14"/>
        <v/>
      </c>
      <c r="J73" s="494"/>
      <c r="K73" s="664" t="str">
        <f t="shared" si="15"/>
        <v/>
      </c>
      <c r="L73" s="493" t="str">
        <f t="shared" si="12"/>
        <v>false</v>
      </c>
      <c r="M73" s="690">
        <f t="shared" si="11"/>
        <v>0</v>
      </c>
      <c r="N73" s="690">
        <f t="shared" si="13"/>
        <v>0</v>
      </c>
      <c r="O73" s="690">
        <f t="shared" si="13"/>
        <v>0</v>
      </c>
      <c r="P73" s="690">
        <f t="shared" si="13"/>
        <v>0</v>
      </c>
      <c r="Q73" s="690">
        <f t="shared" si="13"/>
        <v>0</v>
      </c>
      <c r="R73" s="690">
        <f t="shared" si="13"/>
        <v>0</v>
      </c>
      <c r="S73" s="690">
        <f t="shared" si="13"/>
        <v>0</v>
      </c>
      <c r="T73" s="690">
        <f t="shared" si="13"/>
        <v>0</v>
      </c>
      <c r="U73" s="690">
        <f t="shared" si="13"/>
        <v>0</v>
      </c>
      <c r="V73" s="690">
        <f t="shared" si="13"/>
        <v>0</v>
      </c>
      <c r="W73" s="690">
        <f t="shared" si="13"/>
        <v>0</v>
      </c>
      <c r="X73" s="690">
        <f t="shared" si="13"/>
        <v>0</v>
      </c>
      <c r="Y73" s="693">
        <f t="shared" si="8"/>
        <v>0</v>
      </c>
    </row>
    <row r="74" spans="1:25" ht="16.5" customHeight="1">
      <c r="A74" s="490">
        <f t="shared" si="16"/>
        <v>70</v>
      </c>
      <c r="B74" s="655"/>
      <c r="C74" s="673"/>
      <c r="D74" s="674"/>
      <c r="E74" s="675"/>
      <c r="F74" s="678"/>
      <c r="G74" s="677"/>
      <c r="H74" s="494"/>
      <c r="I74" s="492" t="str">
        <f t="shared" si="14"/>
        <v/>
      </c>
      <c r="J74" s="494"/>
      <c r="K74" s="664" t="str">
        <f t="shared" si="15"/>
        <v/>
      </c>
      <c r="L74" s="493" t="str">
        <f t="shared" si="12"/>
        <v>false</v>
      </c>
      <c r="M74" s="690">
        <f t="shared" si="11"/>
        <v>0</v>
      </c>
      <c r="N74" s="690">
        <f t="shared" si="13"/>
        <v>0</v>
      </c>
      <c r="O74" s="690">
        <f t="shared" si="13"/>
        <v>0</v>
      </c>
      <c r="P74" s="690">
        <f t="shared" si="13"/>
        <v>0</v>
      </c>
      <c r="Q74" s="690">
        <f t="shared" si="13"/>
        <v>0</v>
      </c>
      <c r="R74" s="690">
        <f t="shared" si="13"/>
        <v>0</v>
      </c>
      <c r="S74" s="690">
        <f t="shared" si="13"/>
        <v>0</v>
      </c>
      <c r="T74" s="690">
        <f t="shared" si="13"/>
        <v>0</v>
      </c>
      <c r="U74" s="690">
        <f t="shared" si="13"/>
        <v>0</v>
      </c>
      <c r="V74" s="690">
        <f t="shared" si="13"/>
        <v>0</v>
      </c>
      <c r="W74" s="690">
        <f t="shared" si="13"/>
        <v>0</v>
      </c>
      <c r="X74" s="690">
        <f t="shared" si="13"/>
        <v>0</v>
      </c>
      <c r="Y74" s="693">
        <f t="shared" si="8"/>
        <v>0</v>
      </c>
    </row>
    <row r="75" spans="1:25" ht="16.5" customHeight="1">
      <c r="A75" s="490">
        <f t="shared" si="16"/>
        <v>71</v>
      </c>
      <c r="B75" s="654"/>
      <c r="C75" s="673"/>
      <c r="D75" s="674"/>
      <c r="E75" s="675"/>
      <c r="F75" s="678"/>
      <c r="G75" s="677"/>
      <c r="H75" s="494"/>
      <c r="I75" s="492" t="str">
        <f t="shared" si="14"/>
        <v/>
      </c>
      <c r="J75" s="494"/>
      <c r="K75" s="664" t="str">
        <f t="shared" si="15"/>
        <v/>
      </c>
      <c r="L75" s="493" t="str">
        <f t="shared" si="12"/>
        <v>false</v>
      </c>
      <c r="M75" s="690">
        <f t="shared" si="11"/>
        <v>0</v>
      </c>
      <c r="N75" s="690">
        <f t="shared" si="13"/>
        <v>0</v>
      </c>
      <c r="O75" s="690">
        <f t="shared" si="13"/>
        <v>0</v>
      </c>
      <c r="P75" s="690">
        <f t="shared" si="13"/>
        <v>0</v>
      </c>
      <c r="Q75" s="690">
        <f t="shared" si="13"/>
        <v>0</v>
      </c>
      <c r="R75" s="690">
        <f t="shared" si="13"/>
        <v>0</v>
      </c>
      <c r="S75" s="690">
        <f t="shared" si="13"/>
        <v>0</v>
      </c>
      <c r="T75" s="690">
        <f t="shared" si="13"/>
        <v>0</v>
      </c>
      <c r="U75" s="690">
        <f t="shared" si="13"/>
        <v>0</v>
      </c>
      <c r="V75" s="690">
        <f t="shared" si="13"/>
        <v>0</v>
      </c>
      <c r="W75" s="690">
        <f t="shared" si="13"/>
        <v>0</v>
      </c>
      <c r="X75" s="690">
        <f t="shared" si="13"/>
        <v>0</v>
      </c>
      <c r="Y75" s="693">
        <f t="shared" si="8"/>
        <v>0</v>
      </c>
    </row>
    <row r="76" spans="1:25" ht="16.5" customHeight="1">
      <c r="A76" s="490">
        <f t="shared" si="16"/>
        <v>72</v>
      </c>
      <c r="B76" s="654"/>
      <c r="C76" s="673"/>
      <c r="D76" s="674"/>
      <c r="E76" s="675"/>
      <c r="F76" s="678"/>
      <c r="G76" s="677"/>
      <c r="H76" s="494"/>
      <c r="I76" s="492" t="str">
        <f t="shared" si="14"/>
        <v/>
      </c>
      <c r="J76" s="494"/>
      <c r="K76" s="664" t="str">
        <f t="shared" si="15"/>
        <v/>
      </c>
      <c r="L76" s="493" t="str">
        <f t="shared" si="12"/>
        <v>false</v>
      </c>
      <c r="M76" s="690">
        <f t="shared" si="11"/>
        <v>0</v>
      </c>
      <c r="N76" s="690">
        <f t="shared" si="13"/>
        <v>0</v>
      </c>
      <c r="O76" s="690">
        <f t="shared" si="13"/>
        <v>0</v>
      </c>
      <c r="P76" s="690">
        <f t="shared" si="13"/>
        <v>0</v>
      </c>
      <c r="Q76" s="690">
        <f t="shared" si="13"/>
        <v>0</v>
      </c>
      <c r="R76" s="690">
        <f t="shared" si="13"/>
        <v>0</v>
      </c>
      <c r="S76" s="690">
        <f t="shared" si="13"/>
        <v>0</v>
      </c>
      <c r="T76" s="690">
        <f t="shared" si="13"/>
        <v>0</v>
      </c>
      <c r="U76" s="690">
        <f t="shared" si="13"/>
        <v>0</v>
      </c>
      <c r="V76" s="690">
        <f t="shared" si="13"/>
        <v>0</v>
      </c>
      <c r="W76" s="690">
        <f t="shared" si="13"/>
        <v>0</v>
      </c>
      <c r="X76" s="690">
        <f t="shared" si="13"/>
        <v>0</v>
      </c>
      <c r="Y76" s="693">
        <f t="shared" si="8"/>
        <v>0</v>
      </c>
    </row>
    <row r="77" spans="1:25" ht="16.5" customHeight="1">
      <c r="A77" s="490">
        <f t="shared" si="16"/>
        <v>73</v>
      </c>
      <c r="B77" s="654"/>
      <c r="C77" s="673"/>
      <c r="D77" s="674"/>
      <c r="E77" s="675"/>
      <c r="F77" s="678"/>
      <c r="G77" s="677"/>
      <c r="H77" s="494"/>
      <c r="I77" s="492" t="str">
        <f t="shared" si="14"/>
        <v/>
      </c>
      <c r="J77" s="494"/>
      <c r="K77" s="664" t="str">
        <f t="shared" si="15"/>
        <v/>
      </c>
      <c r="L77" s="493" t="str">
        <f t="shared" si="12"/>
        <v>false</v>
      </c>
      <c r="M77" s="690">
        <f t="shared" si="11"/>
        <v>0</v>
      </c>
      <c r="N77" s="690">
        <f t="shared" si="13"/>
        <v>0</v>
      </c>
      <c r="O77" s="690">
        <f t="shared" si="13"/>
        <v>0</v>
      </c>
      <c r="P77" s="690">
        <f t="shared" si="13"/>
        <v>0</v>
      </c>
      <c r="Q77" s="690">
        <f t="shared" si="13"/>
        <v>0</v>
      </c>
      <c r="R77" s="690">
        <f t="shared" si="13"/>
        <v>0</v>
      </c>
      <c r="S77" s="690">
        <f t="shared" si="13"/>
        <v>0</v>
      </c>
      <c r="T77" s="690">
        <f t="shared" si="13"/>
        <v>0</v>
      </c>
      <c r="U77" s="690">
        <f t="shared" si="13"/>
        <v>0</v>
      </c>
      <c r="V77" s="690">
        <f t="shared" si="13"/>
        <v>0</v>
      </c>
      <c r="W77" s="690">
        <f t="shared" si="13"/>
        <v>0</v>
      </c>
      <c r="X77" s="690">
        <f t="shared" si="13"/>
        <v>0</v>
      </c>
      <c r="Y77" s="693">
        <f t="shared" si="8"/>
        <v>0</v>
      </c>
    </row>
    <row r="78" spans="1:25" ht="16.5" customHeight="1">
      <c r="A78" s="490">
        <f t="shared" si="16"/>
        <v>74</v>
      </c>
      <c r="B78" s="654"/>
      <c r="C78" s="673"/>
      <c r="D78" s="674"/>
      <c r="E78" s="675"/>
      <c r="F78" s="678"/>
      <c r="G78" s="677"/>
      <c r="H78" s="494"/>
      <c r="I78" s="492" t="str">
        <f t="shared" si="14"/>
        <v/>
      </c>
      <c r="J78" s="494"/>
      <c r="K78" s="664" t="str">
        <f t="shared" si="15"/>
        <v/>
      </c>
      <c r="L78" s="493" t="str">
        <f t="shared" si="12"/>
        <v>false</v>
      </c>
      <c r="M78" s="690">
        <f t="shared" si="11"/>
        <v>0</v>
      </c>
      <c r="N78" s="690">
        <f t="shared" si="13"/>
        <v>0</v>
      </c>
      <c r="O78" s="690">
        <f t="shared" si="13"/>
        <v>0</v>
      </c>
      <c r="P78" s="690">
        <f t="shared" si="13"/>
        <v>0</v>
      </c>
      <c r="Q78" s="690">
        <f t="shared" si="13"/>
        <v>0</v>
      </c>
      <c r="R78" s="690">
        <f t="shared" si="13"/>
        <v>0</v>
      </c>
      <c r="S78" s="690">
        <f t="shared" si="13"/>
        <v>0</v>
      </c>
      <c r="T78" s="690">
        <f t="shared" si="13"/>
        <v>0</v>
      </c>
      <c r="U78" s="690">
        <f t="shared" si="13"/>
        <v>0</v>
      </c>
      <c r="V78" s="690">
        <f t="shared" si="13"/>
        <v>0</v>
      </c>
      <c r="W78" s="690">
        <f t="shared" si="13"/>
        <v>0</v>
      </c>
      <c r="X78" s="690">
        <f t="shared" si="13"/>
        <v>0</v>
      </c>
      <c r="Y78" s="693">
        <f t="shared" si="8"/>
        <v>0</v>
      </c>
    </row>
    <row r="79" spans="1:25" ht="16.5" customHeight="1">
      <c r="A79" s="490">
        <f t="shared" si="16"/>
        <v>75</v>
      </c>
      <c r="B79" s="654"/>
      <c r="C79" s="673"/>
      <c r="D79" s="674"/>
      <c r="E79" s="675"/>
      <c r="F79" s="676"/>
      <c r="G79" s="677"/>
      <c r="H79" s="494"/>
      <c r="I79" s="492" t="str">
        <f t="shared" si="14"/>
        <v/>
      </c>
      <c r="J79" s="494"/>
      <c r="K79" s="664" t="str">
        <f t="shared" si="15"/>
        <v/>
      </c>
      <c r="L79" s="493" t="str">
        <f t="shared" si="12"/>
        <v>false</v>
      </c>
      <c r="M79" s="690">
        <f t="shared" si="11"/>
        <v>0</v>
      </c>
      <c r="N79" s="690">
        <f t="shared" si="13"/>
        <v>0</v>
      </c>
      <c r="O79" s="690">
        <f t="shared" si="13"/>
        <v>0</v>
      </c>
      <c r="P79" s="690">
        <f t="shared" si="13"/>
        <v>0</v>
      </c>
      <c r="Q79" s="690">
        <f t="shared" si="13"/>
        <v>0</v>
      </c>
      <c r="R79" s="690">
        <f t="shared" si="13"/>
        <v>0</v>
      </c>
      <c r="S79" s="690">
        <f t="shared" si="13"/>
        <v>0</v>
      </c>
      <c r="T79" s="690">
        <f t="shared" si="13"/>
        <v>0</v>
      </c>
      <c r="U79" s="690">
        <f t="shared" si="13"/>
        <v>0</v>
      </c>
      <c r="V79" s="690">
        <f t="shared" si="13"/>
        <v>0</v>
      </c>
      <c r="W79" s="690">
        <f t="shared" si="13"/>
        <v>0</v>
      </c>
      <c r="X79" s="690">
        <f t="shared" si="13"/>
        <v>0</v>
      </c>
      <c r="Y79" s="693">
        <f t="shared" si="8"/>
        <v>0</v>
      </c>
    </row>
    <row r="80" spans="1:25" ht="16.5" customHeight="1">
      <c r="A80" s="490">
        <f t="shared" si="16"/>
        <v>76</v>
      </c>
      <c r="B80" s="654"/>
      <c r="C80" s="673"/>
      <c r="D80" s="674"/>
      <c r="E80" s="675"/>
      <c r="F80" s="678"/>
      <c r="G80" s="677"/>
      <c r="H80" s="494"/>
      <c r="I80" s="492" t="str">
        <f t="shared" si="14"/>
        <v/>
      </c>
      <c r="J80" s="494"/>
      <c r="K80" s="664" t="str">
        <f t="shared" si="15"/>
        <v/>
      </c>
      <c r="L80" s="493" t="str">
        <f t="shared" si="12"/>
        <v>false</v>
      </c>
      <c r="M80" s="690">
        <f t="shared" si="11"/>
        <v>0</v>
      </c>
      <c r="N80" s="690">
        <f t="shared" si="13"/>
        <v>0</v>
      </c>
      <c r="O80" s="690">
        <f t="shared" si="13"/>
        <v>0</v>
      </c>
      <c r="P80" s="690">
        <f t="shared" si="13"/>
        <v>0</v>
      </c>
      <c r="Q80" s="690">
        <f t="shared" si="13"/>
        <v>0</v>
      </c>
      <c r="R80" s="690">
        <f t="shared" si="13"/>
        <v>0</v>
      </c>
      <c r="S80" s="690">
        <f t="shared" si="13"/>
        <v>0</v>
      </c>
      <c r="T80" s="690">
        <f t="shared" si="13"/>
        <v>0</v>
      </c>
      <c r="U80" s="690">
        <f t="shared" si="13"/>
        <v>0</v>
      </c>
      <c r="V80" s="690">
        <f t="shared" si="13"/>
        <v>0</v>
      </c>
      <c r="W80" s="690">
        <f t="shared" si="13"/>
        <v>0</v>
      </c>
      <c r="X80" s="690">
        <f t="shared" si="13"/>
        <v>0</v>
      </c>
      <c r="Y80" s="693">
        <f t="shared" si="8"/>
        <v>0</v>
      </c>
    </row>
    <row r="81" spans="1:25" ht="16.5" customHeight="1">
      <c r="A81" s="490">
        <f t="shared" si="16"/>
        <v>77</v>
      </c>
      <c r="B81" s="654"/>
      <c r="C81" s="673"/>
      <c r="D81" s="674"/>
      <c r="E81" s="675"/>
      <c r="F81" s="678"/>
      <c r="G81" s="677"/>
      <c r="H81" s="494"/>
      <c r="I81" s="492" t="str">
        <f t="shared" si="14"/>
        <v/>
      </c>
      <c r="J81" s="494"/>
      <c r="K81" s="664" t="str">
        <f t="shared" si="15"/>
        <v/>
      </c>
      <c r="L81" s="493" t="str">
        <f t="shared" si="12"/>
        <v>false</v>
      </c>
      <c r="M81" s="690">
        <f t="shared" si="11"/>
        <v>0</v>
      </c>
      <c r="N81" s="690">
        <f t="shared" si="13"/>
        <v>0</v>
      </c>
      <c r="O81" s="690">
        <f t="shared" si="13"/>
        <v>0</v>
      </c>
      <c r="P81" s="690">
        <f t="shared" si="13"/>
        <v>0</v>
      </c>
      <c r="Q81" s="690">
        <f t="shared" si="13"/>
        <v>0</v>
      </c>
      <c r="R81" s="690">
        <f t="shared" si="13"/>
        <v>0</v>
      </c>
      <c r="S81" s="690">
        <f t="shared" si="13"/>
        <v>0</v>
      </c>
      <c r="T81" s="690">
        <f t="shared" si="13"/>
        <v>0</v>
      </c>
      <c r="U81" s="690">
        <f t="shared" si="13"/>
        <v>0</v>
      </c>
      <c r="V81" s="690">
        <f t="shared" si="13"/>
        <v>0</v>
      </c>
      <c r="W81" s="690">
        <f t="shared" si="13"/>
        <v>0</v>
      </c>
      <c r="X81" s="690">
        <f t="shared" si="13"/>
        <v>0</v>
      </c>
      <c r="Y81" s="693">
        <f t="shared" si="8"/>
        <v>0</v>
      </c>
    </row>
    <row r="82" spans="1:25" ht="16.5" customHeight="1">
      <c r="A82" s="490">
        <f t="shared" si="16"/>
        <v>78</v>
      </c>
      <c r="B82" s="654"/>
      <c r="C82" s="673"/>
      <c r="D82" s="674"/>
      <c r="E82" s="675"/>
      <c r="F82" s="678"/>
      <c r="G82" s="677"/>
      <c r="H82" s="494"/>
      <c r="I82" s="492" t="str">
        <f t="shared" si="14"/>
        <v/>
      </c>
      <c r="J82" s="494"/>
      <c r="K82" s="664" t="str">
        <f t="shared" si="15"/>
        <v/>
      </c>
      <c r="L82" s="493" t="str">
        <f t="shared" si="12"/>
        <v>false</v>
      </c>
      <c r="M82" s="690">
        <f t="shared" si="11"/>
        <v>0</v>
      </c>
      <c r="N82" s="690">
        <f t="shared" si="13"/>
        <v>0</v>
      </c>
      <c r="O82" s="690">
        <f t="shared" si="13"/>
        <v>0</v>
      </c>
      <c r="P82" s="690">
        <f t="shared" si="13"/>
        <v>0</v>
      </c>
      <c r="Q82" s="690">
        <f t="shared" si="13"/>
        <v>0</v>
      </c>
      <c r="R82" s="690">
        <f t="shared" si="13"/>
        <v>0</v>
      </c>
      <c r="S82" s="690">
        <f t="shared" si="13"/>
        <v>0</v>
      </c>
      <c r="T82" s="690">
        <f t="shared" si="13"/>
        <v>0</v>
      </c>
      <c r="U82" s="690">
        <f t="shared" si="13"/>
        <v>0</v>
      </c>
      <c r="V82" s="690">
        <f t="shared" si="13"/>
        <v>0</v>
      </c>
      <c r="W82" s="690">
        <f t="shared" si="13"/>
        <v>0</v>
      </c>
      <c r="X82" s="690">
        <f t="shared" si="13"/>
        <v>0</v>
      </c>
      <c r="Y82" s="693">
        <f t="shared" si="8"/>
        <v>0</v>
      </c>
    </row>
    <row r="83" spans="1:25" ht="16.5" customHeight="1">
      <c r="A83" s="490">
        <f t="shared" si="16"/>
        <v>79</v>
      </c>
      <c r="B83" s="654"/>
      <c r="C83" s="673"/>
      <c r="D83" s="674"/>
      <c r="E83" s="675"/>
      <c r="F83" s="678"/>
      <c r="G83" s="677"/>
      <c r="H83" s="494"/>
      <c r="I83" s="492" t="str">
        <f t="shared" si="14"/>
        <v/>
      </c>
      <c r="J83" s="494"/>
      <c r="K83" s="664" t="str">
        <f t="shared" si="15"/>
        <v/>
      </c>
      <c r="L83" s="493" t="str">
        <f t="shared" si="12"/>
        <v>false</v>
      </c>
      <c r="M83" s="690">
        <f t="shared" si="11"/>
        <v>0</v>
      </c>
      <c r="N83" s="690">
        <f t="shared" si="13"/>
        <v>0</v>
      </c>
      <c r="O83" s="690">
        <f t="shared" si="13"/>
        <v>0</v>
      </c>
      <c r="P83" s="690">
        <f t="shared" si="13"/>
        <v>0</v>
      </c>
      <c r="Q83" s="690">
        <f t="shared" si="13"/>
        <v>0</v>
      </c>
      <c r="R83" s="690">
        <f t="shared" si="13"/>
        <v>0</v>
      </c>
      <c r="S83" s="690">
        <f t="shared" si="13"/>
        <v>0</v>
      </c>
      <c r="T83" s="690">
        <f t="shared" si="13"/>
        <v>0</v>
      </c>
      <c r="U83" s="690">
        <f t="shared" si="13"/>
        <v>0</v>
      </c>
      <c r="V83" s="690">
        <f t="shared" si="13"/>
        <v>0</v>
      </c>
      <c r="W83" s="690">
        <f t="shared" si="13"/>
        <v>0</v>
      </c>
      <c r="X83" s="690">
        <f t="shared" si="13"/>
        <v>0</v>
      </c>
      <c r="Y83" s="693">
        <f t="shared" si="8"/>
        <v>0</v>
      </c>
    </row>
    <row r="84" spans="1:25" ht="16.5" customHeight="1">
      <c r="A84" s="490">
        <f t="shared" si="16"/>
        <v>80</v>
      </c>
      <c r="B84" s="655"/>
      <c r="C84" s="673"/>
      <c r="D84" s="674"/>
      <c r="E84" s="675"/>
      <c r="F84" s="676"/>
      <c r="G84" s="677"/>
      <c r="H84" s="494"/>
      <c r="I84" s="492" t="str">
        <f t="shared" si="14"/>
        <v/>
      </c>
      <c r="J84" s="494"/>
      <c r="K84" s="664" t="str">
        <f t="shared" si="15"/>
        <v/>
      </c>
      <c r="L84" s="493" t="str">
        <f t="shared" si="12"/>
        <v>false</v>
      </c>
      <c r="M84" s="690">
        <f t="shared" si="11"/>
        <v>0</v>
      </c>
      <c r="N84" s="690">
        <f t="shared" si="13"/>
        <v>0</v>
      </c>
      <c r="O84" s="690">
        <f t="shared" si="13"/>
        <v>0</v>
      </c>
      <c r="P84" s="690">
        <f t="shared" si="13"/>
        <v>0</v>
      </c>
      <c r="Q84" s="690">
        <f t="shared" si="13"/>
        <v>0</v>
      </c>
      <c r="R84" s="690">
        <f t="shared" si="13"/>
        <v>0</v>
      </c>
      <c r="S84" s="690">
        <f t="shared" si="13"/>
        <v>0</v>
      </c>
      <c r="T84" s="690">
        <f t="shared" si="13"/>
        <v>0</v>
      </c>
      <c r="U84" s="690">
        <f t="shared" si="13"/>
        <v>0</v>
      </c>
      <c r="V84" s="690">
        <f t="shared" si="13"/>
        <v>0</v>
      </c>
      <c r="W84" s="690">
        <f t="shared" si="13"/>
        <v>0</v>
      </c>
      <c r="X84" s="690">
        <f t="shared" si="13"/>
        <v>0</v>
      </c>
      <c r="Y84" s="693">
        <f t="shared" si="8"/>
        <v>0</v>
      </c>
    </row>
    <row r="85" spans="1:25" ht="16.5" customHeight="1">
      <c r="A85" s="490">
        <f t="shared" si="16"/>
        <v>81</v>
      </c>
      <c r="B85" s="654"/>
      <c r="C85" s="673"/>
      <c r="D85" s="674"/>
      <c r="E85" s="675"/>
      <c r="F85" s="678"/>
      <c r="G85" s="677"/>
      <c r="H85" s="494"/>
      <c r="I85" s="492" t="str">
        <f t="shared" si="14"/>
        <v/>
      </c>
      <c r="J85" s="494"/>
      <c r="K85" s="664" t="str">
        <f t="shared" si="15"/>
        <v/>
      </c>
      <c r="L85" s="493" t="str">
        <f t="shared" si="12"/>
        <v>false</v>
      </c>
      <c r="M85" s="690">
        <f t="shared" si="11"/>
        <v>0</v>
      </c>
      <c r="N85" s="690">
        <f t="shared" si="13"/>
        <v>0</v>
      </c>
      <c r="O85" s="690">
        <f t="shared" si="13"/>
        <v>0</v>
      </c>
      <c r="P85" s="690">
        <f t="shared" si="13"/>
        <v>0</v>
      </c>
      <c r="Q85" s="690">
        <f t="shared" si="13"/>
        <v>0</v>
      </c>
      <c r="R85" s="690">
        <f t="shared" si="13"/>
        <v>0</v>
      </c>
      <c r="S85" s="690">
        <f t="shared" si="13"/>
        <v>0</v>
      </c>
      <c r="T85" s="690">
        <f t="shared" si="13"/>
        <v>0</v>
      </c>
      <c r="U85" s="690">
        <f t="shared" si="13"/>
        <v>0</v>
      </c>
      <c r="V85" s="690">
        <f t="shared" si="13"/>
        <v>0</v>
      </c>
      <c r="W85" s="690">
        <f t="shared" si="13"/>
        <v>0</v>
      </c>
      <c r="X85" s="690">
        <f t="shared" si="13"/>
        <v>0</v>
      </c>
      <c r="Y85" s="693">
        <f t="shared" si="8"/>
        <v>0</v>
      </c>
    </row>
    <row r="86" spans="1:25" ht="16.5" customHeight="1">
      <c r="A86" s="490">
        <f t="shared" si="16"/>
        <v>82</v>
      </c>
      <c r="B86" s="654"/>
      <c r="C86" s="673"/>
      <c r="D86" s="674"/>
      <c r="E86" s="675"/>
      <c r="F86" s="678"/>
      <c r="G86" s="677"/>
      <c r="H86" s="494"/>
      <c r="I86" s="492" t="str">
        <f t="shared" si="14"/>
        <v/>
      </c>
      <c r="J86" s="494"/>
      <c r="K86" s="664" t="str">
        <f t="shared" si="15"/>
        <v/>
      </c>
      <c r="L86" s="493" t="str">
        <f t="shared" si="12"/>
        <v>false</v>
      </c>
      <c r="M86" s="690">
        <f t="shared" si="11"/>
        <v>0</v>
      </c>
      <c r="N86" s="690">
        <f t="shared" si="13"/>
        <v>0</v>
      </c>
      <c r="O86" s="690">
        <f t="shared" si="13"/>
        <v>0</v>
      </c>
      <c r="P86" s="690">
        <f t="shared" si="13"/>
        <v>0</v>
      </c>
      <c r="Q86" s="690">
        <f t="shared" si="13"/>
        <v>0</v>
      </c>
      <c r="R86" s="690">
        <f t="shared" si="13"/>
        <v>0</v>
      </c>
      <c r="S86" s="690">
        <f t="shared" si="13"/>
        <v>0</v>
      </c>
      <c r="T86" s="690">
        <f t="shared" si="13"/>
        <v>0</v>
      </c>
      <c r="U86" s="690">
        <f t="shared" si="13"/>
        <v>0</v>
      </c>
      <c r="V86" s="690">
        <f t="shared" si="13"/>
        <v>0</v>
      </c>
      <c r="W86" s="690">
        <f t="shared" si="13"/>
        <v>0</v>
      </c>
      <c r="X86" s="690">
        <f t="shared" si="13"/>
        <v>0</v>
      </c>
      <c r="Y86" s="693">
        <f t="shared" si="8"/>
        <v>0</v>
      </c>
    </row>
    <row r="87" spans="1:25" ht="16.5" customHeight="1">
      <c r="A87" s="490">
        <f t="shared" si="16"/>
        <v>83</v>
      </c>
      <c r="B87" s="654"/>
      <c r="C87" s="673"/>
      <c r="D87" s="674"/>
      <c r="E87" s="675"/>
      <c r="F87" s="678"/>
      <c r="G87" s="677"/>
      <c r="H87" s="494"/>
      <c r="I87" s="492" t="str">
        <f t="shared" si="14"/>
        <v/>
      </c>
      <c r="J87" s="494"/>
      <c r="K87" s="664" t="str">
        <f t="shared" si="15"/>
        <v/>
      </c>
      <c r="L87" s="493" t="str">
        <f t="shared" si="12"/>
        <v>false</v>
      </c>
      <c r="M87" s="690">
        <f t="shared" si="11"/>
        <v>0</v>
      </c>
      <c r="N87" s="690">
        <f t="shared" si="13"/>
        <v>0</v>
      </c>
      <c r="O87" s="690">
        <f t="shared" si="13"/>
        <v>0</v>
      </c>
      <c r="P87" s="690">
        <f t="shared" si="13"/>
        <v>0</v>
      </c>
      <c r="Q87" s="690">
        <f t="shared" si="13"/>
        <v>0</v>
      </c>
      <c r="R87" s="690">
        <f t="shared" si="13"/>
        <v>0</v>
      </c>
      <c r="S87" s="690">
        <f t="shared" si="13"/>
        <v>0</v>
      </c>
      <c r="T87" s="690">
        <f t="shared" si="13"/>
        <v>0</v>
      </c>
      <c r="U87" s="690">
        <f t="shared" si="13"/>
        <v>0</v>
      </c>
      <c r="V87" s="690">
        <f t="shared" si="13"/>
        <v>0</v>
      </c>
      <c r="W87" s="690">
        <f t="shared" si="13"/>
        <v>0</v>
      </c>
      <c r="X87" s="690">
        <f t="shared" si="13"/>
        <v>0</v>
      </c>
      <c r="Y87" s="693">
        <f t="shared" si="8"/>
        <v>0</v>
      </c>
    </row>
    <row r="88" spans="1:25" ht="16.5" customHeight="1">
      <c r="A88" s="490">
        <f t="shared" si="16"/>
        <v>84</v>
      </c>
      <c r="B88" s="654"/>
      <c r="C88" s="673"/>
      <c r="D88" s="674"/>
      <c r="E88" s="675"/>
      <c r="F88" s="678"/>
      <c r="G88" s="677"/>
      <c r="H88" s="494"/>
      <c r="I88" s="492" t="str">
        <f t="shared" si="14"/>
        <v/>
      </c>
      <c r="J88" s="494"/>
      <c r="K88" s="664" t="str">
        <f t="shared" si="15"/>
        <v/>
      </c>
      <c r="L88" s="493" t="str">
        <f t="shared" si="12"/>
        <v>false</v>
      </c>
      <c r="M88" s="690">
        <f t="shared" si="11"/>
        <v>0</v>
      </c>
      <c r="N88" s="690">
        <f t="shared" si="13"/>
        <v>0</v>
      </c>
      <c r="O88" s="690">
        <f t="shared" si="13"/>
        <v>0</v>
      </c>
      <c r="P88" s="690">
        <f t="shared" si="13"/>
        <v>0</v>
      </c>
      <c r="Q88" s="690">
        <f t="shared" si="13"/>
        <v>0</v>
      </c>
      <c r="R88" s="690">
        <f t="shared" si="13"/>
        <v>0</v>
      </c>
      <c r="S88" s="690">
        <f t="shared" si="13"/>
        <v>0</v>
      </c>
      <c r="T88" s="690">
        <f t="shared" si="13"/>
        <v>0</v>
      </c>
      <c r="U88" s="690">
        <f t="shared" si="13"/>
        <v>0</v>
      </c>
      <c r="V88" s="690">
        <f t="shared" si="13"/>
        <v>0</v>
      </c>
      <c r="W88" s="690">
        <f t="shared" si="13"/>
        <v>0</v>
      </c>
      <c r="X88" s="690">
        <f t="shared" si="13"/>
        <v>0</v>
      </c>
      <c r="Y88" s="693">
        <f t="shared" si="8"/>
        <v>0</v>
      </c>
    </row>
    <row r="89" spans="1:25" ht="16.5" customHeight="1">
      <c r="A89" s="490">
        <f t="shared" si="16"/>
        <v>85</v>
      </c>
      <c r="B89" s="654"/>
      <c r="C89" s="673"/>
      <c r="D89" s="674"/>
      <c r="E89" s="675"/>
      <c r="F89" s="676"/>
      <c r="G89" s="677"/>
      <c r="H89" s="494"/>
      <c r="I89" s="492" t="str">
        <f t="shared" si="14"/>
        <v/>
      </c>
      <c r="J89" s="494"/>
      <c r="K89" s="664" t="str">
        <f t="shared" si="15"/>
        <v/>
      </c>
      <c r="L89" s="493" t="str">
        <f t="shared" si="12"/>
        <v>false</v>
      </c>
      <c r="M89" s="690">
        <f t="shared" si="11"/>
        <v>0</v>
      </c>
      <c r="N89" s="690">
        <f t="shared" si="13"/>
        <v>0</v>
      </c>
      <c r="O89" s="690">
        <f t="shared" si="13"/>
        <v>0</v>
      </c>
      <c r="P89" s="690">
        <f t="shared" si="13"/>
        <v>0</v>
      </c>
      <c r="Q89" s="690">
        <f t="shared" si="13"/>
        <v>0</v>
      </c>
      <c r="R89" s="690">
        <f t="shared" si="13"/>
        <v>0</v>
      </c>
      <c r="S89" s="690">
        <f t="shared" si="13"/>
        <v>0</v>
      </c>
      <c r="T89" s="690">
        <f t="shared" si="13"/>
        <v>0</v>
      </c>
      <c r="U89" s="690">
        <f t="shared" si="13"/>
        <v>0</v>
      </c>
      <c r="V89" s="690">
        <f t="shared" si="13"/>
        <v>0</v>
      </c>
      <c r="W89" s="690">
        <f t="shared" si="13"/>
        <v>0</v>
      </c>
      <c r="X89" s="690">
        <f t="shared" si="13"/>
        <v>0</v>
      </c>
      <c r="Y89" s="693">
        <f t="shared" si="8"/>
        <v>0</v>
      </c>
    </row>
    <row r="90" spans="1:25" ht="16.5" customHeight="1">
      <c r="A90" s="490">
        <f t="shared" si="16"/>
        <v>86</v>
      </c>
      <c r="B90" s="654"/>
      <c r="C90" s="673"/>
      <c r="D90" s="674"/>
      <c r="E90" s="675"/>
      <c r="F90" s="676"/>
      <c r="G90" s="677"/>
      <c r="H90" s="494"/>
      <c r="I90" s="492" t="str">
        <f t="shared" si="14"/>
        <v/>
      </c>
      <c r="J90" s="494"/>
      <c r="K90" s="664" t="str">
        <f t="shared" si="15"/>
        <v/>
      </c>
      <c r="L90" s="493" t="str">
        <f t="shared" si="12"/>
        <v>false</v>
      </c>
      <c r="M90" s="690">
        <f t="shared" si="11"/>
        <v>0</v>
      </c>
      <c r="N90" s="690">
        <f t="shared" si="13"/>
        <v>0</v>
      </c>
      <c r="O90" s="690">
        <f t="shared" si="13"/>
        <v>0</v>
      </c>
      <c r="P90" s="690">
        <f t="shared" si="13"/>
        <v>0</v>
      </c>
      <c r="Q90" s="690">
        <f t="shared" si="13"/>
        <v>0</v>
      </c>
      <c r="R90" s="690">
        <f t="shared" si="13"/>
        <v>0</v>
      </c>
      <c r="S90" s="690">
        <f t="shared" si="13"/>
        <v>0</v>
      </c>
      <c r="T90" s="690">
        <f t="shared" ref="T90:X90" si="17">IF(AND($E90="",$F90=""),0,IF(AND((T$3&gt;=$E90),OR((T$3&lt;=$G90),($G90=""),($G90=-1),($G90=0))),IF($L90&gt;T$3,1,0),0))</f>
        <v>0</v>
      </c>
      <c r="U90" s="690">
        <f t="shared" si="17"/>
        <v>0</v>
      </c>
      <c r="V90" s="690">
        <f t="shared" si="17"/>
        <v>0</v>
      </c>
      <c r="W90" s="690">
        <f t="shared" si="17"/>
        <v>0</v>
      </c>
      <c r="X90" s="690">
        <f t="shared" si="17"/>
        <v>0</v>
      </c>
      <c r="Y90" s="693">
        <f t="shared" si="8"/>
        <v>0</v>
      </c>
    </row>
    <row r="91" spans="1:25" ht="16.5" customHeight="1">
      <c r="A91" s="490">
        <f t="shared" si="16"/>
        <v>87</v>
      </c>
      <c r="B91" s="654"/>
      <c r="C91" s="673"/>
      <c r="D91" s="674"/>
      <c r="E91" s="675"/>
      <c r="F91" s="678"/>
      <c r="G91" s="677"/>
      <c r="H91" s="685"/>
      <c r="I91" s="492" t="str">
        <f t="shared" si="14"/>
        <v/>
      </c>
      <c r="J91" s="685"/>
      <c r="K91" s="664" t="str">
        <f t="shared" si="15"/>
        <v/>
      </c>
      <c r="L91" s="493" t="str">
        <f t="shared" si="12"/>
        <v>false</v>
      </c>
      <c r="M91" s="690">
        <f t="shared" si="11"/>
        <v>0</v>
      </c>
      <c r="N91" s="690">
        <f t="shared" si="11"/>
        <v>0</v>
      </c>
      <c r="O91" s="690">
        <f t="shared" si="11"/>
        <v>0</v>
      </c>
      <c r="P91" s="690">
        <f t="shared" si="11"/>
        <v>0</v>
      </c>
      <c r="Q91" s="690">
        <f t="shared" si="11"/>
        <v>0</v>
      </c>
      <c r="R91" s="690">
        <f t="shared" si="11"/>
        <v>0</v>
      </c>
      <c r="S91" s="690">
        <f t="shared" si="11"/>
        <v>0</v>
      </c>
      <c r="T91" s="690">
        <f t="shared" si="11"/>
        <v>0</v>
      </c>
      <c r="U91" s="690">
        <f t="shared" si="11"/>
        <v>0</v>
      </c>
      <c r="V91" s="690">
        <f t="shared" si="11"/>
        <v>0</v>
      </c>
      <c r="W91" s="690">
        <f t="shared" si="11"/>
        <v>0</v>
      </c>
      <c r="X91" s="690">
        <f t="shared" si="11"/>
        <v>0</v>
      </c>
      <c r="Y91" s="693">
        <f t="shared" si="8"/>
        <v>0</v>
      </c>
    </row>
    <row r="92" spans="1:25" ht="16.5" customHeight="1">
      <c r="A92" s="490">
        <f t="shared" si="16"/>
        <v>88</v>
      </c>
      <c r="B92" s="654"/>
      <c r="C92" s="673"/>
      <c r="D92" s="674"/>
      <c r="E92" s="675"/>
      <c r="F92" s="676"/>
      <c r="G92" s="677"/>
      <c r="H92" s="491"/>
      <c r="I92" s="492" t="str">
        <f t="shared" si="14"/>
        <v/>
      </c>
      <c r="J92" s="491"/>
      <c r="K92" s="664" t="str">
        <f t="shared" si="15"/>
        <v/>
      </c>
      <c r="L92" s="493" t="str">
        <f t="shared" si="12"/>
        <v>false</v>
      </c>
      <c r="M92" s="690">
        <f t="shared" si="11"/>
        <v>0</v>
      </c>
      <c r="N92" s="690">
        <f t="shared" si="11"/>
        <v>0</v>
      </c>
      <c r="O92" s="690">
        <f t="shared" si="11"/>
        <v>0</v>
      </c>
      <c r="P92" s="690">
        <f t="shared" si="11"/>
        <v>0</v>
      </c>
      <c r="Q92" s="690">
        <f t="shared" si="11"/>
        <v>0</v>
      </c>
      <c r="R92" s="690">
        <f t="shared" si="11"/>
        <v>0</v>
      </c>
      <c r="S92" s="690">
        <f t="shared" si="11"/>
        <v>0</v>
      </c>
      <c r="T92" s="690">
        <f t="shared" si="11"/>
        <v>0</v>
      </c>
      <c r="U92" s="690">
        <f t="shared" si="11"/>
        <v>0</v>
      </c>
      <c r="V92" s="690">
        <f t="shared" si="11"/>
        <v>0</v>
      </c>
      <c r="W92" s="690">
        <f t="shared" si="11"/>
        <v>0</v>
      </c>
      <c r="X92" s="690">
        <f t="shared" si="11"/>
        <v>0</v>
      </c>
      <c r="Y92" s="693">
        <f t="shared" si="8"/>
        <v>0</v>
      </c>
    </row>
    <row r="93" spans="1:25" ht="16.5" customHeight="1">
      <c r="A93" s="490">
        <f t="shared" si="16"/>
        <v>89</v>
      </c>
      <c r="B93" s="654"/>
      <c r="C93" s="673"/>
      <c r="D93" s="674"/>
      <c r="E93" s="675"/>
      <c r="F93" s="676"/>
      <c r="G93" s="677"/>
      <c r="H93" s="494"/>
      <c r="I93" s="492" t="str">
        <f t="shared" si="14"/>
        <v/>
      </c>
      <c r="J93" s="494"/>
      <c r="K93" s="664" t="str">
        <f t="shared" si="15"/>
        <v/>
      </c>
      <c r="L93" s="493" t="str">
        <f>IF(OR(I93&lt;&gt;"",K93&lt;&gt;""),MIN(I93,K93),"false")</f>
        <v>false</v>
      </c>
      <c r="M93" s="690">
        <f t="shared" si="11"/>
        <v>0</v>
      </c>
      <c r="N93" s="690">
        <f t="shared" si="11"/>
        <v>0</v>
      </c>
      <c r="O93" s="690">
        <f t="shared" si="11"/>
        <v>0</v>
      </c>
      <c r="P93" s="690">
        <f t="shared" si="11"/>
        <v>0</v>
      </c>
      <c r="Q93" s="690">
        <f t="shared" si="11"/>
        <v>0</v>
      </c>
      <c r="R93" s="690">
        <f t="shared" si="11"/>
        <v>0</v>
      </c>
      <c r="S93" s="690">
        <f t="shared" si="11"/>
        <v>0</v>
      </c>
      <c r="T93" s="690">
        <f t="shared" si="11"/>
        <v>0</v>
      </c>
      <c r="U93" s="690">
        <f t="shared" si="11"/>
        <v>0</v>
      </c>
      <c r="V93" s="690">
        <f t="shared" si="11"/>
        <v>0</v>
      </c>
      <c r="W93" s="690">
        <f t="shared" si="11"/>
        <v>0</v>
      </c>
      <c r="X93" s="690">
        <f t="shared" si="11"/>
        <v>0</v>
      </c>
      <c r="Y93" s="693">
        <f t="shared" si="8"/>
        <v>0</v>
      </c>
    </row>
    <row r="94" spans="1:25" ht="16.5" customHeight="1">
      <c r="A94" s="490">
        <f t="shared" si="16"/>
        <v>90</v>
      </c>
      <c r="B94" s="655"/>
      <c r="C94" s="673"/>
      <c r="D94" s="674"/>
      <c r="E94" s="675"/>
      <c r="F94" s="676"/>
      <c r="G94" s="677"/>
      <c r="H94" s="494"/>
      <c r="I94" s="492" t="str">
        <f t="shared" si="14"/>
        <v/>
      </c>
      <c r="J94" s="494"/>
      <c r="K94" s="664" t="str">
        <f t="shared" si="15"/>
        <v/>
      </c>
      <c r="L94" s="493" t="str">
        <f t="shared" ref="L94:L121" si="18">IF(OR(I94&lt;&gt;"",K94&lt;&gt;""),MIN(I94,K94),"false")</f>
        <v>false</v>
      </c>
      <c r="M94" s="690">
        <f t="shared" si="11"/>
        <v>0</v>
      </c>
      <c r="N94" s="690">
        <f t="shared" si="11"/>
        <v>0</v>
      </c>
      <c r="O94" s="690">
        <f t="shared" si="11"/>
        <v>0</v>
      </c>
      <c r="P94" s="690">
        <f t="shared" si="11"/>
        <v>0</v>
      </c>
      <c r="Q94" s="690">
        <f t="shared" si="11"/>
        <v>0</v>
      </c>
      <c r="R94" s="690">
        <f t="shared" si="11"/>
        <v>0</v>
      </c>
      <c r="S94" s="690">
        <f t="shared" si="11"/>
        <v>0</v>
      </c>
      <c r="T94" s="690">
        <f t="shared" si="11"/>
        <v>0</v>
      </c>
      <c r="U94" s="690">
        <f t="shared" si="11"/>
        <v>0</v>
      </c>
      <c r="V94" s="690">
        <f t="shared" si="11"/>
        <v>0</v>
      </c>
      <c r="W94" s="690">
        <f t="shared" si="11"/>
        <v>0</v>
      </c>
      <c r="X94" s="690">
        <f t="shared" si="11"/>
        <v>0</v>
      </c>
      <c r="Y94" s="693">
        <f t="shared" si="8"/>
        <v>0</v>
      </c>
    </row>
    <row r="95" spans="1:25" ht="16.5" customHeight="1">
      <c r="A95" s="490">
        <f t="shared" si="16"/>
        <v>91</v>
      </c>
      <c r="B95" s="654"/>
      <c r="C95" s="673"/>
      <c r="D95" s="674"/>
      <c r="E95" s="675"/>
      <c r="F95" s="676"/>
      <c r="G95" s="677"/>
      <c r="H95" s="494"/>
      <c r="I95" s="492" t="str">
        <f t="shared" si="14"/>
        <v/>
      </c>
      <c r="J95" s="494"/>
      <c r="K95" s="664" t="str">
        <f t="shared" si="15"/>
        <v/>
      </c>
      <c r="L95" s="493" t="str">
        <f t="shared" si="18"/>
        <v>false</v>
      </c>
      <c r="M95" s="690">
        <f t="shared" si="11"/>
        <v>0</v>
      </c>
      <c r="N95" s="690">
        <f t="shared" si="11"/>
        <v>0</v>
      </c>
      <c r="O95" s="690">
        <f t="shared" si="11"/>
        <v>0</v>
      </c>
      <c r="P95" s="690">
        <f t="shared" si="11"/>
        <v>0</v>
      </c>
      <c r="Q95" s="690">
        <f t="shared" si="11"/>
        <v>0</v>
      </c>
      <c r="R95" s="690">
        <f t="shared" si="11"/>
        <v>0</v>
      </c>
      <c r="S95" s="690">
        <f t="shared" si="11"/>
        <v>0</v>
      </c>
      <c r="T95" s="690">
        <f t="shared" si="11"/>
        <v>0</v>
      </c>
      <c r="U95" s="690">
        <f t="shared" si="11"/>
        <v>0</v>
      </c>
      <c r="V95" s="690">
        <f t="shared" si="11"/>
        <v>0</v>
      </c>
      <c r="W95" s="690">
        <f t="shared" si="11"/>
        <v>0</v>
      </c>
      <c r="X95" s="690">
        <f t="shared" si="11"/>
        <v>0</v>
      </c>
      <c r="Y95" s="693">
        <f t="shared" si="8"/>
        <v>0</v>
      </c>
    </row>
    <row r="96" spans="1:25" ht="16.5" customHeight="1">
      <c r="A96" s="490">
        <f t="shared" si="16"/>
        <v>92</v>
      </c>
      <c r="B96" s="654"/>
      <c r="C96" s="673"/>
      <c r="D96" s="674"/>
      <c r="E96" s="675"/>
      <c r="F96" s="676"/>
      <c r="G96" s="677"/>
      <c r="H96" s="494"/>
      <c r="I96" s="492" t="str">
        <f t="shared" si="14"/>
        <v/>
      </c>
      <c r="J96" s="494"/>
      <c r="K96" s="664" t="str">
        <f t="shared" si="15"/>
        <v/>
      </c>
      <c r="L96" s="493" t="str">
        <f t="shared" si="18"/>
        <v>false</v>
      </c>
      <c r="M96" s="690">
        <f t="shared" si="11"/>
        <v>0</v>
      </c>
      <c r="N96" s="690">
        <f t="shared" si="11"/>
        <v>0</v>
      </c>
      <c r="O96" s="690">
        <f t="shared" si="11"/>
        <v>0</v>
      </c>
      <c r="P96" s="690">
        <f t="shared" si="11"/>
        <v>0</v>
      </c>
      <c r="Q96" s="690">
        <f t="shared" si="11"/>
        <v>0</v>
      </c>
      <c r="R96" s="690">
        <f t="shared" si="11"/>
        <v>0</v>
      </c>
      <c r="S96" s="690">
        <f t="shared" si="11"/>
        <v>0</v>
      </c>
      <c r="T96" s="690">
        <f t="shared" si="11"/>
        <v>0</v>
      </c>
      <c r="U96" s="690">
        <f t="shared" si="11"/>
        <v>0</v>
      </c>
      <c r="V96" s="690">
        <f t="shared" si="11"/>
        <v>0</v>
      </c>
      <c r="W96" s="690">
        <f t="shared" si="11"/>
        <v>0</v>
      </c>
      <c r="X96" s="690">
        <f t="shared" si="11"/>
        <v>0</v>
      </c>
      <c r="Y96" s="693">
        <f t="shared" si="8"/>
        <v>0</v>
      </c>
    </row>
    <row r="97" spans="1:25" ht="16.5" customHeight="1">
      <c r="A97" s="490">
        <f t="shared" si="16"/>
        <v>93</v>
      </c>
      <c r="B97" s="654"/>
      <c r="C97" s="673"/>
      <c r="D97" s="674"/>
      <c r="E97" s="675"/>
      <c r="F97" s="676"/>
      <c r="G97" s="677"/>
      <c r="H97" s="494"/>
      <c r="I97" s="492" t="str">
        <f t="shared" si="14"/>
        <v/>
      </c>
      <c r="J97" s="494"/>
      <c r="K97" s="664" t="str">
        <f t="shared" si="15"/>
        <v/>
      </c>
      <c r="L97" s="493" t="str">
        <f t="shared" si="18"/>
        <v>false</v>
      </c>
      <c r="M97" s="690">
        <f t="shared" si="11"/>
        <v>0</v>
      </c>
      <c r="N97" s="690">
        <f t="shared" si="11"/>
        <v>0</v>
      </c>
      <c r="O97" s="690">
        <f t="shared" si="11"/>
        <v>0</v>
      </c>
      <c r="P97" s="690">
        <f t="shared" si="11"/>
        <v>0</v>
      </c>
      <c r="Q97" s="690">
        <f t="shared" si="11"/>
        <v>0</v>
      </c>
      <c r="R97" s="690">
        <f t="shared" si="11"/>
        <v>0</v>
      </c>
      <c r="S97" s="690">
        <f t="shared" si="11"/>
        <v>0</v>
      </c>
      <c r="T97" s="690">
        <f t="shared" si="11"/>
        <v>0</v>
      </c>
      <c r="U97" s="690">
        <f t="shared" si="11"/>
        <v>0</v>
      </c>
      <c r="V97" s="690">
        <f t="shared" si="11"/>
        <v>0</v>
      </c>
      <c r="W97" s="690">
        <f t="shared" si="11"/>
        <v>0</v>
      </c>
      <c r="X97" s="690">
        <f t="shared" si="11"/>
        <v>0</v>
      </c>
      <c r="Y97" s="693">
        <f t="shared" si="8"/>
        <v>0</v>
      </c>
    </row>
    <row r="98" spans="1:25" ht="16.5" customHeight="1">
      <c r="A98" s="490">
        <f t="shared" si="16"/>
        <v>94</v>
      </c>
      <c r="B98" s="654"/>
      <c r="C98" s="673"/>
      <c r="D98" s="674"/>
      <c r="E98" s="675"/>
      <c r="F98" s="676"/>
      <c r="G98" s="677"/>
      <c r="H98" s="494"/>
      <c r="I98" s="492" t="str">
        <f t="shared" si="14"/>
        <v/>
      </c>
      <c r="J98" s="494"/>
      <c r="K98" s="664" t="str">
        <f t="shared" si="15"/>
        <v/>
      </c>
      <c r="L98" s="493" t="str">
        <f t="shared" si="18"/>
        <v>false</v>
      </c>
      <c r="M98" s="690">
        <f t="shared" si="11"/>
        <v>0</v>
      </c>
      <c r="N98" s="690">
        <f t="shared" si="11"/>
        <v>0</v>
      </c>
      <c r="O98" s="690">
        <f t="shared" si="11"/>
        <v>0</v>
      </c>
      <c r="P98" s="690">
        <f t="shared" si="11"/>
        <v>0</v>
      </c>
      <c r="Q98" s="690">
        <f t="shared" si="11"/>
        <v>0</v>
      </c>
      <c r="R98" s="690">
        <f t="shared" si="11"/>
        <v>0</v>
      </c>
      <c r="S98" s="690">
        <f t="shared" si="11"/>
        <v>0</v>
      </c>
      <c r="T98" s="690">
        <f t="shared" si="11"/>
        <v>0</v>
      </c>
      <c r="U98" s="690">
        <f t="shared" si="11"/>
        <v>0</v>
      </c>
      <c r="V98" s="690">
        <f t="shared" si="11"/>
        <v>0</v>
      </c>
      <c r="W98" s="690">
        <f t="shared" si="11"/>
        <v>0</v>
      </c>
      <c r="X98" s="690">
        <f t="shared" si="11"/>
        <v>0</v>
      </c>
      <c r="Y98" s="693">
        <f t="shared" si="8"/>
        <v>0</v>
      </c>
    </row>
    <row r="99" spans="1:25" ht="16.5" customHeight="1">
      <c r="A99" s="490">
        <f t="shared" si="16"/>
        <v>95</v>
      </c>
      <c r="B99" s="654"/>
      <c r="C99" s="673"/>
      <c r="D99" s="674"/>
      <c r="E99" s="675"/>
      <c r="F99" s="676"/>
      <c r="G99" s="677"/>
      <c r="H99" s="494"/>
      <c r="I99" s="492" t="str">
        <f t="shared" si="14"/>
        <v/>
      </c>
      <c r="J99" s="494"/>
      <c r="K99" s="664" t="str">
        <f t="shared" si="15"/>
        <v/>
      </c>
      <c r="L99" s="493" t="str">
        <f t="shared" si="18"/>
        <v>false</v>
      </c>
      <c r="M99" s="690">
        <f t="shared" si="11"/>
        <v>0</v>
      </c>
      <c r="N99" s="690">
        <f t="shared" si="11"/>
        <v>0</v>
      </c>
      <c r="O99" s="690">
        <f t="shared" si="11"/>
        <v>0</v>
      </c>
      <c r="P99" s="690">
        <f t="shared" si="11"/>
        <v>0</v>
      </c>
      <c r="Q99" s="690">
        <f t="shared" si="11"/>
        <v>0</v>
      </c>
      <c r="R99" s="690">
        <f t="shared" si="11"/>
        <v>0</v>
      </c>
      <c r="S99" s="690">
        <f t="shared" si="11"/>
        <v>0</v>
      </c>
      <c r="T99" s="690">
        <f t="shared" si="11"/>
        <v>0</v>
      </c>
      <c r="U99" s="690">
        <f t="shared" si="11"/>
        <v>0</v>
      </c>
      <c r="V99" s="690">
        <f t="shared" si="11"/>
        <v>0</v>
      </c>
      <c r="W99" s="690">
        <f t="shared" si="11"/>
        <v>0</v>
      </c>
      <c r="X99" s="690">
        <f t="shared" si="11"/>
        <v>0</v>
      </c>
      <c r="Y99" s="693">
        <f t="shared" ref="Y99:Y156" si="19">SUM(M99:X99)</f>
        <v>0</v>
      </c>
    </row>
    <row r="100" spans="1:25" ht="16.5" customHeight="1">
      <c r="A100" s="490">
        <f t="shared" si="16"/>
        <v>96</v>
      </c>
      <c r="B100" s="654"/>
      <c r="C100" s="673"/>
      <c r="D100" s="674"/>
      <c r="E100" s="675"/>
      <c r="F100" s="676"/>
      <c r="G100" s="677"/>
      <c r="H100" s="494"/>
      <c r="I100" s="492" t="str">
        <f t="shared" si="14"/>
        <v/>
      </c>
      <c r="J100" s="494"/>
      <c r="K100" s="664" t="str">
        <f t="shared" si="15"/>
        <v/>
      </c>
      <c r="L100" s="493" t="str">
        <f t="shared" si="18"/>
        <v>false</v>
      </c>
      <c r="M100" s="690">
        <f t="shared" si="11"/>
        <v>0</v>
      </c>
      <c r="N100" s="690">
        <f t="shared" si="11"/>
        <v>0</v>
      </c>
      <c r="O100" s="690">
        <f t="shared" si="11"/>
        <v>0</v>
      </c>
      <c r="P100" s="690">
        <f t="shared" si="11"/>
        <v>0</v>
      </c>
      <c r="Q100" s="690">
        <f t="shared" si="11"/>
        <v>0</v>
      </c>
      <c r="R100" s="690">
        <f t="shared" si="11"/>
        <v>0</v>
      </c>
      <c r="S100" s="690">
        <f t="shared" si="11"/>
        <v>0</v>
      </c>
      <c r="T100" s="690">
        <f t="shared" si="11"/>
        <v>0</v>
      </c>
      <c r="U100" s="690">
        <f t="shared" si="11"/>
        <v>0</v>
      </c>
      <c r="V100" s="690">
        <f t="shared" si="11"/>
        <v>0</v>
      </c>
      <c r="W100" s="690">
        <f t="shared" si="11"/>
        <v>0</v>
      </c>
      <c r="X100" s="690">
        <f t="shared" si="11"/>
        <v>0</v>
      </c>
      <c r="Y100" s="693">
        <f t="shared" si="19"/>
        <v>0</v>
      </c>
    </row>
    <row r="101" spans="1:25" ht="16.5" customHeight="1">
      <c r="A101" s="490">
        <f t="shared" si="16"/>
        <v>97</v>
      </c>
      <c r="B101" s="654"/>
      <c r="C101" s="673"/>
      <c r="D101" s="674"/>
      <c r="E101" s="675"/>
      <c r="F101" s="676"/>
      <c r="G101" s="677"/>
      <c r="H101" s="494"/>
      <c r="I101" s="492" t="str">
        <f t="shared" si="14"/>
        <v/>
      </c>
      <c r="J101" s="494"/>
      <c r="K101" s="664" t="str">
        <f t="shared" si="15"/>
        <v/>
      </c>
      <c r="L101" s="493" t="str">
        <f t="shared" si="18"/>
        <v>false</v>
      </c>
      <c r="M101" s="690">
        <f t="shared" si="11"/>
        <v>0</v>
      </c>
      <c r="N101" s="690">
        <f t="shared" si="11"/>
        <v>0</v>
      </c>
      <c r="O101" s="690">
        <f t="shared" si="11"/>
        <v>0</v>
      </c>
      <c r="P101" s="690">
        <f t="shared" si="11"/>
        <v>0</v>
      </c>
      <c r="Q101" s="690">
        <f t="shared" si="11"/>
        <v>0</v>
      </c>
      <c r="R101" s="690">
        <f t="shared" si="11"/>
        <v>0</v>
      </c>
      <c r="S101" s="690">
        <f t="shared" si="11"/>
        <v>0</v>
      </c>
      <c r="T101" s="690">
        <f t="shared" si="11"/>
        <v>0</v>
      </c>
      <c r="U101" s="690">
        <f t="shared" si="11"/>
        <v>0</v>
      </c>
      <c r="V101" s="690">
        <f t="shared" si="11"/>
        <v>0</v>
      </c>
      <c r="W101" s="690">
        <f t="shared" si="11"/>
        <v>0</v>
      </c>
      <c r="X101" s="690">
        <f t="shared" si="11"/>
        <v>0</v>
      </c>
      <c r="Y101" s="693">
        <f t="shared" si="19"/>
        <v>0</v>
      </c>
    </row>
    <row r="102" spans="1:25" ht="16.5" customHeight="1">
      <c r="A102" s="490">
        <f t="shared" si="16"/>
        <v>98</v>
      </c>
      <c r="B102" s="654"/>
      <c r="C102" s="673"/>
      <c r="D102" s="674"/>
      <c r="E102" s="675"/>
      <c r="F102" s="676"/>
      <c r="G102" s="677"/>
      <c r="H102" s="494"/>
      <c r="I102" s="492" t="str">
        <f t="shared" si="14"/>
        <v/>
      </c>
      <c r="J102" s="494"/>
      <c r="K102" s="664" t="str">
        <f t="shared" si="15"/>
        <v/>
      </c>
      <c r="L102" s="493" t="str">
        <f t="shared" si="18"/>
        <v>false</v>
      </c>
      <c r="M102" s="690">
        <f t="shared" si="11"/>
        <v>0</v>
      </c>
      <c r="N102" s="690">
        <f t="shared" si="11"/>
        <v>0</v>
      </c>
      <c r="O102" s="690">
        <f t="shared" si="11"/>
        <v>0</v>
      </c>
      <c r="P102" s="690">
        <f t="shared" si="11"/>
        <v>0</v>
      </c>
      <c r="Q102" s="690">
        <f t="shared" si="11"/>
        <v>0</v>
      </c>
      <c r="R102" s="690">
        <f t="shared" si="11"/>
        <v>0</v>
      </c>
      <c r="S102" s="690">
        <f t="shared" si="11"/>
        <v>0</v>
      </c>
      <c r="T102" s="690">
        <f t="shared" si="11"/>
        <v>0</v>
      </c>
      <c r="U102" s="690">
        <f t="shared" si="11"/>
        <v>0</v>
      </c>
      <c r="V102" s="690">
        <f t="shared" si="11"/>
        <v>0</v>
      </c>
      <c r="W102" s="690">
        <f t="shared" si="11"/>
        <v>0</v>
      </c>
      <c r="X102" s="690">
        <f t="shared" si="11"/>
        <v>0</v>
      </c>
      <c r="Y102" s="693">
        <f t="shared" si="19"/>
        <v>0</v>
      </c>
    </row>
    <row r="103" spans="1:25" ht="16.5" customHeight="1">
      <c r="A103" s="490">
        <f t="shared" si="16"/>
        <v>99</v>
      </c>
      <c r="B103" s="654"/>
      <c r="C103" s="673"/>
      <c r="D103" s="674"/>
      <c r="E103" s="675"/>
      <c r="F103" s="676"/>
      <c r="G103" s="677"/>
      <c r="H103" s="494"/>
      <c r="I103" s="492" t="str">
        <f t="shared" si="14"/>
        <v/>
      </c>
      <c r="J103" s="494"/>
      <c r="K103" s="664" t="str">
        <f t="shared" si="15"/>
        <v/>
      </c>
      <c r="L103" s="493" t="str">
        <f t="shared" si="18"/>
        <v>false</v>
      </c>
      <c r="M103" s="690">
        <f t="shared" si="11"/>
        <v>0</v>
      </c>
      <c r="N103" s="690">
        <f t="shared" si="11"/>
        <v>0</v>
      </c>
      <c r="O103" s="690">
        <f t="shared" si="11"/>
        <v>0</v>
      </c>
      <c r="P103" s="690">
        <f t="shared" si="11"/>
        <v>0</v>
      </c>
      <c r="Q103" s="690">
        <f t="shared" si="11"/>
        <v>0</v>
      </c>
      <c r="R103" s="690">
        <f t="shared" si="11"/>
        <v>0</v>
      </c>
      <c r="S103" s="690">
        <f t="shared" si="11"/>
        <v>0</v>
      </c>
      <c r="T103" s="690">
        <f t="shared" si="11"/>
        <v>0</v>
      </c>
      <c r="U103" s="690">
        <f t="shared" si="11"/>
        <v>0</v>
      </c>
      <c r="V103" s="690">
        <f t="shared" si="11"/>
        <v>0</v>
      </c>
      <c r="W103" s="690">
        <f t="shared" si="11"/>
        <v>0</v>
      </c>
      <c r="X103" s="690">
        <f t="shared" si="11"/>
        <v>0</v>
      </c>
      <c r="Y103" s="693">
        <f t="shared" si="19"/>
        <v>0</v>
      </c>
    </row>
    <row r="104" spans="1:25" ht="16.5" customHeight="1">
      <c r="A104" s="490">
        <f t="shared" si="16"/>
        <v>100</v>
      </c>
      <c r="B104" s="655"/>
      <c r="C104" s="673"/>
      <c r="D104" s="674"/>
      <c r="E104" s="675"/>
      <c r="F104" s="676"/>
      <c r="G104" s="677"/>
      <c r="H104" s="494"/>
      <c r="I104" s="492" t="str">
        <f t="shared" si="14"/>
        <v/>
      </c>
      <c r="J104" s="494"/>
      <c r="K104" s="664" t="str">
        <f t="shared" si="15"/>
        <v/>
      </c>
      <c r="L104" s="493" t="str">
        <f t="shared" si="18"/>
        <v>false</v>
      </c>
      <c r="M104" s="690">
        <f t="shared" si="11"/>
        <v>0</v>
      </c>
      <c r="N104" s="690">
        <f t="shared" si="11"/>
        <v>0</v>
      </c>
      <c r="O104" s="690">
        <f t="shared" si="11"/>
        <v>0</v>
      </c>
      <c r="P104" s="690">
        <f t="shared" si="11"/>
        <v>0</v>
      </c>
      <c r="Q104" s="690">
        <f t="shared" si="11"/>
        <v>0</v>
      </c>
      <c r="R104" s="690">
        <f t="shared" si="11"/>
        <v>0</v>
      </c>
      <c r="S104" s="690">
        <f t="shared" si="11"/>
        <v>0</v>
      </c>
      <c r="T104" s="690">
        <f t="shared" si="11"/>
        <v>0</v>
      </c>
      <c r="U104" s="690">
        <f t="shared" si="11"/>
        <v>0</v>
      </c>
      <c r="V104" s="690">
        <f t="shared" si="11"/>
        <v>0</v>
      </c>
      <c r="W104" s="690">
        <f t="shared" si="11"/>
        <v>0</v>
      </c>
      <c r="X104" s="690">
        <f t="shared" si="11"/>
        <v>0</v>
      </c>
      <c r="Y104" s="693">
        <f t="shared" si="19"/>
        <v>0</v>
      </c>
    </row>
    <row r="105" spans="1:25" ht="16.5" customHeight="1" outlineLevel="1">
      <c r="A105" s="490">
        <f t="shared" si="16"/>
        <v>101</v>
      </c>
      <c r="B105" s="654"/>
      <c r="C105" s="673"/>
      <c r="D105" s="674"/>
      <c r="E105" s="675"/>
      <c r="F105" s="676"/>
      <c r="G105" s="677"/>
      <c r="H105" s="494"/>
      <c r="I105" s="492" t="str">
        <f t="shared" si="14"/>
        <v/>
      </c>
      <c r="J105" s="494"/>
      <c r="K105" s="664" t="str">
        <f t="shared" si="15"/>
        <v/>
      </c>
      <c r="L105" s="493" t="str">
        <f t="shared" si="18"/>
        <v>false</v>
      </c>
      <c r="M105" s="690">
        <f t="shared" si="11"/>
        <v>0</v>
      </c>
      <c r="N105" s="690">
        <f t="shared" si="11"/>
        <v>0</v>
      </c>
      <c r="O105" s="690">
        <f t="shared" si="11"/>
        <v>0</v>
      </c>
      <c r="P105" s="690">
        <f t="shared" si="11"/>
        <v>0</v>
      </c>
      <c r="Q105" s="690">
        <f t="shared" si="11"/>
        <v>0</v>
      </c>
      <c r="R105" s="690">
        <f t="shared" si="11"/>
        <v>0</v>
      </c>
      <c r="S105" s="690">
        <f t="shared" si="11"/>
        <v>0</v>
      </c>
      <c r="T105" s="690">
        <f t="shared" si="11"/>
        <v>0</v>
      </c>
      <c r="U105" s="690">
        <f t="shared" si="11"/>
        <v>0</v>
      </c>
      <c r="V105" s="690">
        <f t="shared" si="11"/>
        <v>0</v>
      </c>
      <c r="W105" s="690">
        <f t="shared" si="11"/>
        <v>0</v>
      </c>
      <c r="X105" s="690">
        <f t="shared" si="11"/>
        <v>0</v>
      </c>
      <c r="Y105" s="693">
        <f t="shared" si="19"/>
        <v>0</v>
      </c>
    </row>
    <row r="106" spans="1:25" ht="16.5" customHeight="1" outlineLevel="1">
      <c r="A106" s="490">
        <f t="shared" si="16"/>
        <v>102</v>
      </c>
      <c r="B106" s="654"/>
      <c r="C106" s="673"/>
      <c r="D106" s="674"/>
      <c r="E106" s="675"/>
      <c r="F106" s="676"/>
      <c r="G106" s="677"/>
      <c r="H106" s="494"/>
      <c r="I106" s="492" t="str">
        <f t="shared" si="14"/>
        <v/>
      </c>
      <c r="J106" s="494"/>
      <c r="K106" s="664" t="str">
        <f t="shared" si="15"/>
        <v/>
      </c>
      <c r="L106" s="493" t="str">
        <f t="shared" si="18"/>
        <v>false</v>
      </c>
      <c r="M106" s="690">
        <f t="shared" si="11"/>
        <v>0</v>
      </c>
      <c r="N106" s="690">
        <f t="shared" si="11"/>
        <v>0</v>
      </c>
      <c r="O106" s="690">
        <f t="shared" si="11"/>
        <v>0</v>
      </c>
      <c r="P106" s="690">
        <f t="shared" si="11"/>
        <v>0</v>
      </c>
      <c r="Q106" s="690">
        <f t="shared" si="11"/>
        <v>0</v>
      </c>
      <c r="R106" s="690">
        <f t="shared" si="11"/>
        <v>0</v>
      </c>
      <c r="S106" s="690">
        <f t="shared" si="11"/>
        <v>0</v>
      </c>
      <c r="T106" s="690">
        <f t="shared" si="11"/>
        <v>0</v>
      </c>
      <c r="U106" s="690">
        <f t="shared" si="11"/>
        <v>0</v>
      </c>
      <c r="V106" s="690">
        <f t="shared" si="11"/>
        <v>0</v>
      </c>
      <c r="W106" s="690">
        <f t="shared" si="11"/>
        <v>0</v>
      </c>
      <c r="X106" s="690">
        <f t="shared" si="11"/>
        <v>0</v>
      </c>
      <c r="Y106" s="693">
        <f t="shared" si="19"/>
        <v>0</v>
      </c>
    </row>
    <row r="107" spans="1:25" ht="16.5" customHeight="1" outlineLevel="1">
      <c r="A107" s="490">
        <f t="shared" si="16"/>
        <v>103</v>
      </c>
      <c r="B107" s="654"/>
      <c r="C107" s="673"/>
      <c r="D107" s="674"/>
      <c r="E107" s="675"/>
      <c r="F107" s="676"/>
      <c r="G107" s="677"/>
      <c r="H107" s="494"/>
      <c r="I107" s="492" t="str">
        <f t="shared" si="14"/>
        <v/>
      </c>
      <c r="J107" s="494"/>
      <c r="K107" s="664" t="str">
        <f t="shared" si="15"/>
        <v/>
      </c>
      <c r="L107" s="493" t="str">
        <f t="shared" si="18"/>
        <v>false</v>
      </c>
      <c r="M107" s="690">
        <f t="shared" si="11"/>
        <v>0</v>
      </c>
      <c r="N107" s="690">
        <f t="shared" si="11"/>
        <v>0</v>
      </c>
      <c r="O107" s="690">
        <f t="shared" si="11"/>
        <v>0</v>
      </c>
      <c r="P107" s="690">
        <f t="shared" si="11"/>
        <v>0</v>
      </c>
      <c r="Q107" s="690">
        <f t="shared" si="11"/>
        <v>0</v>
      </c>
      <c r="R107" s="690">
        <f t="shared" si="11"/>
        <v>0</v>
      </c>
      <c r="S107" s="690">
        <f t="shared" si="11"/>
        <v>0</v>
      </c>
      <c r="T107" s="690">
        <f t="shared" si="11"/>
        <v>0</v>
      </c>
      <c r="U107" s="690">
        <f t="shared" si="11"/>
        <v>0</v>
      </c>
      <c r="V107" s="690">
        <f t="shared" si="11"/>
        <v>0</v>
      </c>
      <c r="W107" s="690">
        <f t="shared" si="11"/>
        <v>0</v>
      </c>
      <c r="X107" s="690">
        <f t="shared" si="11"/>
        <v>0</v>
      </c>
      <c r="Y107" s="693">
        <f t="shared" si="19"/>
        <v>0</v>
      </c>
    </row>
    <row r="108" spans="1:25" ht="16.5" customHeight="1" outlineLevel="1">
      <c r="A108" s="490">
        <f t="shared" si="16"/>
        <v>104</v>
      </c>
      <c r="B108" s="654"/>
      <c r="C108" s="673"/>
      <c r="D108" s="674"/>
      <c r="E108" s="675"/>
      <c r="F108" s="676"/>
      <c r="G108" s="677"/>
      <c r="H108" s="494"/>
      <c r="I108" s="492" t="str">
        <f t="shared" si="14"/>
        <v/>
      </c>
      <c r="J108" s="494"/>
      <c r="K108" s="664" t="str">
        <f t="shared" si="15"/>
        <v/>
      </c>
      <c r="L108" s="493" t="str">
        <f t="shared" si="18"/>
        <v>false</v>
      </c>
      <c r="M108" s="690">
        <f t="shared" si="11"/>
        <v>0</v>
      </c>
      <c r="N108" s="690">
        <f t="shared" si="11"/>
        <v>0</v>
      </c>
      <c r="O108" s="690">
        <f t="shared" si="11"/>
        <v>0</v>
      </c>
      <c r="P108" s="690">
        <f t="shared" si="11"/>
        <v>0</v>
      </c>
      <c r="Q108" s="690">
        <f t="shared" si="11"/>
        <v>0</v>
      </c>
      <c r="R108" s="690">
        <f t="shared" ref="N108:X131" si="20">IF(AND($E108="",$F108=""),0,IF(AND((R$3&gt;=$E108),OR((R$3&lt;=$G108),($G108=""),($G108=-1),($G108=0))),IF($L108&gt;R$3,1,0),0))</f>
        <v>0</v>
      </c>
      <c r="S108" s="690">
        <f t="shared" si="20"/>
        <v>0</v>
      </c>
      <c r="T108" s="690">
        <f t="shared" si="20"/>
        <v>0</v>
      </c>
      <c r="U108" s="690">
        <f t="shared" si="20"/>
        <v>0</v>
      </c>
      <c r="V108" s="690">
        <f t="shared" si="20"/>
        <v>0</v>
      </c>
      <c r="W108" s="690">
        <f t="shared" si="20"/>
        <v>0</v>
      </c>
      <c r="X108" s="690">
        <f t="shared" si="20"/>
        <v>0</v>
      </c>
      <c r="Y108" s="693">
        <f t="shared" si="19"/>
        <v>0</v>
      </c>
    </row>
    <row r="109" spans="1:25" ht="16.5" customHeight="1" outlineLevel="1">
      <c r="A109" s="490">
        <f t="shared" si="16"/>
        <v>105</v>
      </c>
      <c r="B109" s="654"/>
      <c r="C109" s="673"/>
      <c r="D109" s="674"/>
      <c r="E109" s="675"/>
      <c r="F109" s="676"/>
      <c r="G109" s="677"/>
      <c r="H109" s="494"/>
      <c r="I109" s="492" t="str">
        <f t="shared" si="14"/>
        <v/>
      </c>
      <c r="J109" s="494"/>
      <c r="K109" s="664" t="str">
        <f t="shared" si="15"/>
        <v/>
      </c>
      <c r="L109" s="493" t="str">
        <f t="shared" si="18"/>
        <v>false</v>
      </c>
      <c r="M109" s="690">
        <f t="shared" ref="M109:X151" si="21">IF(AND($E109="",$F109=""),0,IF(AND((M$3&gt;=$E109),OR((M$3&lt;=$G109),($G109=""),($G109=-1),($G109=0))),IF($L109&gt;M$3,1,0),0))</f>
        <v>0</v>
      </c>
      <c r="N109" s="690">
        <f t="shared" si="20"/>
        <v>0</v>
      </c>
      <c r="O109" s="690">
        <f t="shared" si="20"/>
        <v>0</v>
      </c>
      <c r="P109" s="690">
        <f t="shared" si="20"/>
        <v>0</v>
      </c>
      <c r="Q109" s="690">
        <f t="shared" si="20"/>
        <v>0</v>
      </c>
      <c r="R109" s="690">
        <f t="shared" si="20"/>
        <v>0</v>
      </c>
      <c r="S109" s="690">
        <f t="shared" si="20"/>
        <v>0</v>
      </c>
      <c r="T109" s="690">
        <f t="shared" si="20"/>
        <v>0</v>
      </c>
      <c r="U109" s="690">
        <f t="shared" si="20"/>
        <v>0</v>
      </c>
      <c r="V109" s="690">
        <f t="shared" si="20"/>
        <v>0</v>
      </c>
      <c r="W109" s="690">
        <f t="shared" si="20"/>
        <v>0</v>
      </c>
      <c r="X109" s="690">
        <f t="shared" si="20"/>
        <v>0</v>
      </c>
      <c r="Y109" s="693">
        <f t="shared" si="19"/>
        <v>0</v>
      </c>
    </row>
    <row r="110" spans="1:25" ht="16.5" customHeight="1" outlineLevel="1">
      <c r="A110" s="490">
        <f t="shared" si="16"/>
        <v>106</v>
      </c>
      <c r="B110" s="654"/>
      <c r="C110" s="673"/>
      <c r="D110" s="674"/>
      <c r="E110" s="675"/>
      <c r="F110" s="676"/>
      <c r="G110" s="677"/>
      <c r="H110" s="494"/>
      <c r="I110" s="492" t="str">
        <f t="shared" si="14"/>
        <v/>
      </c>
      <c r="J110" s="494"/>
      <c r="K110" s="664" t="str">
        <f t="shared" si="15"/>
        <v/>
      </c>
      <c r="L110" s="493" t="str">
        <f t="shared" si="18"/>
        <v>false</v>
      </c>
      <c r="M110" s="690">
        <f t="shared" si="21"/>
        <v>0</v>
      </c>
      <c r="N110" s="690">
        <f t="shared" si="20"/>
        <v>0</v>
      </c>
      <c r="O110" s="690">
        <f t="shared" si="20"/>
        <v>0</v>
      </c>
      <c r="P110" s="690">
        <f t="shared" si="20"/>
        <v>0</v>
      </c>
      <c r="Q110" s="690">
        <f t="shared" si="20"/>
        <v>0</v>
      </c>
      <c r="R110" s="690">
        <f t="shared" si="20"/>
        <v>0</v>
      </c>
      <c r="S110" s="690">
        <f t="shared" si="20"/>
        <v>0</v>
      </c>
      <c r="T110" s="690">
        <f t="shared" si="20"/>
        <v>0</v>
      </c>
      <c r="U110" s="690">
        <f t="shared" si="20"/>
        <v>0</v>
      </c>
      <c r="V110" s="690">
        <f t="shared" si="20"/>
        <v>0</v>
      </c>
      <c r="W110" s="690">
        <f t="shared" si="20"/>
        <v>0</v>
      </c>
      <c r="X110" s="690">
        <f t="shared" si="20"/>
        <v>0</v>
      </c>
      <c r="Y110" s="693">
        <f t="shared" si="19"/>
        <v>0</v>
      </c>
    </row>
    <row r="111" spans="1:25" ht="16.5" customHeight="1" outlineLevel="1">
      <c r="A111" s="490">
        <f t="shared" si="16"/>
        <v>107</v>
      </c>
      <c r="B111" s="654"/>
      <c r="C111" s="673"/>
      <c r="D111" s="674"/>
      <c r="E111" s="675"/>
      <c r="F111" s="676"/>
      <c r="G111" s="677"/>
      <c r="H111" s="494"/>
      <c r="I111" s="492" t="str">
        <f t="shared" si="14"/>
        <v/>
      </c>
      <c r="J111" s="494"/>
      <c r="K111" s="664" t="str">
        <f t="shared" si="15"/>
        <v/>
      </c>
      <c r="L111" s="493" t="str">
        <f t="shared" si="18"/>
        <v>false</v>
      </c>
      <c r="M111" s="690">
        <f t="shared" si="21"/>
        <v>0</v>
      </c>
      <c r="N111" s="690">
        <f t="shared" si="20"/>
        <v>0</v>
      </c>
      <c r="O111" s="690">
        <f t="shared" si="20"/>
        <v>0</v>
      </c>
      <c r="P111" s="690">
        <f t="shared" si="20"/>
        <v>0</v>
      </c>
      <c r="Q111" s="690">
        <f t="shared" si="20"/>
        <v>0</v>
      </c>
      <c r="R111" s="690">
        <f t="shared" si="20"/>
        <v>0</v>
      </c>
      <c r="S111" s="690">
        <f t="shared" si="20"/>
        <v>0</v>
      </c>
      <c r="T111" s="690">
        <f t="shared" si="20"/>
        <v>0</v>
      </c>
      <c r="U111" s="690">
        <f t="shared" si="20"/>
        <v>0</v>
      </c>
      <c r="V111" s="690">
        <f t="shared" si="20"/>
        <v>0</v>
      </c>
      <c r="W111" s="690">
        <f t="shared" si="20"/>
        <v>0</v>
      </c>
      <c r="X111" s="690">
        <f t="shared" si="20"/>
        <v>0</v>
      </c>
      <c r="Y111" s="693">
        <f t="shared" si="19"/>
        <v>0</v>
      </c>
    </row>
    <row r="112" spans="1:25" ht="16.5" customHeight="1" outlineLevel="1">
      <c r="A112" s="490">
        <f t="shared" si="16"/>
        <v>108</v>
      </c>
      <c r="B112" s="654"/>
      <c r="C112" s="673"/>
      <c r="D112" s="674"/>
      <c r="E112" s="675"/>
      <c r="F112" s="676"/>
      <c r="G112" s="677"/>
      <c r="H112" s="494"/>
      <c r="I112" s="492" t="str">
        <f t="shared" si="14"/>
        <v/>
      </c>
      <c r="J112" s="494"/>
      <c r="K112" s="664" t="str">
        <f t="shared" si="15"/>
        <v/>
      </c>
      <c r="L112" s="493" t="str">
        <f t="shared" si="18"/>
        <v>false</v>
      </c>
      <c r="M112" s="690">
        <f t="shared" si="21"/>
        <v>0</v>
      </c>
      <c r="N112" s="690">
        <f t="shared" si="20"/>
        <v>0</v>
      </c>
      <c r="O112" s="690">
        <f t="shared" si="20"/>
        <v>0</v>
      </c>
      <c r="P112" s="690">
        <f t="shared" si="20"/>
        <v>0</v>
      </c>
      <c r="Q112" s="690">
        <f t="shared" si="20"/>
        <v>0</v>
      </c>
      <c r="R112" s="690">
        <f t="shared" si="20"/>
        <v>0</v>
      </c>
      <c r="S112" s="690">
        <f t="shared" si="20"/>
        <v>0</v>
      </c>
      <c r="T112" s="690">
        <f t="shared" si="20"/>
        <v>0</v>
      </c>
      <c r="U112" s="690">
        <f t="shared" si="20"/>
        <v>0</v>
      </c>
      <c r="V112" s="690">
        <f t="shared" si="20"/>
        <v>0</v>
      </c>
      <c r="W112" s="690">
        <f t="shared" si="20"/>
        <v>0</v>
      </c>
      <c r="X112" s="690">
        <f t="shared" si="20"/>
        <v>0</v>
      </c>
      <c r="Y112" s="693">
        <f t="shared" si="19"/>
        <v>0</v>
      </c>
    </row>
    <row r="113" spans="1:25" ht="16.5" customHeight="1" outlineLevel="1">
      <c r="A113" s="490">
        <f t="shared" si="16"/>
        <v>109</v>
      </c>
      <c r="B113" s="654"/>
      <c r="C113" s="673"/>
      <c r="D113" s="674"/>
      <c r="E113" s="675"/>
      <c r="F113" s="676"/>
      <c r="G113" s="677"/>
      <c r="H113" s="494"/>
      <c r="I113" s="492" t="str">
        <f t="shared" si="14"/>
        <v/>
      </c>
      <c r="J113" s="494"/>
      <c r="K113" s="664" t="str">
        <f t="shared" si="15"/>
        <v/>
      </c>
      <c r="L113" s="493" t="str">
        <f t="shared" si="18"/>
        <v>false</v>
      </c>
      <c r="M113" s="690">
        <f t="shared" si="21"/>
        <v>0</v>
      </c>
      <c r="N113" s="690">
        <f t="shared" si="20"/>
        <v>0</v>
      </c>
      <c r="O113" s="690">
        <f t="shared" si="20"/>
        <v>0</v>
      </c>
      <c r="P113" s="690">
        <f t="shared" si="20"/>
        <v>0</v>
      </c>
      <c r="Q113" s="690">
        <f t="shared" si="20"/>
        <v>0</v>
      </c>
      <c r="R113" s="690">
        <f t="shared" si="20"/>
        <v>0</v>
      </c>
      <c r="S113" s="690">
        <f t="shared" si="20"/>
        <v>0</v>
      </c>
      <c r="T113" s="690">
        <f t="shared" si="20"/>
        <v>0</v>
      </c>
      <c r="U113" s="690">
        <f t="shared" si="20"/>
        <v>0</v>
      </c>
      <c r="V113" s="690">
        <f t="shared" si="20"/>
        <v>0</v>
      </c>
      <c r="W113" s="690">
        <f t="shared" si="20"/>
        <v>0</v>
      </c>
      <c r="X113" s="690">
        <f t="shared" si="20"/>
        <v>0</v>
      </c>
      <c r="Y113" s="693">
        <f t="shared" si="19"/>
        <v>0</v>
      </c>
    </row>
    <row r="114" spans="1:25" ht="16.5" customHeight="1" outlineLevel="1">
      <c r="A114" s="490">
        <f t="shared" si="16"/>
        <v>110</v>
      </c>
      <c r="B114" s="655"/>
      <c r="C114" s="673"/>
      <c r="D114" s="674"/>
      <c r="E114" s="675"/>
      <c r="F114" s="678"/>
      <c r="G114" s="677"/>
      <c r="H114" s="494"/>
      <c r="I114" s="492" t="str">
        <f t="shared" si="14"/>
        <v/>
      </c>
      <c r="J114" s="494"/>
      <c r="K114" s="664" t="str">
        <f t="shared" si="15"/>
        <v/>
      </c>
      <c r="L114" s="493" t="str">
        <f t="shared" si="18"/>
        <v>false</v>
      </c>
      <c r="M114" s="690">
        <f t="shared" si="21"/>
        <v>0</v>
      </c>
      <c r="N114" s="690">
        <f t="shared" si="20"/>
        <v>0</v>
      </c>
      <c r="O114" s="690">
        <f t="shared" si="20"/>
        <v>0</v>
      </c>
      <c r="P114" s="690">
        <f t="shared" si="20"/>
        <v>0</v>
      </c>
      <c r="Q114" s="690">
        <f t="shared" si="20"/>
        <v>0</v>
      </c>
      <c r="R114" s="690">
        <f t="shared" si="20"/>
        <v>0</v>
      </c>
      <c r="S114" s="690">
        <f t="shared" si="20"/>
        <v>0</v>
      </c>
      <c r="T114" s="690">
        <f t="shared" si="20"/>
        <v>0</v>
      </c>
      <c r="U114" s="690">
        <f t="shared" si="20"/>
        <v>0</v>
      </c>
      <c r="V114" s="690">
        <f t="shared" si="20"/>
        <v>0</v>
      </c>
      <c r="W114" s="690">
        <f t="shared" si="20"/>
        <v>0</v>
      </c>
      <c r="X114" s="690">
        <f t="shared" si="20"/>
        <v>0</v>
      </c>
      <c r="Y114" s="693">
        <f t="shared" si="19"/>
        <v>0</v>
      </c>
    </row>
    <row r="115" spans="1:25" ht="16.5" customHeight="1" outlineLevel="1">
      <c r="A115" s="490">
        <f t="shared" si="16"/>
        <v>111</v>
      </c>
      <c r="B115" s="654"/>
      <c r="C115" s="673"/>
      <c r="D115" s="674"/>
      <c r="E115" s="675"/>
      <c r="F115" s="676"/>
      <c r="G115" s="677"/>
      <c r="H115" s="494"/>
      <c r="I115" s="492" t="str">
        <f t="shared" si="14"/>
        <v/>
      </c>
      <c r="J115" s="494"/>
      <c r="K115" s="664" t="str">
        <f t="shared" si="15"/>
        <v/>
      </c>
      <c r="L115" s="493" t="str">
        <f t="shared" si="18"/>
        <v>false</v>
      </c>
      <c r="M115" s="690">
        <f t="shared" si="21"/>
        <v>0</v>
      </c>
      <c r="N115" s="690">
        <f t="shared" si="20"/>
        <v>0</v>
      </c>
      <c r="O115" s="690">
        <f t="shared" si="20"/>
        <v>0</v>
      </c>
      <c r="P115" s="690">
        <f t="shared" si="20"/>
        <v>0</v>
      </c>
      <c r="Q115" s="690">
        <f t="shared" si="20"/>
        <v>0</v>
      </c>
      <c r="R115" s="690">
        <f t="shared" si="20"/>
        <v>0</v>
      </c>
      <c r="S115" s="690">
        <f t="shared" si="20"/>
        <v>0</v>
      </c>
      <c r="T115" s="690">
        <f t="shared" si="20"/>
        <v>0</v>
      </c>
      <c r="U115" s="690">
        <f t="shared" si="20"/>
        <v>0</v>
      </c>
      <c r="V115" s="690">
        <f t="shared" si="20"/>
        <v>0</v>
      </c>
      <c r="W115" s="690">
        <f t="shared" si="20"/>
        <v>0</v>
      </c>
      <c r="X115" s="690">
        <f t="shared" si="20"/>
        <v>0</v>
      </c>
      <c r="Y115" s="693">
        <f t="shared" si="19"/>
        <v>0</v>
      </c>
    </row>
    <row r="116" spans="1:25" ht="16.5" customHeight="1" outlineLevel="1">
      <c r="A116" s="490">
        <f t="shared" si="16"/>
        <v>112</v>
      </c>
      <c r="B116" s="654"/>
      <c r="C116" s="673"/>
      <c r="D116" s="674"/>
      <c r="E116" s="675"/>
      <c r="F116" s="676"/>
      <c r="G116" s="677"/>
      <c r="H116" s="494"/>
      <c r="I116" s="492" t="str">
        <f t="shared" si="14"/>
        <v/>
      </c>
      <c r="J116" s="494"/>
      <c r="K116" s="664" t="str">
        <f t="shared" si="15"/>
        <v/>
      </c>
      <c r="L116" s="493" t="str">
        <f t="shared" si="18"/>
        <v>false</v>
      </c>
      <c r="M116" s="690">
        <f t="shared" si="21"/>
        <v>0</v>
      </c>
      <c r="N116" s="690">
        <f t="shared" si="20"/>
        <v>0</v>
      </c>
      <c r="O116" s="690">
        <f t="shared" si="20"/>
        <v>0</v>
      </c>
      <c r="P116" s="690">
        <f t="shared" si="20"/>
        <v>0</v>
      </c>
      <c r="Q116" s="690">
        <f t="shared" si="20"/>
        <v>0</v>
      </c>
      <c r="R116" s="690">
        <f t="shared" si="20"/>
        <v>0</v>
      </c>
      <c r="S116" s="690">
        <f t="shared" si="20"/>
        <v>0</v>
      </c>
      <c r="T116" s="690">
        <f t="shared" si="20"/>
        <v>0</v>
      </c>
      <c r="U116" s="690">
        <f t="shared" si="20"/>
        <v>0</v>
      </c>
      <c r="V116" s="690">
        <f t="shared" si="20"/>
        <v>0</v>
      </c>
      <c r="W116" s="690">
        <f t="shared" si="20"/>
        <v>0</v>
      </c>
      <c r="X116" s="690">
        <f t="shared" si="20"/>
        <v>0</v>
      </c>
      <c r="Y116" s="693">
        <f t="shared" si="19"/>
        <v>0</v>
      </c>
    </row>
    <row r="117" spans="1:25" ht="16.5" customHeight="1" outlineLevel="1">
      <c r="A117" s="490">
        <f t="shared" si="16"/>
        <v>113</v>
      </c>
      <c r="B117" s="654"/>
      <c r="C117" s="673"/>
      <c r="D117" s="674"/>
      <c r="E117" s="675"/>
      <c r="F117" s="676"/>
      <c r="G117" s="677"/>
      <c r="H117" s="494"/>
      <c r="I117" s="492" t="str">
        <f t="shared" si="14"/>
        <v/>
      </c>
      <c r="J117" s="494"/>
      <c r="K117" s="664" t="str">
        <f t="shared" si="15"/>
        <v/>
      </c>
      <c r="L117" s="493" t="str">
        <f t="shared" si="18"/>
        <v>false</v>
      </c>
      <c r="M117" s="690">
        <f t="shared" si="21"/>
        <v>0</v>
      </c>
      <c r="N117" s="690">
        <f t="shared" si="20"/>
        <v>0</v>
      </c>
      <c r="O117" s="690">
        <f t="shared" si="20"/>
        <v>0</v>
      </c>
      <c r="P117" s="690">
        <f t="shared" si="20"/>
        <v>0</v>
      </c>
      <c r="Q117" s="690">
        <f t="shared" si="20"/>
        <v>0</v>
      </c>
      <c r="R117" s="690">
        <f t="shared" si="20"/>
        <v>0</v>
      </c>
      <c r="S117" s="690">
        <f t="shared" si="20"/>
        <v>0</v>
      </c>
      <c r="T117" s="690">
        <f t="shared" si="20"/>
        <v>0</v>
      </c>
      <c r="U117" s="690">
        <f t="shared" si="20"/>
        <v>0</v>
      </c>
      <c r="V117" s="690">
        <f t="shared" si="20"/>
        <v>0</v>
      </c>
      <c r="W117" s="690">
        <f t="shared" si="20"/>
        <v>0</v>
      </c>
      <c r="X117" s="690">
        <f t="shared" si="20"/>
        <v>0</v>
      </c>
      <c r="Y117" s="693">
        <f t="shared" si="19"/>
        <v>0</v>
      </c>
    </row>
    <row r="118" spans="1:25" ht="16.5" customHeight="1" outlineLevel="1">
      <c r="A118" s="490">
        <f t="shared" si="16"/>
        <v>114</v>
      </c>
      <c r="B118" s="654"/>
      <c r="C118" s="673"/>
      <c r="D118" s="674"/>
      <c r="E118" s="675"/>
      <c r="F118" s="676"/>
      <c r="G118" s="677"/>
      <c r="H118" s="494"/>
      <c r="I118" s="492" t="str">
        <f t="shared" si="14"/>
        <v/>
      </c>
      <c r="J118" s="494"/>
      <c r="K118" s="664" t="str">
        <f t="shared" si="15"/>
        <v/>
      </c>
      <c r="L118" s="493" t="str">
        <f t="shared" si="18"/>
        <v>false</v>
      </c>
      <c r="M118" s="690">
        <f t="shared" si="21"/>
        <v>0</v>
      </c>
      <c r="N118" s="690">
        <f t="shared" si="20"/>
        <v>0</v>
      </c>
      <c r="O118" s="690">
        <f t="shared" si="20"/>
        <v>0</v>
      </c>
      <c r="P118" s="690">
        <f t="shared" si="20"/>
        <v>0</v>
      </c>
      <c r="Q118" s="690">
        <f t="shared" si="20"/>
        <v>0</v>
      </c>
      <c r="R118" s="690">
        <f t="shared" si="20"/>
        <v>0</v>
      </c>
      <c r="S118" s="690">
        <f t="shared" si="20"/>
        <v>0</v>
      </c>
      <c r="T118" s="690">
        <f t="shared" si="20"/>
        <v>0</v>
      </c>
      <c r="U118" s="690">
        <f t="shared" si="20"/>
        <v>0</v>
      </c>
      <c r="V118" s="690">
        <f t="shared" si="20"/>
        <v>0</v>
      </c>
      <c r="W118" s="690">
        <f t="shared" si="20"/>
        <v>0</v>
      </c>
      <c r="X118" s="690">
        <f t="shared" si="20"/>
        <v>0</v>
      </c>
      <c r="Y118" s="693">
        <f t="shared" si="19"/>
        <v>0</v>
      </c>
    </row>
    <row r="119" spans="1:25" ht="16.5" customHeight="1" outlineLevel="1">
      <c r="A119" s="490">
        <f t="shared" si="16"/>
        <v>115</v>
      </c>
      <c r="B119" s="654"/>
      <c r="C119" s="673"/>
      <c r="D119" s="674"/>
      <c r="E119" s="675"/>
      <c r="F119" s="676"/>
      <c r="G119" s="677"/>
      <c r="H119" s="494"/>
      <c r="I119" s="492" t="str">
        <f t="shared" si="14"/>
        <v/>
      </c>
      <c r="J119" s="494"/>
      <c r="K119" s="664" t="str">
        <f t="shared" si="15"/>
        <v/>
      </c>
      <c r="L119" s="493" t="str">
        <f t="shared" si="18"/>
        <v>false</v>
      </c>
      <c r="M119" s="690">
        <f t="shared" si="21"/>
        <v>0</v>
      </c>
      <c r="N119" s="690">
        <f t="shared" si="20"/>
        <v>0</v>
      </c>
      <c r="O119" s="690">
        <f t="shared" si="20"/>
        <v>0</v>
      </c>
      <c r="P119" s="690">
        <f t="shared" si="20"/>
        <v>0</v>
      </c>
      <c r="Q119" s="690">
        <f t="shared" si="20"/>
        <v>0</v>
      </c>
      <c r="R119" s="690">
        <f t="shared" si="20"/>
        <v>0</v>
      </c>
      <c r="S119" s="690">
        <f t="shared" si="20"/>
        <v>0</v>
      </c>
      <c r="T119" s="690">
        <f t="shared" si="20"/>
        <v>0</v>
      </c>
      <c r="U119" s="690">
        <f t="shared" si="20"/>
        <v>0</v>
      </c>
      <c r="V119" s="690">
        <f t="shared" si="20"/>
        <v>0</v>
      </c>
      <c r="W119" s="690">
        <f t="shared" si="20"/>
        <v>0</v>
      </c>
      <c r="X119" s="690">
        <f t="shared" si="20"/>
        <v>0</v>
      </c>
      <c r="Y119" s="693">
        <f t="shared" si="19"/>
        <v>0</v>
      </c>
    </row>
    <row r="120" spans="1:25" ht="16.5" customHeight="1" outlineLevel="1">
      <c r="A120" s="490">
        <f t="shared" si="16"/>
        <v>116</v>
      </c>
      <c r="B120" s="654"/>
      <c r="C120" s="673"/>
      <c r="D120" s="674"/>
      <c r="E120" s="675"/>
      <c r="F120" s="678"/>
      <c r="G120" s="677"/>
      <c r="H120" s="685"/>
      <c r="I120" s="492" t="str">
        <f t="shared" si="14"/>
        <v/>
      </c>
      <c r="J120" s="685"/>
      <c r="K120" s="664" t="str">
        <f t="shared" si="15"/>
        <v/>
      </c>
      <c r="L120" s="493" t="str">
        <f t="shared" si="18"/>
        <v>false</v>
      </c>
      <c r="M120" s="690">
        <f t="shared" si="21"/>
        <v>0</v>
      </c>
      <c r="N120" s="690">
        <f t="shared" si="20"/>
        <v>0</v>
      </c>
      <c r="O120" s="690">
        <f t="shared" si="20"/>
        <v>0</v>
      </c>
      <c r="P120" s="690">
        <f t="shared" si="20"/>
        <v>0</v>
      </c>
      <c r="Q120" s="690">
        <f t="shared" si="20"/>
        <v>0</v>
      </c>
      <c r="R120" s="690">
        <f t="shared" si="20"/>
        <v>0</v>
      </c>
      <c r="S120" s="690">
        <f t="shared" si="20"/>
        <v>0</v>
      </c>
      <c r="T120" s="690">
        <f t="shared" si="20"/>
        <v>0</v>
      </c>
      <c r="U120" s="690">
        <f t="shared" si="20"/>
        <v>0</v>
      </c>
      <c r="V120" s="690">
        <f t="shared" si="20"/>
        <v>0</v>
      </c>
      <c r="W120" s="690">
        <f t="shared" si="20"/>
        <v>0</v>
      </c>
      <c r="X120" s="690">
        <f t="shared" si="20"/>
        <v>0</v>
      </c>
      <c r="Y120" s="693">
        <f t="shared" si="19"/>
        <v>0</v>
      </c>
    </row>
    <row r="121" spans="1:25" ht="16.5" customHeight="1" outlineLevel="1">
      <c r="A121" s="490">
        <f t="shared" si="16"/>
        <v>117</v>
      </c>
      <c r="B121" s="654"/>
      <c r="C121" s="673"/>
      <c r="D121" s="674"/>
      <c r="E121" s="675"/>
      <c r="F121" s="676"/>
      <c r="G121" s="677"/>
      <c r="H121" s="491"/>
      <c r="I121" s="492" t="str">
        <f t="shared" si="14"/>
        <v/>
      </c>
      <c r="J121" s="491"/>
      <c r="K121" s="664" t="str">
        <f t="shared" si="15"/>
        <v/>
      </c>
      <c r="L121" s="493" t="str">
        <f t="shared" si="18"/>
        <v>false</v>
      </c>
      <c r="M121" s="690">
        <f t="shared" si="21"/>
        <v>0</v>
      </c>
      <c r="N121" s="690">
        <f t="shared" si="20"/>
        <v>0</v>
      </c>
      <c r="O121" s="690">
        <f t="shared" si="20"/>
        <v>0</v>
      </c>
      <c r="P121" s="690">
        <f t="shared" si="20"/>
        <v>0</v>
      </c>
      <c r="Q121" s="690">
        <f t="shared" si="20"/>
        <v>0</v>
      </c>
      <c r="R121" s="690">
        <f t="shared" si="20"/>
        <v>0</v>
      </c>
      <c r="S121" s="690">
        <f t="shared" si="20"/>
        <v>0</v>
      </c>
      <c r="T121" s="690">
        <f t="shared" si="20"/>
        <v>0</v>
      </c>
      <c r="U121" s="690">
        <f t="shared" si="20"/>
        <v>0</v>
      </c>
      <c r="V121" s="690">
        <f t="shared" si="20"/>
        <v>0</v>
      </c>
      <c r="W121" s="690">
        <f t="shared" si="20"/>
        <v>0</v>
      </c>
      <c r="X121" s="690">
        <f t="shared" si="20"/>
        <v>0</v>
      </c>
      <c r="Y121" s="693">
        <f t="shared" si="19"/>
        <v>0</v>
      </c>
    </row>
    <row r="122" spans="1:25" ht="16.5" customHeight="1" outlineLevel="1">
      <c r="A122" s="490">
        <f t="shared" si="16"/>
        <v>118</v>
      </c>
      <c r="B122" s="654"/>
      <c r="C122" s="673"/>
      <c r="D122" s="674"/>
      <c r="E122" s="675"/>
      <c r="F122" s="676"/>
      <c r="G122" s="677"/>
      <c r="H122" s="494"/>
      <c r="I122" s="492" t="str">
        <f t="shared" si="14"/>
        <v/>
      </c>
      <c r="J122" s="494"/>
      <c r="K122" s="664" t="str">
        <f t="shared" si="15"/>
        <v/>
      </c>
      <c r="L122" s="493" t="str">
        <f>IF(OR(I122&lt;&gt;"",K122&lt;&gt;""),MIN(I122,K122),"false")</f>
        <v>false</v>
      </c>
      <c r="M122" s="690">
        <f t="shared" si="21"/>
        <v>0</v>
      </c>
      <c r="N122" s="690">
        <f t="shared" si="20"/>
        <v>0</v>
      </c>
      <c r="O122" s="690">
        <f t="shared" si="20"/>
        <v>0</v>
      </c>
      <c r="P122" s="690">
        <f t="shared" si="20"/>
        <v>0</v>
      </c>
      <c r="Q122" s="690">
        <f t="shared" si="20"/>
        <v>0</v>
      </c>
      <c r="R122" s="690">
        <f t="shared" si="20"/>
        <v>0</v>
      </c>
      <c r="S122" s="690">
        <f t="shared" si="20"/>
        <v>0</v>
      </c>
      <c r="T122" s="690">
        <f t="shared" si="20"/>
        <v>0</v>
      </c>
      <c r="U122" s="690">
        <f t="shared" si="20"/>
        <v>0</v>
      </c>
      <c r="V122" s="690">
        <f t="shared" si="20"/>
        <v>0</v>
      </c>
      <c r="W122" s="690">
        <f t="shared" si="20"/>
        <v>0</v>
      </c>
      <c r="X122" s="690">
        <f t="shared" si="20"/>
        <v>0</v>
      </c>
      <c r="Y122" s="693">
        <f t="shared" si="19"/>
        <v>0</v>
      </c>
    </row>
    <row r="123" spans="1:25" ht="16.5" customHeight="1" outlineLevel="1">
      <c r="A123" s="490">
        <f t="shared" si="16"/>
        <v>119</v>
      </c>
      <c r="B123" s="654"/>
      <c r="C123" s="673"/>
      <c r="D123" s="674"/>
      <c r="E123" s="675"/>
      <c r="F123" s="676"/>
      <c r="G123" s="677"/>
      <c r="H123" s="494"/>
      <c r="I123" s="492" t="str">
        <f t="shared" si="14"/>
        <v/>
      </c>
      <c r="J123" s="494"/>
      <c r="K123" s="664" t="str">
        <f t="shared" si="15"/>
        <v/>
      </c>
      <c r="L123" s="493" t="str">
        <f t="shared" ref="L123:L150" si="22">IF(OR(I123&lt;&gt;"",K123&lt;&gt;""),MIN(I123,K123),"false")</f>
        <v>false</v>
      </c>
      <c r="M123" s="690">
        <f t="shared" si="21"/>
        <v>0</v>
      </c>
      <c r="N123" s="690">
        <f t="shared" si="20"/>
        <v>0</v>
      </c>
      <c r="O123" s="690">
        <f t="shared" si="20"/>
        <v>0</v>
      </c>
      <c r="P123" s="690">
        <f t="shared" si="20"/>
        <v>0</v>
      </c>
      <c r="Q123" s="690">
        <f t="shared" si="20"/>
        <v>0</v>
      </c>
      <c r="R123" s="690">
        <f t="shared" si="20"/>
        <v>0</v>
      </c>
      <c r="S123" s="690">
        <f t="shared" si="20"/>
        <v>0</v>
      </c>
      <c r="T123" s="690">
        <f t="shared" si="20"/>
        <v>0</v>
      </c>
      <c r="U123" s="690">
        <f t="shared" si="20"/>
        <v>0</v>
      </c>
      <c r="V123" s="690">
        <f t="shared" si="20"/>
        <v>0</v>
      </c>
      <c r="W123" s="690">
        <f t="shared" si="20"/>
        <v>0</v>
      </c>
      <c r="X123" s="690">
        <f t="shared" si="20"/>
        <v>0</v>
      </c>
      <c r="Y123" s="693">
        <f t="shared" si="19"/>
        <v>0</v>
      </c>
    </row>
    <row r="124" spans="1:25" ht="16.5" customHeight="1" outlineLevel="1">
      <c r="A124" s="490">
        <f t="shared" si="16"/>
        <v>120</v>
      </c>
      <c r="B124" s="655"/>
      <c r="C124" s="673"/>
      <c r="D124" s="674"/>
      <c r="E124" s="675"/>
      <c r="F124" s="676"/>
      <c r="G124" s="677"/>
      <c r="H124" s="494"/>
      <c r="I124" s="492" t="str">
        <f t="shared" si="14"/>
        <v/>
      </c>
      <c r="J124" s="494"/>
      <c r="K124" s="664" t="str">
        <f t="shared" si="15"/>
        <v/>
      </c>
      <c r="L124" s="493" t="str">
        <f t="shared" si="22"/>
        <v>false</v>
      </c>
      <c r="M124" s="690">
        <f t="shared" si="21"/>
        <v>0</v>
      </c>
      <c r="N124" s="690">
        <f t="shared" si="20"/>
        <v>0</v>
      </c>
      <c r="O124" s="690">
        <f t="shared" si="20"/>
        <v>0</v>
      </c>
      <c r="P124" s="690">
        <f t="shared" si="20"/>
        <v>0</v>
      </c>
      <c r="Q124" s="690">
        <f t="shared" si="20"/>
        <v>0</v>
      </c>
      <c r="R124" s="690">
        <f t="shared" si="20"/>
        <v>0</v>
      </c>
      <c r="S124" s="690">
        <f t="shared" si="20"/>
        <v>0</v>
      </c>
      <c r="T124" s="690">
        <f t="shared" si="20"/>
        <v>0</v>
      </c>
      <c r="U124" s="690">
        <f t="shared" si="20"/>
        <v>0</v>
      </c>
      <c r="V124" s="690">
        <f t="shared" si="20"/>
        <v>0</v>
      </c>
      <c r="W124" s="690">
        <f t="shared" si="20"/>
        <v>0</v>
      </c>
      <c r="X124" s="690">
        <f t="shared" si="20"/>
        <v>0</v>
      </c>
      <c r="Y124" s="693">
        <f t="shared" si="19"/>
        <v>0</v>
      </c>
    </row>
    <row r="125" spans="1:25" ht="16.5" customHeight="1" outlineLevel="1">
      <c r="A125" s="490">
        <f t="shared" si="16"/>
        <v>121</v>
      </c>
      <c r="B125" s="654"/>
      <c r="C125" s="673"/>
      <c r="D125" s="674"/>
      <c r="E125" s="675"/>
      <c r="F125" s="676"/>
      <c r="G125" s="677"/>
      <c r="H125" s="494"/>
      <c r="I125" s="492" t="str">
        <f t="shared" si="14"/>
        <v/>
      </c>
      <c r="J125" s="494"/>
      <c r="K125" s="664" t="str">
        <f t="shared" si="15"/>
        <v/>
      </c>
      <c r="L125" s="493" t="str">
        <f t="shared" si="22"/>
        <v>false</v>
      </c>
      <c r="M125" s="690">
        <f t="shared" si="21"/>
        <v>0</v>
      </c>
      <c r="N125" s="690">
        <f t="shared" si="20"/>
        <v>0</v>
      </c>
      <c r="O125" s="690">
        <f t="shared" si="20"/>
        <v>0</v>
      </c>
      <c r="P125" s="690">
        <f t="shared" si="20"/>
        <v>0</v>
      </c>
      <c r="Q125" s="690">
        <f t="shared" si="20"/>
        <v>0</v>
      </c>
      <c r="R125" s="690">
        <f t="shared" si="20"/>
        <v>0</v>
      </c>
      <c r="S125" s="690">
        <f t="shared" si="20"/>
        <v>0</v>
      </c>
      <c r="T125" s="690">
        <f t="shared" si="20"/>
        <v>0</v>
      </c>
      <c r="U125" s="690">
        <f t="shared" si="20"/>
        <v>0</v>
      </c>
      <c r="V125" s="690">
        <f t="shared" si="20"/>
        <v>0</v>
      </c>
      <c r="W125" s="690">
        <f t="shared" si="20"/>
        <v>0</v>
      </c>
      <c r="X125" s="690">
        <f t="shared" si="20"/>
        <v>0</v>
      </c>
      <c r="Y125" s="693">
        <f t="shared" si="19"/>
        <v>0</v>
      </c>
    </row>
    <row r="126" spans="1:25" ht="16.5" customHeight="1" outlineLevel="1">
      <c r="A126" s="490">
        <f t="shared" si="16"/>
        <v>122</v>
      </c>
      <c r="B126" s="654"/>
      <c r="C126" s="673"/>
      <c r="D126" s="674"/>
      <c r="E126" s="675"/>
      <c r="F126" s="676"/>
      <c r="G126" s="677"/>
      <c r="H126" s="494"/>
      <c r="I126" s="492" t="str">
        <f t="shared" si="14"/>
        <v/>
      </c>
      <c r="J126" s="494"/>
      <c r="K126" s="664" t="str">
        <f t="shared" si="15"/>
        <v/>
      </c>
      <c r="L126" s="493" t="str">
        <f t="shared" si="22"/>
        <v>false</v>
      </c>
      <c r="M126" s="690">
        <f t="shared" si="21"/>
        <v>0</v>
      </c>
      <c r="N126" s="690">
        <f t="shared" si="20"/>
        <v>0</v>
      </c>
      <c r="O126" s="690">
        <f t="shared" si="20"/>
        <v>0</v>
      </c>
      <c r="P126" s="690">
        <f t="shared" si="20"/>
        <v>0</v>
      </c>
      <c r="Q126" s="690">
        <f t="shared" si="20"/>
        <v>0</v>
      </c>
      <c r="R126" s="690">
        <f t="shared" si="20"/>
        <v>0</v>
      </c>
      <c r="S126" s="690">
        <f t="shared" si="20"/>
        <v>0</v>
      </c>
      <c r="T126" s="690">
        <f t="shared" si="20"/>
        <v>0</v>
      </c>
      <c r="U126" s="690">
        <f t="shared" si="20"/>
        <v>0</v>
      </c>
      <c r="V126" s="690">
        <f t="shared" si="20"/>
        <v>0</v>
      </c>
      <c r="W126" s="690">
        <f t="shared" si="20"/>
        <v>0</v>
      </c>
      <c r="X126" s="690">
        <f t="shared" si="20"/>
        <v>0</v>
      </c>
      <c r="Y126" s="693">
        <f t="shared" si="19"/>
        <v>0</v>
      </c>
    </row>
    <row r="127" spans="1:25" ht="16.5" customHeight="1" outlineLevel="1">
      <c r="A127" s="490">
        <f t="shared" si="16"/>
        <v>123</v>
      </c>
      <c r="B127" s="654"/>
      <c r="C127" s="673"/>
      <c r="D127" s="674"/>
      <c r="E127" s="675"/>
      <c r="F127" s="676"/>
      <c r="G127" s="677"/>
      <c r="H127" s="494"/>
      <c r="I127" s="492" t="str">
        <f t="shared" si="14"/>
        <v/>
      </c>
      <c r="J127" s="494"/>
      <c r="K127" s="664" t="str">
        <f t="shared" si="15"/>
        <v/>
      </c>
      <c r="L127" s="493" t="str">
        <f t="shared" si="22"/>
        <v>false</v>
      </c>
      <c r="M127" s="690">
        <f t="shared" si="21"/>
        <v>0</v>
      </c>
      <c r="N127" s="690">
        <f t="shared" si="20"/>
        <v>0</v>
      </c>
      <c r="O127" s="690">
        <f t="shared" si="20"/>
        <v>0</v>
      </c>
      <c r="P127" s="690">
        <f t="shared" si="20"/>
        <v>0</v>
      </c>
      <c r="Q127" s="690">
        <f t="shared" si="20"/>
        <v>0</v>
      </c>
      <c r="R127" s="690">
        <f t="shared" si="20"/>
        <v>0</v>
      </c>
      <c r="S127" s="690">
        <f t="shared" si="20"/>
        <v>0</v>
      </c>
      <c r="T127" s="690">
        <f t="shared" si="20"/>
        <v>0</v>
      </c>
      <c r="U127" s="690">
        <f t="shared" si="20"/>
        <v>0</v>
      </c>
      <c r="V127" s="690">
        <f t="shared" si="20"/>
        <v>0</v>
      </c>
      <c r="W127" s="690">
        <f t="shared" si="20"/>
        <v>0</v>
      </c>
      <c r="X127" s="690">
        <f t="shared" si="20"/>
        <v>0</v>
      </c>
      <c r="Y127" s="693">
        <f t="shared" si="19"/>
        <v>0</v>
      </c>
    </row>
    <row r="128" spans="1:25" ht="16.5" customHeight="1" outlineLevel="1">
      <c r="A128" s="490">
        <f t="shared" si="16"/>
        <v>124</v>
      </c>
      <c r="B128" s="654"/>
      <c r="C128" s="673"/>
      <c r="D128" s="674"/>
      <c r="E128" s="675"/>
      <c r="F128" s="676"/>
      <c r="G128" s="677"/>
      <c r="H128" s="494"/>
      <c r="I128" s="492" t="str">
        <f t="shared" si="14"/>
        <v/>
      </c>
      <c r="J128" s="494"/>
      <c r="K128" s="664" t="str">
        <f t="shared" si="15"/>
        <v/>
      </c>
      <c r="L128" s="493" t="str">
        <f t="shared" si="22"/>
        <v>false</v>
      </c>
      <c r="M128" s="690">
        <f t="shared" si="21"/>
        <v>0</v>
      </c>
      <c r="N128" s="690">
        <f t="shared" si="20"/>
        <v>0</v>
      </c>
      <c r="O128" s="690">
        <f t="shared" si="20"/>
        <v>0</v>
      </c>
      <c r="P128" s="690">
        <f t="shared" si="20"/>
        <v>0</v>
      </c>
      <c r="Q128" s="690">
        <f t="shared" si="20"/>
        <v>0</v>
      </c>
      <c r="R128" s="690">
        <f t="shared" si="20"/>
        <v>0</v>
      </c>
      <c r="S128" s="690">
        <f t="shared" si="20"/>
        <v>0</v>
      </c>
      <c r="T128" s="690">
        <f t="shared" si="20"/>
        <v>0</v>
      </c>
      <c r="U128" s="690">
        <f t="shared" si="20"/>
        <v>0</v>
      </c>
      <c r="V128" s="690">
        <f t="shared" si="20"/>
        <v>0</v>
      </c>
      <c r="W128" s="690">
        <f t="shared" si="20"/>
        <v>0</v>
      </c>
      <c r="X128" s="690">
        <f t="shared" si="20"/>
        <v>0</v>
      </c>
      <c r="Y128" s="693">
        <f t="shared" si="19"/>
        <v>0</v>
      </c>
    </row>
    <row r="129" spans="1:25" ht="16.5" customHeight="1" outlineLevel="1">
      <c r="A129" s="490">
        <f t="shared" si="16"/>
        <v>125</v>
      </c>
      <c r="B129" s="654"/>
      <c r="C129" s="673"/>
      <c r="D129" s="674"/>
      <c r="E129" s="675"/>
      <c r="F129" s="678"/>
      <c r="G129" s="677"/>
      <c r="H129" s="494"/>
      <c r="I129" s="492" t="str">
        <f t="shared" si="14"/>
        <v/>
      </c>
      <c r="J129" s="494"/>
      <c r="K129" s="664" t="str">
        <f t="shared" si="15"/>
        <v/>
      </c>
      <c r="L129" s="493" t="str">
        <f t="shared" si="22"/>
        <v>false</v>
      </c>
      <c r="M129" s="690">
        <f t="shared" si="21"/>
        <v>0</v>
      </c>
      <c r="N129" s="690">
        <f t="shared" si="20"/>
        <v>0</v>
      </c>
      <c r="O129" s="690">
        <f t="shared" si="20"/>
        <v>0</v>
      </c>
      <c r="P129" s="690">
        <f t="shared" si="20"/>
        <v>0</v>
      </c>
      <c r="Q129" s="690">
        <f t="shared" si="20"/>
        <v>0</v>
      </c>
      <c r="R129" s="690">
        <f t="shared" si="20"/>
        <v>0</v>
      </c>
      <c r="S129" s="690">
        <f t="shared" si="20"/>
        <v>0</v>
      </c>
      <c r="T129" s="690">
        <f t="shared" si="20"/>
        <v>0</v>
      </c>
      <c r="U129" s="690">
        <f t="shared" si="20"/>
        <v>0</v>
      </c>
      <c r="V129" s="690">
        <f t="shared" si="20"/>
        <v>0</v>
      </c>
      <c r="W129" s="690">
        <f t="shared" si="20"/>
        <v>0</v>
      </c>
      <c r="X129" s="690">
        <f t="shared" si="20"/>
        <v>0</v>
      </c>
      <c r="Y129" s="693">
        <f t="shared" si="19"/>
        <v>0</v>
      </c>
    </row>
    <row r="130" spans="1:25" ht="16.5" customHeight="1" outlineLevel="1">
      <c r="A130" s="490">
        <f t="shared" si="16"/>
        <v>126</v>
      </c>
      <c r="B130" s="654"/>
      <c r="C130" s="673"/>
      <c r="D130" s="674"/>
      <c r="E130" s="675"/>
      <c r="F130" s="678"/>
      <c r="G130" s="677"/>
      <c r="H130" s="494"/>
      <c r="I130" s="492" t="str">
        <f t="shared" si="14"/>
        <v/>
      </c>
      <c r="J130" s="494"/>
      <c r="K130" s="664" t="str">
        <f t="shared" si="15"/>
        <v/>
      </c>
      <c r="L130" s="493" t="str">
        <f t="shared" si="22"/>
        <v>false</v>
      </c>
      <c r="M130" s="690">
        <f t="shared" si="21"/>
        <v>0</v>
      </c>
      <c r="N130" s="690">
        <f t="shared" si="20"/>
        <v>0</v>
      </c>
      <c r="O130" s="690">
        <f t="shared" si="20"/>
        <v>0</v>
      </c>
      <c r="P130" s="690">
        <f t="shared" si="20"/>
        <v>0</v>
      </c>
      <c r="Q130" s="690">
        <f t="shared" si="20"/>
        <v>0</v>
      </c>
      <c r="R130" s="690">
        <f t="shared" si="20"/>
        <v>0</v>
      </c>
      <c r="S130" s="690">
        <f t="shared" si="20"/>
        <v>0</v>
      </c>
      <c r="T130" s="690">
        <f t="shared" si="20"/>
        <v>0</v>
      </c>
      <c r="U130" s="690">
        <f t="shared" si="20"/>
        <v>0</v>
      </c>
      <c r="V130" s="690">
        <f t="shared" si="20"/>
        <v>0</v>
      </c>
      <c r="W130" s="690">
        <f t="shared" si="20"/>
        <v>0</v>
      </c>
      <c r="X130" s="690">
        <f t="shared" si="20"/>
        <v>0</v>
      </c>
      <c r="Y130" s="693">
        <f t="shared" si="19"/>
        <v>0</v>
      </c>
    </row>
    <row r="131" spans="1:25" ht="16.5" customHeight="1" outlineLevel="1">
      <c r="A131" s="490">
        <f t="shared" si="16"/>
        <v>127</v>
      </c>
      <c r="B131" s="654"/>
      <c r="C131" s="673"/>
      <c r="D131" s="674"/>
      <c r="E131" s="675"/>
      <c r="F131" s="678"/>
      <c r="G131" s="677"/>
      <c r="H131" s="494"/>
      <c r="I131" s="492" t="str">
        <f t="shared" si="14"/>
        <v/>
      </c>
      <c r="J131" s="494"/>
      <c r="K131" s="664" t="str">
        <f t="shared" si="15"/>
        <v/>
      </c>
      <c r="L131" s="493" t="str">
        <f t="shared" si="22"/>
        <v>false</v>
      </c>
      <c r="M131" s="690">
        <f t="shared" si="21"/>
        <v>0</v>
      </c>
      <c r="N131" s="690">
        <f t="shared" si="20"/>
        <v>0</v>
      </c>
      <c r="O131" s="690">
        <f t="shared" si="20"/>
        <v>0</v>
      </c>
      <c r="P131" s="690">
        <f t="shared" si="20"/>
        <v>0</v>
      </c>
      <c r="Q131" s="690">
        <f t="shared" si="20"/>
        <v>0</v>
      </c>
      <c r="R131" s="690">
        <f t="shared" si="20"/>
        <v>0</v>
      </c>
      <c r="S131" s="690">
        <f t="shared" si="20"/>
        <v>0</v>
      </c>
      <c r="T131" s="690">
        <f t="shared" ref="T131:X131" si="23">IF(AND($E131="",$F131=""),0,IF(AND((T$3&gt;=$E131),OR((T$3&lt;=$G131),($G131=""),($G131=-1),($G131=0))),IF($L131&gt;T$3,1,0),0))</f>
        <v>0</v>
      </c>
      <c r="U131" s="690">
        <f t="shared" si="23"/>
        <v>0</v>
      </c>
      <c r="V131" s="690">
        <f t="shared" si="23"/>
        <v>0</v>
      </c>
      <c r="W131" s="690">
        <f t="shared" si="23"/>
        <v>0</v>
      </c>
      <c r="X131" s="690">
        <f t="shared" si="23"/>
        <v>0</v>
      </c>
      <c r="Y131" s="693">
        <f t="shared" si="19"/>
        <v>0</v>
      </c>
    </row>
    <row r="132" spans="1:25" ht="16.5" customHeight="1" outlineLevel="1">
      <c r="A132" s="490">
        <f t="shared" si="16"/>
        <v>128</v>
      </c>
      <c r="B132" s="654"/>
      <c r="C132" s="673"/>
      <c r="D132" s="674"/>
      <c r="E132" s="675"/>
      <c r="F132" s="676"/>
      <c r="G132" s="677"/>
      <c r="H132" s="494"/>
      <c r="I132" s="492" t="str">
        <f t="shared" si="14"/>
        <v/>
      </c>
      <c r="J132" s="494"/>
      <c r="K132" s="664" t="str">
        <f t="shared" si="15"/>
        <v/>
      </c>
      <c r="L132" s="493" t="str">
        <f t="shared" si="22"/>
        <v>false</v>
      </c>
      <c r="M132" s="690">
        <f t="shared" si="21"/>
        <v>0</v>
      </c>
      <c r="N132" s="690">
        <f t="shared" si="21"/>
        <v>0</v>
      </c>
      <c r="O132" s="690">
        <f t="shared" si="21"/>
        <v>0</v>
      </c>
      <c r="P132" s="690">
        <f t="shared" si="21"/>
        <v>0</v>
      </c>
      <c r="Q132" s="690">
        <f t="shared" si="21"/>
        <v>0</v>
      </c>
      <c r="R132" s="690">
        <f t="shared" si="21"/>
        <v>0</v>
      </c>
      <c r="S132" s="690">
        <f t="shared" si="21"/>
        <v>0</v>
      </c>
      <c r="T132" s="690">
        <f t="shared" si="21"/>
        <v>0</v>
      </c>
      <c r="U132" s="690">
        <f t="shared" si="21"/>
        <v>0</v>
      </c>
      <c r="V132" s="690">
        <f t="shared" si="21"/>
        <v>0</v>
      </c>
      <c r="W132" s="690">
        <f t="shared" si="21"/>
        <v>0</v>
      </c>
      <c r="X132" s="690">
        <f t="shared" si="21"/>
        <v>0</v>
      </c>
      <c r="Y132" s="693">
        <f t="shared" si="19"/>
        <v>0</v>
      </c>
    </row>
    <row r="133" spans="1:25" ht="16.5" customHeight="1" outlineLevel="1">
      <c r="A133" s="490">
        <f t="shared" si="16"/>
        <v>129</v>
      </c>
      <c r="B133" s="654"/>
      <c r="C133" s="673"/>
      <c r="D133" s="674"/>
      <c r="E133" s="675"/>
      <c r="F133" s="676"/>
      <c r="G133" s="677"/>
      <c r="H133" s="494"/>
      <c r="I133" s="492" t="str">
        <f t="shared" si="14"/>
        <v/>
      </c>
      <c r="J133" s="494"/>
      <c r="K133" s="664" t="str">
        <f t="shared" si="15"/>
        <v/>
      </c>
      <c r="L133" s="493" t="str">
        <f t="shared" si="22"/>
        <v>false</v>
      </c>
      <c r="M133" s="690">
        <f t="shared" si="21"/>
        <v>0</v>
      </c>
      <c r="N133" s="690">
        <f t="shared" si="21"/>
        <v>0</v>
      </c>
      <c r="O133" s="690">
        <f t="shared" si="21"/>
        <v>0</v>
      </c>
      <c r="P133" s="690">
        <f t="shared" si="21"/>
        <v>0</v>
      </c>
      <c r="Q133" s="690">
        <f t="shared" si="21"/>
        <v>0</v>
      </c>
      <c r="R133" s="690">
        <f t="shared" si="21"/>
        <v>0</v>
      </c>
      <c r="S133" s="690">
        <f t="shared" si="21"/>
        <v>0</v>
      </c>
      <c r="T133" s="690">
        <f t="shared" si="21"/>
        <v>0</v>
      </c>
      <c r="U133" s="690">
        <f t="shared" si="21"/>
        <v>0</v>
      </c>
      <c r="V133" s="690">
        <f t="shared" si="21"/>
        <v>0</v>
      </c>
      <c r="W133" s="690">
        <f t="shared" si="21"/>
        <v>0</v>
      </c>
      <c r="X133" s="690">
        <f t="shared" si="21"/>
        <v>0</v>
      </c>
      <c r="Y133" s="693">
        <f t="shared" si="19"/>
        <v>0</v>
      </c>
    </row>
    <row r="134" spans="1:25" ht="16.5" customHeight="1" outlineLevel="1">
      <c r="A134" s="490">
        <f t="shared" si="16"/>
        <v>130</v>
      </c>
      <c r="B134" s="655"/>
      <c r="C134" s="673"/>
      <c r="D134" s="674"/>
      <c r="E134" s="675"/>
      <c r="F134" s="676"/>
      <c r="G134" s="677"/>
      <c r="H134" s="494"/>
      <c r="I134" s="492" t="str">
        <f t="shared" ref="I134:I197" si="24">IF(H134="여",E134,"")</f>
        <v/>
      </c>
      <c r="J134" s="494"/>
      <c r="K134" s="664" t="str">
        <f t="shared" ref="K134:K197" si="25">IF(J134="여",E134,"")</f>
        <v/>
      </c>
      <c r="L134" s="493" t="str">
        <f t="shared" si="22"/>
        <v>false</v>
      </c>
      <c r="M134" s="690">
        <f t="shared" si="21"/>
        <v>0</v>
      </c>
      <c r="N134" s="690">
        <f t="shared" si="21"/>
        <v>0</v>
      </c>
      <c r="O134" s="690">
        <f t="shared" si="21"/>
        <v>0</v>
      </c>
      <c r="P134" s="690">
        <f t="shared" si="21"/>
        <v>0</v>
      </c>
      <c r="Q134" s="690">
        <f t="shared" si="21"/>
        <v>0</v>
      </c>
      <c r="R134" s="690">
        <f t="shared" si="21"/>
        <v>0</v>
      </c>
      <c r="S134" s="690">
        <f t="shared" si="21"/>
        <v>0</v>
      </c>
      <c r="T134" s="690">
        <f t="shared" si="21"/>
        <v>0</v>
      </c>
      <c r="U134" s="690">
        <f t="shared" si="21"/>
        <v>0</v>
      </c>
      <c r="V134" s="690">
        <f t="shared" si="21"/>
        <v>0</v>
      </c>
      <c r="W134" s="690">
        <f t="shared" si="21"/>
        <v>0</v>
      </c>
      <c r="X134" s="690">
        <f t="shared" si="21"/>
        <v>0</v>
      </c>
      <c r="Y134" s="693">
        <f t="shared" si="19"/>
        <v>0</v>
      </c>
    </row>
    <row r="135" spans="1:25" ht="16.5" customHeight="1" outlineLevel="1">
      <c r="A135" s="490">
        <f t="shared" ref="A135:A198" si="26">A134+1</f>
        <v>131</v>
      </c>
      <c r="B135" s="654"/>
      <c r="C135" s="673"/>
      <c r="D135" s="674"/>
      <c r="E135" s="675"/>
      <c r="F135" s="676"/>
      <c r="G135" s="677"/>
      <c r="H135" s="494"/>
      <c r="I135" s="492" t="str">
        <f t="shared" si="24"/>
        <v/>
      </c>
      <c r="J135" s="494"/>
      <c r="K135" s="664" t="str">
        <f t="shared" si="25"/>
        <v/>
      </c>
      <c r="L135" s="493" t="str">
        <f t="shared" si="22"/>
        <v>false</v>
      </c>
      <c r="M135" s="690">
        <f t="shared" si="21"/>
        <v>0</v>
      </c>
      <c r="N135" s="690">
        <f t="shared" si="21"/>
        <v>0</v>
      </c>
      <c r="O135" s="690">
        <f t="shared" si="21"/>
        <v>0</v>
      </c>
      <c r="P135" s="690">
        <f t="shared" si="21"/>
        <v>0</v>
      </c>
      <c r="Q135" s="690">
        <f t="shared" si="21"/>
        <v>0</v>
      </c>
      <c r="R135" s="690">
        <f t="shared" si="21"/>
        <v>0</v>
      </c>
      <c r="S135" s="690">
        <f t="shared" si="21"/>
        <v>0</v>
      </c>
      <c r="T135" s="690">
        <f t="shared" si="21"/>
        <v>0</v>
      </c>
      <c r="U135" s="690">
        <f t="shared" si="21"/>
        <v>0</v>
      </c>
      <c r="V135" s="690">
        <f t="shared" si="21"/>
        <v>0</v>
      </c>
      <c r="W135" s="690">
        <f t="shared" si="21"/>
        <v>0</v>
      </c>
      <c r="X135" s="690">
        <f t="shared" si="21"/>
        <v>0</v>
      </c>
      <c r="Y135" s="693">
        <f t="shared" si="19"/>
        <v>0</v>
      </c>
    </row>
    <row r="136" spans="1:25" ht="16.5" customHeight="1" outlineLevel="1">
      <c r="A136" s="490">
        <f t="shared" si="26"/>
        <v>132</v>
      </c>
      <c r="B136" s="654"/>
      <c r="C136" s="673"/>
      <c r="D136" s="674"/>
      <c r="E136" s="675"/>
      <c r="F136" s="676"/>
      <c r="G136" s="677"/>
      <c r="H136" s="494"/>
      <c r="I136" s="492" t="str">
        <f t="shared" si="24"/>
        <v/>
      </c>
      <c r="J136" s="494"/>
      <c r="K136" s="664" t="str">
        <f t="shared" si="25"/>
        <v/>
      </c>
      <c r="L136" s="493" t="str">
        <f t="shared" si="22"/>
        <v>false</v>
      </c>
      <c r="M136" s="690">
        <f t="shared" si="21"/>
        <v>0</v>
      </c>
      <c r="N136" s="690">
        <f t="shared" si="21"/>
        <v>0</v>
      </c>
      <c r="O136" s="690">
        <f t="shared" si="21"/>
        <v>0</v>
      </c>
      <c r="P136" s="690">
        <f t="shared" si="21"/>
        <v>0</v>
      </c>
      <c r="Q136" s="690">
        <f t="shared" si="21"/>
        <v>0</v>
      </c>
      <c r="R136" s="690">
        <f t="shared" si="21"/>
        <v>0</v>
      </c>
      <c r="S136" s="690">
        <f t="shared" si="21"/>
        <v>0</v>
      </c>
      <c r="T136" s="690">
        <f t="shared" si="21"/>
        <v>0</v>
      </c>
      <c r="U136" s="690">
        <f t="shared" si="21"/>
        <v>0</v>
      </c>
      <c r="V136" s="690">
        <f t="shared" si="21"/>
        <v>0</v>
      </c>
      <c r="W136" s="690">
        <f t="shared" si="21"/>
        <v>0</v>
      </c>
      <c r="X136" s="690">
        <f t="shared" si="21"/>
        <v>0</v>
      </c>
      <c r="Y136" s="693">
        <f t="shared" si="19"/>
        <v>0</v>
      </c>
    </row>
    <row r="137" spans="1:25" ht="16.5" customHeight="1" outlineLevel="1">
      <c r="A137" s="490">
        <f t="shared" si="26"/>
        <v>133</v>
      </c>
      <c r="B137" s="654"/>
      <c r="C137" s="673"/>
      <c r="D137" s="674"/>
      <c r="E137" s="675"/>
      <c r="F137" s="676"/>
      <c r="G137" s="677"/>
      <c r="H137" s="494"/>
      <c r="I137" s="492" t="str">
        <f t="shared" si="24"/>
        <v/>
      </c>
      <c r="J137" s="494"/>
      <c r="K137" s="664" t="str">
        <f t="shared" si="25"/>
        <v/>
      </c>
      <c r="L137" s="493" t="str">
        <f t="shared" si="22"/>
        <v>false</v>
      </c>
      <c r="M137" s="690">
        <f t="shared" si="21"/>
        <v>0</v>
      </c>
      <c r="N137" s="690">
        <f t="shared" si="21"/>
        <v>0</v>
      </c>
      <c r="O137" s="690">
        <f t="shared" si="21"/>
        <v>0</v>
      </c>
      <c r="P137" s="690">
        <f t="shared" si="21"/>
        <v>0</v>
      </c>
      <c r="Q137" s="690">
        <f t="shared" si="21"/>
        <v>0</v>
      </c>
      <c r="R137" s="690">
        <f t="shared" si="21"/>
        <v>0</v>
      </c>
      <c r="S137" s="690">
        <f t="shared" si="21"/>
        <v>0</v>
      </c>
      <c r="T137" s="690">
        <f t="shared" si="21"/>
        <v>0</v>
      </c>
      <c r="U137" s="690">
        <f t="shared" si="21"/>
        <v>0</v>
      </c>
      <c r="V137" s="690">
        <f t="shared" si="21"/>
        <v>0</v>
      </c>
      <c r="W137" s="690">
        <f t="shared" si="21"/>
        <v>0</v>
      </c>
      <c r="X137" s="690">
        <f t="shared" si="21"/>
        <v>0</v>
      </c>
      <c r="Y137" s="693">
        <f t="shared" si="19"/>
        <v>0</v>
      </c>
    </row>
    <row r="138" spans="1:25" ht="16.5" customHeight="1" outlineLevel="1">
      <c r="A138" s="490">
        <f t="shared" si="26"/>
        <v>134</v>
      </c>
      <c r="B138" s="654"/>
      <c r="C138" s="673"/>
      <c r="D138" s="674"/>
      <c r="E138" s="675"/>
      <c r="F138" s="676"/>
      <c r="G138" s="677"/>
      <c r="H138" s="494"/>
      <c r="I138" s="492" t="str">
        <f t="shared" si="24"/>
        <v/>
      </c>
      <c r="J138" s="494"/>
      <c r="K138" s="664" t="str">
        <f t="shared" si="25"/>
        <v/>
      </c>
      <c r="L138" s="493" t="str">
        <f t="shared" si="22"/>
        <v>false</v>
      </c>
      <c r="M138" s="690">
        <f t="shared" si="21"/>
        <v>0</v>
      </c>
      <c r="N138" s="690">
        <f t="shared" si="21"/>
        <v>0</v>
      </c>
      <c r="O138" s="690">
        <f t="shared" si="21"/>
        <v>0</v>
      </c>
      <c r="P138" s="690">
        <f t="shared" si="21"/>
        <v>0</v>
      </c>
      <c r="Q138" s="690">
        <f t="shared" si="21"/>
        <v>0</v>
      </c>
      <c r="R138" s="690">
        <f t="shared" si="21"/>
        <v>0</v>
      </c>
      <c r="S138" s="690">
        <f t="shared" si="21"/>
        <v>0</v>
      </c>
      <c r="T138" s="690">
        <f t="shared" si="21"/>
        <v>0</v>
      </c>
      <c r="U138" s="690">
        <f t="shared" si="21"/>
        <v>0</v>
      </c>
      <c r="V138" s="690">
        <f t="shared" si="21"/>
        <v>0</v>
      </c>
      <c r="W138" s="690">
        <f t="shared" si="21"/>
        <v>0</v>
      </c>
      <c r="X138" s="690">
        <f t="shared" si="21"/>
        <v>0</v>
      </c>
      <c r="Y138" s="693">
        <f t="shared" si="19"/>
        <v>0</v>
      </c>
    </row>
    <row r="139" spans="1:25" ht="16.5" customHeight="1" outlineLevel="1">
      <c r="A139" s="490">
        <f t="shared" si="26"/>
        <v>135</v>
      </c>
      <c r="B139" s="654"/>
      <c r="C139" s="673"/>
      <c r="D139" s="674"/>
      <c r="E139" s="675"/>
      <c r="F139" s="678"/>
      <c r="G139" s="677"/>
      <c r="H139" s="494"/>
      <c r="I139" s="492" t="str">
        <f t="shared" si="24"/>
        <v/>
      </c>
      <c r="J139" s="494"/>
      <c r="K139" s="664" t="str">
        <f t="shared" si="25"/>
        <v/>
      </c>
      <c r="L139" s="493" t="str">
        <f t="shared" si="22"/>
        <v>false</v>
      </c>
      <c r="M139" s="690">
        <f t="shared" si="21"/>
        <v>0</v>
      </c>
      <c r="N139" s="690">
        <f t="shared" si="21"/>
        <v>0</v>
      </c>
      <c r="O139" s="690">
        <f t="shared" si="21"/>
        <v>0</v>
      </c>
      <c r="P139" s="690">
        <f t="shared" si="21"/>
        <v>0</v>
      </c>
      <c r="Q139" s="690">
        <f t="shared" si="21"/>
        <v>0</v>
      </c>
      <c r="R139" s="690">
        <f t="shared" si="21"/>
        <v>0</v>
      </c>
      <c r="S139" s="690">
        <f t="shared" si="21"/>
        <v>0</v>
      </c>
      <c r="T139" s="690">
        <f t="shared" si="21"/>
        <v>0</v>
      </c>
      <c r="U139" s="690">
        <f t="shared" si="21"/>
        <v>0</v>
      </c>
      <c r="V139" s="690">
        <f t="shared" si="21"/>
        <v>0</v>
      </c>
      <c r="W139" s="690">
        <f t="shared" si="21"/>
        <v>0</v>
      </c>
      <c r="X139" s="690">
        <f t="shared" si="21"/>
        <v>0</v>
      </c>
      <c r="Y139" s="693">
        <f t="shared" si="19"/>
        <v>0</v>
      </c>
    </row>
    <row r="140" spans="1:25" ht="16.5" customHeight="1" outlineLevel="1">
      <c r="A140" s="490">
        <f t="shared" si="26"/>
        <v>136</v>
      </c>
      <c r="B140" s="654"/>
      <c r="C140" s="673"/>
      <c r="D140" s="674"/>
      <c r="E140" s="675"/>
      <c r="F140" s="678"/>
      <c r="G140" s="677"/>
      <c r="H140" s="494"/>
      <c r="I140" s="492" t="str">
        <f t="shared" si="24"/>
        <v/>
      </c>
      <c r="J140" s="494"/>
      <c r="K140" s="664" t="str">
        <f t="shared" si="25"/>
        <v/>
      </c>
      <c r="L140" s="493" t="str">
        <f t="shared" si="22"/>
        <v>false</v>
      </c>
      <c r="M140" s="690">
        <f t="shared" si="21"/>
        <v>0</v>
      </c>
      <c r="N140" s="690">
        <f t="shared" si="21"/>
        <v>0</v>
      </c>
      <c r="O140" s="690">
        <f t="shared" si="21"/>
        <v>0</v>
      </c>
      <c r="P140" s="690">
        <f t="shared" si="21"/>
        <v>0</v>
      </c>
      <c r="Q140" s="690">
        <f t="shared" si="21"/>
        <v>0</v>
      </c>
      <c r="R140" s="690">
        <f t="shared" si="21"/>
        <v>0</v>
      </c>
      <c r="S140" s="690">
        <f t="shared" si="21"/>
        <v>0</v>
      </c>
      <c r="T140" s="690">
        <f t="shared" si="21"/>
        <v>0</v>
      </c>
      <c r="U140" s="690">
        <f t="shared" si="21"/>
        <v>0</v>
      </c>
      <c r="V140" s="690">
        <f t="shared" si="21"/>
        <v>0</v>
      </c>
      <c r="W140" s="690">
        <f t="shared" si="21"/>
        <v>0</v>
      </c>
      <c r="X140" s="690">
        <f t="shared" si="21"/>
        <v>0</v>
      </c>
      <c r="Y140" s="693">
        <f t="shared" si="19"/>
        <v>0</v>
      </c>
    </row>
    <row r="141" spans="1:25" ht="16.5" customHeight="1" outlineLevel="1">
      <c r="A141" s="490">
        <f t="shared" si="26"/>
        <v>137</v>
      </c>
      <c r="B141" s="654"/>
      <c r="C141" s="673"/>
      <c r="D141" s="674"/>
      <c r="E141" s="675"/>
      <c r="F141" s="676"/>
      <c r="G141" s="677"/>
      <c r="H141" s="494"/>
      <c r="I141" s="492" t="str">
        <f t="shared" si="24"/>
        <v/>
      </c>
      <c r="J141" s="494"/>
      <c r="K141" s="664" t="str">
        <f t="shared" si="25"/>
        <v/>
      </c>
      <c r="L141" s="493" t="str">
        <f t="shared" si="22"/>
        <v>false</v>
      </c>
      <c r="M141" s="690">
        <f t="shared" si="21"/>
        <v>0</v>
      </c>
      <c r="N141" s="690">
        <f t="shared" si="21"/>
        <v>0</v>
      </c>
      <c r="O141" s="690">
        <f t="shared" si="21"/>
        <v>0</v>
      </c>
      <c r="P141" s="690">
        <f t="shared" si="21"/>
        <v>0</v>
      </c>
      <c r="Q141" s="690">
        <f t="shared" si="21"/>
        <v>0</v>
      </c>
      <c r="R141" s="690">
        <f t="shared" si="21"/>
        <v>0</v>
      </c>
      <c r="S141" s="690">
        <f t="shared" si="21"/>
        <v>0</v>
      </c>
      <c r="T141" s="690">
        <f t="shared" si="21"/>
        <v>0</v>
      </c>
      <c r="U141" s="690">
        <f t="shared" si="21"/>
        <v>0</v>
      </c>
      <c r="V141" s="690">
        <f t="shared" si="21"/>
        <v>0</v>
      </c>
      <c r="W141" s="690">
        <f t="shared" si="21"/>
        <v>0</v>
      </c>
      <c r="X141" s="690">
        <f t="shared" si="21"/>
        <v>0</v>
      </c>
      <c r="Y141" s="693">
        <f t="shared" si="19"/>
        <v>0</v>
      </c>
    </row>
    <row r="142" spans="1:25" ht="16.5" customHeight="1" outlineLevel="1">
      <c r="A142" s="490">
        <f t="shared" si="26"/>
        <v>138</v>
      </c>
      <c r="B142" s="654"/>
      <c r="C142" s="673"/>
      <c r="D142" s="674"/>
      <c r="E142" s="675"/>
      <c r="F142" s="676"/>
      <c r="G142" s="677"/>
      <c r="H142" s="494"/>
      <c r="I142" s="492" t="str">
        <f t="shared" si="24"/>
        <v/>
      </c>
      <c r="J142" s="494"/>
      <c r="K142" s="664" t="str">
        <f t="shared" si="25"/>
        <v/>
      </c>
      <c r="L142" s="493" t="str">
        <f t="shared" si="22"/>
        <v>false</v>
      </c>
      <c r="M142" s="690">
        <f t="shared" si="21"/>
        <v>0</v>
      </c>
      <c r="N142" s="690">
        <f t="shared" si="21"/>
        <v>0</v>
      </c>
      <c r="O142" s="690">
        <f t="shared" si="21"/>
        <v>0</v>
      </c>
      <c r="P142" s="690">
        <f t="shared" si="21"/>
        <v>0</v>
      </c>
      <c r="Q142" s="690">
        <f t="shared" si="21"/>
        <v>0</v>
      </c>
      <c r="R142" s="690">
        <f t="shared" si="21"/>
        <v>0</v>
      </c>
      <c r="S142" s="690">
        <f t="shared" si="21"/>
        <v>0</v>
      </c>
      <c r="T142" s="690">
        <f t="shared" si="21"/>
        <v>0</v>
      </c>
      <c r="U142" s="690">
        <f t="shared" si="21"/>
        <v>0</v>
      </c>
      <c r="V142" s="690">
        <f t="shared" si="21"/>
        <v>0</v>
      </c>
      <c r="W142" s="690">
        <f t="shared" si="21"/>
        <v>0</v>
      </c>
      <c r="X142" s="690">
        <f t="shared" si="21"/>
        <v>0</v>
      </c>
      <c r="Y142" s="693">
        <f t="shared" si="19"/>
        <v>0</v>
      </c>
    </row>
    <row r="143" spans="1:25" ht="16.5" customHeight="1" outlineLevel="1">
      <c r="A143" s="490">
        <f t="shared" si="26"/>
        <v>139</v>
      </c>
      <c r="B143" s="654"/>
      <c r="C143" s="673"/>
      <c r="D143" s="674"/>
      <c r="E143" s="675"/>
      <c r="F143" s="676"/>
      <c r="G143" s="677"/>
      <c r="H143" s="494"/>
      <c r="I143" s="492" t="str">
        <f t="shared" si="24"/>
        <v/>
      </c>
      <c r="J143" s="494"/>
      <c r="K143" s="664" t="str">
        <f t="shared" si="25"/>
        <v/>
      </c>
      <c r="L143" s="493" t="str">
        <f t="shared" si="22"/>
        <v>false</v>
      </c>
      <c r="M143" s="690">
        <f t="shared" si="21"/>
        <v>0</v>
      </c>
      <c r="N143" s="690">
        <f t="shared" si="21"/>
        <v>0</v>
      </c>
      <c r="O143" s="690">
        <f t="shared" si="21"/>
        <v>0</v>
      </c>
      <c r="P143" s="690">
        <f t="shared" si="21"/>
        <v>0</v>
      </c>
      <c r="Q143" s="690">
        <f t="shared" si="21"/>
        <v>0</v>
      </c>
      <c r="R143" s="690">
        <f t="shared" si="21"/>
        <v>0</v>
      </c>
      <c r="S143" s="690">
        <f t="shared" si="21"/>
        <v>0</v>
      </c>
      <c r="T143" s="690">
        <f t="shared" si="21"/>
        <v>0</v>
      </c>
      <c r="U143" s="690">
        <f t="shared" si="21"/>
        <v>0</v>
      </c>
      <c r="V143" s="690">
        <f t="shared" si="21"/>
        <v>0</v>
      </c>
      <c r="W143" s="690">
        <f t="shared" si="21"/>
        <v>0</v>
      </c>
      <c r="X143" s="690">
        <f t="shared" si="21"/>
        <v>0</v>
      </c>
      <c r="Y143" s="693">
        <f t="shared" si="19"/>
        <v>0</v>
      </c>
    </row>
    <row r="144" spans="1:25" ht="16.5" customHeight="1" outlineLevel="1">
      <c r="A144" s="490">
        <f t="shared" si="26"/>
        <v>140</v>
      </c>
      <c r="B144" s="655"/>
      <c r="C144" s="673"/>
      <c r="D144" s="674"/>
      <c r="E144" s="675"/>
      <c r="F144" s="678"/>
      <c r="G144" s="677"/>
      <c r="H144" s="494"/>
      <c r="I144" s="492" t="str">
        <f t="shared" si="24"/>
        <v/>
      </c>
      <c r="J144" s="494"/>
      <c r="K144" s="664" t="str">
        <f t="shared" si="25"/>
        <v/>
      </c>
      <c r="L144" s="493" t="str">
        <f t="shared" si="22"/>
        <v>false</v>
      </c>
      <c r="M144" s="690">
        <f t="shared" si="21"/>
        <v>0</v>
      </c>
      <c r="N144" s="690">
        <f t="shared" si="21"/>
        <v>0</v>
      </c>
      <c r="O144" s="690">
        <f t="shared" si="21"/>
        <v>0</v>
      </c>
      <c r="P144" s="690">
        <f t="shared" si="21"/>
        <v>0</v>
      </c>
      <c r="Q144" s="690">
        <f t="shared" si="21"/>
        <v>0</v>
      </c>
      <c r="R144" s="690">
        <f t="shared" si="21"/>
        <v>0</v>
      </c>
      <c r="S144" s="690">
        <f t="shared" si="21"/>
        <v>0</v>
      </c>
      <c r="T144" s="690">
        <f t="shared" si="21"/>
        <v>0</v>
      </c>
      <c r="U144" s="690">
        <f t="shared" si="21"/>
        <v>0</v>
      </c>
      <c r="V144" s="690">
        <f t="shared" si="21"/>
        <v>0</v>
      </c>
      <c r="W144" s="690">
        <f t="shared" si="21"/>
        <v>0</v>
      </c>
      <c r="X144" s="690">
        <f t="shared" si="21"/>
        <v>0</v>
      </c>
      <c r="Y144" s="693">
        <f t="shared" si="19"/>
        <v>0</v>
      </c>
    </row>
    <row r="145" spans="1:25" ht="16.5" customHeight="1" outlineLevel="1">
      <c r="A145" s="490">
        <f t="shared" si="26"/>
        <v>141</v>
      </c>
      <c r="B145" s="654"/>
      <c r="C145" s="673"/>
      <c r="D145" s="674"/>
      <c r="E145" s="675"/>
      <c r="F145" s="676"/>
      <c r="G145" s="677"/>
      <c r="H145" s="494"/>
      <c r="I145" s="492" t="str">
        <f t="shared" si="24"/>
        <v/>
      </c>
      <c r="J145" s="494"/>
      <c r="K145" s="664" t="str">
        <f t="shared" si="25"/>
        <v/>
      </c>
      <c r="L145" s="493" t="str">
        <f t="shared" si="22"/>
        <v>false</v>
      </c>
      <c r="M145" s="690">
        <f t="shared" si="21"/>
        <v>0</v>
      </c>
      <c r="N145" s="690">
        <f t="shared" si="21"/>
        <v>0</v>
      </c>
      <c r="O145" s="690">
        <f t="shared" si="21"/>
        <v>0</v>
      </c>
      <c r="P145" s="690">
        <f t="shared" si="21"/>
        <v>0</v>
      </c>
      <c r="Q145" s="690">
        <f t="shared" si="21"/>
        <v>0</v>
      </c>
      <c r="R145" s="690">
        <f t="shared" si="21"/>
        <v>0</v>
      </c>
      <c r="S145" s="690">
        <f t="shared" si="21"/>
        <v>0</v>
      </c>
      <c r="T145" s="690">
        <f t="shared" si="21"/>
        <v>0</v>
      </c>
      <c r="U145" s="690">
        <f t="shared" si="21"/>
        <v>0</v>
      </c>
      <c r="V145" s="690">
        <f t="shared" si="21"/>
        <v>0</v>
      </c>
      <c r="W145" s="690">
        <f t="shared" si="21"/>
        <v>0</v>
      </c>
      <c r="X145" s="690">
        <f t="shared" si="21"/>
        <v>0</v>
      </c>
      <c r="Y145" s="693">
        <f t="shared" si="19"/>
        <v>0</v>
      </c>
    </row>
    <row r="146" spans="1:25" ht="16.5" customHeight="1" outlineLevel="1">
      <c r="A146" s="490">
        <f t="shared" si="26"/>
        <v>142</v>
      </c>
      <c r="B146" s="654"/>
      <c r="C146" s="673"/>
      <c r="D146" s="674"/>
      <c r="E146" s="675"/>
      <c r="F146" s="676"/>
      <c r="G146" s="677"/>
      <c r="H146" s="494"/>
      <c r="I146" s="492" t="str">
        <f t="shared" si="24"/>
        <v/>
      </c>
      <c r="J146" s="494"/>
      <c r="K146" s="664" t="str">
        <f t="shared" si="25"/>
        <v/>
      </c>
      <c r="L146" s="493" t="str">
        <f t="shared" si="22"/>
        <v>false</v>
      </c>
      <c r="M146" s="690">
        <f t="shared" si="21"/>
        <v>0</v>
      </c>
      <c r="N146" s="690">
        <f t="shared" si="21"/>
        <v>0</v>
      </c>
      <c r="O146" s="690">
        <f t="shared" si="21"/>
        <v>0</v>
      </c>
      <c r="P146" s="690">
        <f t="shared" si="21"/>
        <v>0</v>
      </c>
      <c r="Q146" s="690">
        <f t="shared" si="21"/>
        <v>0</v>
      </c>
      <c r="R146" s="690">
        <f t="shared" si="21"/>
        <v>0</v>
      </c>
      <c r="S146" s="690">
        <f t="shared" si="21"/>
        <v>0</v>
      </c>
      <c r="T146" s="690">
        <f t="shared" si="21"/>
        <v>0</v>
      </c>
      <c r="U146" s="690">
        <f t="shared" si="21"/>
        <v>0</v>
      </c>
      <c r="V146" s="690">
        <f t="shared" si="21"/>
        <v>0</v>
      </c>
      <c r="W146" s="690">
        <f t="shared" si="21"/>
        <v>0</v>
      </c>
      <c r="X146" s="690">
        <f t="shared" si="21"/>
        <v>0</v>
      </c>
      <c r="Y146" s="693">
        <f t="shared" si="19"/>
        <v>0</v>
      </c>
    </row>
    <row r="147" spans="1:25" ht="16.5" customHeight="1" outlineLevel="1">
      <c r="A147" s="490">
        <f t="shared" si="26"/>
        <v>143</v>
      </c>
      <c r="B147" s="654"/>
      <c r="C147" s="673"/>
      <c r="D147" s="674"/>
      <c r="E147" s="675"/>
      <c r="F147" s="676"/>
      <c r="G147" s="677"/>
      <c r="H147" s="494"/>
      <c r="I147" s="492" t="str">
        <f t="shared" si="24"/>
        <v/>
      </c>
      <c r="J147" s="494"/>
      <c r="K147" s="664" t="str">
        <f t="shared" si="25"/>
        <v/>
      </c>
      <c r="L147" s="493" t="str">
        <f t="shared" si="22"/>
        <v>false</v>
      </c>
      <c r="M147" s="690">
        <f t="shared" si="21"/>
        <v>0</v>
      </c>
      <c r="N147" s="690">
        <f t="shared" si="21"/>
        <v>0</v>
      </c>
      <c r="O147" s="690">
        <f t="shared" si="21"/>
        <v>0</v>
      </c>
      <c r="P147" s="690">
        <f t="shared" si="21"/>
        <v>0</v>
      </c>
      <c r="Q147" s="690">
        <f t="shared" si="21"/>
        <v>0</v>
      </c>
      <c r="R147" s="690">
        <f t="shared" si="21"/>
        <v>0</v>
      </c>
      <c r="S147" s="690">
        <f t="shared" si="21"/>
        <v>0</v>
      </c>
      <c r="T147" s="690">
        <f t="shared" si="21"/>
        <v>0</v>
      </c>
      <c r="U147" s="690">
        <f t="shared" si="21"/>
        <v>0</v>
      </c>
      <c r="V147" s="690">
        <f t="shared" si="21"/>
        <v>0</v>
      </c>
      <c r="W147" s="690">
        <f t="shared" si="21"/>
        <v>0</v>
      </c>
      <c r="X147" s="690">
        <f t="shared" si="21"/>
        <v>0</v>
      </c>
      <c r="Y147" s="693">
        <f t="shared" si="19"/>
        <v>0</v>
      </c>
    </row>
    <row r="148" spans="1:25" ht="16.5" customHeight="1" outlineLevel="1">
      <c r="A148" s="490">
        <f t="shared" si="26"/>
        <v>144</v>
      </c>
      <c r="B148" s="654"/>
      <c r="C148" s="673"/>
      <c r="D148" s="674"/>
      <c r="E148" s="675"/>
      <c r="F148" s="676"/>
      <c r="G148" s="677"/>
      <c r="H148" s="494"/>
      <c r="I148" s="492" t="str">
        <f t="shared" si="24"/>
        <v/>
      </c>
      <c r="J148" s="494"/>
      <c r="K148" s="664" t="str">
        <f t="shared" si="25"/>
        <v/>
      </c>
      <c r="L148" s="493" t="str">
        <f t="shared" si="22"/>
        <v>false</v>
      </c>
      <c r="M148" s="690">
        <f t="shared" si="21"/>
        <v>0</v>
      </c>
      <c r="N148" s="690">
        <f t="shared" si="21"/>
        <v>0</v>
      </c>
      <c r="O148" s="690">
        <f t="shared" si="21"/>
        <v>0</v>
      </c>
      <c r="P148" s="690">
        <f t="shared" si="21"/>
        <v>0</v>
      </c>
      <c r="Q148" s="690">
        <f t="shared" si="21"/>
        <v>0</v>
      </c>
      <c r="R148" s="690">
        <f t="shared" si="21"/>
        <v>0</v>
      </c>
      <c r="S148" s="690">
        <f t="shared" si="21"/>
        <v>0</v>
      </c>
      <c r="T148" s="690">
        <f t="shared" si="21"/>
        <v>0</v>
      </c>
      <c r="U148" s="690">
        <f t="shared" si="21"/>
        <v>0</v>
      </c>
      <c r="V148" s="690">
        <f t="shared" si="21"/>
        <v>0</v>
      </c>
      <c r="W148" s="690">
        <f t="shared" si="21"/>
        <v>0</v>
      </c>
      <c r="X148" s="690">
        <f t="shared" si="21"/>
        <v>0</v>
      </c>
      <c r="Y148" s="693">
        <f t="shared" si="19"/>
        <v>0</v>
      </c>
    </row>
    <row r="149" spans="1:25" ht="16.5" customHeight="1" outlineLevel="1">
      <c r="A149" s="490">
        <f t="shared" si="26"/>
        <v>145</v>
      </c>
      <c r="B149" s="654"/>
      <c r="C149" s="673"/>
      <c r="D149" s="674"/>
      <c r="E149" s="675"/>
      <c r="F149" s="676"/>
      <c r="G149" s="677"/>
      <c r="H149" s="685"/>
      <c r="I149" s="492" t="str">
        <f t="shared" si="24"/>
        <v/>
      </c>
      <c r="J149" s="685"/>
      <c r="K149" s="664" t="str">
        <f t="shared" si="25"/>
        <v/>
      </c>
      <c r="L149" s="493" t="str">
        <f t="shared" si="22"/>
        <v>false</v>
      </c>
      <c r="M149" s="690">
        <f t="shared" si="21"/>
        <v>0</v>
      </c>
      <c r="N149" s="690">
        <f t="shared" si="21"/>
        <v>0</v>
      </c>
      <c r="O149" s="690">
        <f t="shared" si="21"/>
        <v>0</v>
      </c>
      <c r="P149" s="690">
        <f t="shared" si="21"/>
        <v>0</v>
      </c>
      <c r="Q149" s="690">
        <f t="shared" si="21"/>
        <v>0</v>
      </c>
      <c r="R149" s="690">
        <f t="shared" si="21"/>
        <v>0</v>
      </c>
      <c r="S149" s="690">
        <f t="shared" si="21"/>
        <v>0</v>
      </c>
      <c r="T149" s="690">
        <f t="shared" si="21"/>
        <v>0</v>
      </c>
      <c r="U149" s="690">
        <f t="shared" si="21"/>
        <v>0</v>
      </c>
      <c r="V149" s="690">
        <f t="shared" si="21"/>
        <v>0</v>
      </c>
      <c r="W149" s="690">
        <f t="shared" si="21"/>
        <v>0</v>
      </c>
      <c r="X149" s="690">
        <f t="shared" si="21"/>
        <v>0</v>
      </c>
      <c r="Y149" s="693">
        <f t="shared" si="19"/>
        <v>0</v>
      </c>
    </row>
    <row r="150" spans="1:25" ht="16.5" customHeight="1" outlineLevel="1">
      <c r="A150" s="490">
        <f t="shared" si="26"/>
        <v>146</v>
      </c>
      <c r="B150" s="654"/>
      <c r="C150" s="673"/>
      <c r="D150" s="674"/>
      <c r="E150" s="675"/>
      <c r="F150" s="676"/>
      <c r="G150" s="677"/>
      <c r="H150" s="491"/>
      <c r="I150" s="492" t="str">
        <f t="shared" si="24"/>
        <v/>
      </c>
      <c r="J150" s="491"/>
      <c r="K150" s="664" t="str">
        <f t="shared" si="25"/>
        <v/>
      </c>
      <c r="L150" s="493" t="str">
        <f t="shared" si="22"/>
        <v>false</v>
      </c>
      <c r="M150" s="690">
        <f t="shared" si="21"/>
        <v>0</v>
      </c>
      <c r="N150" s="690">
        <f t="shared" si="21"/>
        <v>0</v>
      </c>
      <c r="O150" s="690">
        <f t="shared" si="21"/>
        <v>0</v>
      </c>
      <c r="P150" s="690">
        <f t="shared" si="21"/>
        <v>0</v>
      </c>
      <c r="Q150" s="690">
        <f t="shared" si="21"/>
        <v>0</v>
      </c>
      <c r="R150" s="690">
        <f t="shared" si="21"/>
        <v>0</v>
      </c>
      <c r="S150" s="690">
        <f t="shared" si="21"/>
        <v>0</v>
      </c>
      <c r="T150" s="690">
        <f t="shared" si="21"/>
        <v>0</v>
      </c>
      <c r="U150" s="690">
        <f t="shared" si="21"/>
        <v>0</v>
      </c>
      <c r="V150" s="690">
        <f t="shared" si="21"/>
        <v>0</v>
      </c>
      <c r="W150" s="690">
        <f t="shared" si="21"/>
        <v>0</v>
      </c>
      <c r="X150" s="690">
        <f t="shared" si="21"/>
        <v>0</v>
      </c>
      <c r="Y150" s="693">
        <f t="shared" si="19"/>
        <v>0</v>
      </c>
    </row>
    <row r="151" spans="1:25" ht="16.5" customHeight="1" outlineLevel="1">
      <c r="A151" s="490">
        <f t="shared" si="26"/>
        <v>147</v>
      </c>
      <c r="B151" s="654"/>
      <c r="C151" s="673"/>
      <c r="D151" s="674"/>
      <c r="E151" s="675"/>
      <c r="F151" s="676"/>
      <c r="G151" s="677"/>
      <c r="H151" s="494"/>
      <c r="I151" s="492" t="str">
        <f t="shared" si="24"/>
        <v/>
      </c>
      <c r="J151" s="494"/>
      <c r="K151" s="664" t="str">
        <f t="shared" si="25"/>
        <v/>
      </c>
      <c r="L151" s="493" t="str">
        <f>IF(OR(I151&lt;&gt;"",K151&lt;&gt;""),MIN(I151,K151),"false")</f>
        <v>false</v>
      </c>
      <c r="M151" s="690">
        <f t="shared" si="21"/>
        <v>0</v>
      </c>
      <c r="N151" s="690">
        <f t="shared" si="21"/>
        <v>0</v>
      </c>
      <c r="O151" s="690">
        <f t="shared" si="21"/>
        <v>0</v>
      </c>
      <c r="P151" s="690">
        <f t="shared" si="21"/>
        <v>0</v>
      </c>
      <c r="Q151" s="690">
        <f t="shared" ref="N151:X174" si="27">IF(AND($E151="",$F151=""),0,IF(AND((Q$3&gt;=$E151),OR((Q$3&lt;=$G151),($G151=""),($G151=-1),($G151=0))),IF($L151&gt;Q$3,1,0),0))</f>
        <v>0</v>
      </c>
      <c r="R151" s="690">
        <f t="shared" si="27"/>
        <v>0</v>
      </c>
      <c r="S151" s="690">
        <f t="shared" si="27"/>
        <v>0</v>
      </c>
      <c r="T151" s="690">
        <f t="shared" si="27"/>
        <v>0</v>
      </c>
      <c r="U151" s="690">
        <f t="shared" si="27"/>
        <v>0</v>
      </c>
      <c r="V151" s="690">
        <f t="shared" si="27"/>
        <v>0</v>
      </c>
      <c r="W151" s="690">
        <f t="shared" si="27"/>
        <v>0</v>
      </c>
      <c r="X151" s="690">
        <f t="shared" si="27"/>
        <v>0</v>
      </c>
      <c r="Y151" s="693">
        <f t="shared" si="19"/>
        <v>0</v>
      </c>
    </row>
    <row r="152" spans="1:25" ht="16.5" customHeight="1" outlineLevel="1">
      <c r="A152" s="490">
        <f t="shared" si="26"/>
        <v>148</v>
      </c>
      <c r="B152" s="654"/>
      <c r="C152" s="673"/>
      <c r="D152" s="674"/>
      <c r="E152" s="675"/>
      <c r="F152" s="676"/>
      <c r="G152" s="677"/>
      <c r="H152" s="494"/>
      <c r="I152" s="492" t="str">
        <f t="shared" si="24"/>
        <v/>
      </c>
      <c r="J152" s="494"/>
      <c r="K152" s="664" t="str">
        <f t="shared" si="25"/>
        <v/>
      </c>
      <c r="L152" s="493" t="str">
        <f t="shared" ref="L152:L179" si="28">IF(OR(I152&lt;&gt;"",K152&lt;&gt;""),MIN(I152,K152),"false")</f>
        <v>false</v>
      </c>
      <c r="M152" s="690">
        <f t="shared" ref="M152:X215" si="29">IF(AND($E152="",$F152=""),0,IF(AND((M$3&gt;=$E152),OR((M$3&lt;=$G152),($G152=""),($G152=-1),($G152=0))),IF($L152&gt;M$3,1,0),0))</f>
        <v>0</v>
      </c>
      <c r="N152" s="690">
        <f t="shared" si="27"/>
        <v>0</v>
      </c>
      <c r="O152" s="690">
        <f t="shared" si="27"/>
        <v>0</v>
      </c>
      <c r="P152" s="690">
        <f t="shared" si="27"/>
        <v>0</v>
      </c>
      <c r="Q152" s="690">
        <f t="shared" si="27"/>
        <v>0</v>
      </c>
      <c r="R152" s="690">
        <f t="shared" si="27"/>
        <v>0</v>
      </c>
      <c r="S152" s="690">
        <f t="shared" si="27"/>
        <v>0</v>
      </c>
      <c r="T152" s="690">
        <f t="shared" si="27"/>
        <v>0</v>
      </c>
      <c r="U152" s="690">
        <f t="shared" si="27"/>
        <v>0</v>
      </c>
      <c r="V152" s="690">
        <f t="shared" si="27"/>
        <v>0</v>
      </c>
      <c r="W152" s="690">
        <f t="shared" si="27"/>
        <v>0</v>
      </c>
      <c r="X152" s="690">
        <f t="shared" si="27"/>
        <v>0</v>
      </c>
      <c r="Y152" s="693">
        <f t="shared" si="19"/>
        <v>0</v>
      </c>
    </row>
    <row r="153" spans="1:25" ht="16.5" customHeight="1" outlineLevel="1">
      <c r="A153" s="490">
        <f t="shared" si="26"/>
        <v>149</v>
      </c>
      <c r="B153" s="654"/>
      <c r="C153" s="673"/>
      <c r="D153" s="674"/>
      <c r="E153" s="675"/>
      <c r="F153" s="676"/>
      <c r="G153" s="677"/>
      <c r="H153" s="494"/>
      <c r="I153" s="492" t="str">
        <f t="shared" si="24"/>
        <v/>
      </c>
      <c r="J153" s="494"/>
      <c r="K153" s="664" t="str">
        <f t="shared" si="25"/>
        <v/>
      </c>
      <c r="L153" s="493" t="str">
        <f t="shared" si="28"/>
        <v>false</v>
      </c>
      <c r="M153" s="690">
        <f t="shared" si="29"/>
        <v>0</v>
      </c>
      <c r="N153" s="690">
        <f t="shared" si="27"/>
        <v>0</v>
      </c>
      <c r="O153" s="690">
        <f t="shared" si="27"/>
        <v>0</v>
      </c>
      <c r="P153" s="690">
        <f t="shared" si="27"/>
        <v>0</v>
      </c>
      <c r="Q153" s="690">
        <f t="shared" si="27"/>
        <v>0</v>
      </c>
      <c r="R153" s="690">
        <f t="shared" si="27"/>
        <v>0</v>
      </c>
      <c r="S153" s="690">
        <f t="shared" si="27"/>
        <v>0</v>
      </c>
      <c r="T153" s="690">
        <f t="shared" si="27"/>
        <v>0</v>
      </c>
      <c r="U153" s="690">
        <f t="shared" si="27"/>
        <v>0</v>
      </c>
      <c r="V153" s="690">
        <f t="shared" si="27"/>
        <v>0</v>
      </c>
      <c r="W153" s="690">
        <f t="shared" si="27"/>
        <v>0</v>
      </c>
      <c r="X153" s="690">
        <f t="shared" si="27"/>
        <v>0</v>
      </c>
      <c r="Y153" s="693">
        <f t="shared" si="19"/>
        <v>0</v>
      </c>
    </row>
    <row r="154" spans="1:25" ht="16.5" customHeight="1" outlineLevel="1">
      <c r="A154" s="490">
        <f t="shared" si="26"/>
        <v>150</v>
      </c>
      <c r="B154" s="655"/>
      <c r="C154" s="673"/>
      <c r="D154" s="674"/>
      <c r="E154" s="675"/>
      <c r="F154" s="676"/>
      <c r="G154" s="677"/>
      <c r="H154" s="494"/>
      <c r="I154" s="492" t="str">
        <f t="shared" si="24"/>
        <v/>
      </c>
      <c r="J154" s="494"/>
      <c r="K154" s="664" t="str">
        <f t="shared" si="25"/>
        <v/>
      </c>
      <c r="L154" s="493" t="str">
        <f t="shared" si="28"/>
        <v>false</v>
      </c>
      <c r="M154" s="690">
        <f t="shared" si="29"/>
        <v>0</v>
      </c>
      <c r="N154" s="690">
        <f t="shared" si="27"/>
        <v>0</v>
      </c>
      <c r="O154" s="690">
        <f t="shared" si="27"/>
        <v>0</v>
      </c>
      <c r="P154" s="690">
        <f t="shared" si="27"/>
        <v>0</v>
      </c>
      <c r="Q154" s="690">
        <f t="shared" si="27"/>
        <v>0</v>
      </c>
      <c r="R154" s="690">
        <f t="shared" si="27"/>
        <v>0</v>
      </c>
      <c r="S154" s="690">
        <f t="shared" si="27"/>
        <v>0</v>
      </c>
      <c r="T154" s="690">
        <f t="shared" si="27"/>
        <v>0</v>
      </c>
      <c r="U154" s="690">
        <f t="shared" si="27"/>
        <v>0</v>
      </c>
      <c r="V154" s="690">
        <f t="shared" si="27"/>
        <v>0</v>
      </c>
      <c r="W154" s="690">
        <f t="shared" si="27"/>
        <v>0</v>
      </c>
      <c r="X154" s="690">
        <f t="shared" si="27"/>
        <v>0</v>
      </c>
      <c r="Y154" s="693">
        <f t="shared" si="19"/>
        <v>0</v>
      </c>
    </row>
    <row r="155" spans="1:25" ht="16.5" customHeight="1" outlineLevel="1">
      <c r="A155" s="490">
        <f t="shared" si="26"/>
        <v>151</v>
      </c>
      <c r="B155" s="654"/>
      <c r="C155" s="673"/>
      <c r="D155" s="674"/>
      <c r="E155" s="675"/>
      <c r="F155" s="676"/>
      <c r="G155" s="677"/>
      <c r="H155" s="494"/>
      <c r="I155" s="492" t="str">
        <f t="shared" si="24"/>
        <v/>
      </c>
      <c r="J155" s="494"/>
      <c r="K155" s="664" t="str">
        <f t="shared" si="25"/>
        <v/>
      </c>
      <c r="L155" s="493" t="str">
        <f t="shared" si="28"/>
        <v>false</v>
      </c>
      <c r="M155" s="690">
        <f t="shared" si="29"/>
        <v>0</v>
      </c>
      <c r="N155" s="690">
        <f t="shared" si="27"/>
        <v>0</v>
      </c>
      <c r="O155" s="690">
        <f t="shared" si="27"/>
        <v>0</v>
      </c>
      <c r="P155" s="690">
        <f t="shared" si="27"/>
        <v>0</v>
      </c>
      <c r="Q155" s="690">
        <f t="shared" si="27"/>
        <v>0</v>
      </c>
      <c r="R155" s="690">
        <f t="shared" si="27"/>
        <v>0</v>
      </c>
      <c r="S155" s="690">
        <f t="shared" si="27"/>
        <v>0</v>
      </c>
      <c r="T155" s="690">
        <f t="shared" si="27"/>
        <v>0</v>
      </c>
      <c r="U155" s="690">
        <f t="shared" si="27"/>
        <v>0</v>
      </c>
      <c r="V155" s="690">
        <f t="shared" si="27"/>
        <v>0</v>
      </c>
      <c r="W155" s="690">
        <f t="shared" si="27"/>
        <v>0</v>
      </c>
      <c r="X155" s="690">
        <f t="shared" si="27"/>
        <v>0</v>
      </c>
      <c r="Y155" s="693">
        <f t="shared" si="19"/>
        <v>0</v>
      </c>
    </row>
    <row r="156" spans="1:25" ht="16.5" customHeight="1" outlineLevel="1">
      <c r="A156" s="490">
        <f t="shared" si="26"/>
        <v>152</v>
      </c>
      <c r="B156" s="654"/>
      <c r="C156" s="673"/>
      <c r="D156" s="674"/>
      <c r="E156" s="675"/>
      <c r="F156" s="676"/>
      <c r="G156" s="677"/>
      <c r="H156" s="494"/>
      <c r="I156" s="492" t="str">
        <f t="shared" si="24"/>
        <v/>
      </c>
      <c r="J156" s="494"/>
      <c r="K156" s="664" t="str">
        <f t="shared" si="25"/>
        <v/>
      </c>
      <c r="L156" s="493" t="str">
        <f t="shared" si="28"/>
        <v>false</v>
      </c>
      <c r="M156" s="690">
        <f t="shared" si="29"/>
        <v>0</v>
      </c>
      <c r="N156" s="690">
        <f t="shared" si="27"/>
        <v>0</v>
      </c>
      <c r="O156" s="690">
        <f t="shared" si="27"/>
        <v>0</v>
      </c>
      <c r="P156" s="690">
        <f t="shared" si="27"/>
        <v>0</v>
      </c>
      <c r="Q156" s="690">
        <f t="shared" si="27"/>
        <v>0</v>
      </c>
      <c r="R156" s="690">
        <f t="shared" si="27"/>
        <v>0</v>
      </c>
      <c r="S156" s="690">
        <f t="shared" si="27"/>
        <v>0</v>
      </c>
      <c r="T156" s="690">
        <f t="shared" si="27"/>
        <v>0</v>
      </c>
      <c r="U156" s="690">
        <f t="shared" si="27"/>
        <v>0</v>
      </c>
      <c r="V156" s="690">
        <f t="shared" si="27"/>
        <v>0</v>
      </c>
      <c r="W156" s="690">
        <f t="shared" si="27"/>
        <v>0</v>
      </c>
      <c r="X156" s="690">
        <f t="shared" si="27"/>
        <v>0</v>
      </c>
      <c r="Y156" s="693">
        <f t="shared" si="19"/>
        <v>0</v>
      </c>
    </row>
    <row r="157" spans="1:25" ht="16.5" customHeight="1" outlineLevel="1">
      <c r="A157" s="490">
        <f t="shared" si="26"/>
        <v>153</v>
      </c>
      <c r="B157" s="654"/>
      <c r="C157" s="673"/>
      <c r="D157" s="674"/>
      <c r="E157" s="675"/>
      <c r="F157" s="678"/>
      <c r="G157" s="677"/>
      <c r="H157" s="494"/>
      <c r="I157" s="492" t="str">
        <f t="shared" si="24"/>
        <v/>
      </c>
      <c r="J157" s="494"/>
      <c r="K157" s="664" t="str">
        <f t="shared" si="25"/>
        <v/>
      </c>
      <c r="L157" s="493" t="str">
        <f t="shared" si="28"/>
        <v>false</v>
      </c>
      <c r="M157" s="690">
        <f t="shared" si="29"/>
        <v>0</v>
      </c>
      <c r="N157" s="690">
        <f t="shared" si="27"/>
        <v>0</v>
      </c>
      <c r="O157" s="690">
        <f t="shared" si="27"/>
        <v>0</v>
      </c>
      <c r="P157" s="690">
        <f t="shared" si="27"/>
        <v>0</v>
      </c>
      <c r="Q157" s="690">
        <f t="shared" si="27"/>
        <v>0</v>
      </c>
      <c r="R157" s="690">
        <f t="shared" si="27"/>
        <v>0</v>
      </c>
      <c r="S157" s="690">
        <f t="shared" si="27"/>
        <v>0</v>
      </c>
      <c r="T157" s="690">
        <f t="shared" si="27"/>
        <v>0</v>
      </c>
      <c r="U157" s="690">
        <f t="shared" si="27"/>
        <v>0</v>
      </c>
      <c r="V157" s="690">
        <f t="shared" si="27"/>
        <v>0</v>
      </c>
      <c r="W157" s="690">
        <f t="shared" si="27"/>
        <v>0</v>
      </c>
      <c r="X157" s="690">
        <f t="shared" si="27"/>
        <v>0</v>
      </c>
      <c r="Y157" s="693">
        <f t="shared" ref="Y157:Y220" si="30">SUM(M157:X157)</f>
        <v>0</v>
      </c>
    </row>
    <row r="158" spans="1:25" ht="16.5" customHeight="1" outlineLevel="1">
      <c r="A158" s="490">
        <f t="shared" si="26"/>
        <v>154</v>
      </c>
      <c r="B158" s="654"/>
      <c r="C158" s="673"/>
      <c r="D158" s="674"/>
      <c r="E158" s="675"/>
      <c r="F158" s="676"/>
      <c r="G158" s="677"/>
      <c r="H158" s="494"/>
      <c r="I158" s="492" t="str">
        <f t="shared" si="24"/>
        <v/>
      </c>
      <c r="J158" s="494"/>
      <c r="K158" s="664" t="str">
        <f t="shared" si="25"/>
        <v/>
      </c>
      <c r="L158" s="493" t="str">
        <f t="shared" si="28"/>
        <v>false</v>
      </c>
      <c r="M158" s="690">
        <f t="shared" si="29"/>
        <v>0</v>
      </c>
      <c r="N158" s="690">
        <f t="shared" si="27"/>
        <v>0</v>
      </c>
      <c r="O158" s="690">
        <f t="shared" si="27"/>
        <v>0</v>
      </c>
      <c r="P158" s="690">
        <f t="shared" si="27"/>
        <v>0</v>
      </c>
      <c r="Q158" s="690">
        <f t="shared" si="27"/>
        <v>0</v>
      </c>
      <c r="R158" s="690">
        <f t="shared" si="27"/>
        <v>0</v>
      </c>
      <c r="S158" s="690">
        <f t="shared" si="27"/>
        <v>0</v>
      </c>
      <c r="T158" s="690">
        <f t="shared" si="27"/>
        <v>0</v>
      </c>
      <c r="U158" s="690">
        <f t="shared" si="27"/>
        <v>0</v>
      </c>
      <c r="V158" s="690">
        <f t="shared" si="27"/>
        <v>0</v>
      </c>
      <c r="W158" s="690">
        <f t="shared" si="27"/>
        <v>0</v>
      </c>
      <c r="X158" s="690">
        <f t="shared" si="27"/>
        <v>0</v>
      </c>
      <c r="Y158" s="693">
        <f t="shared" si="30"/>
        <v>0</v>
      </c>
    </row>
    <row r="159" spans="1:25" ht="16.5" customHeight="1" outlineLevel="1">
      <c r="A159" s="490">
        <f t="shared" si="26"/>
        <v>155</v>
      </c>
      <c r="B159" s="654"/>
      <c r="C159" s="673"/>
      <c r="D159" s="674"/>
      <c r="E159" s="675"/>
      <c r="F159" s="676"/>
      <c r="G159" s="677"/>
      <c r="H159" s="494"/>
      <c r="I159" s="492" t="str">
        <f t="shared" si="24"/>
        <v/>
      </c>
      <c r="J159" s="494"/>
      <c r="K159" s="664" t="str">
        <f t="shared" si="25"/>
        <v/>
      </c>
      <c r="L159" s="493" t="str">
        <f t="shared" si="28"/>
        <v>false</v>
      </c>
      <c r="M159" s="690">
        <f t="shared" si="29"/>
        <v>0</v>
      </c>
      <c r="N159" s="690">
        <f t="shared" si="27"/>
        <v>0</v>
      </c>
      <c r="O159" s="690">
        <f t="shared" si="27"/>
        <v>0</v>
      </c>
      <c r="P159" s="690">
        <f t="shared" si="27"/>
        <v>0</v>
      </c>
      <c r="Q159" s="690">
        <f t="shared" si="27"/>
        <v>0</v>
      </c>
      <c r="R159" s="690">
        <f t="shared" si="27"/>
        <v>0</v>
      </c>
      <c r="S159" s="690">
        <f t="shared" si="27"/>
        <v>0</v>
      </c>
      <c r="T159" s="690">
        <f t="shared" si="27"/>
        <v>0</v>
      </c>
      <c r="U159" s="690">
        <f t="shared" si="27"/>
        <v>0</v>
      </c>
      <c r="V159" s="690">
        <f t="shared" si="27"/>
        <v>0</v>
      </c>
      <c r="W159" s="690">
        <f t="shared" si="27"/>
        <v>0</v>
      </c>
      <c r="X159" s="690">
        <f t="shared" si="27"/>
        <v>0</v>
      </c>
      <c r="Y159" s="693">
        <f t="shared" si="30"/>
        <v>0</v>
      </c>
    </row>
    <row r="160" spans="1:25" ht="16.5" customHeight="1" outlineLevel="1">
      <c r="A160" s="490">
        <f t="shared" si="26"/>
        <v>156</v>
      </c>
      <c r="B160" s="654"/>
      <c r="C160" s="673"/>
      <c r="D160" s="674"/>
      <c r="E160" s="675"/>
      <c r="F160" s="676"/>
      <c r="G160" s="677"/>
      <c r="H160" s="494"/>
      <c r="I160" s="492" t="str">
        <f t="shared" si="24"/>
        <v/>
      </c>
      <c r="J160" s="494"/>
      <c r="K160" s="664" t="str">
        <f t="shared" si="25"/>
        <v/>
      </c>
      <c r="L160" s="493" t="str">
        <f t="shared" si="28"/>
        <v>false</v>
      </c>
      <c r="M160" s="690">
        <f t="shared" si="29"/>
        <v>0</v>
      </c>
      <c r="N160" s="690">
        <f t="shared" si="27"/>
        <v>0</v>
      </c>
      <c r="O160" s="690">
        <f t="shared" si="27"/>
        <v>0</v>
      </c>
      <c r="P160" s="690">
        <f t="shared" si="27"/>
        <v>0</v>
      </c>
      <c r="Q160" s="690">
        <f t="shared" si="27"/>
        <v>0</v>
      </c>
      <c r="R160" s="690">
        <f t="shared" si="27"/>
        <v>0</v>
      </c>
      <c r="S160" s="690">
        <f t="shared" si="27"/>
        <v>0</v>
      </c>
      <c r="T160" s="690">
        <f t="shared" si="27"/>
        <v>0</v>
      </c>
      <c r="U160" s="690">
        <f t="shared" si="27"/>
        <v>0</v>
      </c>
      <c r="V160" s="690">
        <f t="shared" si="27"/>
        <v>0</v>
      </c>
      <c r="W160" s="690">
        <f t="shared" si="27"/>
        <v>0</v>
      </c>
      <c r="X160" s="690">
        <f t="shared" si="27"/>
        <v>0</v>
      </c>
      <c r="Y160" s="693">
        <f t="shared" si="30"/>
        <v>0</v>
      </c>
    </row>
    <row r="161" spans="1:25" ht="16.5" customHeight="1" outlineLevel="1">
      <c r="A161" s="490">
        <f t="shared" si="26"/>
        <v>157</v>
      </c>
      <c r="B161" s="654"/>
      <c r="C161" s="673"/>
      <c r="D161" s="674"/>
      <c r="E161" s="675"/>
      <c r="F161" s="676"/>
      <c r="G161" s="677"/>
      <c r="H161" s="494"/>
      <c r="I161" s="492" t="str">
        <f t="shared" si="24"/>
        <v/>
      </c>
      <c r="J161" s="494"/>
      <c r="K161" s="664" t="str">
        <f t="shared" si="25"/>
        <v/>
      </c>
      <c r="L161" s="493" t="str">
        <f t="shared" si="28"/>
        <v>false</v>
      </c>
      <c r="M161" s="690">
        <f t="shared" si="29"/>
        <v>0</v>
      </c>
      <c r="N161" s="690">
        <f t="shared" si="27"/>
        <v>0</v>
      </c>
      <c r="O161" s="690">
        <f t="shared" si="27"/>
        <v>0</v>
      </c>
      <c r="P161" s="690">
        <f t="shared" si="27"/>
        <v>0</v>
      </c>
      <c r="Q161" s="690">
        <f t="shared" si="27"/>
        <v>0</v>
      </c>
      <c r="R161" s="690">
        <f t="shared" si="27"/>
        <v>0</v>
      </c>
      <c r="S161" s="690">
        <f t="shared" si="27"/>
        <v>0</v>
      </c>
      <c r="T161" s="690">
        <f t="shared" si="27"/>
        <v>0</v>
      </c>
      <c r="U161" s="690">
        <f t="shared" si="27"/>
        <v>0</v>
      </c>
      <c r="V161" s="690">
        <f t="shared" si="27"/>
        <v>0</v>
      </c>
      <c r="W161" s="690">
        <f t="shared" si="27"/>
        <v>0</v>
      </c>
      <c r="X161" s="690">
        <f t="shared" si="27"/>
        <v>0</v>
      </c>
      <c r="Y161" s="693">
        <f t="shared" si="30"/>
        <v>0</v>
      </c>
    </row>
    <row r="162" spans="1:25" ht="16.5" customHeight="1" outlineLevel="1">
      <c r="A162" s="490">
        <f t="shared" si="26"/>
        <v>158</v>
      </c>
      <c r="B162" s="654"/>
      <c r="C162" s="673"/>
      <c r="D162" s="674"/>
      <c r="E162" s="675"/>
      <c r="F162" s="676"/>
      <c r="G162" s="677"/>
      <c r="H162" s="494"/>
      <c r="I162" s="492" t="str">
        <f t="shared" si="24"/>
        <v/>
      </c>
      <c r="J162" s="494"/>
      <c r="K162" s="664" t="str">
        <f t="shared" si="25"/>
        <v/>
      </c>
      <c r="L162" s="493" t="str">
        <f t="shared" si="28"/>
        <v>false</v>
      </c>
      <c r="M162" s="690">
        <f t="shared" si="29"/>
        <v>0</v>
      </c>
      <c r="N162" s="690">
        <f t="shared" si="27"/>
        <v>0</v>
      </c>
      <c r="O162" s="690">
        <f t="shared" si="27"/>
        <v>0</v>
      </c>
      <c r="P162" s="690">
        <f t="shared" si="27"/>
        <v>0</v>
      </c>
      <c r="Q162" s="690">
        <f t="shared" si="27"/>
        <v>0</v>
      </c>
      <c r="R162" s="690">
        <f t="shared" si="27"/>
        <v>0</v>
      </c>
      <c r="S162" s="690">
        <f t="shared" si="27"/>
        <v>0</v>
      </c>
      <c r="T162" s="690">
        <f t="shared" si="27"/>
        <v>0</v>
      </c>
      <c r="U162" s="690">
        <f t="shared" si="27"/>
        <v>0</v>
      </c>
      <c r="V162" s="690">
        <f t="shared" si="27"/>
        <v>0</v>
      </c>
      <c r="W162" s="690">
        <f t="shared" si="27"/>
        <v>0</v>
      </c>
      <c r="X162" s="690">
        <f t="shared" si="27"/>
        <v>0</v>
      </c>
      <c r="Y162" s="693">
        <f t="shared" si="30"/>
        <v>0</v>
      </c>
    </row>
    <row r="163" spans="1:25" ht="16.5" customHeight="1" outlineLevel="1">
      <c r="A163" s="490">
        <f t="shared" si="26"/>
        <v>159</v>
      </c>
      <c r="B163" s="654"/>
      <c r="C163" s="673"/>
      <c r="D163" s="674"/>
      <c r="E163" s="675"/>
      <c r="F163" s="676"/>
      <c r="G163" s="677"/>
      <c r="H163" s="494"/>
      <c r="I163" s="492" t="str">
        <f t="shared" si="24"/>
        <v/>
      </c>
      <c r="J163" s="494"/>
      <c r="K163" s="664" t="str">
        <f t="shared" si="25"/>
        <v/>
      </c>
      <c r="L163" s="493" t="str">
        <f t="shared" si="28"/>
        <v>false</v>
      </c>
      <c r="M163" s="690">
        <f t="shared" si="29"/>
        <v>0</v>
      </c>
      <c r="N163" s="690">
        <f t="shared" si="27"/>
        <v>0</v>
      </c>
      <c r="O163" s="690">
        <f t="shared" si="27"/>
        <v>0</v>
      </c>
      <c r="P163" s="690">
        <f t="shared" si="27"/>
        <v>0</v>
      </c>
      <c r="Q163" s="690">
        <f t="shared" si="27"/>
        <v>0</v>
      </c>
      <c r="R163" s="690">
        <f t="shared" si="27"/>
        <v>0</v>
      </c>
      <c r="S163" s="690">
        <f t="shared" si="27"/>
        <v>0</v>
      </c>
      <c r="T163" s="690">
        <f t="shared" si="27"/>
        <v>0</v>
      </c>
      <c r="U163" s="690">
        <f t="shared" si="27"/>
        <v>0</v>
      </c>
      <c r="V163" s="690">
        <f t="shared" si="27"/>
        <v>0</v>
      </c>
      <c r="W163" s="690">
        <f t="shared" si="27"/>
        <v>0</v>
      </c>
      <c r="X163" s="690">
        <f t="shared" si="27"/>
        <v>0</v>
      </c>
      <c r="Y163" s="693">
        <f t="shared" si="30"/>
        <v>0</v>
      </c>
    </row>
    <row r="164" spans="1:25" ht="16.5" customHeight="1" outlineLevel="1">
      <c r="A164" s="490">
        <f t="shared" si="26"/>
        <v>160</v>
      </c>
      <c r="B164" s="655"/>
      <c r="C164" s="673"/>
      <c r="D164" s="674"/>
      <c r="E164" s="675"/>
      <c r="F164" s="678"/>
      <c r="G164" s="677"/>
      <c r="H164" s="494"/>
      <c r="I164" s="492" t="str">
        <f t="shared" si="24"/>
        <v/>
      </c>
      <c r="J164" s="494"/>
      <c r="K164" s="664" t="str">
        <f t="shared" si="25"/>
        <v/>
      </c>
      <c r="L164" s="493" t="str">
        <f t="shared" si="28"/>
        <v>false</v>
      </c>
      <c r="M164" s="690">
        <f t="shared" si="29"/>
        <v>0</v>
      </c>
      <c r="N164" s="690">
        <f t="shared" si="27"/>
        <v>0</v>
      </c>
      <c r="O164" s="690">
        <f t="shared" si="27"/>
        <v>0</v>
      </c>
      <c r="P164" s="690">
        <f t="shared" si="27"/>
        <v>0</v>
      </c>
      <c r="Q164" s="690">
        <f t="shared" si="27"/>
        <v>0</v>
      </c>
      <c r="R164" s="690">
        <f t="shared" si="27"/>
        <v>0</v>
      </c>
      <c r="S164" s="690">
        <f t="shared" si="27"/>
        <v>0</v>
      </c>
      <c r="T164" s="690">
        <f t="shared" si="27"/>
        <v>0</v>
      </c>
      <c r="U164" s="690">
        <f t="shared" si="27"/>
        <v>0</v>
      </c>
      <c r="V164" s="690">
        <f t="shared" si="27"/>
        <v>0</v>
      </c>
      <c r="W164" s="690">
        <f t="shared" si="27"/>
        <v>0</v>
      </c>
      <c r="X164" s="690">
        <f t="shared" si="27"/>
        <v>0</v>
      </c>
      <c r="Y164" s="693">
        <f t="shared" si="30"/>
        <v>0</v>
      </c>
    </row>
    <row r="165" spans="1:25" ht="16.5" customHeight="1" outlineLevel="1">
      <c r="A165" s="490">
        <f t="shared" si="26"/>
        <v>161</v>
      </c>
      <c r="B165" s="654"/>
      <c r="C165" s="673"/>
      <c r="D165" s="674"/>
      <c r="E165" s="675"/>
      <c r="F165" s="678"/>
      <c r="G165" s="677"/>
      <c r="H165" s="494"/>
      <c r="I165" s="492" t="str">
        <f t="shared" si="24"/>
        <v/>
      </c>
      <c r="J165" s="494"/>
      <c r="K165" s="664" t="str">
        <f t="shared" si="25"/>
        <v/>
      </c>
      <c r="L165" s="493" t="str">
        <f t="shared" si="28"/>
        <v>false</v>
      </c>
      <c r="M165" s="690">
        <f t="shared" si="29"/>
        <v>0</v>
      </c>
      <c r="N165" s="690">
        <f t="shared" si="27"/>
        <v>0</v>
      </c>
      <c r="O165" s="690">
        <f t="shared" si="27"/>
        <v>0</v>
      </c>
      <c r="P165" s="690">
        <f t="shared" si="27"/>
        <v>0</v>
      </c>
      <c r="Q165" s="690">
        <f t="shared" si="27"/>
        <v>0</v>
      </c>
      <c r="R165" s="690">
        <f t="shared" si="27"/>
        <v>0</v>
      </c>
      <c r="S165" s="690">
        <f t="shared" si="27"/>
        <v>0</v>
      </c>
      <c r="T165" s="690">
        <f t="shared" si="27"/>
        <v>0</v>
      </c>
      <c r="U165" s="690">
        <f t="shared" si="27"/>
        <v>0</v>
      </c>
      <c r="V165" s="690">
        <f t="shared" si="27"/>
        <v>0</v>
      </c>
      <c r="W165" s="690">
        <f t="shared" si="27"/>
        <v>0</v>
      </c>
      <c r="X165" s="690">
        <f t="shared" si="27"/>
        <v>0</v>
      </c>
      <c r="Y165" s="693">
        <f t="shared" si="30"/>
        <v>0</v>
      </c>
    </row>
    <row r="166" spans="1:25" ht="16.5" customHeight="1" outlineLevel="1">
      <c r="A166" s="490">
        <f t="shared" si="26"/>
        <v>162</v>
      </c>
      <c r="B166" s="654"/>
      <c r="C166" s="673"/>
      <c r="D166" s="674"/>
      <c r="E166" s="675"/>
      <c r="F166" s="678"/>
      <c r="G166" s="677"/>
      <c r="H166" s="494"/>
      <c r="I166" s="492" t="str">
        <f t="shared" si="24"/>
        <v/>
      </c>
      <c r="J166" s="494"/>
      <c r="K166" s="664" t="str">
        <f t="shared" si="25"/>
        <v/>
      </c>
      <c r="L166" s="493" t="str">
        <f t="shared" si="28"/>
        <v>false</v>
      </c>
      <c r="M166" s="690">
        <f t="shared" si="29"/>
        <v>0</v>
      </c>
      <c r="N166" s="690">
        <f t="shared" si="27"/>
        <v>0</v>
      </c>
      <c r="O166" s="690">
        <f t="shared" si="27"/>
        <v>0</v>
      </c>
      <c r="P166" s="690">
        <f t="shared" si="27"/>
        <v>0</v>
      </c>
      <c r="Q166" s="690">
        <f t="shared" si="27"/>
        <v>0</v>
      </c>
      <c r="R166" s="690">
        <f t="shared" si="27"/>
        <v>0</v>
      </c>
      <c r="S166" s="690">
        <f t="shared" si="27"/>
        <v>0</v>
      </c>
      <c r="T166" s="690">
        <f t="shared" si="27"/>
        <v>0</v>
      </c>
      <c r="U166" s="690">
        <f t="shared" si="27"/>
        <v>0</v>
      </c>
      <c r="V166" s="690">
        <f t="shared" si="27"/>
        <v>0</v>
      </c>
      <c r="W166" s="690">
        <f t="shared" si="27"/>
        <v>0</v>
      </c>
      <c r="X166" s="690">
        <f t="shared" si="27"/>
        <v>0</v>
      </c>
      <c r="Y166" s="693">
        <f t="shared" si="30"/>
        <v>0</v>
      </c>
    </row>
    <row r="167" spans="1:25" ht="16.5" customHeight="1" outlineLevel="1">
      <c r="A167" s="490">
        <f t="shared" si="26"/>
        <v>163</v>
      </c>
      <c r="B167" s="654"/>
      <c r="C167" s="673"/>
      <c r="D167" s="674"/>
      <c r="E167" s="675"/>
      <c r="F167" s="678"/>
      <c r="G167" s="677"/>
      <c r="H167" s="494"/>
      <c r="I167" s="492" t="str">
        <f t="shared" si="24"/>
        <v/>
      </c>
      <c r="J167" s="494"/>
      <c r="K167" s="664" t="str">
        <f t="shared" si="25"/>
        <v/>
      </c>
      <c r="L167" s="493" t="str">
        <f t="shared" si="28"/>
        <v>false</v>
      </c>
      <c r="M167" s="690">
        <f t="shared" si="29"/>
        <v>0</v>
      </c>
      <c r="N167" s="690">
        <f t="shared" si="27"/>
        <v>0</v>
      </c>
      <c r="O167" s="690">
        <f t="shared" si="27"/>
        <v>0</v>
      </c>
      <c r="P167" s="690">
        <f t="shared" si="27"/>
        <v>0</v>
      </c>
      <c r="Q167" s="690">
        <f t="shared" si="27"/>
        <v>0</v>
      </c>
      <c r="R167" s="690">
        <f t="shared" si="27"/>
        <v>0</v>
      </c>
      <c r="S167" s="690">
        <f t="shared" si="27"/>
        <v>0</v>
      </c>
      <c r="T167" s="690">
        <f t="shared" si="27"/>
        <v>0</v>
      </c>
      <c r="U167" s="690">
        <f t="shared" si="27"/>
        <v>0</v>
      </c>
      <c r="V167" s="690">
        <f t="shared" si="27"/>
        <v>0</v>
      </c>
      <c r="W167" s="690">
        <f t="shared" si="27"/>
        <v>0</v>
      </c>
      <c r="X167" s="690">
        <f t="shared" si="27"/>
        <v>0</v>
      </c>
      <c r="Y167" s="693">
        <f t="shared" si="30"/>
        <v>0</v>
      </c>
    </row>
    <row r="168" spans="1:25" ht="16.5" customHeight="1" outlineLevel="1">
      <c r="A168" s="490">
        <f t="shared" si="26"/>
        <v>164</v>
      </c>
      <c r="B168" s="654"/>
      <c r="C168" s="673"/>
      <c r="D168" s="674"/>
      <c r="E168" s="675"/>
      <c r="F168" s="678"/>
      <c r="G168" s="677"/>
      <c r="H168" s="494"/>
      <c r="I168" s="492" t="str">
        <f t="shared" si="24"/>
        <v/>
      </c>
      <c r="J168" s="494"/>
      <c r="K168" s="664" t="str">
        <f t="shared" si="25"/>
        <v/>
      </c>
      <c r="L168" s="493" t="str">
        <f t="shared" si="28"/>
        <v>false</v>
      </c>
      <c r="M168" s="690">
        <f t="shared" si="29"/>
        <v>0</v>
      </c>
      <c r="N168" s="690">
        <f t="shared" si="27"/>
        <v>0</v>
      </c>
      <c r="O168" s="690">
        <f t="shared" si="27"/>
        <v>0</v>
      </c>
      <c r="P168" s="690">
        <f t="shared" si="27"/>
        <v>0</v>
      </c>
      <c r="Q168" s="690">
        <f t="shared" si="27"/>
        <v>0</v>
      </c>
      <c r="R168" s="690">
        <f t="shared" si="27"/>
        <v>0</v>
      </c>
      <c r="S168" s="690">
        <f t="shared" si="27"/>
        <v>0</v>
      </c>
      <c r="T168" s="690">
        <f t="shared" si="27"/>
        <v>0</v>
      </c>
      <c r="U168" s="690">
        <f t="shared" si="27"/>
        <v>0</v>
      </c>
      <c r="V168" s="690">
        <f t="shared" si="27"/>
        <v>0</v>
      </c>
      <c r="W168" s="690">
        <f t="shared" si="27"/>
        <v>0</v>
      </c>
      <c r="X168" s="690">
        <f t="shared" si="27"/>
        <v>0</v>
      </c>
      <c r="Y168" s="693">
        <f t="shared" si="30"/>
        <v>0</v>
      </c>
    </row>
    <row r="169" spans="1:25" ht="16.5" customHeight="1" outlineLevel="1">
      <c r="A169" s="490">
        <f t="shared" si="26"/>
        <v>165</v>
      </c>
      <c r="B169" s="654"/>
      <c r="C169" s="673"/>
      <c r="D169" s="674"/>
      <c r="E169" s="675"/>
      <c r="F169" s="678"/>
      <c r="G169" s="677"/>
      <c r="H169" s="494"/>
      <c r="I169" s="492" t="str">
        <f t="shared" si="24"/>
        <v/>
      </c>
      <c r="J169" s="494"/>
      <c r="K169" s="664" t="str">
        <f t="shared" si="25"/>
        <v/>
      </c>
      <c r="L169" s="493" t="str">
        <f t="shared" si="28"/>
        <v>false</v>
      </c>
      <c r="M169" s="690">
        <f t="shared" si="29"/>
        <v>0</v>
      </c>
      <c r="N169" s="690">
        <f t="shared" si="27"/>
        <v>0</v>
      </c>
      <c r="O169" s="690">
        <f t="shared" si="27"/>
        <v>0</v>
      </c>
      <c r="P169" s="690">
        <f t="shared" si="27"/>
        <v>0</v>
      </c>
      <c r="Q169" s="690">
        <f t="shared" si="27"/>
        <v>0</v>
      </c>
      <c r="R169" s="690">
        <f t="shared" si="27"/>
        <v>0</v>
      </c>
      <c r="S169" s="690">
        <f t="shared" si="27"/>
        <v>0</v>
      </c>
      <c r="T169" s="690">
        <f t="shared" si="27"/>
        <v>0</v>
      </c>
      <c r="U169" s="690">
        <f t="shared" si="27"/>
        <v>0</v>
      </c>
      <c r="V169" s="690">
        <f t="shared" si="27"/>
        <v>0</v>
      </c>
      <c r="W169" s="690">
        <f t="shared" si="27"/>
        <v>0</v>
      </c>
      <c r="X169" s="690">
        <f t="shared" si="27"/>
        <v>0</v>
      </c>
      <c r="Y169" s="693">
        <f t="shared" si="30"/>
        <v>0</v>
      </c>
    </row>
    <row r="170" spans="1:25" ht="16.5" customHeight="1" outlineLevel="1">
      <c r="A170" s="490">
        <f t="shared" si="26"/>
        <v>166</v>
      </c>
      <c r="B170" s="654"/>
      <c r="C170" s="673"/>
      <c r="D170" s="674"/>
      <c r="E170" s="675"/>
      <c r="F170" s="678"/>
      <c r="G170" s="677"/>
      <c r="H170" s="494"/>
      <c r="I170" s="492" t="str">
        <f t="shared" si="24"/>
        <v/>
      </c>
      <c r="J170" s="494"/>
      <c r="K170" s="664" t="str">
        <f t="shared" si="25"/>
        <v/>
      </c>
      <c r="L170" s="493" t="str">
        <f t="shared" si="28"/>
        <v>false</v>
      </c>
      <c r="M170" s="690">
        <f t="shared" si="29"/>
        <v>0</v>
      </c>
      <c r="N170" s="690">
        <f t="shared" si="27"/>
        <v>0</v>
      </c>
      <c r="O170" s="690">
        <f t="shared" si="27"/>
        <v>0</v>
      </c>
      <c r="P170" s="690">
        <f t="shared" si="27"/>
        <v>0</v>
      </c>
      <c r="Q170" s="690">
        <f t="shared" si="27"/>
        <v>0</v>
      </c>
      <c r="R170" s="690">
        <f t="shared" si="27"/>
        <v>0</v>
      </c>
      <c r="S170" s="690">
        <f t="shared" si="27"/>
        <v>0</v>
      </c>
      <c r="T170" s="690">
        <f t="shared" si="27"/>
        <v>0</v>
      </c>
      <c r="U170" s="690">
        <f t="shared" si="27"/>
        <v>0</v>
      </c>
      <c r="V170" s="690">
        <f t="shared" si="27"/>
        <v>0</v>
      </c>
      <c r="W170" s="690">
        <f t="shared" si="27"/>
        <v>0</v>
      </c>
      <c r="X170" s="690">
        <f t="shared" si="27"/>
        <v>0</v>
      </c>
      <c r="Y170" s="693">
        <f t="shared" si="30"/>
        <v>0</v>
      </c>
    </row>
    <row r="171" spans="1:25" ht="16.5" customHeight="1" outlineLevel="1">
      <c r="A171" s="490">
        <f t="shared" si="26"/>
        <v>167</v>
      </c>
      <c r="B171" s="654"/>
      <c r="C171" s="673"/>
      <c r="D171" s="674"/>
      <c r="E171" s="675"/>
      <c r="F171" s="678"/>
      <c r="G171" s="677"/>
      <c r="H171" s="494"/>
      <c r="I171" s="492" t="str">
        <f t="shared" si="24"/>
        <v/>
      </c>
      <c r="J171" s="494"/>
      <c r="K171" s="664" t="str">
        <f t="shared" si="25"/>
        <v/>
      </c>
      <c r="L171" s="493" t="str">
        <f t="shared" si="28"/>
        <v>false</v>
      </c>
      <c r="M171" s="690">
        <f t="shared" si="29"/>
        <v>0</v>
      </c>
      <c r="N171" s="690">
        <f t="shared" si="27"/>
        <v>0</v>
      </c>
      <c r="O171" s="690">
        <f t="shared" si="27"/>
        <v>0</v>
      </c>
      <c r="P171" s="690">
        <f t="shared" si="27"/>
        <v>0</v>
      </c>
      <c r="Q171" s="690">
        <f t="shared" si="27"/>
        <v>0</v>
      </c>
      <c r="R171" s="690">
        <f t="shared" si="27"/>
        <v>0</v>
      </c>
      <c r="S171" s="690">
        <f t="shared" si="27"/>
        <v>0</v>
      </c>
      <c r="T171" s="690">
        <f t="shared" si="27"/>
        <v>0</v>
      </c>
      <c r="U171" s="690">
        <f t="shared" si="27"/>
        <v>0</v>
      </c>
      <c r="V171" s="690">
        <f t="shared" si="27"/>
        <v>0</v>
      </c>
      <c r="W171" s="690">
        <f t="shared" si="27"/>
        <v>0</v>
      </c>
      <c r="X171" s="690">
        <f t="shared" si="27"/>
        <v>0</v>
      </c>
      <c r="Y171" s="693">
        <f t="shared" si="30"/>
        <v>0</v>
      </c>
    </row>
    <row r="172" spans="1:25" ht="16.5" customHeight="1" outlineLevel="1">
      <c r="A172" s="490">
        <f t="shared" si="26"/>
        <v>168</v>
      </c>
      <c r="B172" s="654"/>
      <c r="C172" s="673"/>
      <c r="D172" s="674"/>
      <c r="E172" s="675"/>
      <c r="F172" s="678"/>
      <c r="G172" s="677"/>
      <c r="H172" s="494"/>
      <c r="I172" s="492" t="str">
        <f t="shared" si="24"/>
        <v/>
      </c>
      <c r="J172" s="494"/>
      <c r="K172" s="664" t="str">
        <f t="shared" si="25"/>
        <v/>
      </c>
      <c r="L172" s="493" t="str">
        <f t="shared" si="28"/>
        <v>false</v>
      </c>
      <c r="M172" s="690">
        <f t="shared" si="29"/>
        <v>0</v>
      </c>
      <c r="N172" s="690">
        <f t="shared" si="27"/>
        <v>0</v>
      </c>
      <c r="O172" s="690">
        <f t="shared" si="27"/>
        <v>0</v>
      </c>
      <c r="P172" s="690">
        <f t="shared" si="27"/>
        <v>0</v>
      </c>
      <c r="Q172" s="690">
        <f t="shared" si="27"/>
        <v>0</v>
      </c>
      <c r="R172" s="690">
        <f t="shared" si="27"/>
        <v>0</v>
      </c>
      <c r="S172" s="690">
        <f t="shared" si="27"/>
        <v>0</v>
      </c>
      <c r="T172" s="690">
        <f t="shared" si="27"/>
        <v>0</v>
      </c>
      <c r="U172" s="690">
        <f t="shared" si="27"/>
        <v>0</v>
      </c>
      <c r="V172" s="690">
        <f t="shared" si="27"/>
        <v>0</v>
      </c>
      <c r="W172" s="690">
        <f t="shared" si="27"/>
        <v>0</v>
      </c>
      <c r="X172" s="690">
        <f t="shared" si="27"/>
        <v>0</v>
      </c>
      <c r="Y172" s="693">
        <f t="shared" si="30"/>
        <v>0</v>
      </c>
    </row>
    <row r="173" spans="1:25" ht="16.5" customHeight="1" outlineLevel="1">
      <c r="A173" s="490">
        <f t="shared" si="26"/>
        <v>169</v>
      </c>
      <c r="B173" s="654"/>
      <c r="C173" s="673"/>
      <c r="D173" s="674"/>
      <c r="E173" s="675"/>
      <c r="F173" s="678"/>
      <c r="G173" s="677"/>
      <c r="H173" s="494"/>
      <c r="I173" s="492" t="str">
        <f t="shared" si="24"/>
        <v/>
      </c>
      <c r="J173" s="494"/>
      <c r="K173" s="664" t="str">
        <f t="shared" si="25"/>
        <v/>
      </c>
      <c r="L173" s="493" t="str">
        <f t="shared" si="28"/>
        <v>false</v>
      </c>
      <c r="M173" s="690">
        <f t="shared" si="29"/>
        <v>0</v>
      </c>
      <c r="N173" s="690">
        <f t="shared" si="27"/>
        <v>0</v>
      </c>
      <c r="O173" s="690">
        <f t="shared" si="27"/>
        <v>0</v>
      </c>
      <c r="P173" s="690">
        <f t="shared" si="27"/>
        <v>0</v>
      </c>
      <c r="Q173" s="690">
        <f t="shared" si="27"/>
        <v>0</v>
      </c>
      <c r="R173" s="690">
        <f t="shared" si="27"/>
        <v>0</v>
      </c>
      <c r="S173" s="690">
        <f t="shared" si="27"/>
        <v>0</v>
      </c>
      <c r="T173" s="690">
        <f t="shared" si="27"/>
        <v>0</v>
      </c>
      <c r="U173" s="690">
        <f t="shared" si="27"/>
        <v>0</v>
      </c>
      <c r="V173" s="690">
        <f t="shared" si="27"/>
        <v>0</v>
      </c>
      <c r="W173" s="690">
        <f t="shared" si="27"/>
        <v>0</v>
      </c>
      <c r="X173" s="690">
        <f t="shared" si="27"/>
        <v>0</v>
      </c>
      <c r="Y173" s="693">
        <f t="shared" si="30"/>
        <v>0</v>
      </c>
    </row>
    <row r="174" spans="1:25" ht="16.5" customHeight="1" outlineLevel="1">
      <c r="A174" s="490">
        <f t="shared" si="26"/>
        <v>170</v>
      </c>
      <c r="B174" s="655"/>
      <c r="C174" s="673"/>
      <c r="D174" s="674"/>
      <c r="E174" s="675"/>
      <c r="F174" s="676"/>
      <c r="G174" s="677"/>
      <c r="H174" s="494"/>
      <c r="I174" s="492" t="str">
        <f t="shared" si="24"/>
        <v/>
      </c>
      <c r="J174" s="494"/>
      <c r="K174" s="664" t="str">
        <f t="shared" si="25"/>
        <v/>
      </c>
      <c r="L174" s="493" t="str">
        <f t="shared" si="28"/>
        <v>false</v>
      </c>
      <c r="M174" s="690">
        <f t="shared" si="29"/>
        <v>0</v>
      </c>
      <c r="N174" s="690">
        <f t="shared" si="27"/>
        <v>0</v>
      </c>
      <c r="O174" s="690">
        <f t="shared" si="27"/>
        <v>0</v>
      </c>
      <c r="P174" s="690">
        <f t="shared" si="27"/>
        <v>0</v>
      </c>
      <c r="Q174" s="690">
        <f t="shared" si="27"/>
        <v>0</v>
      </c>
      <c r="R174" s="690">
        <f t="shared" si="27"/>
        <v>0</v>
      </c>
      <c r="S174" s="690">
        <f t="shared" ref="N174:X197" si="31">IF(AND($E174="",$F174=""),0,IF(AND((S$3&gt;=$E174),OR((S$3&lt;=$G174),($G174=""),($G174=-1),($G174=0))),IF($L174&gt;S$3,1,0),0))</f>
        <v>0</v>
      </c>
      <c r="T174" s="690">
        <f t="shared" si="31"/>
        <v>0</v>
      </c>
      <c r="U174" s="690">
        <f t="shared" si="31"/>
        <v>0</v>
      </c>
      <c r="V174" s="690">
        <f t="shared" si="31"/>
        <v>0</v>
      </c>
      <c r="W174" s="690">
        <f t="shared" si="31"/>
        <v>0</v>
      </c>
      <c r="X174" s="690">
        <f t="shared" si="31"/>
        <v>0</v>
      </c>
      <c r="Y174" s="693">
        <f t="shared" si="30"/>
        <v>0</v>
      </c>
    </row>
    <row r="175" spans="1:25" ht="16.5" customHeight="1" outlineLevel="1">
      <c r="A175" s="490">
        <f t="shared" si="26"/>
        <v>171</v>
      </c>
      <c r="B175" s="654"/>
      <c r="C175" s="673"/>
      <c r="D175" s="674"/>
      <c r="E175" s="675"/>
      <c r="F175" s="678"/>
      <c r="G175" s="677"/>
      <c r="H175" s="494"/>
      <c r="I175" s="492" t="str">
        <f t="shared" si="24"/>
        <v/>
      </c>
      <c r="J175" s="494"/>
      <c r="K175" s="664" t="str">
        <f t="shared" si="25"/>
        <v/>
      </c>
      <c r="L175" s="493" t="str">
        <f t="shared" si="28"/>
        <v>false</v>
      </c>
      <c r="M175" s="690">
        <f t="shared" si="29"/>
        <v>0</v>
      </c>
      <c r="N175" s="690">
        <f t="shared" si="31"/>
        <v>0</v>
      </c>
      <c r="O175" s="690">
        <f t="shared" si="31"/>
        <v>0</v>
      </c>
      <c r="P175" s="690">
        <f t="shared" si="31"/>
        <v>0</v>
      </c>
      <c r="Q175" s="690">
        <f t="shared" si="31"/>
        <v>0</v>
      </c>
      <c r="R175" s="690">
        <f t="shared" si="31"/>
        <v>0</v>
      </c>
      <c r="S175" s="690">
        <f t="shared" si="31"/>
        <v>0</v>
      </c>
      <c r="T175" s="690">
        <f t="shared" si="31"/>
        <v>0</v>
      </c>
      <c r="U175" s="690">
        <f t="shared" si="31"/>
        <v>0</v>
      </c>
      <c r="V175" s="690">
        <f t="shared" si="31"/>
        <v>0</v>
      </c>
      <c r="W175" s="690">
        <f t="shared" si="31"/>
        <v>0</v>
      </c>
      <c r="X175" s="690">
        <f t="shared" si="31"/>
        <v>0</v>
      </c>
      <c r="Y175" s="693">
        <f t="shared" si="30"/>
        <v>0</v>
      </c>
    </row>
    <row r="176" spans="1:25" ht="16.5" customHeight="1" outlineLevel="1">
      <c r="A176" s="490">
        <f t="shared" si="26"/>
        <v>172</v>
      </c>
      <c r="B176" s="654"/>
      <c r="C176" s="673"/>
      <c r="D176" s="674"/>
      <c r="E176" s="675"/>
      <c r="F176" s="678"/>
      <c r="G176" s="677"/>
      <c r="H176" s="494"/>
      <c r="I176" s="492" t="str">
        <f t="shared" si="24"/>
        <v/>
      </c>
      <c r="J176" s="494"/>
      <c r="K176" s="664" t="str">
        <f t="shared" si="25"/>
        <v/>
      </c>
      <c r="L176" s="493" t="str">
        <f t="shared" si="28"/>
        <v>false</v>
      </c>
      <c r="M176" s="690">
        <f t="shared" si="29"/>
        <v>0</v>
      </c>
      <c r="N176" s="690">
        <f t="shared" si="31"/>
        <v>0</v>
      </c>
      <c r="O176" s="690">
        <f t="shared" si="31"/>
        <v>0</v>
      </c>
      <c r="P176" s="690">
        <f t="shared" si="31"/>
        <v>0</v>
      </c>
      <c r="Q176" s="690">
        <f t="shared" si="31"/>
        <v>0</v>
      </c>
      <c r="R176" s="690">
        <f t="shared" si="31"/>
        <v>0</v>
      </c>
      <c r="S176" s="690">
        <f t="shared" si="31"/>
        <v>0</v>
      </c>
      <c r="T176" s="690">
        <f t="shared" si="31"/>
        <v>0</v>
      </c>
      <c r="U176" s="690">
        <f t="shared" si="31"/>
        <v>0</v>
      </c>
      <c r="V176" s="690">
        <f t="shared" si="31"/>
        <v>0</v>
      </c>
      <c r="W176" s="690">
        <f t="shared" si="31"/>
        <v>0</v>
      </c>
      <c r="X176" s="690">
        <f t="shared" si="31"/>
        <v>0</v>
      </c>
      <c r="Y176" s="693">
        <f t="shared" si="30"/>
        <v>0</v>
      </c>
    </row>
    <row r="177" spans="1:25" ht="16.5" customHeight="1" outlineLevel="1">
      <c r="A177" s="490">
        <f t="shared" si="26"/>
        <v>173</v>
      </c>
      <c r="B177" s="654"/>
      <c r="C177" s="673"/>
      <c r="D177" s="674"/>
      <c r="E177" s="675"/>
      <c r="F177" s="678"/>
      <c r="G177" s="677"/>
      <c r="H177" s="494"/>
      <c r="I177" s="492" t="str">
        <f t="shared" si="24"/>
        <v/>
      </c>
      <c r="J177" s="494"/>
      <c r="K177" s="664" t="str">
        <f t="shared" si="25"/>
        <v/>
      </c>
      <c r="L177" s="493" t="str">
        <f t="shared" si="28"/>
        <v>false</v>
      </c>
      <c r="M177" s="690">
        <f t="shared" si="29"/>
        <v>0</v>
      </c>
      <c r="N177" s="690">
        <f t="shared" si="31"/>
        <v>0</v>
      </c>
      <c r="O177" s="690">
        <f t="shared" si="31"/>
        <v>0</v>
      </c>
      <c r="P177" s="690">
        <f t="shared" si="31"/>
        <v>0</v>
      </c>
      <c r="Q177" s="690">
        <f t="shared" si="31"/>
        <v>0</v>
      </c>
      <c r="R177" s="690">
        <f t="shared" si="31"/>
        <v>0</v>
      </c>
      <c r="S177" s="690">
        <f t="shared" si="31"/>
        <v>0</v>
      </c>
      <c r="T177" s="690">
        <f t="shared" si="31"/>
        <v>0</v>
      </c>
      <c r="U177" s="690">
        <f t="shared" si="31"/>
        <v>0</v>
      </c>
      <c r="V177" s="690">
        <f t="shared" si="31"/>
        <v>0</v>
      </c>
      <c r="W177" s="690">
        <f t="shared" si="31"/>
        <v>0</v>
      </c>
      <c r="X177" s="690">
        <f t="shared" si="31"/>
        <v>0</v>
      </c>
      <c r="Y177" s="693">
        <f t="shared" si="30"/>
        <v>0</v>
      </c>
    </row>
    <row r="178" spans="1:25" ht="16.5" customHeight="1" outlineLevel="1">
      <c r="A178" s="490">
        <f t="shared" si="26"/>
        <v>174</v>
      </c>
      <c r="B178" s="654"/>
      <c r="C178" s="673"/>
      <c r="D178" s="674"/>
      <c r="E178" s="675"/>
      <c r="F178" s="678"/>
      <c r="G178" s="677"/>
      <c r="H178" s="685"/>
      <c r="I178" s="492" t="str">
        <f t="shared" si="24"/>
        <v/>
      </c>
      <c r="J178" s="685"/>
      <c r="K178" s="664" t="str">
        <f t="shared" si="25"/>
        <v/>
      </c>
      <c r="L178" s="493" t="str">
        <f t="shared" si="28"/>
        <v>false</v>
      </c>
      <c r="M178" s="690">
        <f t="shared" si="29"/>
        <v>0</v>
      </c>
      <c r="N178" s="690">
        <f t="shared" si="31"/>
        <v>0</v>
      </c>
      <c r="O178" s="690">
        <f t="shared" si="31"/>
        <v>0</v>
      </c>
      <c r="P178" s="690">
        <f t="shared" si="31"/>
        <v>0</v>
      </c>
      <c r="Q178" s="690">
        <f t="shared" si="31"/>
        <v>0</v>
      </c>
      <c r="R178" s="690">
        <f t="shared" si="31"/>
        <v>0</v>
      </c>
      <c r="S178" s="690">
        <f t="shared" si="31"/>
        <v>0</v>
      </c>
      <c r="T178" s="690">
        <f t="shared" si="31"/>
        <v>0</v>
      </c>
      <c r="U178" s="690">
        <f t="shared" si="31"/>
        <v>0</v>
      </c>
      <c r="V178" s="690">
        <f t="shared" si="31"/>
        <v>0</v>
      </c>
      <c r="W178" s="690">
        <f t="shared" si="31"/>
        <v>0</v>
      </c>
      <c r="X178" s="690">
        <f t="shared" si="31"/>
        <v>0</v>
      </c>
      <c r="Y178" s="693">
        <f t="shared" si="30"/>
        <v>0</v>
      </c>
    </row>
    <row r="179" spans="1:25" ht="16.5" customHeight="1" outlineLevel="1">
      <c r="A179" s="490">
        <f t="shared" si="26"/>
        <v>175</v>
      </c>
      <c r="B179" s="654"/>
      <c r="C179" s="673"/>
      <c r="D179" s="674"/>
      <c r="E179" s="675"/>
      <c r="F179" s="678"/>
      <c r="G179" s="677"/>
      <c r="H179" s="491"/>
      <c r="I179" s="492" t="str">
        <f t="shared" si="24"/>
        <v/>
      </c>
      <c r="J179" s="491"/>
      <c r="K179" s="664" t="str">
        <f t="shared" si="25"/>
        <v/>
      </c>
      <c r="L179" s="493" t="str">
        <f t="shared" si="28"/>
        <v>false</v>
      </c>
      <c r="M179" s="690">
        <f t="shared" si="29"/>
        <v>0</v>
      </c>
      <c r="N179" s="690">
        <f t="shared" si="31"/>
        <v>0</v>
      </c>
      <c r="O179" s="690">
        <f t="shared" si="31"/>
        <v>0</v>
      </c>
      <c r="P179" s="690">
        <f t="shared" si="31"/>
        <v>0</v>
      </c>
      <c r="Q179" s="690">
        <f t="shared" si="31"/>
        <v>0</v>
      </c>
      <c r="R179" s="690">
        <f t="shared" si="31"/>
        <v>0</v>
      </c>
      <c r="S179" s="690">
        <f t="shared" si="31"/>
        <v>0</v>
      </c>
      <c r="T179" s="690">
        <f t="shared" si="31"/>
        <v>0</v>
      </c>
      <c r="U179" s="690">
        <f t="shared" si="31"/>
        <v>0</v>
      </c>
      <c r="V179" s="690">
        <f t="shared" si="31"/>
        <v>0</v>
      </c>
      <c r="W179" s="690">
        <f t="shared" si="31"/>
        <v>0</v>
      </c>
      <c r="X179" s="690">
        <f t="shared" si="31"/>
        <v>0</v>
      </c>
      <c r="Y179" s="693">
        <f t="shared" si="30"/>
        <v>0</v>
      </c>
    </row>
    <row r="180" spans="1:25" ht="16.5" customHeight="1" outlineLevel="1">
      <c r="A180" s="490">
        <f t="shared" si="26"/>
        <v>176</v>
      </c>
      <c r="B180" s="654"/>
      <c r="C180" s="673"/>
      <c r="D180" s="674"/>
      <c r="E180" s="675"/>
      <c r="F180" s="678"/>
      <c r="G180" s="677"/>
      <c r="H180" s="494"/>
      <c r="I180" s="492" t="str">
        <f t="shared" si="24"/>
        <v/>
      </c>
      <c r="J180" s="494"/>
      <c r="K180" s="664" t="str">
        <f t="shared" si="25"/>
        <v/>
      </c>
      <c r="L180" s="493" t="str">
        <f>IF(OR(I180&lt;&gt;"",K180&lt;&gt;""),MIN(I180,K180),"false")</f>
        <v>false</v>
      </c>
      <c r="M180" s="690">
        <f t="shared" si="29"/>
        <v>0</v>
      </c>
      <c r="N180" s="690">
        <f t="shared" si="31"/>
        <v>0</v>
      </c>
      <c r="O180" s="690">
        <f t="shared" si="31"/>
        <v>0</v>
      </c>
      <c r="P180" s="690">
        <f t="shared" si="31"/>
        <v>0</v>
      </c>
      <c r="Q180" s="690">
        <f t="shared" si="31"/>
        <v>0</v>
      </c>
      <c r="R180" s="690">
        <f t="shared" si="31"/>
        <v>0</v>
      </c>
      <c r="S180" s="690">
        <f t="shared" si="31"/>
        <v>0</v>
      </c>
      <c r="T180" s="690">
        <f t="shared" si="31"/>
        <v>0</v>
      </c>
      <c r="U180" s="690">
        <f t="shared" si="31"/>
        <v>0</v>
      </c>
      <c r="V180" s="690">
        <f t="shared" si="31"/>
        <v>0</v>
      </c>
      <c r="W180" s="690">
        <f t="shared" si="31"/>
        <v>0</v>
      </c>
      <c r="X180" s="690">
        <f t="shared" si="31"/>
        <v>0</v>
      </c>
      <c r="Y180" s="693">
        <f t="shared" si="30"/>
        <v>0</v>
      </c>
    </row>
    <row r="181" spans="1:25" ht="16.5" customHeight="1" outlineLevel="1">
      <c r="A181" s="490">
        <f t="shared" si="26"/>
        <v>177</v>
      </c>
      <c r="B181" s="654"/>
      <c r="C181" s="673"/>
      <c r="D181" s="674"/>
      <c r="E181" s="675"/>
      <c r="F181" s="678"/>
      <c r="G181" s="677"/>
      <c r="H181" s="494"/>
      <c r="I181" s="492" t="str">
        <f t="shared" si="24"/>
        <v/>
      </c>
      <c r="J181" s="494"/>
      <c r="K181" s="664" t="str">
        <f t="shared" si="25"/>
        <v/>
      </c>
      <c r="L181" s="493" t="str">
        <f t="shared" ref="L181:L208" si="32">IF(OR(I181&lt;&gt;"",K181&lt;&gt;""),MIN(I181,K181),"false")</f>
        <v>false</v>
      </c>
      <c r="M181" s="690">
        <f t="shared" si="29"/>
        <v>0</v>
      </c>
      <c r="N181" s="690">
        <f t="shared" si="31"/>
        <v>0</v>
      </c>
      <c r="O181" s="690">
        <f t="shared" si="31"/>
        <v>0</v>
      </c>
      <c r="P181" s="690">
        <f t="shared" si="31"/>
        <v>0</v>
      </c>
      <c r="Q181" s="690">
        <f t="shared" si="31"/>
        <v>0</v>
      </c>
      <c r="R181" s="690">
        <f t="shared" si="31"/>
        <v>0</v>
      </c>
      <c r="S181" s="690">
        <f t="shared" si="31"/>
        <v>0</v>
      </c>
      <c r="T181" s="690">
        <f t="shared" si="31"/>
        <v>0</v>
      </c>
      <c r="U181" s="690">
        <f t="shared" si="31"/>
        <v>0</v>
      </c>
      <c r="V181" s="690">
        <f t="shared" si="31"/>
        <v>0</v>
      </c>
      <c r="W181" s="690">
        <f t="shared" si="31"/>
        <v>0</v>
      </c>
      <c r="X181" s="690">
        <f t="shared" si="31"/>
        <v>0</v>
      </c>
      <c r="Y181" s="693">
        <f t="shared" si="30"/>
        <v>0</v>
      </c>
    </row>
    <row r="182" spans="1:25" ht="16.5" customHeight="1" outlineLevel="1">
      <c r="A182" s="490">
        <f t="shared" si="26"/>
        <v>178</v>
      </c>
      <c r="B182" s="654"/>
      <c r="C182" s="673"/>
      <c r="D182" s="674"/>
      <c r="E182" s="675"/>
      <c r="F182" s="678"/>
      <c r="G182" s="677"/>
      <c r="H182" s="494"/>
      <c r="I182" s="492" t="str">
        <f t="shared" si="24"/>
        <v/>
      </c>
      <c r="J182" s="494"/>
      <c r="K182" s="664" t="str">
        <f t="shared" si="25"/>
        <v/>
      </c>
      <c r="L182" s="493" t="str">
        <f t="shared" si="32"/>
        <v>false</v>
      </c>
      <c r="M182" s="690">
        <f t="shared" si="29"/>
        <v>0</v>
      </c>
      <c r="N182" s="690">
        <f t="shared" si="31"/>
        <v>0</v>
      </c>
      <c r="O182" s="690">
        <f t="shared" si="31"/>
        <v>0</v>
      </c>
      <c r="P182" s="690">
        <f t="shared" si="31"/>
        <v>0</v>
      </c>
      <c r="Q182" s="690">
        <f t="shared" si="31"/>
        <v>0</v>
      </c>
      <c r="R182" s="690">
        <f t="shared" si="31"/>
        <v>0</v>
      </c>
      <c r="S182" s="690">
        <f t="shared" si="31"/>
        <v>0</v>
      </c>
      <c r="T182" s="690">
        <f t="shared" si="31"/>
        <v>0</v>
      </c>
      <c r="U182" s="690">
        <f t="shared" si="31"/>
        <v>0</v>
      </c>
      <c r="V182" s="690">
        <f t="shared" si="31"/>
        <v>0</v>
      </c>
      <c r="W182" s="690">
        <f t="shared" si="31"/>
        <v>0</v>
      </c>
      <c r="X182" s="690">
        <f t="shared" si="31"/>
        <v>0</v>
      </c>
      <c r="Y182" s="693">
        <f t="shared" si="30"/>
        <v>0</v>
      </c>
    </row>
    <row r="183" spans="1:25" ht="16.5" customHeight="1" outlineLevel="1">
      <c r="A183" s="490">
        <f t="shared" si="26"/>
        <v>179</v>
      </c>
      <c r="B183" s="654"/>
      <c r="C183" s="673"/>
      <c r="D183" s="674"/>
      <c r="E183" s="675"/>
      <c r="F183" s="678"/>
      <c r="G183" s="677"/>
      <c r="H183" s="494"/>
      <c r="I183" s="492" t="str">
        <f t="shared" si="24"/>
        <v/>
      </c>
      <c r="J183" s="494"/>
      <c r="K183" s="664" t="str">
        <f t="shared" si="25"/>
        <v/>
      </c>
      <c r="L183" s="493" t="str">
        <f t="shared" si="32"/>
        <v>false</v>
      </c>
      <c r="M183" s="690">
        <f t="shared" si="29"/>
        <v>0</v>
      </c>
      <c r="N183" s="690">
        <f t="shared" si="31"/>
        <v>0</v>
      </c>
      <c r="O183" s="690">
        <f t="shared" si="31"/>
        <v>0</v>
      </c>
      <c r="P183" s="690">
        <f t="shared" si="31"/>
        <v>0</v>
      </c>
      <c r="Q183" s="690">
        <f t="shared" si="31"/>
        <v>0</v>
      </c>
      <c r="R183" s="690">
        <f t="shared" si="31"/>
        <v>0</v>
      </c>
      <c r="S183" s="690">
        <f t="shared" si="31"/>
        <v>0</v>
      </c>
      <c r="T183" s="690">
        <f t="shared" si="31"/>
        <v>0</v>
      </c>
      <c r="U183" s="690">
        <f t="shared" si="31"/>
        <v>0</v>
      </c>
      <c r="V183" s="690">
        <f t="shared" si="31"/>
        <v>0</v>
      </c>
      <c r="W183" s="690">
        <f t="shared" si="31"/>
        <v>0</v>
      </c>
      <c r="X183" s="690">
        <f t="shared" si="31"/>
        <v>0</v>
      </c>
      <c r="Y183" s="693">
        <f t="shared" si="30"/>
        <v>0</v>
      </c>
    </row>
    <row r="184" spans="1:25" ht="16.5" customHeight="1" outlineLevel="1">
      <c r="A184" s="490">
        <f t="shared" si="26"/>
        <v>180</v>
      </c>
      <c r="B184" s="655"/>
      <c r="C184" s="673"/>
      <c r="D184" s="674"/>
      <c r="E184" s="675"/>
      <c r="F184" s="678"/>
      <c r="G184" s="677"/>
      <c r="H184" s="494"/>
      <c r="I184" s="492" t="str">
        <f t="shared" si="24"/>
        <v/>
      </c>
      <c r="J184" s="494"/>
      <c r="K184" s="664" t="str">
        <f t="shared" si="25"/>
        <v/>
      </c>
      <c r="L184" s="493" t="str">
        <f t="shared" si="32"/>
        <v>false</v>
      </c>
      <c r="M184" s="690">
        <f t="shared" si="29"/>
        <v>0</v>
      </c>
      <c r="N184" s="690">
        <f t="shared" si="31"/>
        <v>0</v>
      </c>
      <c r="O184" s="690">
        <f t="shared" si="31"/>
        <v>0</v>
      </c>
      <c r="P184" s="690">
        <f t="shared" si="31"/>
        <v>0</v>
      </c>
      <c r="Q184" s="690">
        <f t="shared" si="31"/>
        <v>0</v>
      </c>
      <c r="R184" s="690">
        <f t="shared" si="31"/>
        <v>0</v>
      </c>
      <c r="S184" s="690">
        <f t="shared" si="31"/>
        <v>0</v>
      </c>
      <c r="T184" s="690">
        <f t="shared" si="31"/>
        <v>0</v>
      </c>
      <c r="U184" s="690">
        <f t="shared" si="31"/>
        <v>0</v>
      </c>
      <c r="V184" s="690">
        <f t="shared" si="31"/>
        <v>0</v>
      </c>
      <c r="W184" s="690">
        <f t="shared" si="31"/>
        <v>0</v>
      </c>
      <c r="X184" s="690">
        <f t="shared" si="31"/>
        <v>0</v>
      </c>
      <c r="Y184" s="693">
        <f t="shared" si="30"/>
        <v>0</v>
      </c>
    </row>
    <row r="185" spans="1:25" ht="16.5" customHeight="1" outlineLevel="1">
      <c r="A185" s="490">
        <f t="shared" si="26"/>
        <v>181</v>
      </c>
      <c r="B185" s="654"/>
      <c r="C185" s="673"/>
      <c r="D185" s="674"/>
      <c r="E185" s="675"/>
      <c r="F185" s="678"/>
      <c r="G185" s="677"/>
      <c r="H185" s="494"/>
      <c r="I185" s="492" t="str">
        <f t="shared" si="24"/>
        <v/>
      </c>
      <c r="J185" s="494"/>
      <c r="K185" s="664" t="str">
        <f t="shared" si="25"/>
        <v/>
      </c>
      <c r="L185" s="493" t="str">
        <f t="shared" si="32"/>
        <v>false</v>
      </c>
      <c r="M185" s="690">
        <f t="shared" si="29"/>
        <v>0</v>
      </c>
      <c r="N185" s="690">
        <f t="shared" si="31"/>
        <v>0</v>
      </c>
      <c r="O185" s="690">
        <f t="shared" si="31"/>
        <v>0</v>
      </c>
      <c r="P185" s="690">
        <f t="shared" si="31"/>
        <v>0</v>
      </c>
      <c r="Q185" s="690">
        <f t="shared" si="31"/>
        <v>0</v>
      </c>
      <c r="R185" s="690">
        <f t="shared" si="31"/>
        <v>0</v>
      </c>
      <c r="S185" s="690">
        <f t="shared" si="31"/>
        <v>0</v>
      </c>
      <c r="T185" s="690">
        <f t="shared" si="31"/>
        <v>0</v>
      </c>
      <c r="U185" s="690">
        <f t="shared" si="31"/>
        <v>0</v>
      </c>
      <c r="V185" s="690">
        <f t="shared" si="31"/>
        <v>0</v>
      </c>
      <c r="W185" s="690">
        <f t="shared" si="31"/>
        <v>0</v>
      </c>
      <c r="X185" s="690">
        <f t="shared" si="31"/>
        <v>0</v>
      </c>
      <c r="Y185" s="693">
        <f t="shared" si="30"/>
        <v>0</v>
      </c>
    </row>
    <row r="186" spans="1:25" ht="16.5" customHeight="1" outlineLevel="1">
      <c r="A186" s="490">
        <f t="shared" si="26"/>
        <v>182</v>
      </c>
      <c r="B186" s="654"/>
      <c r="C186" s="673"/>
      <c r="D186" s="674"/>
      <c r="E186" s="675"/>
      <c r="F186" s="678"/>
      <c r="G186" s="677"/>
      <c r="H186" s="494"/>
      <c r="I186" s="492" t="str">
        <f t="shared" si="24"/>
        <v/>
      </c>
      <c r="J186" s="494"/>
      <c r="K186" s="664" t="str">
        <f t="shared" si="25"/>
        <v/>
      </c>
      <c r="L186" s="493" t="str">
        <f t="shared" si="32"/>
        <v>false</v>
      </c>
      <c r="M186" s="690">
        <f t="shared" si="29"/>
        <v>0</v>
      </c>
      <c r="N186" s="690">
        <f t="shared" si="31"/>
        <v>0</v>
      </c>
      <c r="O186" s="690">
        <f t="shared" si="31"/>
        <v>0</v>
      </c>
      <c r="P186" s="690">
        <f t="shared" si="31"/>
        <v>0</v>
      </c>
      <c r="Q186" s="690">
        <f t="shared" si="31"/>
        <v>0</v>
      </c>
      <c r="R186" s="690">
        <f t="shared" si="31"/>
        <v>0</v>
      </c>
      <c r="S186" s="690">
        <f t="shared" si="31"/>
        <v>0</v>
      </c>
      <c r="T186" s="690">
        <f t="shared" si="31"/>
        <v>0</v>
      </c>
      <c r="U186" s="690">
        <f t="shared" si="31"/>
        <v>0</v>
      </c>
      <c r="V186" s="690">
        <f t="shared" si="31"/>
        <v>0</v>
      </c>
      <c r="W186" s="690">
        <f t="shared" si="31"/>
        <v>0</v>
      </c>
      <c r="X186" s="690">
        <f t="shared" si="31"/>
        <v>0</v>
      </c>
      <c r="Y186" s="693">
        <f t="shared" si="30"/>
        <v>0</v>
      </c>
    </row>
    <row r="187" spans="1:25" ht="16.5" customHeight="1" outlineLevel="1">
      <c r="A187" s="490">
        <f t="shared" si="26"/>
        <v>183</v>
      </c>
      <c r="B187" s="654"/>
      <c r="C187" s="673"/>
      <c r="D187" s="674"/>
      <c r="E187" s="675"/>
      <c r="F187" s="678"/>
      <c r="G187" s="677"/>
      <c r="H187" s="494"/>
      <c r="I187" s="492" t="str">
        <f t="shared" si="24"/>
        <v/>
      </c>
      <c r="J187" s="494"/>
      <c r="K187" s="664" t="str">
        <f t="shared" si="25"/>
        <v/>
      </c>
      <c r="L187" s="493" t="str">
        <f t="shared" si="32"/>
        <v>false</v>
      </c>
      <c r="M187" s="690">
        <f t="shared" si="29"/>
        <v>0</v>
      </c>
      <c r="N187" s="690">
        <f t="shared" si="31"/>
        <v>0</v>
      </c>
      <c r="O187" s="690">
        <f t="shared" si="31"/>
        <v>0</v>
      </c>
      <c r="P187" s="690">
        <f t="shared" si="31"/>
        <v>0</v>
      </c>
      <c r="Q187" s="690">
        <f t="shared" si="31"/>
        <v>0</v>
      </c>
      <c r="R187" s="690">
        <f t="shared" si="31"/>
        <v>0</v>
      </c>
      <c r="S187" s="690">
        <f t="shared" si="31"/>
        <v>0</v>
      </c>
      <c r="T187" s="690">
        <f t="shared" si="31"/>
        <v>0</v>
      </c>
      <c r="U187" s="690">
        <f t="shared" si="31"/>
        <v>0</v>
      </c>
      <c r="V187" s="690">
        <f t="shared" si="31"/>
        <v>0</v>
      </c>
      <c r="W187" s="690">
        <f t="shared" si="31"/>
        <v>0</v>
      </c>
      <c r="X187" s="690">
        <f t="shared" si="31"/>
        <v>0</v>
      </c>
      <c r="Y187" s="693">
        <f t="shared" si="30"/>
        <v>0</v>
      </c>
    </row>
    <row r="188" spans="1:25" ht="16.5" customHeight="1" outlineLevel="1">
      <c r="A188" s="490">
        <f t="shared" si="26"/>
        <v>184</v>
      </c>
      <c r="B188" s="654"/>
      <c r="C188" s="673"/>
      <c r="D188" s="674"/>
      <c r="E188" s="675"/>
      <c r="F188" s="678"/>
      <c r="G188" s="677"/>
      <c r="H188" s="494"/>
      <c r="I188" s="492" t="str">
        <f t="shared" si="24"/>
        <v/>
      </c>
      <c r="J188" s="494"/>
      <c r="K188" s="664" t="str">
        <f t="shared" si="25"/>
        <v/>
      </c>
      <c r="L188" s="493" t="str">
        <f t="shared" si="32"/>
        <v>false</v>
      </c>
      <c r="M188" s="690">
        <f t="shared" si="29"/>
        <v>0</v>
      </c>
      <c r="N188" s="690">
        <f t="shared" si="31"/>
        <v>0</v>
      </c>
      <c r="O188" s="690">
        <f t="shared" si="31"/>
        <v>0</v>
      </c>
      <c r="P188" s="690">
        <f t="shared" si="31"/>
        <v>0</v>
      </c>
      <c r="Q188" s="690">
        <f t="shared" si="31"/>
        <v>0</v>
      </c>
      <c r="R188" s="690">
        <f t="shared" si="31"/>
        <v>0</v>
      </c>
      <c r="S188" s="690">
        <f t="shared" si="31"/>
        <v>0</v>
      </c>
      <c r="T188" s="690">
        <f t="shared" si="31"/>
        <v>0</v>
      </c>
      <c r="U188" s="690">
        <f t="shared" si="31"/>
        <v>0</v>
      </c>
      <c r="V188" s="690">
        <f t="shared" si="31"/>
        <v>0</v>
      </c>
      <c r="W188" s="690">
        <f t="shared" si="31"/>
        <v>0</v>
      </c>
      <c r="X188" s="690">
        <f t="shared" si="31"/>
        <v>0</v>
      </c>
      <c r="Y188" s="693">
        <f t="shared" si="30"/>
        <v>0</v>
      </c>
    </row>
    <row r="189" spans="1:25" ht="16.5" customHeight="1" outlineLevel="1">
      <c r="A189" s="490">
        <f t="shared" si="26"/>
        <v>185</v>
      </c>
      <c r="B189" s="654"/>
      <c r="C189" s="673"/>
      <c r="D189" s="674"/>
      <c r="E189" s="675"/>
      <c r="F189" s="678"/>
      <c r="G189" s="677"/>
      <c r="H189" s="494"/>
      <c r="I189" s="492" t="str">
        <f t="shared" si="24"/>
        <v/>
      </c>
      <c r="J189" s="494"/>
      <c r="K189" s="664" t="str">
        <f t="shared" si="25"/>
        <v/>
      </c>
      <c r="L189" s="493" t="str">
        <f t="shared" si="32"/>
        <v>false</v>
      </c>
      <c r="M189" s="690">
        <f t="shared" si="29"/>
        <v>0</v>
      </c>
      <c r="N189" s="690">
        <f t="shared" si="31"/>
        <v>0</v>
      </c>
      <c r="O189" s="690">
        <f t="shared" si="31"/>
        <v>0</v>
      </c>
      <c r="P189" s="690">
        <f t="shared" si="31"/>
        <v>0</v>
      </c>
      <c r="Q189" s="690">
        <f t="shared" si="31"/>
        <v>0</v>
      </c>
      <c r="R189" s="690">
        <f t="shared" si="31"/>
        <v>0</v>
      </c>
      <c r="S189" s="690">
        <f t="shared" si="31"/>
        <v>0</v>
      </c>
      <c r="T189" s="690">
        <f t="shared" si="31"/>
        <v>0</v>
      </c>
      <c r="U189" s="690">
        <f t="shared" si="31"/>
        <v>0</v>
      </c>
      <c r="V189" s="690">
        <f t="shared" si="31"/>
        <v>0</v>
      </c>
      <c r="W189" s="690">
        <f t="shared" si="31"/>
        <v>0</v>
      </c>
      <c r="X189" s="690">
        <f t="shared" si="31"/>
        <v>0</v>
      </c>
      <c r="Y189" s="693">
        <f t="shared" si="30"/>
        <v>0</v>
      </c>
    </row>
    <row r="190" spans="1:25" ht="16.5" customHeight="1" outlineLevel="1">
      <c r="A190" s="490">
        <f t="shared" si="26"/>
        <v>186</v>
      </c>
      <c r="B190" s="654"/>
      <c r="C190" s="673"/>
      <c r="D190" s="674"/>
      <c r="E190" s="675"/>
      <c r="F190" s="678"/>
      <c r="G190" s="677"/>
      <c r="H190" s="494"/>
      <c r="I190" s="492" t="str">
        <f t="shared" si="24"/>
        <v/>
      </c>
      <c r="J190" s="494"/>
      <c r="K190" s="664" t="str">
        <f t="shared" si="25"/>
        <v/>
      </c>
      <c r="L190" s="493" t="str">
        <f t="shared" si="32"/>
        <v>false</v>
      </c>
      <c r="M190" s="690">
        <f t="shared" si="29"/>
        <v>0</v>
      </c>
      <c r="N190" s="690">
        <f t="shared" si="31"/>
        <v>0</v>
      </c>
      <c r="O190" s="690">
        <f t="shared" si="31"/>
        <v>0</v>
      </c>
      <c r="P190" s="690">
        <f t="shared" si="31"/>
        <v>0</v>
      </c>
      <c r="Q190" s="690">
        <f t="shared" si="31"/>
        <v>0</v>
      </c>
      <c r="R190" s="690">
        <f t="shared" si="31"/>
        <v>0</v>
      </c>
      <c r="S190" s="690">
        <f t="shared" si="31"/>
        <v>0</v>
      </c>
      <c r="T190" s="690">
        <f t="shared" si="31"/>
        <v>0</v>
      </c>
      <c r="U190" s="690">
        <f t="shared" si="31"/>
        <v>0</v>
      </c>
      <c r="V190" s="690">
        <f t="shared" si="31"/>
        <v>0</v>
      </c>
      <c r="W190" s="690">
        <f t="shared" si="31"/>
        <v>0</v>
      </c>
      <c r="X190" s="690">
        <f t="shared" si="31"/>
        <v>0</v>
      </c>
      <c r="Y190" s="693">
        <f t="shared" si="30"/>
        <v>0</v>
      </c>
    </row>
    <row r="191" spans="1:25" ht="16.5" customHeight="1" outlineLevel="1">
      <c r="A191" s="490">
        <f t="shared" si="26"/>
        <v>187</v>
      </c>
      <c r="B191" s="654"/>
      <c r="C191" s="673"/>
      <c r="D191" s="674"/>
      <c r="E191" s="675"/>
      <c r="F191" s="678"/>
      <c r="G191" s="677"/>
      <c r="H191" s="494"/>
      <c r="I191" s="492" t="str">
        <f t="shared" si="24"/>
        <v/>
      </c>
      <c r="J191" s="494"/>
      <c r="K191" s="664" t="str">
        <f t="shared" si="25"/>
        <v/>
      </c>
      <c r="L191" s="493" t="str">
        <f t="shared" si="32"/>
        <v>false</v>
      </c>
      <c r="M191" s="690">
        <f t="shared" si="29"/>
        <v>0</v>
      </c>
      <c r="N191" s="690">
        <f t="shared" si="31"/>
        <v>0</v>
      </c>
      <c r="O191" s="690">
        <f t="shared" si="31"/>
        <v>0</v>
      </c>
      <c r="P191" s="690">
        <f t="shared" si="31"/>
        <v>0</v>
      </c>
      <c r="Q191" s="690">
        <f t="shared" si="31"/>
        <v>0</v>
      </c>
      <c r="R191" s="690">
        <f t="shared" si="31"/>
        <v>0</v>
      </c>
      <c r="S191" s="690">
        <f t="shared" si="31"/>
        <v>0</v>
      </c>
      <c r="T191" s="690">
        <f t="shared" si="31"/>
        <v>0</v>
      </c>
      <c r="U191" s="690">
        <f t="shared" si="31"/>
        <v>0</v>
      </c>
      <c r="V191" s="690">
        <f t="shared" si="31"/>
        <v>0</v>
      </c>
      <c r="W191" s="690">
        <f t="shared" si="31"/>
        <v>0</v>
      </c>
      <c r="X191" s="690">
        <f t="shared" si="31"/>
        <v>0</v>
      </c>
      <c r="Y191" s="693">
        <f t="shared" si="30"/>
        <v>0</v>
      </c>
    </row>
    <row r="192" spans="1:25" ht="16.5" customHeight="1" outlineLevel="1">
      <c r="A192" s="490">
        <f t="shared" si="26"/>
        <v>188</v>
      </c>
      <c r="B192" s="654"/>
      <c r="C192" s="673"/>
      <c r="D192" s="674"/>
      <c r="E192" s="675"/>
      <c r="F192" s="678"/>
      <c r="G192" s="677"/>
      <c r="H192" s="494"/>
      <c r="I192" s="492" t="str">
        <f t="shared" si="24"/>
        <v/>
      </c>
      <c r="J192" s="494"/>
      <c r="K192" s="664" t="str">
        <f t="shared" si="25"/>
        <v/>
      </c>
      <c r="L192" s="493" t="str">
        <f t="shared" si="32"/>
        <v>false</v>
      </c>
      <c r="M192" s="690">
        <f t="shared" si="29"/>
        <v>0</v>
      </c>
      <c r="N192" s="690">
        <f t="shared" si="31"/>
        <v>0</v>
      </c>
      <c r="O192" s="690">
        <f t="shared" si="31"/>
        <v>0</v>
      </c>
      <c r="P192" s="690">
        <f t="shared" si="31"/>
        <v>0</v>
      </c>
      <c r="Q192" s="690">
        <f t="shared" si="31"/>
        <v>0</v>
      </c>
      <c r="R192" s="690">
        <f t="shared" si="31"/>
        <v>0</v>
      </c>
      <c r="S192" s="690">
        <f t="shared" si="31"/>
        <v>0</v>
      </c>
      <c r="T192" s="690">
        <f t="shared" si="31"/>
        <v>0</v>
      </c>
      <c r="U192" s="690">
        <f t="shared" si="31"/>
        <v>0</v>
      </c>
      <c r="V192" s="690">
        <f t="shared" si="31"/>
        <v>0</v>
      </c>
      <c r="W192" s="690">
        <f t="shared" si="31"/>
        <v>0</v>
      </c>
      <c r="X192" s="690">
        <f t="shared" si="31"/>
        <v>0</v>
      </c>
      <c r="Y192" s="693">
        <f t="shared" si="30"/>
        <v>0</v>
      </c>
    </row>
    <row r="193" spans="1:25" ht="16.5" customHeight="1" outlineLevel="1">
      <c r="A193" s="490">
        <f t="shared" si="26"/>
        <v>189</v>
      </c>
      <c r="B193" s="654"/>
      <c r="C193" s="673"/>
      <c r="D193" s="674"/>
      <c r="E193" s="675"/>
      <c r="F193" s="678"/>
      <c r="G193" s="677"/>
      <c r="H193" s="494"/>
      <c r="I193" s="492" t="str">
        <f t="shared" si="24"/>
        <v/>
      </c>
      <c r="J193" s="494"/>
      <c r="K193" s="664" t="str">
        <f t="shared" si="25"/>
        <v/>
      </c>
      <c r="L193" s="493" t="str">
        <f t="shared" si="32"/>
        <v>false</v>
      </c>
      <c r="M193" s="690">
        <f t="shared" si="29"/>
        <v>0</v>
      </c>
      <c r="N193" s="690">
        <f t="shared" si="31"/>
        <v>0</v>
      </c>
      <c r="O193" s="690">
        <f t="shared" si="31"/>
        <v>0</v>
      </c>
      <c r="P193" s="690">
        <f t="shared" si="31"/>
        <v>0</v>
      </c>
      <c r="Q193" s="690">
        <f t="shared" si="31"/>
        <v>0</v>
      </c>
      <c r="R193" s="690">
        <f t="shared" si="31"/>
        <v>0</v>
      </c>
      <c r="S193" s="690">
        <f t="shared" si="31"/>
        <v>0</v>
      </c>
      <c r="T193" s="690">
        <f t="shared" si="31"/>
        <v>0</v>
      </c>
      <c r="U193" s="690">
        <f t="shared" si="31"/>
        <v>0</v>
      </c>
      <c r="V193" s="690">
        <f t="shared" si="31"/>
        <v>0</v>
      </c>
      <c r="W193" s="690">
        <f t="shared" si="31"/>
        <v>0</v>
      </c>
      <c r="X193" s="690">
        <f t="shared" si="31"/>
        <v>0</v>
      </c>
      <c r="Y193" s="693">
        <f t="shared" si="30"/>
        <v>0</v>
      </c>
    </row>
    <row r="194" spans="1:25" ht="16.5" customHeight="1" outlineLevel="1">
      <c r="A194" s="490">
        <f t="shared" si="26"/>
        <v>190</v>
      </c>
      <c r="B194" s="655"/>
      <c r="C194" s="673"/>
      <c r="D194" s="674"/>
      <c r="E194" s="675"/>
      <c r="F194" s="678"/>
      <c r="G194" s="677"/>
      <c r="H194" s="494"/>
      <c r="I194" s="492" t="str">
        <f t="shared" si="24"/>
        <v/>
      </c>
      <c r="J194" s="494"/>
      <c r="K194" s="664" t="str">
        <f t="shared" si="25"/>
        <v/>
      </c>
      <c r="L194" s="493" t="str">
        <f t="shared" si="32"/>
        <v>false</v>
      </c>
      <c r="M194" s="690">
        <f t="shared" si="29"/>
        <v>0</v>
      </c>
      <c r="N194" s="690">
        <f t="shared" si="31"/>
        <v>0</v>
      </c>
      <c r="O194" s="690">
        <f t="shared" si="31"/>
        <v>0</v>
      </c>
      <c r="P194" s="690">
        <f t="shared" si="31"/>
        <v>0</v>
      </c>
      <c r="Q194" s="690">
        <f t="shared" si="31"/>
        <v>0</v>
      </c>
      <c r="R194" s="690">
        <f t="shared" si="31"/>
        <v>0</v>
      </c>
      <c r="S194" s="690">
        <f t="shared" si="31"/>
        <v>0</v>
      </c>
      <c r="T194" s="690">
        <f t="shared" si="31"/>
        <v>0</v>
      </c>
      <c r="U194" s="690">
        <f t="shared" si="31"/>
        <v>0</v>
      </c>
      <c r="V194" s="690">
        <f t="shared" si="31"/>
        <v>0</v>
      </c>
      <c r="W194" s="690">
        <f t="shared" si="31"/>
        <v>0</v>
      </c>
      <c r="X194" s="690">
        <f t="shared" si="31"/>
        <v>0</v>
      </c>
      <c r="Y194" s="693">
        <f t="shared" si="30"/>
        <v>0</v>
      </c>
    </row>
    <row r="195" spans="1:25" ht="16.5" customHeight="1" outlineLevel="1">
      <c r="A195" s="490">
        <f t="shared" si="26"/>
        <v>191</v>
      </c>
      <c r="B195" s="654"/>
      <c r="C195" s="673"/>
      <c r="D195" s="674"/>
      <c r="E195" s="675"/>
      <c r="F195" s="676"/>
      <c r="G195" s="677"/>
      <c r="H195" s="494"/>
      <c r="I195" s="492" t="str">
        <f t="shared" si="24"/>
        <v/>
      </c>
      <c r="J195" s="494"/>
      <c r="K195" s="664" t="str">
        <f t="shared" si="25"/>
        <v/>
      </c>
      <c r="L195" s="493" t="str">
        <f t="shared" si="32"/>
        <v>false</v>
      </c>
      <c r="M195" s="690">
        <f t="shared" si="29"/>
        <v>0</v>
      </c>
      <c r="N195" s="690">
        <f t="shared" si="31"/>
        <v>0</v>
      </c>
      <c r="O195" s="690">
        <f t="shared" si="31"/>
        <v>0</v>
      </c>
      <c r="P195" s="690">
        <f t="shared" si="31"/>
        <v>0</v>
      </c>
      <c r="Q195" s="690">
        <f t="shared" si="31"/>
        <v>0</v>
      </c>
      <c r="R195" s="690">
        <f t="shared" si="31"/>
        <v>0</v>
      </c>
      <c r="S195" s="690">
        <f t="shared" si="31"/>
        <v>0</v>
      </c>
      <c r="T195" s="690">
        <f t="shared" si="31"/>
        <v>0</v>
      </c>
      <c r="U195" s="690">
        <f t="shared" si="31"/>
        <v>0</v>
      </c>
      <c r="V195" s="690">
        <f t="shared" si="31"/>
        <v>0</v>
      </c>
      <c r="W195" s="690">
        <f t="shared" si="31"/>
        <v>0</v>
      </c>
      <c r="X195" s="690">
        <f t="shared" si="31"/>
        <v>0</v>
      </c>
      <c r="Y195" s="693">
        <f t="shared" si="30"/>
        <v>0</v>
      </c>
    </row>
    <row r="196" spans="1:25" ht="16.5" customHeight="1" outlineLevel="1">
      <c r="A196" s="490">
        <f t="shared" si="26"/>
        <v>192</v>
      </c>
      <c r="B196" s="654"/>
      <c r="C196" s="673"/>
      <c r="D196" s="674"/>
      <c r="E196" s="675"/>
      <c r="F196" s="678"/>
      <c r="G196" s="677"/>
      <c r="H196" s="494"/>
      <c r="I196" s="492" t="str">
        <f t="shared" si="24"/>
        <v/>
      </c>
      <c r="J196" s="494"/>
      <c r="K196" s="664" t="str">
        <f t="shared" si="25"/>
        <v/>
      </c>
      <c r="L196" s="493" t="str">
        <f t="shared" si="32"/>
        <v>false</v>
      </c>
      <c r="M196" s="690">
        <f t="shared" si="29"/>
        <v>0</v>
      </c>
      <c r="N196" s="690">
        <f t="shared" si="31"/>
        <v>0</v>
      </c>
      <c r="O196" s="690">
        <f t="shared" si="31"/>
        <v>0</v>
      </c>
      <c r="P196" s="690">
        <f t="shared" si="31"/>
        <v>0</v>
      </c>
      <c r="Q196" s="690">
        <f t="shared" si="31"/>
        <v>0</v>
      </c>
      <c r="R196" s="690">
        <f t="shared" si="31"/>
        <v>0</v>
      </c>
      <c r="S196" s="690">
        <f t="shared" si="31"/>
        <v>0</v>
      </c>
      <c r="T196" s="690">
        <f t="shared" si="31"/>
        <v>0</v>
      </c>
      <c r="U196" s="690">
        <f t="shared" si="31"/>
        <v>0</v>
      </c>
      <c r="V196" s="690">
        <f t="shared" si="31"/>
        <v>0</v>
      </c>
      <c r="W196" s="690">
        <f t="shared" si="31"/>
        <v>0</v>
      </c>
      <c r="X196" s="690">
        <f t="shared" si="31"/>
        <v>0</v>
      </c>
      <c r="Y196" s="693">
        <f t="shared" si="30"/>
        <v>0</v>
      </c>
    </row>
    <row r="197" spans="1:25" ht="16.5" customHeight="1" outlineLevel="1">
      <c r="A197" s="490">
        <f t="shared" si="26"/>
        <v>193</v>
      </c>
      <c r="B197" s="654"/>
      <c r="C197" s="673"/>
      <c r="D197" s="674"/>
      <c r="E197" s="675"/>
      <c r="F197" s="678"/>
      <c r="G197" s="677"/>
      <c r="H197" s="494"/>
      <c r="I197" s="492" t="str">
        <f t="shared" si="24"/>
        <v/>
      </c>
      <c r="J197" s="494"/>
      <c r="K197" s="664" t="str">
        <f t="shared" si="25"/>
        <v/>
      </c>
      <c r="L197" s="493" t="str">
        <f t="shared" si="32"/>
        <v>false</v>
      </c>
      <c r="M197" s="690">
        <f t="shared" si="29"/>
        <v>0</v>
      </c>
      <c r="N197" s="690">
        <f t="shared" si="31"/>
        <v>0</v>
      </c>
      <c r="O197" s="690">
        <f t="shared" si="31"/>
        <v>0</v>
      </c>
      <c r="P197" s="690">
        <f t="shared" si="31"/>
        <v>0</v>
      </c>
      <c r="Q197" s="690">
        <f t="shared" si="31"/>
        <v>0</v>
      </c>
      <c r="R197" s="690">
        <f t="shared" si="31"/>
        <v>0</v>
      </c>
      <c r="S197" s="690">
        <f t="shared" si="31"/>
        <v>0</v>
      </c>
      <c r="T197" s="690">
        <f t="shared" si="31"/>
        <v>0</v>
      </c>
      <c r="U197" s="690">
        <f t="shared" ref="U197:X197" si="33">IF(AND($E197="",$F197=""),0,IF(AND((U$3&gt;=$E197),OR((U$3&lt;=$G197),($G197=""),($G197=-1),($G197=0))),IF($L197&gt;U$3,1,0),0))</f>
        <v>0</v>
      </c>
      <c r="V197" s="690">
        <f t="shared" si="33"/>
        <v>0</v>
      </c>
      <c r="W197" s="690">
        <f t="shared" si="33"/>
        <v>0</v>
      </c>
      <c r="X197" s="690">
        <f t="shared" si="33"/>
        <v>0</v>
      </c>
      <c r="Y197" s="693">
        <f t="shared" si="30"/>
        <v>0</v>
      </c>
    </row>
    <row r="198" spans="1:25" ht="16.5" customHeight="1" outlineLevel="1">
      <c r="A198" s="490">
        <f t="shared" si="26"/>
        <v>194</v>
      </c>
      <c r="B198" s="654"/>
      <c r="C198" s="673"/>
      <c r="D198" s="674"/>
      <c r="E198" s="675"/>
      <c r="F198" s="678"/>
      <c r="G198" s="677"/>
      <c r="H198" s="494"/>
      <c r="I198" s="492" t="str">
        <f t="shared" ref="I198:I261" si="34">IF(H198="여",E198,"")</f>
        <v/>
      </c>
      <c r="J198" s="494"/>
      <c r="K198" s="664" t="str">
        <f t="shared" ref="K198:K261" si="35">IF(J198="여",E198,"")</f>
        <v/>
      </c>
      <c r="L198" s="493" t="str">
        <f t="shared" si="32"/>
        <v>false</v>
      </c>
      <c r="M198" s="690">
        <f t="shared" si="29"/>
        <v>0</v>
      </c>
      <c r="N198" s="690">
        <f t="shared" si="29"/>
        <v>0</v>
      </c>
      <c r="O198" s="690">
        <f t="shared" si="29"/>
        <v>0</v>
      </c>
      <c r="P198" s="690">
        <f t="shared" si="29"/>
        <v>0</v>
      </c>
      <c r="Q198" s="690">
        <f t="shared" si="29"/>
        <v>0</v>
      </c>
      <c r="R198" s="690">
        <f t="shared" si="29"/>
        <v>0</v>
      </c>
      <c r="S198" s="690">
        <f t="shared" si="29"/>
        <v>0</v>
      </c>
      <c r="T198" s="690">
        <f t="shared" si="29"/>
        <v>0</v>
      </c>
      <c r="U198" s="690">
        <f t="shared" si="29"/>
        <v>0</v>
      </c>
      <c r="V198" s="690">
        <f t="shared" si="29"/>
        <v>0</v>
      </c>
      <c r="W198" s="690">
        <f t="shared" si="29"/>
        <v>0</v>
      </c>
      <c r="X198" s="690">
        <f t="shared" si="29"/>
        <v>0</v>
      </c>
      <c r="Y198" s="693">
        <f t="shared" si="30"/>
        <v>0</v>
      </c>
    </row>
    <row r="199" spans="1:25" ht="16.5" customHeight="1" outlineLevel="1">
      <c r="A199" s="490">
        <f t="shared" ref="A199:A262" si="36">A198+1</f>
        <v>195</v>
      </c>
      <c r="B199" s="654"/>
      <c r="C199" s="673"/>
      <c r="D199" s="674"/>
      <c r="E199" s="675"/>
      <c r="F199" s="678"/>
      <c r="G199" s="677"/>
      <c r="H199" s="494"/>
      <c r="I199" s="492" t="str">
        <f t="shared" si="34"/>
        <v/>
      </c>
      <c r="J199" s="494"/>
      <c r="K199" s="664" t="str">
        <f t="shared" si="35"/>
        <v/>
      </c>
      <c r="L199" s="493" t="str">
        <f t="shared" si="32"/>
        <v>false</v>
      </c>
      <c r="M199" s="690">
        <f t="shared" si="29"/>
        <v>0</v>
      </c>
      <c r="N199" s="690">
        <f t="shared" si="29"/>
        <v>0</v>
      </c>
      <c r="O199" s="690">
        <f t="shared" si="29"/>
        <v>0</v>
      </c>
      <c r="P199" s="690">
        <f t="shared" si="29"/>
        <v>0</v>
      </c>
      <c r="Q199" s="690">
        <f t="shared" si="29"/>
        <v>0</v>
      </c>
      <c r="R199" s="690">
        <f t="shared" si="29"/>
        <v>0</v>
      </c>
      <c r="S199" s="690">
        <f t="shared" si="29"/>
        <v>0</v>
      </c>
      <c r="T199" s="690">
        <f t="shared" si="29"/>
        <v>0</v>
      </c>
      <c r="U199" s="690">
        <f t="shared" si="29"/>
        <v>0</v>
      </c>
      <c r="V199" s="690">
        <f t="shared" si="29"/>
        <v>0</v>
      </c>
      <c r="W199" s="690">
        <f t="shared" si="29"/>
        <v>0</v>
      </c>
      <c r="X199" s="690">
        <f t="shared" si="29"/>
        <v>0</v>
      </c>
      <c r="Y199" s="693">
        <f t="shared" si="30"/>
        <v>0</v>
      </c>
    </row>
    <row r="200" spans="1:25" ht="16.5" customHeight="1" outlineLevel="1">
      <c r="A200" s="490">
        <f t="shared" si="36"/>
        <v>196</v>
      </c>
      <c r="B200" s="654"/>
      <c r="C200" s="673"/>
      <c r="D200" s="674"/>
      <c r="E200" s="675"/>
      <c r="F200" s="678"/>
      <c r="G200" s="677"/>
      <c r="H200" s="494"/>
      <c r="I200" s="492" t="str">
        <f t="shared" si="34"/>
        <v/>
      </c>
      <c r="J200" s="494"/>
      <c r="K200" s="664" t="str">
        <f t="shared" si="35"/>
        <v/>
      </c>
      <c r="L200" s="493" t="str">
        <f t="shared" si="32"/>
        <v>false</v>
      </c>
      <c r="M200" s="690">
        <f t="shared" si="29"/>
        <v>0</v>
      </c>
      <c r="N200" s="690">
        <f t="shared" si="29"/>
        <v>0</v>
      </c>
      <c r="O200" s="690">
        <f t="shared" si="29"/>
        <v>0</v>
      </c>
      <c r="P200" s="690">
        <f t="shared" si="29"/>
        <v>0</v>
      </c>
      <c r="Q200" s="690">
        <f t="shared" si="29"/>
        <v>0</v>
      </c>
      <c r="R200" s="690">
        <f t="shared" si="29"/>
        <v>0</v>
      </c>
      <c r="S200" s="690">
        <f t="shared" si="29"/>
        <v>0</v>
      </c>
      <c r="T200" s="690">
        <f t="shared" si="29"/>
        <v>0</v>
      </c>
      <c r="U200" s="690">
        <f t="shared" si="29"/>
        <v>0</v>
      </c>
      <c r="V200" s="690">
        <f t="shared" si="29"/>
        <v>0</v>
      </c>
      <c r="W200" s="690">
        <f t="shared" si="29"/>
        <v>0</v>
      </c>
      <c r="X200" s="690">
        <f t="shared" si="29"/>
        <v>0</v>
      </c>
      <c r="Y200" s="693">
        <f t="shared" si="30"/>
        <v>0</v>
      </c>
    </row>
    <row r="201" spans="1:25" ht="16.5" customHeight="1" outlineLevel="1">
      <c r="A201" s="490">
        <f t="shared" si="36"/>
        <v>197</v>
      </c>
      <c r="B201" s="654"/>
      <c r="C201" s="673"/>
      <c r="D201" s="674"/>
      <c r="E201" s="675"/>
      <c r="F201" s="678"/>
      <c r="G201" s="677"/>
      <c r="H201" s="494"/>
      <c r="I201" s="492" t="str">
        <f t="shared" si="34"/>
        <v/>
      </c>
      <c r="J201" s="494"/>
      <c r="K201" s="664" t="str">
        <f t="shared" si="35"/>
        <v/>
      </c>
      <c r="L201" s="493" t="str">
        <f t="shared" si="32"/>
        <v>false</v>
      </c>
      <c r="M201" s="690">
        <f t="shared" si="29"/>
        <v>0</v>
      </c>
      <c r="N201" s="690">
        <f t="shared" si="29"/>
        <v>0</v>
      </c>
      <c r="O201" s="690">
        <f t="shared" si="29"/>
        <v>0</v>
      </c>
      <c r="P201" s="690">
        <f t="shared" si="29"/>
        <v>0</v>
      </c>
      <c r="Q201" s="690">
        <f t="shared" si="29"/>
        <v>0</v>
      </c>
      <c r="R201" s="690">
        <f t="shared" si="29"/>
        <v>0</v>
      </c>
      <c r="S201" s="690">
        <f t="shared" si="29"/>
        <v>0</v>
      </c>
      <c r="T201" s="690">
        <f t="shared" si="29"/>
        <v>0</v>
      </c>
      <c r="U201" s="690">
        <f t="shared" si="29"/>
        <v>0</v>
      </c>
      <c r="V201" s="690">
        <f t="shared" si="29"/>
        <v>0</v>
      </c>
      <c r="W201" s="690">
        <f t="shared" si="29"/>
        <v>0</v>
      </c>
      <c r="X201" s="690">
        <f t="shared" si="29"/>
        <v>0</v>
      </c>
      <c r="Y201" s="693">
        <f t="shared" si="30"/>
        <v>0</v>
      </c>
    </row>
    <row r="202" spans="1:25" ht="16.5" customHeight="1" outlineLevel="1">
      <c r="A202" s="490">
        <f t="shared" si="36"/>
        <v>198</v>
      </c>
      <c r="B202" s="654"/>
      <c r="C202" s="673"/>
      <c r="D202" s="674"/>
      <c r="E202" s="675"/>
      <c r="F202" s="678"/>
      <c r="G202" s="677"/>
      <c r="H202" s="494"/>
      <c r="I202" s="492" t="str">
        <f t="shared" si="34"/>
        <v/>
      </c>
      <c r="J202" s="494"/>
      <c r="K202" s="664" t="str">
        <f t="shared" si="35"/>
        <v/>
      </c>
      <c r="L202" s="493" t="str">
        <f t="shared" si="32"/>
        <v>false</v>
      </c>
      <c r="M202" s="690">
        <f t="shared" si="29"/>
        <v>0</v>
      </c>
      <c r="N202" s="690">
        <f t="shared" si="29"/>
        <v>0</v>
      </c>
      <c r="O202" s="690">
        <f t="shared" si="29"/>
        <v>0</v>
      </c>
      <c r="P202" s="690">
        <f t="shared" si="29"/>
        <v>0</v>
      </c>
      <c r="Q202" s="690">
        <f t="shared" si="29"/>
        <v>0</v>
      </c>
      <c r="R202" s="690">
        <f t="shared" si="29"/>
        <v>0</v>
      </c>
      <c r="S202" s="690">
        <f t="shared" si="29"/>
        <v>0</v>
      </c>
      <c r="T202" s="690">
        <f t="shared" si="29"/>
        <v>0</v>
      </c>
      <c r="U202" s="690">
        <f t="shared" si="29"/>
        <v>0</v>
      </c>
      <c r="V202" s="690">
        <f t="shared" si="29"/>
        <v>0</v>
      </c>
      <c r="W202" s="690">
        <f t="shared" si="29"/>
        <v>0</v>
      </c>
      <c r="X202" s="690">
        <f t="shared" si="29"/>
        <v>0</v>
      </c>
      <c r="Y202" s="693">
        <f t="shared" si="30"/>
        <v>0</v>
      </c>
    </row>
    <row r="203" spans="1:25" ht="16.5" customHeight="1" outlineLevel="1">
      <c r="A203" s="490">
        <f t="shared" si="36"/>
        <v>199</v>
      </c>
      <c r="B203" s="654"/>
      <c r="C203" s="673"/>
      <c r="D203" s="674"/>
      <c r="E203" s="675"/>
      <c r="F203" s="678"/>
      <c r="G203" s="677"/>
      <c r="H203" s="494"/>
      <c r="I203" s="492" t="str">
        <f t="shared" si="34"/>
        <v/>
      </c>
      <c r="J203" s="494"/>
      <c r="K203" s="664" t="str">
        <f t="shared" si="35"/>
        <v/>
      </c>
      <c r="L203" s="493" t="str">
        <f t="shared" si="32"/>
        <v>false</v>
      </c>
      <c r="M203" s="690">
        <f t="shared" si="29"/>
        <v>0</v>
      </c>
      <c r="N203" s="690">
        <f t="shared" si="29"/>
        <v>0</v>
      </c>
      <c r="O203" s="690">
        <f t="shared" si="29"/>
        <v>0</v>
      </c>
      <c r="P203" s="690">
        <f t="shared" si="29"/>
        <v>0</v>
      </c>
      <c r="Q203" s="690">
        <f t="shared" si="29"/>
        <v>0</v>
      </c>
      <c r="R203" s="690">
        <f t="shared" si="29"/>
        <v>0</v>
      </c>
      <c r="S203" s="690">
        <f t="shared" si="29"/>
        <v>0</v>
      </c>
      <c r="T203" s="690">
        <f t="shared" si="29"/>
        <v>0</v>
      </c>
      <c r="U203" s="690">
        <f t="shared" si="29"/>
        <v>0</v>
      </c>
      <c r="V203" s="690">
        <f t="shared" si="29"/>
        <v>0</v>
      </c>
      <c r="W203" s="690">
        <f t="shared" si="29"/>
        <v>0</v>
      </c>
      <c r="X203" s="690">
        <f t="shared" si="29"/>
        <v>0</v>
      </c>
      <c r="Y203" s="693">
        <f t="shared" si="30"/>
        <v>0</v>
      </c>
    </row>
    <row r="204" spans="1:25" ht="16.5" customHeight="1" outlineLevel="1">
      <c r="A204" s="490">
        <f t="shared" si="36"/>
        <v>200</v>
      </c>
      <c r="B204" s="655"/>
      <c r="C204" s="673"/>
      <c r="D204" s="674"/>
      <c r="E204" s="675"/>
      <c r="F204" s="678"/>
      <c r="G204" s="677"/>
      <c r="H204" s="494"/>
      <c r="I204" s="492" t="str">
        <f t="shared" si="34"/>
        <v/>
      </c>
      <c r="J204" s="494"/>
      <c r="K204" s="664" t="str">
        <f t="shared" si="35"/>
        <v/>
      </c>
      <c r="L204" s="493" t="str">
        <f t="shared" si="32"/>
        <v>false</v>
      </c>
      <c r="M204" s="690">
        <f t="shared" si="29"/>
        <v>0</v>
      </c>
      <c r="N204" s="690">
        <f t="shared" si="29"/>
        <v>0</v>
      </c>
      <c r="O204" s="690">
        <f t="shared" si="29"/>
        <v>0</v>
      </c>
      <c r="P204" s="690">
        <f t="shared" si="29"/>
        <v>0</v>
      </c>
      <c r="Q204" s="690">
        <f t="shared" si="29"/>
        <v>0</v>
      </c>
      <c r="R204" s="690">
        <f t="shared" si="29"/>
        <v>0</v>
      </c>
      <c r="S204" s="690">
        <f t="shared" si="29"/>
        <v>0</v>
      </c>
      <c r="T204" s="690">
        <f t="shared" si="29"/>
        <v>0</v>
      </c>
      <c r="U204" s="690">
        <f t="shared" si="29"/>
        <v>0</v>
      </c>
      <c r="V204" s="690">
        <f t="shared" si="29"/>
        <v>0</v>
      </c>
      <c r="W204" s="690">
        <f t="shared" si="29"/>
        <v>0</v>
      </c>
      <c r="X204" s="690">
        <f t="shared" si="29"/>
        <v>0</v>
      </c>
      <c r="Y204" s="693">
        <f t="shared" si="30"/>
        <v>0</v>
      </c>
    </row>
    <row r="205" spans="1:25" ht="16.5" customHeight="1" outlineLevel="1">
      <c r="A205" s="490">
        <f t="shared" si="36"/>
        <v>201</v>
      </c>
      <c r="B205" s="654"/>
      <c r="C205" s="673"/>
      <c r="D205" s="674"/>
      <c r="E205" s="675"/>
      <c r="F205" s="676"/>
      <c r="G205" s="677"/>
      <c r="H205" s="494"/>
      <c r="I205" s="492" t="str">
        <f t="shared" si="34"/>
        <v/>
      </c>
      <c r="J205" s="494"/>
      <c r="K205" s="664" t="str">
        <f t="shared" si="35"/>
        <v/>
      </c>
      <c r="L205" s="493" t="str">
        <f t="shared" si="32"/>
        <v>false</v>
      </c>
      <c r="M205" s="690">
        <f t="shared" si="29"/>
        <v>0</v>
      </c>
      <c r="N205" s="690">
        <f t="shared" si="29"/>
        <v>0</v>
      </c>
      <c r="O205" s="690">
        <f t="shared" si="29"/>
        <v>0</v>
      </c>
      <c r="P205" s="690">
        <f t="shared" si="29"/>
        <v>0</v>
      </c>
      <c r="Q205" s="690">
        <f t="shared" si="29"/>
        <v>0</v>
      </c>
      <c r="R205" s="690">
        <f t="shared" si="29"/>
        <v>0</v>
      </c>
      <c r="S205" s="690">
        <f t="shared" si="29"/>
        <v>0</v>
      </c>
      <c r="T205" s="690">
        <f t="shared" si="29"/>
        <v>0</v>
      </c>
      <c r="U205" s="690">
        <f t="shared" si="29"/>
        <v>0</v>
      </c>
      <c r="V205" s="690">
        <f t="shared" si="29"/>
        <v>0</v>
      </c>
      <c r="W205" s="690">
        <f t="shared" si="29"/>
        <v>0</v>
      </c>
      <c r="X205" s="690">
        <f t="shared" si="29"/>
        <v>0</v>
      </c>
      <c r="Y205" s="693">
        <f t="shared" si="30"/>
        <v>0</v>
      </c>
    </row>
    <row r="206" spans="1:25" ht="16.5" customHeight="1" outlineLevel="1">
      <c r="A206" s="490">
        <f t="shared" si="36"/>
        <v>202</v>
      </c>
      <c r="B206" s="654"/>
      <c r="C206" s="673"/>
      <c r="D206" s="674"/>
      <c r="E206" s="675"/>
      <c r="F206" s="678"/>
      <c r="G206" s="677"/>
      <c r="H206" s="494"/>
      <c r="I206" s="492" t="str">
        <f t="shared" si="34"/>
        <v/>
      </c>
      <c r="J206" s="494"/>
      <c r="K206" s="664" t="str">
        <f t="shared" si="35"/>
        <v/>
      </c>
      <c r="L206" s="493" t="str">
        <f t="shared" si="32"/>
        <v>false</v>
      </c>
      <c r="M206" s="690">
        <f t="shared" si="29"/>
        <v>0</v>
      </c>
      <c r="N206" s="690">
        <f t="shared" si="29"/>
        <v>0</v>
      </c>
      <c r="O206" s="690">
        <f t="shared" si="29"/>
        <v>0</v>
      </c>
      <c r="P206" s="690">
        <f t="shared" si="29"/>
        <v>0</v>
      </c>
      <c r="Q206" s="690">
        <f t="shared" si="29"/>
        <v>0</v>
      </c>
      <c r="R206" s="690">
        <f t="shared" si="29"/>
        <v>0</v>
      </c>
      <c r="S206" s="690">
        <f t="shared" si="29"/>
        <v>0</v>
      </c>
      <c r="T206" s="690">
        <f t="shared" si="29"/>
        <v>0</v>
      </c>
      <c r="U206" s="690">
        <f t="shared" si="29"/>
        <v>0</v>
      </c>
      <c r="V206" s="690">
        <f t="shared" si="29"/>
        <v>0</v>
      </c>
      <c r="W206" s="690">
        <f t="shared" si="29"/>
        <v>0</v>
      </c>
      <c r="X206" s="690">
        <f t="shared" si="29"/>
        <v>0</v>
      </c>
      <c r="Y206" s="693">
        <f t="shared" si="30"/>
        <v>0</v>
      </c>
    </row>
    <row r="207" spans="1:25" ht="16.5" customHeight="1" outlineLevel="1">
      <c r="A207" s="490">
        <f t="shared" si="36"/>
        <v>203</v>
      </c>
      <c r="B207" s="654"/>
      <c r="C207" s="673"/>
      <c r="D207" s="674"/>
      <c r="E207" s="675"/>
      <c r="F207" s="676"/>
      <c r="G207" s="677"/>
      <c r="H207" s="685"/>
      <c r="I207" s="492" t="str">
        <f t="shared" si="34"/>
        <v/>
      </c>
      <c r="J207" s="685"/>
      <c r="K207" s="664" t="str">
        <f t="shared" si="35"/>
        <v/>
      </c>
      <c r="L207" s="493" t="str">
        <f t="shared" si="32"/>
        <v>false</v>
      </c>
      <c r="M207" s="690">
        <f t="shared" si="29"/>
        <v>0</v>
      </c>
      <c r="N207" s="690">
        <f t="shared" si="29"/>
        <v>0</v>
      </c>
      <c r="O207" s="690">
        <f t="shared" si="29"/>
        <v>0</v>
      </c>
      <c r="P207" s="690">
        <f t="shared" si="29"/>
        <v>0</v>
      </c>
      <c r="Q207" s="690">
        <f t="shared" si="29"/>
        <v>0</v>
      </c>
      <c r="R207" s="690">
        <f t="shared" si="29"/>
        <v>0</v>
      </c>
      <c r="S207" s="690">
        <f t="shared" si="29"/>
        <v>0</v>
      </c>
      <c r="T207" s="690">
        <f t="shared" si="29"/>
        <v>0</v>
      </c>
      <c r="U207" s="690">
        <f t="shared" si="29"/>
        <v>0</v>
      </c>
      <c r="V207" s="690">
        <f t="shared" si="29"/>
        <v>0</v>
      </c>
      <c r="W207" s="690">
        <f t="shared" si="29"/>
        <v>0</v>
      </c>
      <c r="X207" s="690">
        <f t="shared" si="29"/>
        <v>0</v>
      </c>
      <c r="Y207" s="693">
        <f t="shared" si="30"/>
        <v>0</v>
      </c>
    </row>
    <row r="208" spans="1:25" ht="16.5" customHeight="1" outlineLevel="1">
      <c r="A208" s="490">
        <f t="shared" si="36"/>
        <v>204</v>
      </c>
      <c r="B208" s="654"/>
      <c r="C208" s="673"/>
      <c r="D208" s="674"/>
      <c r="E208" s="675"/>
      <c r="F208" s="678"/>
      <c r="G208" s="677"/>
      <c r="H208" s="491"/>
      <c r="I208" s="492" t="str">
        <f t="shared" si="34"/>
        <v/>
      </c>
      <c r="J208" s="491"/>
      <c r="K208" s="664" t="str">
        <f t="shared" si="35"/>
        <v/>
      </c>
      <c r="L208" s="493" t="str">
        <f t="shared" si="32"/>
        <v>false</v>
      </c>
      <c r="M208" s="690">
        <f t="shared" si="29"/>
        <v>0</v>
      </c>
      <c r="N208" s="690">
        <f t="shared" si="29"/>
        <v>0</v>
      </c>
      <c r="O208" s="690">
        <f t="shared" si="29"/>
        <v>0</v>
      </c>
      <c r="P208" s="690">
        <f t="shared" si="29"/>
        <v>0</v>
      </c>
      <c r="Q208" s="690">
        <f t="shared" si="29"/>
        <v>0</v>
      </c>
      <c r="R208" s="690">
        <f t="shared" si="29"/>
        <v>0</v>
      </c>
      <c r="S208" s="690">
        <f t="shared" si="29"/>
        <v>0</v>
      </c>
      <c r="T208" s="690">
        <f t="shared" si="29"/>
        <v>0</v>
      </c>
      <c r="U208" s="690">
        <f t="shared" si="29"/>
        <v>0</v>
      </c>
      <c r="V208" s="690">
        <f t="shared" si="29"/>
        <v>0</v>
      </c>
      <c r="W208" s="690">
        <f t="shared" si="29"/>
        <v>0</v>
      </c>
      <c r="X208" s="690">
        <f t="shared" si="29"/>
        <v>0</v>
      </c>
      <c r="Y208" s="693">
        <f t="shared" si="30"/>
        <v>0</v>
      </c>
    </row>
    <row r="209" spans="1:25" ht="16.5" customHeight="1" outlineLevel="1">
      <c r="A209" s="490">
        <f t="shared" si="36"/>
        <v>205</v>
      </c>
      <c r="B209" s="654"/>
      <c r="C209" s="673"/>
      <c r="D209" s="674"/>
      <c r="E209" s="675"/>
      <c r="F209" s="676"/>
      <c r="G209" s="677"/>
      <c r="H209" s="494"/>
      <c r="I209" s="492" t="str">
        <f t="shared" si="34"/>
        <v/>
      </c>
      <c r="J209" s="494"/>
      <c r="K209" s="664" t="str">
        <f t="shared" si="35"/>
        <v/>
      </c>
      <c r="L209" s="493" t="str">
        <f>IF(OR(I209&lt;&gt;"",K209&lt;&gt;""),MIN(I209,K209),"false")</f>
        <v>false</v>
      </c>
      <c r="M209" s="690">
        <f t="shared" si="29"/>
        <v>0</v>
      </c>
      <c r="N209" s="690">
        <f t="shared" si="29"/>
        <v>0</v>
      </c>
      <c r="O209" s="690">
        <f t="shared" si="29"/>
        <v>0</v>
      </c>
      <c r="P209" s="690">
        <f t="shared" si="29"/>
        <v>0</v>
      </c>
      <c r="Q209" s="690">
        <f t="shared" si="29"/>
        <v>0</v>
      </c>
      <c r="R209" s="690">
        <f t="shared" si="29"/>
        <v>0</v>
      </c>
      <c r="S209" s="690">
        <f t="shared" si="29"/>
        <v>0</v>
      </c>
      <c r="T209" s="690">
        <f t="shared" si="29"/>
        <v>0</v>
      </c>
      <c r="U209" s="690">
        <f t="shared" si="29"/>
        <v>0</v>
      </c>
      <c r="V209" s="690">
        <f t="shared" si="29"/>
        <v>0</v>
      </c>
      <c r="W209" s="690">
        <f t="shared" si="29"/>
        <v>0</v>
      </c>
      <c r="X209" s="690">
        <f t="shared" si="29"/>
        <v>0</v>
      </c>
      <c r="Y209" s="693">
        <f t="shared" si="30"/>
        <v>0</v>
      </c>
    </row>
    <row r="210" spans="1:25" ht="16.5" customHeight="1" outlineLevel="1">
      <c r="A210" s="490">
        <f t="shared" si="36"/>
        <v>206</v>
      </c>
      <c r="B210" s="654"/>
      <c r="C210" s="673"/>
      <c r="D210" s="674"/>
      <c r="E210" s="675"/>
      <c r="F210" s="676"/>
      <c r="G210" s="677"/>
      <c r="H210" s="494"/>
      <c r="I210" s="492" t="str">
        <f t="shared" si="34"/>
        <v/>
      </c>
      <c r="J210" s="494"/>
      <c r="K210" s="664" t="str">
        <f t="shared" si="35"/>
        <v/>
      </c>
      <c r="L210" s="493" t="str">
        <f t="shared" ref="L210:L260" si="37">IF(OR(I210&lt;&gt;"",K210&lt;&gt;""),MIN(I210,K210),"false")</f>
        <v>false</v>
      </c>
      <c r="M210" s="690">
        <f t="shared" si="29"/>
        <v>0</v>
      </c>
      <c r="N210" s="690">
        <f t="shared" si="29"/>
        <v>0</v>
      </c>
      <c r="O210" s="690">
        <f t="shared" si="29"/>
        <v>0</v>
      </c>
      <c r="P210" s="690">
        <f t="shared" si="29"/>
        <v>0</v>
      </c>
      <c r="Q210" s="690">
        <f t="shared" si="29"/>
        <v>0</v>
      </c>
      <c r="R210" s="690">
        <f t="shared" si="29"/>
        <v>0</v>
      </c>
      <c r="S210" s="690">
        <f t="shared" si="29"/>
        <v>0</v>
      </c>
      <c r="T210" s="690">
        <f t="shared" si="29"/>
        <v>0</v>
      </c>
      <c r="U210" s="690">
        <f t="shared" si="29"/>
        <v>0</v>
      </c>
      <c r="V210" s="690">
        <f t="shared" si="29"/>
        <v>0</v>
      </c>
      <c r="W210" s="690">
        <f t="shared" si="29"/>
        <v>0</v>
      </c>
      <c r="X210" s="690">
        <f t="shared" si="29"/>
        <v>0</v>
      </c>
      <c r="Y210" s="693">
        <f t="shared" si="30"/>
        <v>0</v>
      </c>
    </row>
    <row r="211" spans="1:25" ht="16.5" customHeight="1" outlineLevel="1">
      <c r="A211" s="490">
        <f t="shared" si="36"/>
        <v>207</v>
      </c>
      <c r="B211" s="654"/>
      <c r="C211" s="673"/>
      <c r="D211" s="674"/>
      <c r="E211" s="675"/>
      <c r="F211" s="676"/>
      <c r="G211" s="677"/>
      <c r="H211" s="494"/>
      <c r="I211" s="492" t="str">
        <f t="shared" si="34"/>
        <v/>
      </c>
      <c r="J211" s="494"/>
      <c r="K211" s="664" t="str">
        <f t="shared" si="35"/>
        <v/>
      </c>
      <c r="L211" s="493" t="str">
        <f t="shared" si="37"/>
        <v>false</v>
      </c>
      <c r="M211" s="690">
        <f t="shared" si="29"/>
        <v>0</v>
      </c>
      <c r="N211" s="690">
        <f t="shared" si="29"/>
        <v>0</v>
      </c>
      <c r="O211" s="690">
        <f t="shared" si="29"/>
        <v>0</v>
      </c>
      <c r="P211" s="690">
        <f t="shared" si="29"/>
        <v>0</v>
      </c>
      <c r="Q211" s="690">
        <f t="shared" si="29"/>
        <v>0</v>
      </c>
      <c r="R211" s="690">
        <f t="shared" si="29"/>
        <v>0</v>
      </c>
      <c r="S211" s="690">
        <f t="shared" si="29"/>
        <v>0</v>
      </c>
      <c r="T211" s="690">
        <f t="shared" si="29"/>
        <v>0</v>
      </c>
      <c r="U211" s="690">
        <f t="shared" si="29"/>
        <v>0</v>
      </c>
      <c r="V211" s="690">
        <f t="shared" si="29"/>
        <v>0</v>
      </c>
      <c r="W211" s="690">
        <f t="shared" si="29"/>
        <v>0</v>
      </c>
      <c r="X211" s="690">
        <f t="shared" si="29"/>
        <v>0</v>
      </c>
      <c r="Y211" s="693">
        <f t="shared" si="30"/>
        <v>0</v>
      </c>
    </row>
    <row r="212" spans="1:25" ht="16.5" customHeight="1" outlineLevel="1">
      <c r="A212" s="490">
        <f t="shared" si="36"/>
        <v>208</v>
      </c>
      <c r="B212" s="654"/>
      <c r="C212" s="673"/>
      <c r="D212" s="674"/>
      <c r="E212" s="675"/>
      <c r="F212" s="676"/>
      <c r="G212" s="677"/>
      <c r="H212" s="494"/>
      <c r="I212" s="492" t="str">
        <f t="shared" si="34"/>
        <v/>
      </c>
      <c r="J212" s="494"/>
      <c r="K212" s="664" t="str">
        <f t="shared" si="35"/>
        <v/>
      </c>
      <c r="L212" s="493" t="str">
        <f t="shared" si="37"/>
        <v>false</v>
      </c>
      <c r="M212" s="690">
        <f t="shared" si="29"/>
        <v>0</v>
      </c>
      <c r="N212" s="690">
        <f t="shared" si="29"/>
        <v>0</v>
      </c>
      <c r="O212" s="690">
        <f t="shared" si="29"/>
        <v>0</v>
      </c>
      <c r="P212" s="690">
        <f t="shared" si="29"/>
        <v>0</v>
      </c>
      <c r="Q212" s="690">
        <f t="shared" si="29"/>
        <v>0</v>
      </c>
      <c r="R212" s="690">
        <f t="shared" si="29"/>
        <v>0</v>
      </c>
      <c r="S212" s="690">
        <f t="shared" si="29"/>
        <v>0</v>
      </c>
      <c r="T212" s="690">
        <f t="shared" si="29"/>
        <v>0</v>
      </c>
      <c r="U212" s="690">
        <f t="shared" si="29"/>
        <v>0</v>
      </c>
      <c r="V212" s="690">
        <f t="shared" si="29"/>
        <v>0</v>
      </c>
      <c r="W212" s="690">
        <f t="shared" si="29"/>
        <v>0</v>
      </c>
      <c r="X212" s="690">
        <f t="shared" si="29"/>
        <v>0</v>
      </c>
      <c r="Y212" s="693">
        <f t="shared" si="30"/>
        <v>0</v>
      </c>
    </row>
    <row r="213" spans="1:25" ht="16.5" customHeight="1" outlineLevel="1">
      <c r="A213" s="490">
        <f t="shared" si="36"/>
        <v>209</v>
      </c>
      <c r="B213" s="654"/>
      <c r="C213" s="673"/>
      <c r="D213" s="674"/>
      <c r="E213" s="675"/>
      <c r="F213" s="676"/>
      <c r="G213" s="677"/>
      <c r="H213" s="494"/>
      <c r="I213" s="492" t="str">
        <f t="shared" si="34"/>
        <v/>
      </c>
      <c r="J213" s="494"/>
      <c r="K213" s="664" t="str">
        <f t="shared" si="35"/>
        <v/>
      </c>
      <c r="L213" s="493" t="str">
        <f t="shared" si="37"/>
        <v>false</v>
      </c>
      <c r="M213" s="690">
        <f t="shared" si="29"/>
        <v>0</v>
      </c>
      <c r="N213" s="690">
        <f t="shared" si="29"/>
        <v>0</v>
      </c>
      <c r="O213" s="690">
        <f t="shared" si="29"/>
        <v>0</v>
      </c>
      <c r="P213" s="690">
        <f t="shared" si="29"/>
        <v>0</v>
      </c>
      <c r="Q213" s="690">
        <f t="shared" si="29"/>
        <v>0</v>
      </c>
      <c r="R213" s="690">
        <f t="shared" si="29"/>
        <v>0</v>
      </c>
      <c r="S213" s="690">
        <f t="shared" si="29"/>
        <v>0</v>
      </c>
      <c r="T213" s="690">
        <f t="shared" si="29"/>
        <v>0</v>
      </c>
      <c r="U213" s="690">
        <f t="shared" si="29"/>
        <v>0</v>
      </c>
      <c r="V213" s="690">
        <f t="shared" si="29"/>
        <v>0</v>
      </c>
      <c r="W213" s="690">
        <f t="shared" si="29"/>
        <v>0</v>
      </c>
      <c r="X213" s="690">
        <f t="shared" si="29"/>
        <v>0</v>
      </c>
      <c r="Y213" s="693">
        <f t="shared" si="30"/>
        <v>0</v>
      </c>
    </row>
    <row r="214" spans="1:25" ht="16.5" customHeight="1" outlineLevel="1">
      <c r="A214" s="490">
        <f t="shared" si="36"/>
        <v>210</v>
      </c>
      <c r="B214" s="655"/>
      <c r="C214" s="673"/>
      <c r="D214" s="674"/>
      <c r="E214" s="675"/>
      <c r="F214" s="676"/>
      <c r="G214" s="677"/>
      <c r="H214" s="494"/>
      <c r="I214" s="492" t="str">
        <f t="shared" si="34"/>
        <v/>
      </c>
      <c r="J214" s="494"/>
      <c r="K214" s="664" t="str">
        <f t="shared" si="35"/>
        <v/>
      </c>
      <c r="L214" s="493" t="str">
        <f t="shared" si="37"/>
        <v>false</v>
      </c>
      <c r="M214" s="690">
        <f t="shared" si="29"/>
        <v>0</v>
      </c>
      <c r="N214" s="690">
        <f t="shared" si="29"/>
        <v>0</v>
      </c>
      <c r="O214" s="690">
        <f t="shared" si="29"/>
        <v>0</v>
      </c>
      <c r="P214" s="690">
        <f t="shared" si="29"/>
        <v>0</v>
      </c>
      <c r="Q214" s="690">
        <f t="shared" si="29"/>
        <v>0</v>
      </c>
      <c r="R214" s="690">
        <f t="shared" si="29"/>
        <v>0</v>
      </c>
      <c r="S214" s="690">
        <f t="shared" si="29"/>
        <v>0</v>
      </c>
      <c r="T214" s="690">
        <f t="shared" si="29"/>
        <v>0</v>
      </c>
      <c r="U214" s="690">
        <f t="shared" si="29"/>
        <v>0</v>
      </c>
      <c r="V214" s="690">
        <f t="shared" si="29"/>
        <v>0</v>
      </c>
      <c r="W214" s="690">
        <f t="shared" si="29"/>
        <v>0</v>
      </c>
      <c r="X214" s="690">
        <f t="shared" si="29"/>
        <v>0</v>
      </c>
      <c r="Y214" s="693">
        <f t="shared" si="30"/>
        <v>0</v>
      </c>
    </row>
    <row r="215" spans="1:25" ht="16.5" customHeight="1" outlineLevel="1">
      <c r="A215" s="490">
        <f t="shared" si="36"/>
        <v>211</v>
      </c>
      <c r="B215" s="654"/>
      <c r="C215" s="673"/>
      <c r="D215" s="674"/>
      <c r="E215" s="675"/>
      <c r="F215" s="676"/>
      <c r="G215" s="677"/>
      <c r="H215" s="494"/>
      <c r="I215" s="492" t="str">
        <f t="shared" si="34"/>
        <v/>
      </c>
      <c r="J215" s="494"/>
      <c r="K215" s="664" t="str">
        <f t="shared" si="35"/>
        <v/>
      </c>
      <c r="L215" s="493" t="str">
        <f t="shared" si="37"/>
        <v>false</v>
      </c>
      <c r="M215" s="690">
        <f t="shared" si="29"/>
        <v>0</v>
      </c>
      <c r="N215" s="690">
        <f t="shared" si="29"/>
        <v>0</v>
      </c>
      <c r="O215" s="690">
        <f t="shared" si="29"/>
        <v>0</v>
      </c>
      <c r="P215" s="690">
        <f t="shared" si="29"/>
        <v>0</v>
      </c>
      <c r="Q215" s="690">
        <f t="shared" si="29"/>
        <v>0</v>
      </c>
      <c r="R215" s="690">
        <f t="shared" ref="N215:X237" si="38">IF(AND($E215="",$F215=""),0,IF(AND((R$3&gt;=$E215),OR((R$3&lt;=$G215),($G215=""),($G215=-1),($G215=0))),IF($L215&gt;R$3,1,0),0))</f>
        <v>0</v>
      </c>
      <c r="S215" s="690">
        <f t="shared" si="38"/>
        <v>0</v>
      </c>
      <c r="T215" s="690">
        <f t="shared" si="38"/>
        <v>0</v>
      </c>
      <c r="U215" s="690">
        <f t="shared" si="38"/>
        <v>0</v>
      </c>
      <c r="V215" s="690">
        <f t="shared" si="38"/>
        <v>0</v>
      </c>
      <c r="W215" s="690">
        <f t="shared" si="38"/>
        <v>0</v>
      </c>
      <c r="X215" s="690">
        <f t="shared" si="38"/>
        <v>0</v>
      </c>
      <c r="Y215" s="693">
        <f t="shared" si="30"/>
        <v>0</v>
      </c>
    </row>
    <row r="216" spans="1:25" ht="16.5" customHeight="1" outlineLevel="1">
      <c r="A216" s="490">
        <f t="shared" si="36"/>
        <v>212</v>
      </c>
      <c r="B216" s="654"/>
      <c r="C216" s="673"/>
      <c r="D216" s="674"/>
      <c r="E216" s="675"/>
      <c r="F216" s="676"/>
      <c r="G216" s="677"/>
      <c r="H216" s="494"/>
      <c r="I216" s="492" t="str">
        <f t="shared" si="34"/>
        <v/>
      </c>
      <c r="J216" s="494"/>
      <c r="K216" s="664" t="str">
        <f t="shared" si="35"/>
        <v/>
      </c>
      <c r="L216" s="493" t="str">
        <f t="shared" si="37"/>
        <v>false</v>
      </c>
      <c r="M216" s="690">
        <f t="shared" ref="M216:X257" si="39">IF(AND($E216="",$F216=""),0,IF(AND((M$3&gt;=$E216),OR((M$3&lt;=$G216),($G216=""),($G216=-1),($G216=0))),IF($L216&gt;M$3,1,0),0))</f>
        <v>0</v>
      </c>
      <c r="N216" s="690">
        <f t="shared" si="38"/>
        <v>0</v>
      </c>
      <c r="O216" s="690">
        <f t="shared" si="38"/>
        <v>0</v>
      </c>
      <c r="P216" s="690">
        <f t="shared" si="38"/>
        <v>0</v>
      </c>
      <c r="Q216" s="690">
        <f t="shared" si="38"/>
        <v>0</v>
      </c>
      <c r="R216" s="690">
        <f t="shared" si="38"/>
        <v>0</v>
      </c>
      <c r="S216" s="690">
        <f t="shared" si="38"/>
        <v>0</v>
      </c>
      <c r="T216" s="690">
        <f t="shared" si="38"/>
        <v>0</v>
      </c>
      <c r="U216" s="690">
        <f t="shared" si="38"/>
        <v>0</v>
      </c>
      <c r="V216" s="690">
        <f t="shared" si="38"/>
        <v>0</v>
      </c>
      <c r="W216" s="690">
        <f t="shared" si="38"/>
        <v>0</v>
      </c>
      <c r="X216" s="690">
        <f t="shared" si="38"/>
        <v>0</v>
      </c>
      <c r="Y216" s="693">
        <f t="shared" si="30"/>
        <v>0</v>
      </c>
    </row>
    <row r="217" spans="1:25" ht="16.5" customHeight="1" outlineLevel="1">
      <c r="A217" s="490">
        <f t="shared" si="36"/>
        <v>213</v>
      </c>
      <c r="B217" s="654"/>
      <c r="C217" s="673"/>
      <c r="D217" s="674"/>
      <c r="E217" s="675"/>
      <c r="F217" s="678"/>
      <c r="G217" s="677"/>
      <c r="H217" s="494"/>
      <c r="I217" s="492" t="str">
        <f t="shared" si="34"/>
        <v/>
      </c>
      <c r="J217" s="494"/>
      <c r="K217" s="664" t="str">
        <f t="shared" si="35"/>
        <v/>
      </c>
      <c r="L217" s="493" t="str">
        <f t="shared" si="37"/>
        <v>false</v>
      </c>
      <c r="M217" s="690">
        <f t="shared" si="39"/>
        <v>0</v>
      </c>
      <c r="N217" s="690">
        <f t="shared" si="38"/>
        <v>0</v>
      </c>
      <c r="O217" s="690">
        <f t="shared" si="38"/>
        <v>0</v>
      </c>
      <c r="P217" s="690">
        <f t="shared" si="38"/>
        <v>0</v>
      </c>
      <c r="Q217" s="690">
        <f t="shared" si="38"/>
        <v>0</v>
      </c>
      <c r="R217" s="690">
        <f t="shared" si="38"/>
        <v>0</v>
      </c>
      <c r="S217" s="690">
        <f t="shared" si="38"/>
        <v>0</v>
      </c>
      <c r="T217" s="690">
        <f t="shared" si="38"/>
        <v>0</v>
      </c>
      <c r="U217" s="690">
        <f t="shared" si="38"/>
        <v>0</v>
      </c>
      <c r="V217" s="690">
        <f t="shared" si="38"/>
        <v>0</v>
      </c>
      <c r="W217" s="690">
        <f t="shared" si="38"/>
        <v>0</v>
      </c>
      <c r="X217" s="690">
        <f t="shared" si="38"/>
        <v>0</v>
      </c>
      <c r="Y217" s="693">
        <f t="shared" si="30"/>
        <v>0</v>
      </c>
    </row>
    <row r="218" spans="1:25" ht="16.5" customHeight="1" outlineLevel="1">
      <c r="A218" s="490">
        <f t="shared" si="36"/>
        <v>214</v>
      </c>
      <c r="B218" s="654"/>
      <c r="C218" s="673"/>
      <c r="D218" s="674"/>
      <c r="E218" s="675"/>
      <c r="F218" s="678"/>
      <c r="G218" s="677"/>
      <c r="H218" s="494"/>
      <c r="I218" s="492" t="str">
        <f t="shared" si="34"/>
        <v/>
      </c>
      <c r="J218" s="494"/>
      <c r="K218" s="664" t="str">
        <f t="shared" si="35"/>
        <v/>
      </c>
      <c r="L218" s="493" t="str">
        <f t="shared" si="37"/>
        <v>false</v>
      </c>
      <c r="M218" s="690">
        <f t="shared" si="39"/>
        <v>0</v>
      </c>
      <c r="N218" s="690">
        <f t="shared" si="38"/>
        <v>0</v>
      </c>
      <c r="O218" s="690">
        <f t="shared" si="38"/>
        <v>0</v>
      </c>
      <c r="P218" s="690">
        <f t="shared" si="38"/>
        <v>0</v>
      </c>
      <c r="Q218" s="690">
        <f t="shared" si="38"/>
        <v>0</v>
      </c>
      <c r="R218" s="690">
        <f t="shared" si="38"/>
        <v>0</v>
      </c>
      <c r="S218" s="690">
        <f t="shared" si="38"/>
        <v>0</v>
      </c>
      <c r="T218" s="690">
        <f t="shared" si="38"/>
        <v>0</v>
      </c>
      <c r="U218" s="690">
        <f t="shared" si="38"/>
        <v>0</v>
      </c>
      <c r="V218" s="690">
        <f t="shared" si="38"/>
        <v>0</v>
      </c>
      <c r="W218" s="690">
        <f t="shared" si="38"/>
        <v>0</v>
      </c>
      <c r="X218" s="690">
        <f t="shared" si="38"/>
        <v>0</v>
      </c>
      <c r="Y218" s="693">
        <f t="shared" si="30"/>
        <v>0</v>
      </c>
    </row>
    <row r="219" spans="1:25" ht="16.5" customHeight="1" outlineLevel="1">
      <c r="A219" s="490">
        <f t="shared" si="36"/>
        <v>215</v>
      </c>
      <c r="B219" s="654"/>
      <c r="C219" s="673"/>
      <c r="D219" s="674"/>
      <c r="E219" s="675"/>
      <c r="F219" s="678"/>
      <c r="G219" s="677"/>
      <c r="H219" s="494"/>
      <c r="I219" s="492" t="str">
        <f t="shared" si="34"/>
        <v/>
      </c>
      <c r="J219" s="494"/>
      <c r="K219" s="664" t="str">
        <f t="shared" si="35"/>
        <v/>
      </c>
      <c r="L219" s="493" t="str">
        <f t="shared" si="37"/>
        <v>false</v>
      </c>
      <c r="M219" s="690">
        <f t="shared" si="39"/>
        <v>0</v>
      </c>
      <c r="N219" s="690">
        <f t="shared" si="38"/>
        <v>0</v>
      </c>
      <c r="O219" s="690">
        <f t="shared" si="38"/>
        <v>0</v>
      </c>
      <c r="P219" s="690">
        <f t="shared" si="38"/>
        <v>0</v>
      </c>
      <c r="Q219" s="690">
        <f t="shared" si="38"/>
        <v>0</v>
      </c>
      <c r="R219" s="690">
        <f t="shared" si="38"/>
        <v>0</v>
      </c>
      <c r="S219" s="690">
        <f t="shared" si="38"/>
        <v>0</v>
      </c>
      <c r="T219" s="690">
        <f t="shared" si="38"/>
        <v>0</v>
      </c>
      <c r="U219" s="690">
        <f t="shared" si="38"/>
        <v>0</v>
      </c>
      <c r="V219" s="690">
        <f t="shared" si="38"/>
        <v>0</v>
      </c>
      <c r="W219" s="690">
        <f t="shared" si="38"/>
        <v>0</v>
      </c>
      <c r="X219" s="690">
        <f t="shared" si="38"/>
        <v>0</v>
      </c>
      <c r="Y219" s="693">
        <f t="shared" si="30"/>
        <v>0</v>
      </c>
    </row>
    <row r="220" spans="1:25" ht="16.5" customHeight="1" outlineLevel="1">
      <c r="A220" s="490">
        <f t="shared" si="36"/>
        <v>216</v>
      </c>
      <c r="B220" s="654"/>
      <c r="C220" s="673"/>
      <c r="D220" s="674"/>
      <c r="E220" s="675"/>
      <c r="F220" s="678"/>
      <c r="G220" s="677"/>
      <c r="H220" s="494"/>
      <c r="I220" s="492" t="str">
        <f t="shared" si="34"/>
        <v/>
      </c>
      <c r="J220" s="494"/>
      <c r="K220" s="664" t="str">
        <f t="shared" si="35"/>
        <v/>
      </c>
      <c r="L220" s="493" t="str">
        <f t="shared" si="37"/>
        <v>false</v>
      </c>
      <c r="M220" s="690">
        <f t="shared" si="39"/>
        <v>0</v>
      </c>
      <c r="N220" s="690">
        <f t="shared" si="38"/>
        <v>0</v>
      </c>
      <c r="O220" s="690">
        <f t="shared" si="38"/>
        <v>0</v>
      </c>
      <c r="P220" s="690">
        <f t="shared" si="38"/>
        <v>0</v>
      </c>
      <c r="Q220" s="690">
        <f t="shared" si="38"/>
        <v>0</v>
      </c>
      <c r="R220" s="690">
        <f t="shared" si="38"/>
        <v>0</v>
      </c>
      <c r="S220" s="690">
        <f t="shared" si="38"/>
        <v>0</v>
      </c>
      <c r="T220" s="690">
        <f t="shared" si="38"/>
        <v>0</v>
      </c>
      <c r="U220" s="690">
        <f t="shared" si="38"/>
        <v>0</v>
      </c>
      <c r="V220" s="690">
        <f t="shared" si="38"/>
        <v>0</v>
      </c>
      <c r="W220" s="690">
        <f t="shared" si="38"/>
        <v>0</v>
      </c>
      <c r="X220" s="690">
        <f t="shared" si="38"/>
        <v>0</v>
      </c>
      <c r="Y220" s="693">
        <f t="shared" si="30"/>
        <v>0</v>
      </c>
    </row>
    <row r="221" spans="1:25" ht="16.5" customHeight="1" outlineLevel="1">
      <c r="A221" s="490">
        <f t="shared" si="36"/>
        <v>217</v>
      </c>
      <c r="B221" s="654"/>
      <c r="C221" s="673"/>
      <c r="D221" s="674"/>
      <c r="E221" s="675"/>
      <c r="F221" s="676"/>
      <c r="G221" s="677"/>
      <c r="H221" s="494"/>
      <c r="I221" s="492" t="str">
        <f t="shared" si="34"/>
        <v/>
      </c>
      <c r="J221" s="494"/>
      <c r="K221" s="664" t="str">
        <f t="shared" si="35"/>
        <v/>
      </c>
      <c r="L221" s="493" t="str">
        <f t="shared" si="37"/>
        <v>false</v>
      </c>
      <c r="M221" s="690">
        <f t="shared" si="39"/>
        <v>0</v>
      </c>
      <c r="N221" s="690">
        <f t="shared" si="38"/>
        <v>0</v>
      </c>
      <c r="O221" s="690">
        <f t="shared" si="38"/>
        <v>0</v>
      </c>
      <c r="P221" s="690">
        <f t="shared" si="38"/>
        <v>0</v>
      </c>
      <c r="Q221" s="690">
        <f t="shared" si="38"/>
        <v>0</v>
      </c>
      <c r="R221" s="690">
        <f t="shared" si="38"/>
        <v>0</v>
      </c>
      <c r="S221" s="690">
        <f t="shared" si="38"/>
        <v>0</v>
      </c>
      <c r="T221" s="690">
        <f t="shared" si="38"/>
        <v>0</v>
      </c>
      <c r="U221" s="690">
        <f t="shared" si="38"/>
        <v>0</v>
      </c>
      <c r="V221" s="690">
        <f t="shared" si="38"/>
        <v>0</v>
      </c>
      <c r="W221" s="690">
        <f t="shared" si="38"/>
        <v>0</v>
      </c>
      <c r="X221" s="690">
        <f t="shared" si="38"/>
        <v>0</v>
      </c>
      <c r="Y221" s="693">
        <f t="shared" ref="Y221:Y284" si="40">SUM(M221:X221)</f>
        <v>0</v>
      </c>
    </row>
    <row r="222" spans="1:25" ht="16.5" customHeight="1" outlineLevel="1">
      <c r="A222" s="490">
        <f t="shared" si="36"/>
        <v>218</v>
      </c>
      <c r="B222" s="654"/>
      <c r="C222" s="673"/>
      <c r="D222" s="674"/>
      <c r="E222" s="675"/>
      <c r="F222" s="676"/>
      <c r="G222" s="677"/>
      <c r="H222" s="494"/>
      <c r="I222" s="492" t="str">
        <f t="shared" si="34"/>
        <v/>
      </c>
      <c r="J222" s="494"/>
      <c r="K222" s="664" t="str">
        <f t="shared" si="35"/>
        <v/>
      </c>
      <c r="L222" s="493" t="str">
        <f t="shared" si="37"/>
        <v>false</v>
      </c>
      <c r="M222" s="690">
        <f t="shared" si="39"/>
        <v>0</v>
      </c>
      <c r="N222" s="690">
        <f t="shared" si="38"/>
        <v>0</v>
      </c>
      <c r="O222" s="690">
        <f t="shared" si="38"/>
        <v>0</v>
      </c>
      <c r="P222" s="690">
        <f t="shared" si="38"/>
        <v>0</v>
      </c>
      <c r="Q222" s="690">
        <f t="shared" si="38"/>
        <v>0</v>
      </c>
      <c r="R222" s="690">
        <f t="shared" si="38"/>
        <v>0</v>
      </c>
      <c r="S222" s="690">
        <f t="shared" si="38"/>
        <v>0</v>
      </c>
      <c r="T222" s="690">
        <f t="shared" si="38"/>
        <v>0</v>
      </c>
      <c r="U222" s="690">
        <f t="shared" si="38"/>
        <v>0</v>
      </c>
      <c r="V222" s="690">
        <f t="shared" si="38"/>
        <v>0</v>
      </c>
      <c r="W222" s="690">
        <f t="shared" si="38"/>
        <v>0</v>
      </c>
      <c r="X222" s="690">
        <f t="shared" si="38"/>
        <v>0</v>
      </c>
      <c r="Y222" s="693">
        <f t="shared" si="40"/>
        <v>0</v>
      </c>
    </row>
    <row r="223" spans="1:25" ht="16.5" customHeight="1" outlineLevel="1">
      <c r="A223" s="490">
        <f t="shared" si="36"/>
        <v>219</v>
      </c>
      <c r="B223" s="654"/>
      <c r="C223" s="673"/>
      <c r="D223" s="674"/>
      <c r="E223" s="675"/>
      <c r="F223" s="678"/>
      <c r="G223" s="677"/>
      <c r="H223" s="494"/>
      <c r="I223" s="492" t="str">
        <f t="shared" si="34"/>
        <v/>
      </c>
      <c r="J223" s="494"/>
      <c r="K223" s="664" t="str">
        <f t="shared" si="35"/>
        <v/>
      </c>
      <c r="L223" s="493" t="str">
        <f t="shared" si="37"/>
        <v>false</v>
      </c>
      <c r="M223" s="690">
        <f t="shared" si="39"/>
        <v>0</v>
      </c>
      <c r="N223" s="690">
        <f t="shared" si="38"/>
        <v>0</v>
      </c>
      <c r="O223" s="690">
        <f t="shared" si="38"/>
        <v>0</v>
      </c>
      <c r="P223" s="690">
        <f t="shared" si="38"/>
        <v>0</v>
      </c>
      <c r="Q223" s="690">
        <f t="shared" si="38"/>
        <v>0</v>
      </c>
      <c r="R223" s="690">
        <f t="shared" si="38"/>
        <v>0</v>
      </c>
      <c r="S223" s="690">
        <f t="shared" si="38"/>
        <v>0</v>
      </c>
      <c r="T223" s="690">
        <f t="shared" si="38"/>
        <v>0</v>
      </c>
      <c r="U223" s="690">
        <f t="shared" si="38"/>
        <v>0</v>
      </c>
      <c r="V223" s="690">
        <f t="shared" si="38"/>
        <v>0</v>
      </c>
      <c r="W223" s="690">
        <f t="shared" si="38"/>
        <v>0</v>
      </c>
      <c r="X223" s="690">
        <f t="shared" si="38"/>
        <v>0</v>
      </c>
      <c r="Y223" s="693">
        <f t="shared" si="40"/>
        <v>0</v>
      </c>
    </row>
    <row r="224" spans="1:25" ht="16.5" customHeight="1" outlineLevel="1">
      <c r="A224" s="490">
        <f t="shared" si="36"/>
        <v>220</v>
      </c>
      <c r="B224" s="655"/>
      <c r="C224" s="673"/>
      <c r="D224" s="674"/>
      <c r="E224" s="675"/>
      <c r="F224" s="678"/>
      <c r="G224" s="677"/>
      <c r="H224" s="494"/>
      <c r="I224" s="492" t="str">
        <f t="shared" si="34"/>
        <v/>
      </c>
      <c r="J224" s="494"/>
      <c r="K224" s="664" t="str">
        <f t="shared" si="35"/>
        <v/>
      </c>
      <c r="L224" s="493" t="str">
        <f t="shared" si="37"/>
        <v>false</v>
      </c>
      <c r="M224" s="690">
        <f t="shared" si="39"/>
        <v>0</v>
      </c>
      <c r="N224" s="690">
        <f t="shared" si="38"/>
        <v>0</v>
      </c>
      <c r="O224" s="690">
        <f t="shared" si="38"/>
        <v>0</v>
      </c>
      <c r="P224" s="690">
        <f t="shared" si="38"/>
        <v>0</v>
      </c>
      <c r="Q224" s="690">
        <f t="shared" si="38"/>
        <v>0</v>
      </c>
      <c r="R224" s="690">
        <f t="shared" si="38"/>
        <v>0</v>
      </c>
      <c r="S224" s="690">
        <f t="shared" si="38"/>
        <v>0</v>
      </c>
      <c r="T224" s="690">
        <f t="shared" si="38"/>
        <v>0</v>
      </c>
      <c r="U224" s="690">
        <f t="shared" si="38"/>
        <v>0</v>
      </c>
      <c r="V224" s="690">
        <f t="shared" si="38"/>
        <v>0</v>
      </c>
      <c r="W224" s="690">
        <f t="shared" si="38"/>
        <v>0</v>
      </c>
      <c r="X224" s="690">
        <f t="shared" si="38"/>
        <v>0</v>
      </c>
      <c r="Y224" s="693">
        <f t="shared" si="40"/>
        <v>0</v>
      </c>
    </row>
    <row r="225" spans="1:25" ht="16.5" customHeight="1" outlineLevel="1">
      <c r="A225" s="490">
        <f t="shared" si="36"/>
        <v>221</v>
      </c>
      <c r="B225" s="654"/>
      <c r="C225" s="673"/>
      <c r="D225" s="674"/>
      <c r="E225" s="675"/>
      <c r="F225" s="678"/>
      <c r="G225" s="677"/>
      <c r="H225" s="494"/>
      <c r="I225" s="492" t="str">
        <f t="shared" si="34"/>
        <v/>
      </c>
      <c r="J225" s="494"/>
      <c r="K225" s="664" t="str">
        <f t="shared" si="35"/>
        <v/>
      </c>
      <c r="L225" s="493" t="str">
        <f t="shared" si="37"/>
        <v>false</v>
      </c>
      <c r="M225" s="690">
        <f t="shared" si="39"/>
        <v>0</v>
      </c>
      <c r="N225" s="690">
        <f t="shared" si="38"/>
        <v>0</v>
      </c>
      <c r="O225" s="690">
        <f t="shared" si="38"/>
        <v>0</v>
      </c>
      <c r="P225" s="690">
        <f t="shared" si="38"/>
        <v>0</v>
      </c>
      <c r="Q225" s="690">
        <f t="shared" si="38"/>
        <v>0</v>
      </c>
      <c r="R225" s="690">
        <f t="shared" si="38"/>
        <v>0</v>
      </c>
      <c r="S225" s="690">
        <f t="shared" si="38"/>
        <v>0</v>
      </c>
      <c r="T225" s="690">
        <f t="shared" si="38"/>
        <v>0</v>
      </c>
      <c r="U225" s="690">
        <f t="shared" si="38"/>
        <v>0</v>
      </c>
      <c r="V225" s="690">
        <f t="shared" si="38"/>
        <v>0</v>
      </c>
      <c r="W225" s="690">
        <f t="shared" si="38"/>
        <v>0</v>
      </c>
      <c r="X225" s="690">
        <f t="shared" si="38"/>
        <v>0</v>
      </c>
      <c r="Y225" s="693">
        <f t="shared" si="40"/>
        <v>0</v>
      </c>
    </row>
    <row r="226" spans="1:25" ht="16.5" customHeight="1" outlineLevel="1">
      <c r="A226" s="490">
        <f t="shared" si="36"/>
        <v>222</v>
      </c>
      <c r="B226" s="654"/>
      <c r="C226" s="673"/>
      <c r="D226" s="674"/>
      <c r="E226" s="675"/>
      <c r="F226" s="678"/>
      <c r="G226" s="677"/>
      <c r="H226" s="494"/>
      <c r="I226" s="492" t="str">
        <f t="shared" si="34"/>
        <v/>
      </c>
      <c r="J226" s="494"/>
      <c r="K226" s="664" t="str">
        <f t="shared" si="35"/>
        <v/>
      </c>
      <c r="L226" s="493" t="str">
        <f t="shared" si="37"/>
        <v>false</v>
      </c>
      <c r="M226" s="690">
        <f t="shared" si="39"/>
        <v>0</v>
      </c>
      <c r="N226" s="690">
        <f t="shared" si="38"/>
        <v>0</v>
      </c>
      <c r="O226" s="690">
        <f t="shared" si="38"/>
        <v>0</v>
      </c>
      <c r="P226" s="690">
        <f t="shared" si="38"/>
        <v>0</v>
      </c>
      <c r="Q226" s="690">
        <f t="shared" si="38"/>
        <v>0</v>
      </c>
      <c r="R226" s="690">
        <f t="shared" si="38"/>
        <v>0</v>
      </c>
      <c r="S226" s="690">
        <f t="shared" si="38"/>
        <v>0</v>
      </c>
      <c r="T226" s="690">
        <f t="shared" si="38"/>
        <v>0</v>
      </c>
      <c r="U226" s="690">
        <f t="shared" si="38"/>
        <v>0</v>
      </c>
      <c r="V226" s="690">
        <f t="shared" si="38"/>
        <v>0</v>
      </c>
      <c r="W226" s="690">
        <f t="shared" si="38"/>
        <v>0</v>
      </c>
      <c r="X226" s="690">
        <f t="shared" si="38"/>
        <v>0</v>
      </c>
      <c r="Y226" s="693">
        <f t="shared" si="40"/>
        <v>0</v>
      </c>
    </row>
    <row r="227" spans="1:25" ht="16.5" customHeight="1" outlineLevel="1">
      <c r="A227" s="490">
        <f t="shared" si="36"/>
        <v>223</v>
      </c>
      <c r="B227" s="654"/>
      <c r="C227" s="673"/>
      <c r="D227" s="674"/>
      <c r="E227" s="675"/>
      <c r="F227" s="678"/>
      <c r="G227" s="677"/>
      <c r="H227" s="494"/>
      <c r="I227" s="492" t="str">
        <f t="shared" si="34"/>
        <v/>
      </c>
      <c r="J227" s="494"/>
      <c r="K227" s="664" t="str">
        <f t="shared" si="35"/>
        <v/>
      </c>
      <c r="L227" s="493" t="str">
        <f t="shared" si="37"/>
        <v>false</v>
      </c>
      <c r="M227" s="690">
        <f t="shared" si="39"/>
        <v>0</v>
      </c>
      <c r="N227" s="690">
        <f t="shared" si="38"/>
        <v>0</v>
      </c>
      <c r="O227" s="690">
        <f t="shared" si="38"/>
        <v>0</v>
      </c>
      <c r="P227" s="690">
        <f t="shared" si="38"/>
        <v>0</v>
      </c>
      <c r="Q227" s="690">
        <f t="shared" si="38"/>
        <v>0</v>
      </c>
      <c r="R227" s="690">
        <f t="shared" si="38"/>
        <v>0</v>
      </c>
      <c r="S227" s="690">
        <f t="shared" si="38"/>
        <v>0</v>
      </c>
      <c r="T227" s="690">
        <f t="shared" si="38"/>
        <v>0</v>
      </c>
      <c r="U227" s="690">
        <f t="shared" si="38"/>
        <v>0</v>
      </c>
      <c r="V227" s="690">
        <f t="shared" si="38"/>
        <v>0</v>
      </c>
      <c r="W227" s="690">
        <f t="shared" si="38"/>
        <v>0</v>
      </c>
      <c r="X227" s="690">
        <f t="shared" si="38"/>
        <v>0</v>
      </c>
      <c r="Y227" s="693">
        <f t="shared" si="40"/>
        <v>0</v>
      </c>
    </row>
    <row r="228" spans="1:25" ht="16.5" customHeight="1" outlineLevel="1">
      <c r="A228" s="490">
        <f t="shared" si="36"/>
        <v>224</v>
      </c>
      <c r="B228" s="654"/>
      <c r="C228" s="673"/>
      <c r="D228" s="674"/>
      <c r="E228" s="675"/>
      <c r="F228" s="678"/>
      <c r="G228" s="677"/>
      <c r="H228" s="494"/>
      <c r="I228" s="492" t="str">
        <f t="shared" si="34"/>
        <v/>
      </c>
      <c r="J228" s="494"/>
      <c r="K228" s="664" t="str">
        <f t="shared" si="35"/>
        <v/>
      </c>
      <c r="L228" s="493" t="str">
        <f t="shared" si="37"/>
        <v>false</v>
      </c>
      <c r="M228" s="690">
        <f t="shared" si="39"/>
        <v>0</v>
      </c>
      <c r="N228" s="690">
        <f t="shared" si="38"/>
        <v>0</v>
      </c>
      <c r="O228" s="690">
        <f t="shared" si="38"/>
        <v>0</v>
      </c>
      <c r="P228" s="690">
        <f t="shared" si="38"/>
        <v>0</v>
      </c>
      <c r="Q228" s="690">
        <f t="shared" si="38"/>
        <v>0</v>
      </c>
      <c r="R228" s="690">
        <f t="shared" si="38"/>
        <v>0</v>
      </c>
      <c r="S228" s="690">
        <f t="shared" si="38"/>
        <v>0</v>
      </c>
      <c r="T228" s="690">
        <f t="shared" si="38"/>
        <v>0</v>
      </c>
      <c r="U228" s="690">
        <f t="shared" si="38"/>
        <v>0</v>
      </c>
      <c r="V228" s="690">
        <f t="shared" si="38"/>
        <v>0</v>
      </c>
      <c r="W228" s="690">
        <f t="shared" si="38"/>
        <v>0</v>
      </c>
      <c r="X228" s="690">
        <f t="shared" si="38"/>
        <v>0</v>
      </c>
      <c r="Y228" s="693">
        <f t="shared" si="40"/>
        <v>0</v>
      </c>
    </row>
    <row r="229" spans="1:25" ht="16.5" customHeight="1" outlineLevel="1">
      <c r="A229" s="490">
        <f t="shared" si="36"/>
        <v>225</v>
      </c>
      <c r="B229" s="654"/>
      <c r="C229" s="673"/>
      <c r="D229" s="674"/>
      <c r="E229" s="675"/>
      <c r="F229" s="678"/>
      <c r="G229" s="677"/>
      <c r="H229" s="494"/>
      <c r="I229" s="492" t="str">
        <f t="shared" si="34"/>
        <v/>
      </c>
      <c r="J229" s="494"/>
      <c r="K229" s="664" t="str">
        <f t="shared" si="35"/>
        <v/>
      </c>
      <c r="L229" s="493" t="str">
        <f t="shared" si="37"/>
        <v>false</v>
      </c>
      <c r="M229" s="690">
        <f t="shared" si="39"/>
        <v>0</v>
      </c>
      <c r="N229" s="690">
        <f t="shared" si="38"/>
        <v>0</v>
      </c>
      <c r="O229" s="690">
        <f t="shared" si="38"/>
        <v>0</v>
      </c>
      <c r="P229" s="690">
        <f t="shared" si="38"/>
        <v>0</v>
      </c>
      <c r="Q229" s="690">
        <f t="shared" si="38"/>
        <v>0</v>
      </c>
      <c r="R229" s="690">
        <f t="shared" si="38"/>
        <v>0</v>
      </c>
      <c r="S229" s="690">
        <f t="shared" si="38"/>
        <v>0</v>
      </c>
      <c r="T229" s="690">
        <f t="shared" si="38"/>
        <v>0</v>
      </c>
      <c r="U229" s="690">
        <f t="shared" si="38"/>
        <v>0</v>
      </c>
      <c r="V229" s="690">
        <f t="shared" si="38"/>
        <v>0</v>
      </c>
      <c r="W229" s="690">
        <f t="shared" si="38"/>
        <v>0</v>
      </c>
      <c r="X229" s="690">
        <f t="shared" si="38"/>
        <v>0</v>
      </c>
      <c r="Y229" s="693">
        <f t="shared" si="40"/>
        <v>0</v>
      </c>
    </row>
    <row r="230" spans="1:25" ht="16.5" customHeight="1" outlineLevel="1">
      <c r="A230" s="490">
        <f t="shared" si="36"/>
        <v>226</v>
      </c>
      <c r="B230" s="654"/>
      <c r="C230" s="673"/>
      <c r="D230" s="674"/>
      <c r="E230" s="675"/>
      <c r="F230" s="678"/>
      <c r="G230" s="677"/>
      <c r="H230" s="494"/>
      <c r="I230" s="492" t="str">
        <f t="shared" si="34"/>
        <v/>
      </c>
      <c r="J230" s="494"/>
      <c r="K230" s="664" t="str">
        <f t="shared" si="35"/>
        <v/>
      </c>
      <c r="L230" s="493" t="str">
        <f t="shared" si="37"/>
        <v>false</v>
      </c>
      <c r="M230" s="690">
        <f t="shared" si="39"/>
        <v>0</v>
      </c>
      <c r="N230" s="690">
        <f t="shared" si="38"/>
        <v>0</v>
      </c>
      <c r="O230" s="690">
        <f t="shared" si="38"/>
        <v>0</v>
      </c>
      <c r="P230" s="690">
        <f t="shared" si="38"/>
        <v>0</v>
      </c>
      <c r="Q230" s="690">
        <f t="shared" si="38"/>
        <v>0</v>
      </c>
      <c r="R230" s="690">
        <f t="shared" si="38"/>
        <v>0</v>
      </c>
      <c r="S230" s="690">
        <f t="shared" si="38"/>
        <v>0</v>
      </c>
      <c r="T230" s="690">
        <f t="shared" si="38"/>
        <v>0</v>
      </c>
      <c r="U230" s="690">
        <f t="shared" si="38"/>
        <v>0</v>
      </c>
      <c r="V230" s="690">
        <f t="shared" si="38"/>
        <v>0</v>
      </c>
      <c r="W230" s="690">
        <f t="shared" si="38"/>
        <v>0</v>
      </c>
      <c r="X230" s="690">
        <f t="shared" si="38"/>
        <v>0</v>
      </c>
      <c r="Y230" s="693">
        <f t="shared" si="40"/>
        <v>0</v>
      </c>
    </row>
    <row r="231" spans="1:25" ht="16.5" customHeight="1" outlineLevel="1">
      <c r="A231" s="490">
        <f t="shared" si="36"/>
        <v>227</v>
      </c>
      <c r="B231" s="654"/>
      <c r="C231" s="673"/>
      <c r="D231" s="674"/>
      <c r="E231" s="675"/>
      <c r="F231" s="678"/>
      <c r="G231" s="677"/>
      <c r="H231" s="494"/>
      <c r="I231" s="492" t="str">
        <f t="shared" si="34"/>
        <v/>
      </c>
      <c r="J231" s="494"/>
      <c r="K231" s="664" t="str">
        <f t="shared" si="35"/>
        <v/>
      </c>
      <c r="L231" s="493" t="str">
        <f t="shared" si="37"/>
        <v>false</v>
      </c>
      <c r="M231" s="690">
        <f t="shared" si="39"/>
        <v>0</v>
      </c>
      <c r="N231" s="690">
        <f t="shared" si="38"/>
        <v>0</v>
      </c>
      <c r="O231" s="690">
        <f t="shared" si="38"/>
        <v>0</v>
      </c>
      <c r="P231" s="690">
        <f t="shared" si="38"/>
        <v>0</v>
      </c>
      <c r="Q231" s="690">
        <f t="shared" si="38"/>
        <v>0</v>
      </c>
      <c r="R231" s="690">
        <f t="shared" si="38"/>
        <v>0</v>
      </c>
      <c r="S231" s="690">
        <f t="shared" si="38"/>
        <v>0</v>
      </c>
      <c r="T231" s="690">
        <f t="shared" si="38"/>
        <v>0</v>
      </c>
      <c r="U231" s="690">
        <f t="shared" si="38"/>
        <v>0</v>
      </c>
      <c r="V231" s="690">
        <f t="shared" si="38"/>
        <v>0</v>
      </c>
      <c r="W231" s="690">
        <f t="shared" si="38"/>
        <v>0</v>
      </c>
      <c r="X231" s="690">
        <f t="shared" si="38"/>
        <v>0</v>
      </c>
      <c r="Y231" s="693">
        <f t="shared" si="40"/>
        <v>0</v>
      </c>
    </row>
    <row r="232" spans="1:25" ht="16.5" customHeight="1" outlineLevel="1">
      <c r="A232" s="490">
        <f t="shared" si="36"/>
        <v>228</v>
      </c>
      <c r="B232" s="654"/>
      <c r="C232" s="673"/>
      <c r="D232" s="674"/>
      <c r="E232" s="675"/>
      <c r="F232" s="678"/>
      <c r="G232" s="677"/>
      <c r="H232" s="494"/>
      <c r="I232" s="492" t="str">
        <f t="shared" si="34"/>
        <v/>
      </c>
      <c r="J232" s="494"/>
      <c r="K232" s="664" t="str">
        <f t="shared" si="35"/>
        <v/>
      </c>
      <c r="L232" s="493" t="str">
        <f t="shared" si="37"/>
        <v>false</v>
      </c>
      <c r="M232" s="690">
        <f t="shared" si="39"/>
        <v>0</v>
      </c>
      <c r="N232" s="690">
        <f t="shared" si="38"/>
        <v>0</v>
      </c>
      <c r="O232" s="690">
        <f t="shared" si="38"/>
        <v>0</v>
      </c>
      <c r="P232" s="690">
        <f t="shared" si="38"/>
        <v>0</v>
      </c>
      <c r="Q232" s="690">
        <f t="shared" si="38"/>
        <v>0</v>
      </c>
      <c r="R232" s="690">
        <f t="shared" si="38"/>
        <v>0</v>
      </c>
      <c r="S232" s="690">
        <f t="shared" si="38"/>
        <v>0</v>
      </c>
      <c r="T232" s="690">
        <f t="shared" si="38"/>
        <v>0</v>
      </c>
      <c r="U232" s="690">
        <f t="shared" si="38"/>
        <v>0</v>
      </c>
      <c r="V232" s="690">
        <f t="shared" si="38"/>
        <v>0</v>
      </c>
      <c r="W232" s="690">
        <f t="shared" si="38"/>
        <v>0</v>
      </c>
      <c r="X232" s="690">
        <f t="shared" si="38"/>
        <v>0</v>
      </c>
      <c r="Y232" s="693">
        <f t="shared" si="40"/>
        <v>0</v>
      </c>
    </row>
    <row r="233" spans="1:25" ht="16.5" customHeight="1" outlineLevel="1">
      <c r="A233" s="490">
        <f t="shared" si="36"/>
        <v>229</v>
      </c>
      <c r="B233" s="654"/>
      <c r="C233" s="673"/>
      <c r="D233" s="674"/>
      <c r="E233" s="675"/>
      <c r="F233" s="678"/>
      <c r="G233" s="677"/>
      <c r="H233" s="494"/>
      <c r="I233" s="492" t="str">
        <f t="shared" si="34"/>
        <v/>
      </c>
      <c r="J233" s="494"/>
      <c r="K233" s="664" t="str">
        <f t="shared" si="35"/>
        <v/>
      </c>
      <c r="L233" s="493" t="str">
        <f t="shared" si="37"/>
        <v>false</v>
      </c>
      <c r="M233" s="690">
        <f t="shared" si="39"/>
        <v>0</v>
      </c>
      <c r="N233" s="690">
        <f t="shared" si="38"/>
        <v>0</v>
      </c>
      <c r="O233" s="690">
        <f t="shared" si="38"/>
        <v>0</v>
      </c>
      <c r="P233" s="690">
        <f t="shared" si="38"/>
        <v>0</v>
      </c>
      <c r="Q233" s="690">
        <f t="shared" si="38"/>
        <v>0</v>
      </c>
      <c r="R233" s="690">
        <f t="shared" si="38"/>
        <v>0</v>
      </c>
      <c r="S233" s="690">
        <f t="shared" si="38"/>
        <v>0</v>
      </c>
      <c r="T233" s="690">
        <f t="shared" si="38"/>
        <v>0</v>
      </c>
      <c r="U233" s="690">
        <f t="shared" si="38"/>
        <v>0</v>
      </c>
      <c r="V233" s="690">
        <f t="shared" si="38"/>
        <v>0</v>
      </c>
      <c r="W233" s="690">
        <f t="shared" si="38"/>
        <v>0</v>
      </c>
      <c r="X233" s="690">
        <f t="shared" si="38"/>
        <v>0</v>
      </c>
      <c r="Y233" s="693">
        <f t="shared" si="40"/>
        <v>0</v>
      </c>
    </row>
    <row r="234" spans="1:25" ht="16.5" customHeight="1" outlineLevel="1">
      <c r="A234" s="490">
        <f t="shared" si="36"/>
        <v>230</v>
      </c>
      <c r="B234" s="655"/>
      <c r="C234" s="673"/>
      <c r="D234" s="674"/>
      <c r="E234" s="675"/>
      <c r="F234" s="676"/>
      <c r="G234" s="677"/>
      <c r="H234" s="494"/>
      <c r="I234" s="492" t="str">
        <f t="shared" si="34"/>
        <v/>
      </c>
      <c r="J234" s="494"/>
      <c r="K234" s="664" t="str">
        <f t="shared" si="35"/>
        <v/>
      </c>
      <c r="L234" s="493" t="str">
        <f t="shared" si="37"/>
        <v>false</v>
      </c>
      <c r="M234" s="690">
        <f t="shared" si="39"/>
        <v>0</v>
      </c>
      <c r="N234" s="690">
        <f t="shared" si="38"/>
        <v>0</v>
      </c>
      <c r="O234" s="690">
        <f t="shared" si="38"/>
        <v>0</v>
      </c>
      <c r="P234" s="690">
        <f t="shared" si="38"/>
        <v>0</v>
      </c>
      <c r="Q234" s="690">
        <f t="shared" si="38"/>
        <v>0</v>
      </c>
      <c r="R234" s="690">
        <f t="shared" si="38"/>
        <v>0</v>
      </c>
      <c r="S234" s="690">
        <f t="shared" si="38"/>
        <v>0</v>
      </c>
      <c r="T234" s="690">
        <f t="shared" si="38"/>
        <v>0</v>
      </c>
      <c r="U234" s="690">
        <f t="shared" si="38"/>
        <v>0</v>
      </c>
      <c r="V234" s="690">
        <f t="shared" si="38"/>
        <v>0</v>
      </c>
      <c r="W234" s="690">
        <f t="shared" si="38"/>
        <v>0</v>
      </c>
      <c r="X234" s="690">
        <f t="shared" si="38"/>
        <v>0</v>
      </c>
      <c r="Y234" s="693">
        <f t="shared" si="40"/>
        <v>0</v>
      </c>
    </row>
    <row r="235" spans="1:25" ht="16.5" customHeight="1" outlineLevel="1">
      <c r="A235" s="490">
        <f t="shared" si="36"/>
        <v>231</v>
      </c>
      <c r="B235" s="654"/>
      <c r="C235" s="673"/>
      <c r="D235" s="674"/>
      <c r="E235" s="675"/>
      <c r="F235" s="678"/>
      <c r="G235" s="677"/>
      <c r="H235" s="494"/>
      <c r="I235" s="492" t="str">
        <f t="shared" si="34"/>
        <v/>
      </c>
      <c r="J235" s="494"/>
      <c r="K235" s="664" t="str">
        <f t="shared" si="35"/>
        <v/>
      </c>
      <c r="L235" s="493" t="str">
        <f t="shared" si="37"/>
        <v>false</v>
      </c>
      <c r="M235" s="690">
        <f t="shared" si="39"/>
        <v>0</v>
      </c>
      <c r="N235" s="690">
        <f t="shared" si="38"/>
        <v>0</v>
      </c>
      <c r="O235" s="690">
        <f t="shared" si="38"/>
        <v>0</v>
      </c>
      <c r="P235" s="690">
        <f t="shared" si="38"/>
        <v>0</v>
      </c>
      <c r="Q235" s="690">
        <f t="shared" si="38"/>
        <v>0</v>
      </c>
      <c r="R235" s="690">
        <f t="shared" si="38"/>
        <v>0</v>
      </c>
      <c r="S235" s="690">
        <f t="shared" si="38"/>
        <v>0</v>
      </c>
      <c r="T235" s="690">
        <f t="shared" si="38"/>
        <v>0</v>
      </c>
      <c r="U235" s="690">
        <f t="shared" si="38"/>
        <v>0</v>
      </c>
      <c r="V235" s="690">
        <f t="shared" si="38"/>
        <v>0</v>
      </c>
      <c r="W235" s="690">
        <f t="shared" si="38"/>
        <v>0</v>
      </c>
      <c r="X235" s="690">
        <f t="shared" si="38"/>
        <v>0</v>
      </c>
      <c r="Y235" s="693">
        <f t="shared" si="40"/>
        <v>0</v>
      </c>
    </row>
    <row r="236" spans="1:25" ht="16.5" customHeight="1" outlineLevel="1">
      <c r="A236" s="490">
        <f t="shared" si="36"/>
        <v>232</v>
      </c>
      <c r="B236" s="654"/>
      <c r="C236" s="673"/>
      <c r="D236" s="674"/>
      <c r="E236" s="675"/>
      <c r="F236" s="676"/>
      <c r="G236" s="677"/>
      <c r="H236" s="685"/>
      <c r="I236" s="492" t="str">
        <f t="shared" si="34"/>
        <v/>
      </c>
      <c r="J236" s="685"/>
      <c r="K236" s="664" t="str">
        <f t="shared" si="35"/>
        <v/>
      </c>
      <c r="L236" s="493" t="str">
        <f t="shared" si="37"/>
        <v>false</v>
      </c>
      <c r="M236" s="690">
        <f t="shared" si="39"/>
        <v>0</v>
      </c>
      <c r="N236" s="690">
        <f t="shared" si="38"/>
        <v>0</v>
      </c>
      <c r="O236" s="690">
        <f t="shared" si="38"/>
        <v>0</v>
      </c>
      <c r="P236" s="690">
        <f t="shared" si="38"/>
        <v>0</v>
      </c>
      <c r="Q236" s="690">
        <f t="shared" si="38"/>
        <v>0</v>
      </c>
      <c r="R236" s="690">
        <f t="shared" si="38"/>
        <v>0</v>
      </c>
      <c r="S236" s="690">
        <f t="shared" si="38"/>
        <v>0</v>
      </c>
      <c r="T236" s="690">
        <f t="shared" si="38"/>
        <v>0</v>
      </c>
      <c r="U236" s="690">
        <f t="shared" si="38"/>
        <v>0</v>
      </c>
      <c r="V236" s="690">
        <f t="shared" si="38"/>
        <v>0</v>
      </c>
      <c r="W236" s="690">
        <f t="shared" si="38"/>
        <v>0</v>
      </c>
      <c r="X236" s="690">
        <f t="shared" si="38"/>
        <v>0</v>
      </c>
      <c r="Y236" s="693">
        <f t="shared" si="40"/>
        <v>0</v>
      </c>
    </row>
    <row r="237" spans="1:25" ht="16.5" customHeight="1" outlineLevel="1">
      <c r="A237" s="490">
        <f t="shared" si="36"/>
        <v>233</v>
      </c>
      <c r="B237" s="654"/>
      <c r="C237" s="673"/>
      <c r="D237" s="674"/>
      <c r="E237" s="675"/>
      <c r="F237" s="678"/>
      <c r="G237" s="677"/>
      <c r="H237" s="491"/>
      <c r="I237" s="492" t="str">
        <f t="shared" si="34"/>
        <v/>
      </c>
      <c r="J237" s="491"/>
      <c r="K237" s="664" t="str">
        <f t="shared" si="35"/>
        <v/>
      </c>
      <c r="L237" s="493" t="str">
        <f t="shared" si="37"/>
        <v>false</v>
      </c>
      <c r="M237" s="690">
        <f t="shared" si="39"/>
        <v>0</v>
      </c>
      <c r="N237" s="690">
        <f t="shared" si="38"/>
        <v>0</v>
      </c>
      <c r="O237" s="690">
        <f t="shared" si="38"/>
        <v>0</v>
      </c>
      <c r="P237" s="690">
        <f t="shared" si="38"/>
        <v>0</v>
      </c>
      <c r="Q237" s="690">
        <f t="shared" si="38"/>
        <v>0</v>
      </c>
      <c r="R237" s="690">
        <f t="shared" si="38"/>
        <v>0</v>
      </c>
      <c r="S237" s="690">
        <f t="shared" si="38"/>
        <v>0</v>
      </c>
      <c r="T237" s="690">
        <f t="shared" si="38"/>
        <v>0</v>
      </c>
      <c r="U237" s="690">
        <f t="shared" si="38"/>
        <v>0</v>
      </c>
      <c r="V237" s="690">
        <f t="shared" si="38"/>
        <v>0</v>
      </c>
      <c r="W237" s="690">
        <f t="shared" si="38"/>
        <v>0</v>
      </c>
      <c r="X237" s="690">
        <f t="shared" si="38"/>
        <v>0</v>
      </c>
      <c r="Y237" s="693">
        <f t="shared" si="40"/>
        <v>0</v>
      </c>
    </row>
    <row r="238" spans="1:25" ht="16.5" customHeight="1" outlineLevel="1">
      <c r="A238" s="490">
        <f t="shared" si="36"/>
        <v>234</v>
      </c>
      <c r="B238" s="654"/>
      <c r="C238" s="673"/>
      <c r="D238" s="674"/>
      <c r="E238" s="675"/>
      <c r="F238" s="676"/>
      <c r="G238" s="677"/>
      <c r="H238" s="494"/>
      <c r="I238" s="492" t="str">
        <f t="shared" si="34"/>
        <v/>
      </c>
      <c r="J238" s="494"/>
      <c r="K238" s="664" t="str">
        <f t="shared" si="35"/>
        <v/>
      </c>
      <c r="L238" s="493" t="str">
        <f t="shared" si="37"/>
        <v>false</v>
      </c>
      <c r="M238" s="690">
        <f t="shared" si="39"/>
        <v>0</v>
      </c>
      <c r="N238" s="690">
        <f t="shared" si="39"/>
        <v>0</v>
      </c>
      <c r="O238" s="690">
        <f t="shared" si="39"/>
        <v>0</v>
      </c>
      <c r="P238" s="690">
        <f t="shared" si="39"/>
        <v>0</v>
      </c>
      <c r="Q238" s="690">
        <f t="shared" si="39"/>
        <v>0</v>
      </c>
      <c r="R238" s="690">
        <f t="shared" si="39"/>
        <v>0</v>
      </c>
      <c r="S238" s="690">
        <f t="shared" si="39"/>
        <v>0</v>
      </c>
      <c r="T238" s="690">
        <f t="shared" si="39"/>
        <v>0</v>
      </c>
      <c r="U238" s="690">
        <f t="shared" si="39"/>
        <v>0</v>
      </c>
      <c r="V238" s="690">
        <f t="shared" si="39"/>
        <v>0</v>
      </c>
      <c r="W238" s="690">
        <f t="shared" si="39"/>
        <v>0</v>
      </c>
      <c r="X238" s="690">
        <f t="shared" si="39"/>
        <v>0</v>
      </c>
      <c r="Y238" s="693">
        <f t="shared" si="40"/>
        <v>0</v>
      </c>
    </row>
    <row r="239" spans="1:25" ht="16.5" customHeight="1" outlineLevel="1">
      <c r="A239" s="490">
        <f t="shared" si="36"/>
        <v>235</v>
      </c>
      <c r="B239" s="654"/>
      <c r="C239" s="673"/>
      <c r="D239" s="674"/>
      <c r="E239" s="675"/>
      <c r="F239" s="676"/>
      <c r="G239" s="677"/>
      <c r="H239" s="494"/>
      <c r="I239" s="492" t="str">
        <f t="shared" si="34"/>
        <v/>
      </c>
      <c r="J239" s="494"/>
      <c r="K239" s="664" t="str">
        <f t="shared" si="35"/>
        <v/>
      </c>
      <c r="L239" s="493" t="str">
        <f t="shared" si="37"/>
        <v>false</v>
      </c>
      <c r="M239" s="690">
        <f t="shared" si="39"/>
        <v>0</v>
      </c>
      <c r="N239" s="690">
        <f t="shared" si="39"/>
        <v>0</v>
      </c>
      <c r="O239" s="690">
        <f t="shared" si="39"/>
        <v>0</v>
      </c>
      <c r="P239" s="690">
        <f t="shared" si="39"/>
        <v>0</v>
      </c>
      <c r="Q239" s="690">
        <f t="shared" si="39"/>
        <v>0</v>
      </c>
      <c r="R239" s="690">
        <f t="shared" si="39"/>
        <v>0</v>
      </c>
      <c r="S239" s="690">
        <f t="shared" si="39"/>
        <v>0</v>
      </c>
      <c r="T239" s="690">
        <f t="shared" si="39"/>
        <v>0</v>
      </c>
      <c r="U239" s="690">
        <f t="shared" si="39"/>
        <v>0</v>
      </c>
      <c r="V239" s="690">
        <f t="shared" si="39"/>
        <v>0</v>
      </c>
      <c r="W239" s="690">
        <f t="shared" si="39"/>
        <v>0</v>
      </c>
      <c r="X239" s="690">
        <f t="shared" si="39"/>
        <v>0</v>
      </c>
      <c r="Y239" s="693">
        <f t="shared" si="40"/>
        <v>0</v>
      </c>
    </row>
    <row r="240" spans="1:25" ht="16.5" customHeight="1" outlineLevel="1">
      <c r="A240" s="490">
        <f t="shared" si="36"/>
        <v>236</v>
      </c>
      <c r="B240" s="654"/>
      <c r="C240" s="673"/>
      <c r="D240" s="674"/>
      <c r="E240" s="675"/>
      <c r="F240" s="676"/>
      <c r="G240" s="677"/>
      <c r="H240" s="494"/>
      <c r="I240" s="492" t="str">
        <f t="shared" si="34"/>
        <v/>
      </c>
      <c r="J240" s="494"/>
      <c r="K240" s="664" t="str">
        <f t="shared" si="35"/>
        <v/>
      </c>
      <c r="L240" s="493" t="str">
        <f t="shared" si="37"/>
        <v>false</v>
      </c>
      <c r="M240" s="690">
        <f t="shared" si="39"/>
        <v>0</v>
      </c>
      <c r="N240" s="690">
        <f t="shared" si="39"/>
        <v>0</v>
      </c>
      <c r="O240" s="690">
        <f t="shared" si="39"/>
        <v>0</v>
      </c>
      <c r="P240" s="690">
        <f t="shared" si="39"/>
        <v>0</v>
      </c>
      <c r="Q240" s="690">
        <f t="shared" si="39"/>
        <v>0</v>
      </c>
      <c r="R240" s="690">
        <f t="shared" si="39"/>
        <v>0</v>
      </c>
      <c r="S240" s="690">
        <f t="shared" si="39"/>
        <v>0</v>
      </c>
      <c r="T240" s="690">
        <f t="shared" si="39"/>
        <v>0</v>
      </c>
      <c r="U240" s="690">
        <f t="shared" si="39"/>
        <v>0</v>
      </c>
      <c r="V240" s="690">
        <f t="shared" si="39"/>
        <v>0</v>
      </c>
      <c r="W240" s="690">
        <f t="shared" si="39"/>
        <v>0</v>
      </c>
      <c r="X240" s="690">
        <f t="shared" si="39"/>
        <v>0</v>
      </c>
      <c r="Y240" s="693">
        <f t="shared" si="40"/>
        <v>0</v>
      </c>
    </row>
    <row r="241" spans="1:25" ht="16.5" customHeight="1" outlineLevel="1">
      <c r="A241" s="490">
        <f t="shared" si="36"/>
        <v>237</v>
      </c>
      <c r="B241" s="654"/>
      <c r="C241" s="673"/>
      <c r="D241" s="674"/>
      <c r="E241" s="675"/>
      <c r="F241" s="676"/>
      <c r="G241" s="677"/>
      <c r="H241" s="494"/>
      <c r="I241" s="492" t="str">
        <f t="shared" si="34"/>
        <v/>
      </c>
      <c r="J241" s="494"/>
      <c r="K241" s="664" t="str">
        <f t="shared" si="35"/>
        <v/>
      </c>
      <c r="L241" s="493" t="str">
        <f t="shared" si="37"/>
        <v>false</v>
      </c>
      <c r="M241" s="690">
        <f t="shared" si="39"/>
        <v>0</v>
      </c>
      <c r="N241" s="690">
        <f t="shared" si="39"/>
        <v>0</v>
      </c>
      <c r="O241" s="690">
        <f t="shared" si="39"/>
        <v>0</v>
      </c>
      <c r="P241" s="690">
        <f t="shared" si="39"/>
        <v>0</v>
      </c>
      <c r="Q241" s="690">
        <f t="shared" si="39"/>
        <v>0</v>
      </c>
      <c r="R241" s="690">
        <f t="shared" si="39"/>
        <v>0</v>
      </c>
      <c r="S241" s="690">
        <f t="shared" si="39"/>
        <v>0</v>
      </c>
      <c r="T241" s="690">
        <f t="shared" si="39"/>
        <v>0</v>
      </c>
      <c r="U241" s="690">
        <f t="shared" si="39"/>
        <v>0</v>
      </c>
      <c r="V241" s="690">
        <f t="shared" si="39"/>
        <v>0</v>
      </c>
      <c r="W241" s="690">
        <f t="shared" si="39"/>
        <v>0</v>
      </c>
      <c r="X241" s="690">
        <f t="shared" si="39"/>
        <v>0</v>
      </c>
      <c r="Y241" s="693">
        <f t="shared" si="40"/>
        <v>0</v>
      </c>
    </row>
    <row r="242" spans="1:25" ht="16.5" customHeight="1" outlineLevel="1">
      <c r="A242" s="490">
        <f t="shared" si="36"/>
        <v>238</v>
      </c>
      <c r="B242" s="654"/>
      <c r="C242" s="673"/>
      <c r="D242" s="674"/>
      <c r="E242" s="675"/>
      <c r="F242" s="676"/>
      <c r="G242" s="677"/>
      <c r="H242" s="494"/>
      <c r="I242" s="492" t="str">
        <f t="shared" si="34"/>
        <v/>
      </c>
      <c r="J242" s="494"/>
      <c r="K242" s="664" t="str">
        <f t="shared" si="35"/>
        <v/>
      </c>
      <c r="L242" s="493" t="str">
        <f t="shared" si="37"/>
        <v>false</v>
      </c>
      <c r="M242" s="690">
        <f t="shared" si="39"/>
        <v>0</v>
      </c>
      <c r="N242" s="690">
        <f t="shared" si="39"/>
        <v>0</v>
      </c>
      <c r="O242" s="690">
        <f t="shared" si="39"/>
        <v>0</v>
      </c>
      <c r="P242" s="690">
        <f t="shared" si="39"/>
        <v>0</v>
      </c>
      <c r="Q242" s="690">
        <f t="shared" si="39"/>
        <v>0</v>
      </c>
      <c r="R242" s="690">
        <f t="shared" si="39"/>
        <v>0</v>
      </c>
      <c r="S242" s="690">
        <f t="shared" si="39"/>
        <v>0</v>
      </c>
      <c r="T242" s="690">
        <f t="shared" si="39"/>
        <v>0</v>
      </c>
      <c r="U242" s="690">
        <f t="shared" si="39"/>
        <v>0</v>
      </c>
      <c r="V242" s="690">
        <f t="shared" si="39"/>
        <v>0</v>
      </c>
      <c r="W242" s="690">
        <f t="shared" si="39"/>
        <v>0</v>
      </c>
      <c r="X242" s="690">
        <f t="shared" si="39"/>
        <v>0</v>
      </c>
      <c r="Y242" s="693">
        <f t="shared" si="40"/>
        <v>0</v>
      </c>
    </row>
    <row r="243" spans="1:25" ht="16.5" customHeight="1" outlineLevel="1">
      <c r="A243" s="490">
        <f t="shared" si="36"/>
        <v>239</v>
      </c>
      <c r="B243" s="654"/>
      <c r="C243" s="673"/>
      <c r="D243" s="674"/>
      <c r="E243" s="675"/>
      <c r="F243" s="676"/>
      <c r="G243" s="677"/>
      <c r="H243" s="494"/>
      <c r="I243" s="492" t="str">
        <f t="shared" si="34"/>
        <v/>
      </c>
      <c r="J243" s="494"/>
      <c r="K243" s="664" t="str">
        <f t="shared" si="35"/>
        <v/>
      </c>
      <c r="L243" s="493" t="str">
        <f t="shared" si="37"/>
        <v>false</v>
      </c>
      <c r="M243" s="690">
        <f t="shared" si="39"/>
        <v>0</v>
      </c>
      <c r="N243" s="690">
        <f t="shared" si="39"/>
        <v>0</v>
      </c>
      <c r="O243" s="690">
        <f t="shared" si="39"/>
        <v>0</v>
      </c>
      <c r="P243" s="690">
        <f t="shared" si="39"/>
        <v>0</v>
      </c>
      <c r="Q243" s="690">
        <f t="shared" si="39"/>
        <v>0</v>
      </c>
      <c r="R243" s="690">
        <f t="shared" si="39"/>
        <v>0</v>
      </c>
      <c r="S243" s="690">
        <f t="shared" si="39"/>
        <v>0</v>
      </c>
      <c r="T243" s="690">
        <f t="shared" si="39"/>
        <v>0</v>
      </c>
      <c r="U243" s="690">
        <f t="shared" si="39"/>
        <v>0</v>
      </c>
      <c r="V243" s="690">
        <f t="shared" si="39"/>
        <v>0</v>
      </c>
      <c r="W243" s="690">
        <f t="shared" si="39"/>
        <v>0</v>
      </c>
      <c r="X243" s="690">
        <f t="shared" si="39"/>
        <v>0</v>
      </c>
      <c r="Y243" s="693">
        <f t="shared" si="40"/>
        <v>0</v>
      </c>
    </row>
    <row r="244" spans="1:25" ht="16.5" customHeight="1" outlineLevel="1">
      <c r="A244" s="490">
        <f t="shared" si="36"/>
        <v>240</v>
      </c>
      <c r="B244" s="655"/>
      <c r="C244" s="673"/>
      <c r="D244" s="674"/>
      <c r="E244" s="675"/>
      <c r="F244" s="676"/>
      <c r="G244" s="677"/>
      <c r="H244" s="494"/>
      <c r="I244" s="492" t="str">
        <f t="shared" si="34"/>
        <v/>
      </c>
      <c r="J244" s="494"/>
      <c r="K244" s="664" t="str">
        <f t="shared" si="35"/>
        <v/>
      </c>
      <c r="L244" s="493" t="str">
        <f t="shared" si="37"/>
        <v>false</v>
      </c>
      <c r="M244" s="690">
        <f t="shared" si="39"/>
        <v>0</v>
      </c>
      <c r="N244" s="690">
        <f t="shared" si="39"/>
        <v>0</v>
      </c>
      <c r="O244" s="690">
        <f t="shared" si="39"/>
        <v>0</v>
      </c>
      <c r="P244" s="690">
        <f t="shared" si="39"/>
        <v>0</v>
      </c>
      <c r="Q244" s="690">
        <f t="shared" si="39"/>
        <v>0</v>
      </c>
      <c r="R244" s="690">
        <f t="shared" si="39"/>
        <v>0</v>
      </c>
      <c r="S244" s="690">
        <f t="shared" si="39"/>
        <v>0</v>
      </c>
      <c r="T244" s="690">
        <f t="shared" si="39"/>
        <v>0</v>
      </c>
      <c r="U244" s="690">
        <f t="shared" si="39"/>
        <v>0</v>
      </c>
      <c r="V244" s="690">
        <f t="shared" si="39"/>
        <v>0</v>
      </c>
      <c r="W244" s="690">
        <f t="shared" si="39"/>
        <v>0</v>
      </c>
      <c r="X244" s="690">
        <f t="shared" si="39"/>
        <v>0</v>
      </c>
      <c r="Y244" s="693">
        <f t="shared" si="40"/>
        <v>0</v>
      </c>
    </row>
    <row r="245" spans="1:25" ht="16.5" customHeight="1" outlineLevel="1">
      <c r="A245" s="490">
        <f t="shared" si="36"/>
        <v>241</v>
      </c>
      <c r="B245" s="654"/>
      <c r="C245" s="673"/>
      <c r="D245" s="674"/>
      <c r="E245" s="675"/>
      <c r="F245" s="676"/>
      <c r="G245" s="677"/>
      <c r="H245" s="494"/>
      <c r="I245" s="492" t="str">
        <f t="shared" si="34"/>
        <v/>
      </c>
      <c r="J245" s="494"/>
      <c r="K245" s="664" t="str">
        <f t="shared" si="35"/>
        <v/>
      </c>
      <c r="L245" s="493" t="str">
        <f t="shared" si="37"/>
        <v>false</v>
      </c>
      <c r="M245" s="690">
        <f t="shared" si="39"/>
        <v>0</v>
      </c>
      <c r="N245" s="690">
        <f t="shared" si="39"/>
        <v>0</v>
      </c>
      <c r="O245" s="690">
        <f t="shared" si="39"/>
        <v>0</v>
      </c>
      <c r="P245" s="690">
        <f t="shared" si="39"/>
        <v>0</v>
      </c>
      <c r="Q245" s="690">
        <f t="shared" si="39"/>
        <v>0</v>
      </c>
      <c r="R245" s="690">
        <f t="shared" si="39"/>
        <v>0</v>
      </c>
      <c r="S245" s="690">
        <f t="shared" si="39"/>
        <v>0</v>
      </c>
      <c r="T245" s="690">
        <f t="shared" si="39"/>
        <v>0</v>
      </c>
      <c r="U245" s="690">
        <f t="shared" si="39"/>
        <v>0</v>
      </c>
      <c r="V245" s="690">
        <f t="shared" si="39"/>
        <v>0</v>
      </c>
      <c r="W245" s="690">
        <f t="shared" si="39"/>
        <v>0</v>
      </c>
      <c r="X245" s="690">
        <f t="shared" si="39"/>
        <v>0</v>
      </c>
      <c r="Y245" s="693">
        <f t="shared" si="40"/>
        <v>0</v>
      </c>
    </row>
    <row r="246" spans="1:25" ht="16.5" customHeight="1" outlineLevel="1">
      <c r="A246" s="490">
        <f t="shared" si="36"/>
        <v>242</v>
      </c>
      <c r="B246" s="654"/>
      <c r="C246" s="673"/>
      <c r="D246" s="674"/>
      <c r="E246" s="675"/>
      <c r="F246" s="678"/>
      <c r="G246" s="677"/>
      <c r="H246" s="494"/>
      <c r="I246" s="492" t="str">
        <f t="shared" si="34"/>
        <v/>
      </c>
      <c r="J246" s="494"/>
      <c r="K246" s="664" t="str">
        <f t="shared" si="35"/>
        <v/>
      </c>
      <c r="L246" s="493" t="str">
        <f t="shared" si="37"/>
        <v>false</v>
      </c>
      <c r="M246" s="690">
        <f t="shared" si="39"/>
        <v>0</v>
      </c>
      <c r="N246" s="690">
        <f t="shared" si="39"/>
        <v>0</v>
      </c>
      <c r="O246" s="690">
        <f t="shared" si="39"/>
        <v>0</v>
      </c>
      <c r="P246" s="690">
        <f t="shared" si="39"/>
        <v>0</v>
      </c>
      <c r="Q246" s="690">
        <f t="shared" si="39"/>
        <v>0</v>
      </c>
      <c r="R246" s="690">
        <f t="shared" si="39"/>
        <v>0</v>
      </c>
      <c r="S246" s="690">
        <f t="shared" si="39"/>
        <v>0</v>
      </c>
      <c r="T246" s="690">
        <f t="shared" si="39"/>
        <v>0</v>
      </c>
      <c r="U246" s="690">
        <f t="shared" si="39"/>
        <v>0</v>
      </c>
      <c r="V246" s="690">
        <f t="shared" si="39"/>
        <v>0</v>
      </c>
      <c r="W246" s="690">
        <f t="shared" si="39"/>
        <v>0</v>
      </c>
      <c r="X246" s="690">
        <f t="shared" si="39"/>
        <v>0</v>
      </c>
      <c r="Y246" s="693">
        <f t="shared" si="40"/>
        <v>0</v>
      </c>
    </row>
    <row r="247" spans="1:25" ht="16.5" customHeight="1" outlineLevel="1">
      <c r="A247" s="490">
        <f t="shared" si="36"/>
        <v>243</v>
      </c>
      <c r="B247" s="654"/>
      <c r="C247" s="673"/>
      <c r="D247" s="674"/>
      <c r="E247" s="675"/>
      <c r="F247" s="678"/>
      <c r="G247" s="677"/>
      <c r="H247" s="494"/>
      <c r="I247" s="492" t="str">
        <f t="shared" si="34"/>
        <v/>
      </c>
      <c r="J247" s="494"/>
      <c r="K247" s="664" t="str">
        <f t="shared" si="35"/>
        <v/>
      </c>
      <c r="L247" s="493" t="str">
        <f t="shared" si="37"/>
        <v>false</v>
      </c>
      <c r="M247" s="690">
        <f t="shared" si="39"/>
        <v>0</v>
      </c>
      <c r="N247" s="690">
        <f t="shared" si="39"/>
        <v>0</v>
      </c>
      <c r="O247" s="690">
        <f t="shared" si="39"/>
        <v>0</v>
      </c>
      <c r="P247" s="690">
        <f t="shared" si="39"/>
        <v>0</v>
      </c>
      <c r="Q247" s="690">
        <f t="shared" si="39"/>
        <v>0</v>
      </c>
      <c r="R247" s="690">
        <f t="shared" si="39"/>
        <v>0</v>
      </c>
      <c r="S247" s="690">
        <f t="shared" si="39"/>
        <v>0</v>
      </c>
      <c r="T247" s="690">
        <f t="shared" si="39"/>
        <v>0</v>
      </c>
      <c r="U247" s="690">
        <f t="shared" si="39"/>
        <v>0</v>
      </c>
      <c r="V247" s="690">
        <f t="shared" si="39"/>
        <v>0</v>
      </c>
      <c r="W247" s="690">
        <f t="shared" si="39"/>
        <v>0</v>
      </c>
      <c r="X247" s="690">
        <f t="shared" si="39"/>
        <v>0</v>
      </c>
      <c r="Y247" s="693">
        <f t="shared" si="40"/>
        <v>0</v>
      </c>
    </row>
    <row r="248" spans="1:25" ht="16.5" customHeight="1" outlineLevel="1">
      <c r="A248" s="490">
        <f t="shared" si="36"/>
        <v>244</v>
      </c>
      <c r="B248" s="654"/>
      <c r="C248" s="673"/>
      <c r="D248" s="674"/>
      <c r="E248" s="675"/>
      <c r="F248" s="678"/>
      <c r="G248" s="677"/>
      <c r="H248" s="494"/>
      <c r="I248" s="492" t="str">
        <f t="shared" si="34"/>
        <v/>
      </c>
      <c r="J248" s="494"/>
      <c r="K248" s="664" t="str">
        <f t="shared" si="35"/>
        <v/>
      </c>
      <c r="L248" s="493" t="str">
        <f t="shared" si="37"/>
        <v>false</v>
      </c>
      <c r="M248" s="690">
        <f t="shared" si="39"/>
        <v>0</v>
      </c>
      <c r="N248" s="690">
        <f t="shared" si="39"/>
        <v>0</v>
      </c>
      <c r="O248" s="690">
        <f t="shared" si="39"/>
        <v>0</v>
      </c>
      <c r="P248" s="690">
        <f t="shared" si="39"/>
        <v>0</v>
      </c>
      <c r="Q248" s="690">
        <f t="shared" si="39"/>
        <v>0</v>
      </c>
      <c r="R248" s="690">
        <f t="shared" si="39"/>
        <v>0</v>
      </c>
      <c r="S248" s="690">
        <f t="shared" si="39"/>
        <v>0</v>
      </c>
      <c r="T248" s="690">
        <f t="shared" si="39"/>
        <v>0</v>
      </c>
      <c r="U248" s="690">
        <f t="shared" si="39"/>
        <v>0</v>
      </c>
      <c r="V248" s="690">
        <f t="shared" si="39"/>
        <v>0</v>
      </c>
      <c r="W248" s="690">
        <f t="shared" si="39"/>
        <v>0</v>
      </c>
      <c r="X248" s="690">
        <f t="shared" si="39"/>
        <v>0</v>
      </c>
      <c r="Y248" s="693">
        <f t="shared" si="40"/>
        <v>0</v>
      </c>
    </row>
    <row r="249" spans="1:25" ht="16.5" customHeight="1" outlineLevel="1">
      <c r="A249" s="490">
        <f t="shared" si="36"/>
        <v>245</v>
      </c>
      <c r="B249" s="654"/>
      <c r="C249" s="673"/>
      <c r="D249" s="674"/>
      <c r="E249" s="675"/>
      <c r="F249" s="678"/>
      <c r="G249" s="677"/>
      <c r="H249" s="494"/>
      <c r="I249" s="492" t="str">
        <f t="shared" si="34"/>
        <v/>
      </c>
      <c r="J249" s="494"/>
      <c r="K249" s="664" t="str">
        <f t="shared" si="35"/>
        <v/>
      </c>
      <c r="L249" s="493" t="str">
        <f t="shared" si="37"/>
        <v>false</v>
      </c>
      <c r="M249" s="690">
        <f t="shared" si="39"/>
        <v>0</v>
      </c>
      <c r="N249" s="690">
        <f t="shared" si="39"/>
        <v>0</v>
      </c>
      <c r="O249" s="690">
        <f t="shared" si="39"/>
        <v>0</v>
      </c>
      <c r="P249" s="690">
        <f t="shared" si="39"/>
        <v>0</v>
      </c>
      <c r="Q249" s="690">
        <f t="shared" si="39"/>
        <v>0</v>
      </c>
      <c r="R249" s="690">
        <f t="shared" si="39"/>
        <v>0</v>
      </c>
      <c r="S249" s="690">
        <f t="shared" si="39"/>
        <v>0</v>
      </c>
      <c r="T249" s="690">
        <f t="shared" si="39"/>
        <v>0</v>
      </c>
      <c r="U249" s="690">
        <f t="shared" si="39"/>
        <v>0</v>
      </c>
      <c r="V249" s="690">
        <f t="shared" si="39"/>
        <v>0</v>
      </c>
      <c r="W249" s="690">
        <f t="shared" si="39"/>
        <v>0</v>
      </c>
      <c r="X249" s="690">
        <f t="shared" si="39"/>
        <v>0</v>
      </c>
      <c r="Y249" s="693">
        <f t="shared" si="40"/>
        <v>0</v>
      </c>
    </row>
    <row r="250" spans="1:25" ht="16.5" customHeight="1" outlineLevel="1">
      <c r="A250" s="490">
        <f t="shared" si="36"/>
        <v>246</v>
      </c>
      <c r="B250" s="654"/>
      <c r="C250" s="673"/>
      <c r="D250" s="674"/>
      <c r="E250" s="675"/>
      <c r="F250" s="676"/>
      <c r="G250" s="677"/>
      <c r="H250" s="494"/>
      <c r="I250" s="492" t="str">
        <f t="shared" si="34"/>
        <v/>
      </c>
      <c r="J250" s="494"/>
      <c r="K250" s="664" t="str">
        <f t="shared" si="35"/>
        <v/>
      </c>
      <c r="L250" s="493" t="str">
        <f t="shared" si="37"/>
        <v>false</v>
      </c>
      <c r="M250" s="690">
        <f t="shared" si="39"/>
        <v>0</v>
      </c>
      <c r="N250" s="690">
        <f t="shared" si="39"/>
        <v>0</v>
      </c>
      <c r="O250" s="690">
        <f t="shared" si="39"/>
        <v>0</v>
      </c>
      <c r="P250" s="690">
        <f t="shared" si="39"/>
        <v>0</v>
      </c>
      <c r="Q250" s="690">
        <f t="shared" si="39"/>
        <v>0</v>
      </c>
      <c r="R250" s="690">
        <f t="shared" si="39"/>
        <v>0</v>
      </c>
      <c r="S250" s="690">
        <f t="shared" si="39"/>
        <v>0</v>
      </c>
      <c r="T250" s="690">
        <f t="shared" si="39"/>
        <v>0</v>
      </c>
      <c r="U250" s="690">
        <f t="shared" si="39"/>
        <v>0</v>
      </c>
      <c r="V250" s="690">
        <f t="shared" si="39"/>
        <v>0</v>
      </c>
      <c r="W250" s="690">
        <f t="shared" si="39"/>
        <v>0</v>
      </c>
      <c r="X250" s="690">
        <f t="shared" si="39"/>
        <v>0</v>
      </c>
      <c r="Y250" s="693">
        <f t="shared" si="40"/>
        <v>0</v>
      </c>
    </row>
    <row r="251" spans="1:25" ht="16.5" customHeight="1" outlineLevel="1">
      <c r="A251" s="490">
        <f t="shared" si="36"/>
        <v>247</v>
      </c>
      <c r="B251" s="654"/>
      <c r="C251" s="673"/>
      <c r="D251" s="674"/>
      <c r="E251" s="675"/>
      <c r="F251" s="676"/>
      <c r="G251" s="677"/>
      <c r="H251" s="494"/>
      <c r="I251" s="492" t="str">
        <f t="shared" si="34"/>
        <v/>
      </c>
      <c r="J251" s="494"/>
      <c r="K251" s="664" t="str">
        <f t="shared" si="35"/>
        <v/>
      </c>
      <c r="L251" s="493" t="str">
        <f t="shared" si="37"/>
        <v>false</v>
      </c>
      <c r="M251" s="690">
        <f t="shared" si="39"/>
        <v>0</v>
      </c>
      <c r="N251" s="690">
        <f t="shared" si="39"/>
        <v>0</v>
      </c>
      <c r="O251" s="690">
        <f t="shared" si="39"/>
        <v>0</v>
      </c>
      <c r="P251" s="690">
        <f t="shared" si="39"/>
        <v>0</v>
      </c>
      <c r="Q251" s="690">
        <f t="shared" si="39"/>
        <v>0</v>
      </c>
      <c r="R251" s="690">
        <f t="shared" si="39"/>
        <v>0</v>
      </c>
      <c r="S251" s="690">
        <f t="shared" si="39"/>
        <v>0</v>
      </c>
      <c r="T251" s="690">
        <f t="shared" si="39"/>
        <v>0</v>
      </c>
      <c r="U251" s="690">
        <f t="shared" si="39"/>
        <v>0</v>
      </c>
      <c r="V251" s="690">
        <f t="shared" si="39"/>
        <v>0</v>
      </c>
      <c r="W251" s="690">
        <f t="shared" si="39"/>
        <v>0</v>
      </c>
      <c r="X251" s="690">
        <f t="shared" si="39"/>
        <v>0</v>
      </c>
      <c r="Y251" s="693">
        <f t="shared" si="40"/>
        <v>0</v>
      </c>
    </row>
    <row r="252" spans="1:25" ht="16.5" customHeight="1" outlineLevel="1">
      <c r="A252" s="490">
        <f t="shared" si="36"/>
        <v>248</v>
      </c>
      <c r="B252" s="654"/>
      <c r="C252" s="673"/>
      <c r="D252" s="674"/>
      <c r="E252" s="675"/>
      <c r="F252" s="678"/>
      <c r="G252" s="677"/>
      <c r="H252" s="494"/>
      <c r="I252" s="492" t="str">
        <f t="shared" si="34"/>
        <v/>
      </c>
      <c r="J252" s="494"/>
      <c r="K252" s="664" t="str">
        <f t="shared" si="35"/>
        <v/>
      </c>
      <c r="L252" s="493" t="str">
        <f t="shared" si="37"/>
        <v>false</v>
      </c>
      <c r="M252" s="690">
        <f t="shared" si="39"/>
        <v>0</v>
      </c>
      <c r="N252" s="690">
        <f t="shared" si="39"/>
        <v>0</v>
      </c>
      <c r="O252" s="690">
        <f t="shared" si="39"/>
        <v>0</v>
      </c>
      <c r="P252" s="690">
        <f t="shared" si="39"/>
        <v>0</v>
      </c>
      <c r="Q252" s="690">
        <f t="shared" si="39"/>
        <v>0</v>
      </c>
      <c r="R252" s="690">
        <f t="shared" si="39"/>
        <v>0</v>
      </c>
      <c r="S252" s="690">
        <f t="shared" si="39"/>
        <v>0</v>
      </c>
      <c r="T252" s="690">
        <f t="shared" si="39"/>
        <v>0</v>
      </c>
      <c r="U252" s="690">
        <f t="shared" si="39"/>
        <v>0</v>
      </c>
      <c r="V252" s="690">
        <f t="shared" si="39"/>
        <v>0</v>
      </c>
      <c r="W252" s="690">
        <f t="shared" si="39"/>
        <v>0</v>
      </c>
      <c r="X252" s="690">
        <f t="shared" si="39"/>
        <v>0</v>
      </c>
      <c r="Y252" s="693">
        <f t="shared" si="40"/>
        <v>0</v>
      </c>
    </row>
    <row r="253" spans="1:25" ht="16.5" customHeight="1" outlineLevel="1">
      <c r="A253" s="490">
        <f t="shared" si="36"/>
        <v>249</v>
      </c>
      <c r="B253" s="654"/>
      <c r="C253" s="673"/>
      <c r="D253" s="674"/>
      <c r="E253" s="675"/>
      <c r="F253" s="678"/>
      <c r="G253" s="677"/>
      <c r="H253" s="494"/>
      <c r="I253" s="492" t="str">
        <f t="shared" si="34"/>
        <v/>
      </c>
      <c r="J253" s="494"/>
      <c r="K253" s="664" t="str">
        <f t="shared" si="35"/>
        <v/>
      </c>
      <c r="L253" s="493" t="str">
        <f t="shared" si="37"/>
        <v>false</v>
      </c>
      <c r="M253" s="690">
        <f t="shared" si="39"/>
        <v>0</v>
      </c>
      <c r="N253" s="690">
        <f t="shared" si="39"/>
        <v>0</v>
      </c>
      <c r="O253" s="690">
        <f t="shared" si="39"/>
        <v>0</v>
      </c>
      <c r="P253" s="690">
        <f t="shared" si="39"/>
        <v>0</v>
      </c>
      <c r="Q253" s="690">
        <f t="shared" si="39"/>
        <v>0</v>
      </c>
      <c r="R253" s="690">
        <f t="shared" si="39"/>
        <v>0</v>
      </c>
      <c r="S253" s="690">
        <f t="shared" si="39"/>
        <v>0</v>
      </c>
      <c r="T253" s="690">
        <f t="shared" si="39"/>
        <v>0</v>
      </c>
      <c r="U253" s="690">
        <f t="shared" si="39"/>
        <v>0</v>
      </c>
      <c r="V253" s="690">
        <f t="shared" si="39"/>
        <v>0</v>
      </c>
      <c r="W253" s="690">
        <f t="shared" si="39"/>
        <v>0</v>
      </c>
      <c r="X253" s="690">
        <f t="shared" si="39"/>
        <v>0</v>
      </c>
      <c r="Y253" s="693">
        <f t="shared" si="40"/>
        <v>0</v>
      </c>
    </row>
    <row r="254" spans="1:25" ht="16.5" customHeight="1" outlineLevel="1">
      <c r="A254" s="490">
        <f t="shared" si="36"/>
        <v>250</v>
      </c>
      <c r="B254" s="655"/>
      <c r="C254" s="673"/>
      <c r="D254" s="674"/>
      <c r="E254" s="675"/>
      <c r="F254" s="678"/>
      <c r="G254" s="677"/>
      <c r="H254" s="494"/>
      <c r="I254" s="492" t="str">
        <f t="shared" si="34"/>
        <v/>
      </c>
      <c r="J254" s="494"/>
      <c r="K254" s="664" t="str">
        <f t="shared" si="35"/>
        <v/>
      </c>
      <c r="L254" s="493" t="str">
        <f t="shared" si="37"/>
        <v>false</v>
      </c>
      <c r="M254" s="690">
        <f t="shared" si="39"/>
        <v>0</v>
      </c>
      <c r="N254" s="690">
        <f t="shared" si="39"/>
        <v>0</v>
      </c>
      <c r="O254" s="690">
        <f t="shared" si="39"/>
        <v>0</v>
      </c>
      <c r="P254" s="690">
        <f t="shared" si="39"/>
        <v>0</v>
      </c>
      <c r="Q254" s="690">
        <f t="shared" si="39"/>
        <v>0</v>
      </c>
      <c r="R254" s="690">
        <f t="shared" si="39"/>
        <v>0</v>
      </c>
      <c r="S254" s="690">
        <f t="shared" si="39"/>
        <v>0</v>
      </c>
      <c r="T254" s="690">
        <f t="shared" si="39"/>
        <v>0</v>
      </c>
      <c r="U254" s="690">
        <f t="shared" si="39"/>
        <v>0</v>
      </c>
      <c r="V254" s="690">
        <f t="shared" si="39"/>
        <v>0</v>
      </c>
      <c r="W254" s="690">
        <f t="shared" si="39"/>
        <v>0</v>
      </c>
      <c r="X254" s="690">
        <f t="shared" si="39"/>
        <v>0</v>
      </c>
      <c r="Y254" s="693">
        <f t="shared" si="40"/>
        <v>0</v>
      </c>
    </row>
    <row r="255" spans="1:25" ht="16.5" customHeight="1" outlineLevel="1">
      <c r="A255" s="490">
        <f t="shared" si="36"/>
        <v>251</v>
      </c>
      <c r="B255" s="654"/>
      <c r="C255" s="673"/>
      <c r="D255" s="674"/>
      <c r="E255" s="675"/>
      <c r="F255" s="678"/>
      <c r="G255" s="677"/>
      <c r="H255" s="494"/>
      <c r="I255" s="492" t="str">
        <f t="shared" si="34"/>
        <v/>
      </c>
      <c r="J255" s="494"/>
      <c r="K255" s="664" t="str">
        <f t="shared" si="35"/>
        <v/>
      </c>
      <c r="L255" s="493" t="str">
        <f t="shared" si="37"/>
        <v>false</v>
      </c>
      <c r="M255" s="690">
        <f t="shared" si="39"/>
        <v>0</v>
      </c>
      <c r="N255" s="690">
        <f t="shared" si="39"/>
        <v>0</v>
      </c>
      <c r="O255" s="690">
        <f t="shared" si="39"/>
        <v>0</v>
      </c>
      <c r="P255" s="690">
        <f t="shared" si="39"/>
        <v>0</v>
      </c>
      <c r="Q255" s="690">
        <f t="shared" si="39"/>
        <v>0</v>
      </c>
      <c r="R255" s="690">
        <f t="shared" si="39"/>
        <v>0</v>
      </c>
      <c r="S255" s="690">
        <f t="shared" si="39"/>
        <v>0</v>
      </c>
      <c r="T255" s="690">
        <f t="shared" si="39"/>
        <v>0</v>
      </c>
      <c r="U255" s="690">
        <f t="shared" si="39"/>
        <v>0</v>
      </c>
      <c r="V255" s="690">
        <f t="shared" si="39"/>
        <v>0</v>
      </c>
      <c r="W255" s="690">
        <f t="shared" si="39"/>
        <v>0</v>
      </c>
      <c r="X255" s="690">
        <f t="shared" si="39"/>
        <v>0</v>
      </c>
      <c r="Y255" s="693">
        <f t="shared" si="40"/>
        <v>0</v>
      </c>
    </row>
    <row r="256" spans="1:25" ht="16.5" customHeight="1" outlineLevel="1">
      <c r="A256" s="490">
        <f t="shared" si="36"/>
        <v>252</v>
      </c>
      <c r="B256" s="654"/>
      <c r="C256" s="673"/>
      <c r="D256" s="674"/>
      <c r="E256" s="675"/>
      <c r="F256" s="676"/>
      <c r="G256" s="677"/>
      <c r="H256" s="494"/>
      <c r="I256" s="492" t="str">
        <f t="shared" si="34"/>
        <v/>
      </c>
      <c r="J256" s="494"/>
      <c r="K256" s="664" t="str">
        <f t="shared" si="35"/>
        <v/>
      </c>
      <c r="L256" s="493" t="str">
        <f t="shared" si="37"/>
        <v>false</v>
      </c>
      <c r="M256" s="690">
        <f t="shared" si="39"/>
        <v>0</v>
      </c>
      <c r="N256" s="690">
        <f t="shared" si="39"/>
        <v>0</v>
      </c>
      <c r="O256" s="690">
        <f t="shared" si="39"/>
        <v>0</v>
      </c>
      <c r="P256" s="690">
        <f t="shared" si="39"/>
        <v>0</v>
      </c>
      <c r="Q256" s="690">
        <f t="shared" si="39"/>
        <v>0</v>
      </c>
      <c r="R256" s="690">
        <f t="shared" si="39"/>
        <v>0</v>
      </c>
      <c r="S256" s="690">
        <f t="shared" si="39"/>
        <v>0</v>
      </c>
      <c r="T256" s="690">
        <f t="shared" si="39"/>
        <v>0</v>
      </c>
      <c r="U256" s="690">
        <f t="shared" si="39"/>
        <v>0</v>
      </c>
      <c r="V256" s="690">
        <f t="shared" si="39"/>
        <v>0</v>
      </c>
      <c r="W256" s="690">
        <f t="shared" si="39"/>
        <v>0</v>
      </c>
      <c r="X256" s="690">
        <f t="shared" si="39"/>
        <v>0</v>
      </c>
      <c r="Y256" s="693">
        <f t="shared" si="40"/>
        <v>0</v>
      </c>
    </row>
    <row r="257" spans="1:25" ht="16.5" customHeight="1" outlineLevel="1">
      <c r="A257" s="490">
        <f t="shared" si="36"/>
        <v>253</v>
      </c>
      <c r="B257" s="654"/>
      <c r="C257" s="673"/>
      <c r="D257" s="674"/>
      <c r="E257" s="675"/>
      <c r="F257" s="676"/>
      <c r="G257" s="677"/>
      <c r="H257" s="494"/>
      <c r="I257" s="492" t="str">
        <f t="shared" si="34"/>
        <v/>
      </c>
      <c r="J257" s="494"/>
      <c r="K257" s="664" t="str">
        <f t="shared" si="35"/>
        <v/>
      </c>
      <c r="L257" s="493" t="str">
        <f t="shared" si="37"/>
        <v>false</v>
      </c>
      <c r="M257" s="690">
        <f t="shared" si="39"/>
        <v>0</v>
      </c>
      <c r="N257" s="690">
        <f t="shared" si="39"/>
        <v>0</v>
      </c>
      <c r="O257" s="690">
        <f t="shared" si="39"/>
        <v>0</v>
      </c>
      <c r="P257" s="690">
        <f t="shared" si="39"/>
        <v>0</v>
      </c>
      <c r="Q257" s="690">
        <f t="shared" si="39"/>
        <v>0</v>
      </c>
      <c r="R257" s="690">
        <f t="shared" ref="N257:X274" si="41">IF(AND($E257="",$F257=""),0,IF(AND((R$3&gt;=$E257),OR((R$3&lt;=$G257),($G257=""),($G257=-1),($G257=0))),IF($L257&gt;R$3,1,0),0))</f>
        <v>0</v>
      </c>
      <c r="S257" s="690">
        <f t="shared" si="41"/>
        <v>0</v>
      </c>
      <c r="T257" s="690">
        <f t="shared" si="41"/>
        <v>0</v>
      </c>
      <c r="U257" s="690">
        <f t="shared" si="41"/>
        <v>0</v>
      </c>
      <c r="V257" s="690">
        <f t="shared" si="41"/>
        <v>0</v>
      </c>
      <c r="W257" s="690">
        <f t="shared" si="41"/>
        <v>0</v>
      </c>
      <c r="X257" s="690">
        <f t="shared" si="41"/>
        <v>0</v>
      </c>
      <c r="Y257" s="693">
        <f t="shared" si="40"/>
        <v>0</v>
      </c>
    </row>
    <row r="258" spans="1:25" ht="16.5" customHeight="1" outlineLevel="1">
      <c r="A258" s="490">
        <f t="shared" si="36"/>
        <v>254</v>
      </c>
      <c r="B258" s="654"/>
      <c r="C258" s="673"/>
      <c r="D258" s="674"/>
      <c r="E258" s="675"/>
      <c r="F258" s="676"/>
      <c r="G258" s="677"/>
      <c r="H258" s="494"/>
      <c r="I258" s="492" t="str">
        <f t="shared" si="34"/>
        <v/>
      </c>
      <c r="J258" s="494"/>
      <c r="K258" s="664" t="str">
        <f t="shared" si="35"/>
        <v/>
      </c>
      <c r="L258" s="493" t="str">
        <f t="shared" si="37"/>
        <v>false</v>
      </c>
      <c r="M258" s="690">
        <f t="shared" ref="M258:X294" si="42">IF(AND($E258="",$F258=""),0,IF(AND((M$3&gt;=$E258),OR((M$3&lt;=$G258),($G258=""),($G258=-1),($G258=0))),IF($L258&gt;M$3,1,0),0))</f>
        <v>0</v>
      </c>
      <c r="N258" s="690">
        <f t="shared" si="41"/>
        <v>0</v>
      </c>
      <c r="O258" s="690">
        <f t="shared" si="41"/>
        <v>0</v>
      </c>
      <c r="P258" s="690">
        <f t="shared" si="41"/>
        <v>0</v>
      </c>
      <c r="Q258" s="690">
        <f t="shared" si="41"/>
        <v>0</v>
      </c>
      <c r="R258" s="690">
        <f t="shared" si="41"/>
        <v>0</v>
      </c>
      <c r="S258" s="690">
        <f t="shared" si="41"/>
        <v>0</v>
      </c>
      <c r="T258" s="690">
        <f t="shared" si="41"/>
        <v>0</v>
      </c>
      <c r="U258" s="690">
        <f t="shared" si="41"/>
        <v>0</v>
      </c>
      <c r="V258" s="690">
        <f t="shared" si="41"/>
        <v>0</v>
      </c>
      <c r="W258" s="690">
        <f t="shared" si="41"/>
        <v>0</v>
      </c>
      <c r="X258" s="690">
        <f t="shared" si="41"/>
        <v>0</v>
      </c>
      <c r="Y258" s="693">
        <f t="shared" si="40"/>
        <v>0</v>
      </c>
    </row>
    <row r="259" spans="1:25" ht="16.5" customHeight="1" outlineLevel="1">
      <c r="A259" s="490">
        <f t="shared" si="36"/>
        <v>255</v>
      </c>
      <c r="B259" s="654"/>
      <c r="C259" s="673"/>
      <c r="D259" s="674"/>
      <c r="E259" s="675"/>
      <c r="F259" s="678"/>
      <c r="G259" s="677"/>
      <c r="H259" s="494"/>
      <c r="I259" s="492" t="str">
        <f t="shared" si="34"/>
        <v/>
      </c>
      <c r="J259" s="494"/>
      <c r="K259" s="664" t="str">
        <f t="shared" si="35"/>
        <v/>
      </c>
      <c r="L259" s="493" t="str">
        <f t="shared" si="37"/>
        <v>false</v>
      </c>
      <c r="M259" s="690">
        <f t="shared" si="42"/>
        <v>0</v>
      </c>
      <c r="N259" s="690">
        <f t="shared" si="41"/>
        <v>0</v>
      </c>
      <c r="O259" s="690">
        <f t="shared" si="41"/>
        <v>0</v>
      </c>
      <c r="P259" s="690">
        <f t="shared" si="41"/>
        <v>0</v>
      </c>
      <c r="Q259" s="690">
        <f t="shared" si="41"/>
        <v>0</v>
      </c>
      <c r="R259" s="690">
        <f t="shared" si="41"/>
        <v>0</v>
      </c>
      <c r="S259" s="690">
        <f t="shared" si="41"/>
        <v>0</v>
      </c>
      <c r="T259" s="690">
        <f t="shared" si="41"/>
        <v>0</v>
      </c>
      <c r="U259" s="690">
        <f t="shared" si="41"/>
        <v>0</v>
      </c>
      <c r="V259" s="690">
        <f t="shared" si="41"/>
        <v>0</v>
      </c>
      <c r="W259" s="690">
        <f t="shared" si="41"/>
        <v>0</v>
      </c>
      <c r="X259" s="690">
        <f t="shared" si="41"/>
        <v>0</v>
      </c>
      <c r="Y259" s="693">
        <f t="shared" si="40"/>
        <v>0</v>
      </c>
    </row>
    <row r="260" spans="1:25" ht="16.5" customHeight="1" outlineLevel="1">
      <c r="A260" s="490">
        <f t="shared" si="36"/>
        <v>256</v>
      </c>
      <c r="B260" s="654"/>
      <c r="C260" s="673"/>
      <c r="D260" s="674"/>
      <c r="E260" s="675"/>
      <c r="F260" s="678"/>
      <c r="G260" s="677"/>
      <c r="H260" s="685"/>
      <c r="I260" s="492" t="str">
        <f t="shared" si="34"/>
        <v/>
      </c>
      <c r="J260" s="685"/>
      <c r="K260" s="664" t="str">
        <f t="shared" si="35"/>
        <v/>
      </c>
      <c r="L260" s="493" t="str">
        <f t="shared" si="37"/>
        <v>false</v>
      </c>
      <c r="M260" s="690">
        <f t="shared" si="42"/>
        <v>0</v>
      </c>
      <c r="N260" s="690">
        <f t="shared" si="41"/>
        <v>0</v>
      </c>
      <c r="O260" s="690">
        <f t="shared" si="41"/>
        <v>0</v>
      </c>
      <c r="P260" s="690">
        <f t="shared" si="41"/>
        <v>0</v>
      </c>
      <c r="Q260" s="690">
        <f t="shared" si="41"/>
        <v>0</v>
      </c>
      <c r="R260" s="690">
        <f t="shared" si="41"/>
        <v>0</v>
      </c>
      <c r="S260" s="690">
        <f t="shared" si="41"/>
        <v>0</v>
      </c>
      <c r="T260" s="690">
        <f t="shared" si="41"/>
        <v>0</v>
      </c>
      <c r="U260" s="690">
        <f t="shared" si="41"/>
        <v>0</v>
      </c>
      <c r="V260" s="690">
        <f t="shared" si="41"/>
        <v>0</v>
      </c>
      <c r="W260" s="690">
        <f t="shared" si="41"/>
        <v>0</v>
      </c>
      <c r="X260" s="690">
        <f t="shared" si="41"/>
        <v>0</v>
      </c>
      <c r="Y260" s="693">
        <f t="shared" si="40"/>
        <v>0</v>
      </c>
    </row>
    <row r="261" spans="1:25" ht="16.5" customHeight="1" outlineLevel="1">
      <c r="A261" s="490">
        <f t="shared" si="36"/>
        <v>257</v>
      </c>
      <c r="B261" s="654"/>
      <c r="C261" s="673"/>
      <c r="D261" s="674"/>
      <c r="E261" s="675"/>
      <c r="F261" s="678"/>
      <c r="G261" s="677"/>
      <c r="H261" s="491"/>
      <c r="I261" s="492" t="str">
        <f t="shared" si="34"/>
        <v/>
      </c>
      <c r="J261" s="491"/>
      <c r="K261" s="664" t="str">
        <f t="shared" si="35"/>
        <v/>
      </c>
      <c r="L261" s="493" t="str">
        <f>IF(OR(I261&lt;&gt;"",K261&lt;&gt;""),MIN(I261,K261),"false")</f>
        <v>false</v>
      </c>
      <c r="M261" s="690">
        <f t="shared" si="42"/>
        <v>0</v>
      </c>
      <c r="N261" s="690">
        <f t="shared" si="41"/>
        <v>0</v>
      </c>
      <c r="O261" s="690">
        <f t="shared" si="41"/>
        <v>0</v>
      </c>
      <c r="P261" s="690">
        <f t="shared" si="41"/>
        <v>0</v>
      </c>
      <c r="Q261" s="690">
        <f t="shared" si="41"/>
        <v>0</v>
      </c>
      <c r="R261" s="690">
        <f t="shared" si="41"/>
        <v>0</v>
      </c>
      <c r="S261" s="690">
        <f t="shared" si="41"/>
        <v>0</v>
      </c>
      <c r="T261" s="690">
        <f t="shared" si="41"/>
        <v>0</v>
      </c>
      <c r="U261" s="690">
        <f t="shared" si="41"/>
        <v>0</v>
      </c>
      <c r="V261" s="690">
        <f t="shared" si="41"/>
        <v>0</v>
      </c>
      <c r="W261" s="690">
        <f t="shared" si="41"/>
        <v>0</v>
      </c>
      <c r="X261" s="690">
        <f t="shared" si="41"/>
        <v>0</v>
      </c>
      <c r="Y261" s="693">
        <f t="shared" si="40"/>
        <v>0</v>
      </c>
    </row>
    <row r="262" spans="1:25" ht="16.5" customHeight="1" outlineLevel="1">
      <c r="A262" s="490">
        <f t="shared" si="36"/>
        <v>258</v>
      </c>
      <c r="B262" s="654"/>
      <c r="C262" s="673"/>
      <c r="D262" s="674"/>
      <c r="E262" s="675"/>
      <c r="F262" s="678"/>
      <c r="G262" s="677"/>
      <c r="H262" s="494"/>
      <c r="I262" s="492" t="str">
        <f t="shared" ref="I262:I304" si="43">IF(H262="여",E262,"")</f>
        <v/>
      </c>
      <c r="J262" s="494"/>
      <c r="K262" s="664" t="str">
        <f t="shared" ref="K262:K304" si="44">IF(J262="여",E262,"")</f>
        <v/>
      </c>
      <c r="L262" s="493" t="str">
        <f t="shared" ref="L262:L293" si="45">IF(OR(I262&lt;&gt;"",K262&lt;&gt;""),MIN(I262,K262),"false")</f>
        <v>false</v>
      </c>
      <c r="M262" s="690">
        <f t="shared" si="42"/>
        <v>0</v>
      </c>
      <c r="N262" s="690">
        <f t="shared" si="41"/>
        <v>0</v>
      </c>
      <c r="O262" s="690">
        <f t="shared" si="41"/>
        <v>0</v>
      </c>
      <c r="P262" s="690">
        <f t="shared" si="41"/>
        <v>0</v>
      </c>
      <c r="Q262" s="690">
        <f t="shared" si="41"/>
        <v>0</v>
      </c>
      <c r="R262" s="690">
        <f t="shared" si="41"/>
        <v>0</v>
      </c>
      <c r="S262" s="690">
        <f t="shared" si="41"/>
        <v>0</v>
      </c>
      <c r="T262" s="690">
        <f t="shared" si="41"/>
        <v>0</v>
      </c>
      <c r="U262" s="690">
        <f t="shared" si="41"/>
        <v>0</v>
      </c>
      <c r="V262" s="690">
        <f t="shared" si="41"/>
        <v>0</v>
      </c>
      <c r="W262" s="690">
        <f t="shared" si="41"/>
        <v>0</v>
      </c>
      <c r="X262" s="690">
        <f t="shared" si="41"/>
        <v>0</v>
      </c>
      <c r="Y262" s="693">
        <f t="shared" si="40"/>
        <v>0</v>
      </c>
    </row>
    <row r="263" spans="1:25" ht="16.5" customHeight="1" outlineLevel="1">
      <c r="A263" s="490">
        <f t="shared" ref="A263:A304" si="46">A262+1</f>
        <v>259</v>
      </c>
      <c r="B263" s="654"/>
      <c r="C263" s="673"/>
      <c r="D263" s="674"/>
      <c r="E263" s="675"/>
      <c r="F263" s="676"/>
      <c r="G263" s="677"/>
      <c r="H263" s="494"/>
      <c r="I263" s="492" t="str">
        <f t="shared" si="43"/>
        <v/>
      </c>
      <c r="J263" s="494"/>
      <c r="K263" s="664" t="str">
        <f t="shared" si="44"/>
        <v/>
      </c>
      <c r="L263" s="493" t="str">
        <f t="shared" si="45"/>
        <v>false</v>
      </c>
      <c r="M263" s="690">
        <f t="shared" si="42"/>
        <v>0</v>
      </c>
      <c r="N263" s="690">
        <f t="shared" si="41"/>
        <v>0</v>
      </c>
      <c r="O263" s="690">
        <f t="shared" si="41"/>
        <v>0</v>
      </c>
      <c r="P263" s="690">
        <f t="shared" si="41"/>
        <v>0</v>
      </c>
      <c r="Q263" s="690">
        <f t="shared" si="41"/>
        <v>0</v>
      </c>
      <c r="R263" s="690">
        <f t="shared" si="41"/>
        <v>0</v>
      </c>
      <c r="S263" s="690">
        <f t="shared" si="41"/>
        <v>0</v>
      </c>
      <c r="T263" s="690">
        <f t="shared" si="41"/>
        <v>0</v>
      </c>
      <c r="U263" s="690">
        <f t="shared" si="41"/>
        <v>0</v>
      </c>
      <c r="V263" s="690">
        <f t="shared" si="41"/>
        <v>0</v>
      </c>
      <c r="W263" s="690">
        <f t="shared" si="41"/>
        <v>0</v>
      </c>
      <c r="X263" s="690">
        <f t="shared" si="41"/>
        <v>0</v>
      </c>
      <c r="Y263" s="693">
        <f t="shared" si="40"/>
        <v>0</v>
      </c>
    </row>
    <row r="264" spans="1:25" ht="16.5" customHeight="1" outlineLevel="1">
      <c r="A264" s="490">
        <f t="shared" si="46"/>
        <v>260</v>
      </c>
      <c r="B264" s="655"/>
      <c r="C264" s="673"/>
      <c r="D264" s="674"/>
      <c r="E264" s="675"/>
      <c r="F264" s="676"/>
      <c r="G264" s="677"/>
      <c r="H264" s="494"/>
      <c r="I264" s="492" t="str">
        <f t="shared" si="43"/>
        <v/>
      </c>
      <c r="J264" s="494"/>
      <c r="K264" s="664" t="str">
        <f t="shared" si="44"/>
        <v/>
      </c>
      <c r="L264" s="493" t="str">
        <f t="shared" si="45"/>
        <v>false</v>
      </c>
      <c r="M264" s="690">
        <f t="shared" si="42"/>
        <v>0</v>
      </c>
      <c r="N264" s="690">
        <f t="shared" si="41"/>
        <v>0</v>
      </c>
      <c r="O264" s="690">
        <f t="shared" si="41"/>
        <v>0</v>
      </c>
      <c r="P264" s="690">
        <f t="shared" si="41"/>
        <v>0</v>
      </c>
      <c r="Q264" s="690">
        <f t="shared" si="41"/>
        <v>0</v>
      </c>
      <c r="R264" s="690">
        <f t="shared" si="41"/>
        <v>0</v>
      </c>
      <c r="S264" s="690">
        <f t="shared" si="41"/>
        <v>0</v>
      </c>
      <c r="T264" s="690">
        <f t="shared" si="41"/>
        <v>0</v>
      </c>
      <c r="U264" s="690">
        <f t="shared" si="41"/>
        <v>0</v>
      </c>
      <c r="V264" s="690">
        <f t="shared" si="41"/>
        <v>0</v>
      </c>
      <c r="W264" s="690">
        <f t="shared" si="41"/>
        <v>0</v>
      </c>
      <c r="X264" s="690">
        <f t="shared" si="41"/>
        <v>0</v>
      </c>
      <c r="Y264" s="693">
        <f t="shared" si="40"/>
        <v>0</v>
      </c>
    </row>
    <row r="265" spans="1:25" ht="16.5" customHeight="1" outlineLevel="1">
      <c r="A265" s="490">
        <f t="shared" si="46"/>
        <v>261</v>
      </c>
      <c r="B265" s="654"/>
      <c r="C265" s="673"/>
      <c r="D265" s="674"/>
      <c r="E265" s="675"/>
      <c r="F265" s="678"/>
      <c r="G265" s="677"/>
      <c r="H265" s="494"/>
      <c r="I265" s="492" t="str">
        <f t="shared" si="43"/>
        <v/>
      </c>
      <c r="J265" s="494"/>
      <c r="K265" s="664" t="str">
        <f t="shared" si="44"/>
        <v/>
      </c>
      <c r="L265" s="493" t="str">
        <f t="shared" si="45"/>
        <v>false</v>
      </c>
      <c r="M265" s="690">
        <f t="shared" si="42"/>
        <v>0</v>
      </c>
      <c r="N265" s="690">
        <f t="shared" si="41"/>
        <v>0</v>
      </c>
      <c r="O265" s="690">
        <f t="shared" si="41"/>
        <v>0</v>
      </c>
      <c r="P265" s="690">
        <f t="shared" si="41"/>
        <v>0</v>
      </c>
      <c r="Q265" s="690">
        <f t="shared" si="41"/>
        <v>0</v>
      </c>
      <c r="R265" s="690">
        <f t="shared" si="41"/>
        <v>0</v>
      </c>
      <c r="S265" s="690">
        <f t="shared" si="41"/>
        <v>0</v>
      </c>
      <c r="T265" s="690">
        <f t="shared" si="41"/>
        <v>0</v>
      </c>
      <c r="U265" s="690">
        <f t="shared" si="41"/>
        <v>0</v>
      </c>
      <c r="V265" s="690">
        <f t="shared" si="41"/>
        <v>0</v>
      </c>
      <c r="W265" s="690">
        <f t="shared" si="41"/>
        <v>0</v>
      </c>
      <c r="X265" s="690">
        <f t="shared" si="41"/>
        <v>0</v>
      </c>
      <c r="Y265" s="693">
        <f t="shared" si="40"/>
        <v>0</v>
      </c>
    </row>
    <row r="266" spans="1:25" ht="16.5" customHeight="1" outlineLevel="1">
      <c r="A266" s="490">
        <f t="shared" si="46"/>
        <v>262</v>
      </c>
      <c r="B266" s="654"/>
      <c r="C266" s="673"/>
      <c r="D266" s="674"/>
      <c r="E266" s="675"/>
      <c r="F266" s="678"/>
      <c r="G266" s="677"/>
      <c r="H266" s="494"/>
      <c r="I266" s="492" t="str">
        <f t="shared" si="43"/>
        <v/>
      </c>
      <c r="J266" s="494"/>
      <c r="K266" s="664" t="str">
        <f t="shared" si="44"/>
        <v/>
      </c>
      <c r="L266" s="493" t="str">
        <f t="shared" si="45"/>
        <v>false</v>
      </c>
      <c r="M266" s="690">
        <f t="shared" si="42"/>
        <v>0</v>
      </c>
      <c r="N266" s="690">
        <f t="shared" si="41"/>
        <v>0</v>
      </c>
      <c r="O266" s="690">
        <f t="shared" si="41"/>
        <v>0</v>
      </c>
      <c r="P266" s="690">
        <f t="shared" si="41"/>
        <v>0</v>
      </c>
      <c r="Q266" s="690">
        <f t="shared" si="41"/>
        <v>0</v>
      </c>
      <c r="R266" s="690">
        <f t="shared" si="41"/>
        <v>0</v>
      </c>
      <c r="S266" s="690">
        <f t="shared" si="41"/>
        <v>0</v>
      </c>
      <c r="T266" s="690">
        <f t="shared" si="41"/>
        <v>0</v>
      </c>
      <c r="U266" s="690">
        <f t="shared" si="41"/>
        <v>0</v>
      </c>
      <c r="V266" s="690">
        <f t="shared" si="41"/>
        <v>0</v>
      </c>
      <c r="W266" s="690">
        <f t="shared" si="41"/>
        <v>0</v>
      </c>
      <c r="X266" s="690">
        <f t="shared" si="41"/>
        <v>0</v>
      </c>
      <c r="Y266" s="693">
        <f t="shared" si="40"/>
        <v>0</v>
      </c>
    </row>
    <row r="267" spans="1:25" ht="16.5" customHeight="1" outlineLevel="1">
      <c r="A267" s="490">
        <f t="shared" si="46"/>
        <v>263</v>
      </c>
      <c r="B267" s="654"/>
      <c r="C267" s="673"/>
      <c r="D267" s="674"/>
      <c r="E267" s="675"/>
      <c r="F267" s="678"/>
      <c r="G267" s="677"/>
      <c r="H267" s="494"/>
      <c r="I267" s="492" t="str">
        <f t="shared" si="43"/>
        <v/>
      </c>
      <c r="J267" s="494"/>
      <c r="K267" s="664" t="str">
        <f t="shared" si="44"/>
        <v/>
      </c>
      <c r="L267" s="493" t="str">
        <f t="shared" si="45"/>
        <v>false</v>
      </c>
      <c r="M267" s="690">
        <f t="shared" si="42"/>
        <v>0</v>
      </c>
      <c r="N267" s="690">
        <f t="shared" si="41"/>
        <v>0</v>
      </c>
      <c r="O267" s="690">
        <f t="shared" si="41"/>
        <v>0</v>
      </c>
      <c r="P267" s="690">
        <f t="shared" si="41"/>
        <v>0</v>
      </c>
      <c r="Q267" s="690">
        <f t="shared" si="41"/>
        <v>0</v>
      </c>
      <c r="R267" s="690">
        <f t="shared" si="41"/>
        <v>0</v>
      </c>
      <c r="S267" s="690">
        <f t="shared" si="41"/>
        <v>0</v>
      </c>
      <c r="T267" s="690">
        <f t="shared" si="41"/>
        <v>0</v>
      </c>
      <c r="U267" s="690">
        <f t="shared" si="41"/>
        <v>0</v>
      </c>
      <c r="V267" s="690">
        <f t="shared" si="41"/>
        <v>0</v>
      </c>
      <c r="W267" s="690">
        <f t="shared" si="41"/>
        <v>0</v>
      </c>
      <c r="X267" s="690">
        <f t="shared" si="41"/>
        <v>0</v>
      </c>
      <c r="Y267" s="693">
        <f t="shared" si="40"/>
        <v>0</v>
      </c>
    </row>
    <row r="268" spans="1:25" ht="16.5" customHeight="1" outlineLevel="1">
      <c r="A268" s="490">
        <f t="shared" si="46"/>
        <v>264</v>
      </c>
      <c r="B268" s="654"/>
      <c r="C268" s="673"/>
      <c r="D268" s="674"/>
      <c r="E268" s="675"/>
      <c r="F268" s="678"/>
      <c r="G268" s="677"/>
      <c r="H268" s="494"/>
      <c r="I268" s="492" t="str">
        <f t="shared" si="43"/>
        <v/>
      </c>
      <c r="J268" s="494"/>
      <c r="K268" s="664" t="str">
        <f t="shared" si="44"/>
        <v/>
      </c>
      <c r="L268" s="493" t="str">
        <f t="shared" si="45"/>
        <v>false</v>
      </c>
      <c r="M268" s="690">
        <f t="shared" si="42"/>
        <v>0</v>
      </c>
      <c r="N268" s="690">
        <f t="shared" si="41"/>
        <v>0</v>
      </c>
      <c r="O268" s="690">
        <f t="shared" si="41"/>
        <v>0</v>
      </c>
      <c r="P268" s="690">
        <f t="shared" si="41"/>
        <v>0</v>
      </c>
      <c r="Q268" s="690">
        <f t="shared" si="41"/>
        <v>0</v>
      </c>
      <c r="R268" s="690">
        <f t="shared" si="41"/>
        <v>0</v>
      </c>
      <c r="S268" s="690">
        <f t="shared" si="41"/>
        <v>0</v>
      </c>
      <c r="T268" s="690">
        <f t="shared" si="41"/>
        <v>0</v>
      </c>
      <c r="U268" s="690">
        <f t="shared" si="41"/>
        <v>0</v>
      </c>
      <c r="V268" s="690">
        <f t="shared" si="41"/>
        <v>0</v>
      </c>
      <c r="W268" s="690">
        <f t="shared" si="41"/>
        <v>0</v>
      </c>
      <c r="X268" s="690">
        <f t="shared" si="41"/>
        <v>0</v>
      </c>
      <c r="Y268" s="693">
        <f t="shared" si="40"/>
        <v>0</v>
      </c>
    </row>
    <row r="269" spans="1:25" ht="16.5" customHeight="1" outlineLevel="1">
      <c r="A269" s="490">
        <f t="shared" si="46"/>
        <v>265</v>
      </c>
      <c r="B269" s="654"/>
      <c r="C269" s="673"/>
      <c r="D269" s="674"/>
      <c r="E269" s="675"/>
      <c r="F269" s="678"/>
      <c r="G269" s="677"/>
      <c r="H269" s="494"/>
      <c r="I269" s="492" t="str">
        <f t="shared" si="43"/>
        <v/>
      </c>
      <c r="J269" s="494"/>
      <c r="K269" s="664" t="str">
        <f t="shared" si="44"/>
        <v/>
      </c>
      <c r="L269" s="493" t="str">
        <f t="shared" si="45"/>
        <v>false</v>
      </c>
      <c r="M269" s="690">
        <f t="shared" si="42"/>
        <v>0</v>
      </c>
      <c r="N269" s="690">
        <f t="shared" si="41"/>
        <v>0</v>
      </c>
      <c r="O269" s="690">
        <f t="shared" si="41"/>
        <v>0</v>
      </c>
      <c r="P269" s="690">
        <f t="shared" si="41"/>
        <v>0</v>
      </c>
      <c r="Q269" s="690">
        <f t="shared" si="41"/>
        <v>0</v>
      </c>
      <c r="R269" s="690">
        <f t="shared" si="41"/>
        <v>0</v>
      </c>
      <c r="S269" s="690">
        <f t="shared" si="41"/>
        <v>0</v>
      </c>
      <c r="T269" s="690">
        <f t="shared" si="41"/>
        <v>0</v>
      </c>
      <c r="U269" s="690">
        <f t="shared" si="41"/>
        <v>0</v>
      </c>
      <c r="V269" s="690">
        <f t="shared" si="41"/>
        <v>0</v>
      </c>
      <c r="W269" s="690">
        <f t="shared" si="41"/>
        <v>0</v>
      </c>
      <c r="X269" s="690">
        <f t="shared" si="41"/>
        <v>0</v>
      </c>
      <c r="Y269" s="693">
        <f t="shared" si="40"/>
        <v>0</v>
      </c>
    </row>
    <row r="270" spans="1:25" ht="16.5" customHeight="1" outlineLevel="1">
      <c r="A270" s="490">
        <f t="shared" si="46"/>
        <v>266</v>
      </c>
      <c r="B270" s="654"/>
      <c r="C270" s="673"/>
      <c r="D270" s="674"/>
      <c r="E270" s="675"/>
      <c r="F270" s="678"/>
      <c r="G270" s="677"/>
      <c r="H270" s="494"/>
      <c r="I270" s="492" t="str">
        <f t="shared" si="43"/>
        <v/>
      </c>
      <c r="J270" s="494"/>
      <c r="K270" s="664" t="str">
        <f t="shared" si="44"/>
        <v/>
      </c>
      <c r="L270" s="493" t="str">
        <f t="shared" si="45"/>
        <v>false</v>
      </c>
      <c r="M270" s="690">
        <f t="shared" si="42"/>
        <v>0</v>
      </c>
      <c r="N270" s="690">
        <f t="shared" si="41"/>
        <v>0</v>
      </c>
      <c r="O270" s="690">
        <f t="shared" si="41"/>
        <v>0</v>
      </c>
      <c r="P270" s="690">
        <f t="shared" si="41"/>
        <v>0</v>
      </c>
      <c r="Q270" s="690">
        <f t="shared" si="41"/>
        <v>0</v>
      </c>
      <c r="R270" s="690">
        <f t="shared" si="41"/>
        <v>0</v>
      </c>
      <c r="S270" s="690">
        <f t="shared" si="41"/>
        <v>0</v>
      </c>
      <c r="T270" s="690">
        <f t="shared" si="41"/>
        <v>0</v>
      </c>
      <c r="U270" s="690">
        <f t="shared" si="41"/>
        <v>0</v>
      </c>
      <c r="V270" s="690">
        <f t="shared" si="41"/>
        <v>0</v>
      </c>
      <c r="W270" s="690">
        <f t="shared" si="41"/>
        <v>0</v>
      </c>
      <c r="X270" s="690">
        <f t="shared" si="41"/>
        <v>0</v>
      </c>
      <c r="Y270" s="693">
        <f t="shared" si="40"/>
        <v>0</v>
      </c>
    </row>
    <row r="271" spans="1:25" ht="16.5" customHeight="1" outlineLevel="1">
      <c r="A271" s="490">
        <f t="shared" si="46"/>
        <v>267</v>
      </c>
      <c r="B271" s="654"/>
      <c r="C271" s="673"/>
      <c r="D271" s="674"/>
      <c r="E271" s="675"/>
      <c r="F271" s="678"/>
      <c r="G271" s="677"/>
      <c r="H271" s="494"/>
      <c r="I271" s="492" t="str">
        <f t="shared" si="43"/>
        <v/>
      </c>
      <c r="J271" s="494"/>
      <c r="K271" s="664" t="str">
        <f t="shared" si="44"/>
        <v/>
      </c>
      <c r="L271" s="493" t="str">
        <f t="shared" si="45"/>
        <v>false</v>
      </c>
      <c r="M271" s="690">
        <f t="shared" si="42"/>
        <v>0</v>
      </c>
      <c r="N271" s="690">
        <f t="shared" si="41"/>
        <v>0</v>
      </c>
      <c r="O271" s="690">
        <f t="shared" si="41"/>
        <v>0</v>
      </c>
      <c r="P271" s="690">
        <f t="shared" si="41"/>
        <v>0</v>
      </c>
      <c r="Q271" s="690">
        <f t="shared" si="41"/>
        <v>0</v>
      </c>
      <c r="R271" s="690">
        <f t="shared" si="41"/>
        <v>0</v>
      </c>
      <c r="S271" s="690">
        <f t="shared" si="41"/>
        <v>0</v>
      </c>
      <c r="T271" s="690">
        <f t="shared" si="41"/>
        <v>0</v>
      </c>
      <c r="U271" s="690">
        <f t="shared" si="41"/>
        <v>0</v>
      </c>
      <c r="V271" s="690">
        <f t="shared" si="41"/>
        <v>0</v>
      </c>
      <c r="W271" s="690">
        <f t="shared" si="41"/>
        <v>0</v>
      </c>
      <c r="X271" s="690">
        <f t="shared" si="41"/>
        <v>0</v>
      </c>
      <c r="Y271" s="693">
        <f t="shared" si="40"/>
        <v>0</v>
      </c>
    </row>
    <row r="272" spans="1:25" ht="16.5" customHeight="1" outlineLevel="1">
      <c r="A272" s="490">
        <f t="shared" si="46"/>
        <v>268</v>
      </c>
      <c r="B272" s="654"/>
      <c r="C272" s="673"/>
      <c r="D272" s="674"/>
      <c r="E272" s="675"/>
      <c r="F272" s="678"/>
      <c r="G272" s="677"/>
      <c r="H272" s="494"/>
      <c r="I272" s="492" t="str">
        <f t="shared" si="43"/>
        <v/>
      </c>
      <c r="J272" s="494"/>
      <c r="K272" s="664" t="str">
        <f t="shared" si="44"/>
        <v/>
      </c>
      <c r="L272" s="493" t="str">
        <f t="shared" si="45"/>
        <v>false</v>
      </c>
      <c r="M272" s="690">
        <f t="shared" si="42"/>
        <v>0</v>
      </c>
      <c r="N272" s="690">
        <f t="shared" si="41"/>
        <v>0</v>
      </c>
      <c r="O272" s="690">
        <f t="shared" si="41"/>
        <v>0</v>
      </c>
      <c r="P272" s="690">
        <f t="shared" si="41"/>
        <v>0</v>
      </c>
      <c r="Q272" s="690">
        <f t="shared" si="41"/>
        <v>0</v>
      </c>
      <c r="R272" s="690">
        <f t="shared" si="41"/>
        <v>0</v>
      </c>
      <c r="S272" s="690">
        <f t="shared" si="41"/>
        <v>0</v>
      </c>
      <c r="T272" s="690">
        <f t="shared" si="41"/>
        <v>0</v>
      </c>
      <c r="U272" s="690">
        <f t="shared" si="41"/>
        <v>0</v>
      </c>
      <c r="V272" s="690">
        <f t="shared" si="41"/>
        <v>0</v>
      </c>
      <c r="W272" s="690">
        <f t="shared" si="41"/>
        <v>0</v>
      </c>
      <c r="X272" s="690">
        <f t="shared" si="41"/>
        <v>0</v>
      </c>
      <c r="Y272" s="693">
        <f t="shared" si="40"/>
        <v>0</v>
      </c>
    </row>
    <row r="273" spans="1:25" ht="16.5" customHeight="1" outlineLevel="1">
      <c r="A273" s="490">
        <f t="shared" si="46"/>
        <v>269</v>
      </c>
      <c r="B273" s="654"/>
      <c r="C273" s="673"/>
      <c r="D273" s="674"/>
      <c r="E273" s="675"/>
      <c r="F273" s="678"/>
      <c r="G273" s="677"/>
      <c r="H273" s="494"/>
      <c r="I273" s="492" t="str">
        <f t="shared" si="43"/>
        <v/>
      </c>
      <c r="J273" s="494"/>
      <c r="K273" s="664" t="str">
        <f t="shared" si="44"/>
        <v/>
      </c>
      <c r="L273" s="493" t="str">
        <f t="shared" si="45"/>
        <v>false</v>
      </c>
      <c r="M273" s="690">
        <f t="shared" si="42"/>
        <v>0</v>
      </c>
      <c r="N273" s="690">
        <f t="shared" si="41"/>
        <v>0</v>
      </c>
      <c r="O273" s="690">
        <f t="shared" si="41"/>
        <v>0</v>
      </c>
      <c r="P273" s="690">
        <f t="shared" si="41"/>
        <v>0</v>
      </c>
      <c r="Q273" s="690">
        <f t="shared" si="41"/>
        <v>0</v>
      </c>
      <c r="R273" s="690">
        <f t="shared" si="41"/>
        <v>0</v>
      </c>
      <c r="S273" s="690">
        <f t="shared" si="41"/>
        <v>0</v>
      </c>
      <c r="T273" s="690">
        <f t="shared" si="41"/>
        <v>0</v>
      </c>
      <c r="U273" s="690">
        <f t="shared" si="41"/>
        <v>0</v>
      </c>
      <c r="V273" s="690">
        <f t="shared" si="41"/>
        <v>0</v>
      </c>
      <c r="W273" s="690">
        <f t="shared" si="41"/>
        <v>0</v>
      </c>
      <c r="X273" s="690">
        <f t="shared" si="41"/>
        <v>0</v>
      </c>
      <c r="Y273" s="693">
        <f t="shared" si="40"/>
        <v>0</v>
      </c>
    </row>
    <row r="274" spans="1:25" ht="16.5" customHeight="1" outlineLevel="1">
      <c r="A274" s="490">
        <f t="shared" si="46"/>
        <v>270</v>
      </c>
      <c r="B274" s="655"/>
      <c r="C274" s="673"/>
      <c r="D274" s="674"/>
      <c r="E274" s="675"/>
      <c r="F274" s="678"/>
      <c r="G274" s="677"/>
      <c r="H274" s="494"/>
      <c r="I274" s="492" t="str">
        <f t="shared" si="43"/>
        <v/>
      </c>
      <c r="J274" s="494"/>
      <c r="K274" s="664" t="str">
        <f t="shared" si="44"/>
        <v/>
      </c>
      <c r="L274" s="493" t="str">
        <f t="shared" si="45"/>
        <v>false</v>
      </c>
      <c r="M274" s="690">
        <f t="shared" si="42"/>
        <v>0</v>
      </c>
      <c r="N274" s="690">
        <f t="shared" si="41"/>
        <v>0</v>
      </c>
      <c r="O274" s="690">
        <f t="shared" si="41"/>
        <v>0</v>
      </c>
      <c r="P274" s="690">
        <f t="shared" si="41"/>
        <v>0</v>
      </c>
      <c r="Q274" s="690">
        <f t="shared" si="41"/>
        <v>0</v>
      </c>
      <c r="R274" s="690">
        <f t="shared" si="41"/>
        <v>0</v>
      </c>
      <c r="S274" s="690">
        <f t="shared" si="41"/>
        <v>0</v>
      </c>
      <c r="T274" s="690">
        <f t="shared" si="41"/>
        <v>0</v>
      </c>
      <c r="U274" s="690">
        <f t="shared" si="41"/>
        <v>0</v>
      </c>
      <c r="V274" s="690">
        <f t="shared" si="41"/>
        <v>0</v>
      </c>
      <c r="W274" s="690">
        <f t="shared" si="41"/>
        <v>0</v>
      </c>
      <c r="X274" s="690">
        <f t="shared" si="41"/>
        <v>0</v>
      </c>
      <c r="Y274" s="693">
        <f t="shared" si="40"/>
        <v>0</v>
      </c>
    </row>
    <row r="275" spans="1:25" ht="16.5" customHeight="1" outlineLevel="1">
      <c r="A275" s="490">
        <f t="shared" si="46"/>
        <v>271</v>
      </c>
      <c r="B275" s="654"/>
      <c r="C275" s="673"/>
      <c r="D275" s="674"/>
      <c r="E275" s="675"/>
      <c r="F275" s="678"/>
      <c r="G275" s="677"/>
      <c r="H275" s="494"/>
      <c r="I275" s="492" t="str">
        <f t="shared" si="43"/>
        <v/>
      </c>
      <c r="J275" s="494"/>
      <c r="K275" s="664" t="str">
        <f t="shared" si="44"/>
        <v/>
      </c>
      <c r="L275" s="493" t="str">
        <f t="shared" si="45"/>
        <v>false</v>
      </c>
      <c r="M275" s="690">
        <f t="shared" si="42"/>
        <v>0</v>
      </c>
      <c r="N275" s="690">
        <f t="shared" si="42"/>
        <v>0</v>
      </c>
      <c r="O275" s="690">
        <f t="shared" si="42"/>
        <v>0</v>
      </c>
      <c r="P275" s="690">
        <f t="shared" si="42"/>
        <v>0</v>
      </c>
      <c r="Q275" s="690">
        <f t="shared" si="42"/>
        <v>0</v>
      </c>
      <c r="R275" s="690">
        <f t="shared" si="42"/>
        <v>0</v>
      </c>
      <c r="S275" s="690">
        <f t="shared" si="42"/>
        <v>0</v>
      </c>
      <c r="T275" s="690">
        <f t="shared" si="42"/>
        <v>0</v>
      </c>
      <c r="U275" s="690">
        <f t="shared" si="42"/>
        <v>0</v>
      </c>
      <c r="V275" s="690">
        <f t="shared" si="42"/>
        <v>0</v>
      </c>
      <c r="W275" s="690">
        <f t="shared" si="42"/>
        <v>0</v>
      </c>
      <c r="X275" s="690">
        <f t="shared" si="42"/>
        <v>0</v>
      </c>
      <c r="Y275" s="693">
        <f t="shared" si="40"/>
        <v>0</v>
      </c>
    </row>
    <row r="276" spans="1:25" ht="16.5" customHeight="1" outlineLevel="1">
      <c r="A276" s="490">
        <f t="shared" si="46"/>
        <v>272</v>
      </c>
      <c r="B276" s="654"/>
      <c r="C276" s="673"/>
      <c r="D276" s="674"/>
      <c r="E276" s="675"/>
      <c r="F276" s="676"/>
      <c r="G276" s="677"/>
      <c r="H276" s="494"/>
      <c r="I276" s="492" t="str">
        <f t="shared" si="43"/>
        <v/>
      </c>
      <c r="J276" s="494"/>
      <c r="K276" s="664" t="str">
        <f t="shared" si="44"/>
        <v/>
      </c>
      <c r="L276" s="493" t="str">
        <f t="shared" si="45"/>
        <v>false</v>
      </c>
      <c r="M276" s="690">
        <f t="shared" si="42"/>
        <v>0</v>
      </c>
      <c r="N276" s="690">
        <f t="shared" si="42"/>
        <v>0</v>
      </c>
      <c r="O276" s="690">
        <f t="shared" si="42"/>
        <v>0</v>
      </c>
      <c r="P276" s="690">
        <f t="shared" si="42"/>
        <v>0</v>
      </c>
      <c r="Q276" s="690">
        <f t="shared" si="42"/>
        <v>0</v>
      </c>
      <c r="R276" s="690">
        <f t="shared" si="42"/>
        <v>0</v>
      </c>
      <c r="S276" s="690">
        <f t="shared" si="42"/>
        <v>0</v>
      </c>
      <c r="T276" s="690">
        <f t="shared" si="42"/>
        <v>0</v>
      </c>
      <c r="U276" s="690">
        <f t="shared" si="42"/>
        <v>0</v>
      </c>
      <c r="V276" s="690">
        <f t="shared" si="42"/>
        <v>0</v>
      </c>
      <c r="W276" s="690">
        <f t="shared" si="42"/>
        <v>0</v>
      </c>
      <c r="X276" s="690">
        <f t="shared" si="42"/>
        <v>0</v>
      </c>
      <c r="Y276" s="693">
        <f t="shared" si="40"/>
        <v>0</v>
      </c>
    </row>
    <row r="277" spans="1:25" ht="16.5" customHeight="1" outlineLevel="1">
      <c r="A277" s="490">
        <f t="shared" si="46"/>
        <v>273</v>
      </c>
      <c r="B277" s="654"/>
      <c r="C277" s="673"/>
      <c r="D277" s="674"/>
      <c r="E277" s="675"/>
      <c r="F277" s="678"/>
      <c r="G277" s="677"/>
      <c r="H277" s="494"/>
      <c r="I277" s="492" t="str">
        <f t="shared" si="43"/>
        <v/>
      </c>
      <c r="J277" s="494"/>
      <c r="K277" s="664" t="str">
        <f t="shared" si="44"/>
        <v/>
      </c>
      <c r="L277" s="493" t="str">
        <f t="shared" si="45"/>
        <v>false</v>
      </c>
      <c r="M277" s="690">
        <f t="shared" si="42"/>
        <v>0</v>
      </c>
      <c r="N277" s="690">
        <f t="shared" si="42"/>
        <v>0</v>
      </c>
      <c r="O277" s="690">
        <f t="shared" si="42"/>
        <v>0</v>
      </c>
      <c r="P277" s="690">
        <f t="shared" si="42"/>
        <v>0</v>
      </c>
      <c r="Q277" s="690">
        <f t="shared" si="42"/>
        <v>0</v>
      </c>
      <c r="R277" s="690">
        <f t="shared" si="42"/>
        <v>0</v>
      </c>
      <c r="S277" s="690">
        <f t="shared" si="42"/>
        <v>0</v>
      </c>
      <c r="T277" s="690">
        <f t="shared" si="42"/>
        <v>0</v>
      </c>
      <c r="U277" s="690">
        <f t="shared" si="42"/>
        <v>0</v>
      </c>
      <c r="V277" s="690">
        <f t="shared" si="42"/>
        <v>0</v>
      </c>
      <c r="W277" s="690">
        <f t="shared" si="42"/>
        <v>0</v>
      </c>
      <c r="X277" s="690">
        <f t="shared" si="42"/>
        <v>0</v>
      </c>
      <c r="Y277" s="693">
        <f t="shared" si="40"/>
        <v>0</v>
      </c>
    </row>
    <row r="278" spans="1:25" ht="16.5" customHeight="1" outlineLevel="1">
      <c r="A278" s="490">
        <f t="shared" si="46"/>
        <v>274</v>
      </c>
      <c r="B278" s="654"/>
      <c r="C278" s="673"/>
      <c r="D278" s="674"/>
      <c r="E278" s="675"/>
      <c r="F278" s="676"/>
      <c r="G278" s="677"/>
      <c r="H278" s="494"/>
      <c r="I278" s="492" t="str">
        <f t="shared" si="43"/>
        <v/>
      </c>
      <c r="J278" s="494"/>
      <c r="K278" s="664" t="str">
        <f t="shared" si="44"/>
        <v/>
      </c>
      <c r="L278" s="493" t="str">
        <f t="shared" si="45"/>
        <v>false</v>
      </c>
      <c r="M278" s="690">
        <f t="shared" si="42"/>
        <v>0</v>
      </c>
      <c r="N278" s="690">
        <f t="shared" si="42"/>
        <v>0</v>
      </c>
      <c r="O278" s="690">
        <f t="shared" si="42"/>
        <v>0</v>
      </c>
      <c r="P278" s="690">
        <f t="shared" si="42"/>
        <v>0</v>
      </c>
      <c r="Q278" s="690">
        <f t="shared" si="42"/>
        <v>0</v>
      </c>
      <c r="R278" s="690">
        <f t="shared" si="42"/>
        <v>0</v>
      </c>
      <c r="S278" s="690">
        <f t="shared" si="42"/>
        <v>0</v>
      </c>
      <c r="T278" s="690">
        <f t="shared" si="42"/>
        <v>0</v>
      </c>
      <c r="U278" s="690">
        <f t="shared" si="42"/>
        <v>0</v>
      </c>
      <c r="V278" s="690">
        <f t="shared" si="42"/>
        <v>0</v>
      </c>
      <c r="W278" s="690">
        <f t="shared" si="42"/>
        <v>0</v>
      </c>
      <c r="X278" s="690">
        <f t="shared" si="42"/>
        <v>0</v>
      </c>
      <c r="Y278" s="693">
        <f t="shared" si="40"/>
        <v>0</v>
      </c>
    </row>
    <row r="279" spans="1:25" ht="16.5" customHeight="1" outlineLevel="1">
      <c r="A279" s="490">
        <f t="shared" si="46"/>
        <v>275</v>
      </c>
      <c r="B279" s="654"/>
      <c r="C279" s="673"/>
      <c r="D279" s="674"/>
      <c r="E279" s="675"/>
      <c r="F279" s="678"/>
      <c r="G279" s="677"/>
      <c r="H279" s="494"/>
      <c r="I279" s="492" t="str">
        <f t="shared" si="43"/>
        <v/>
      </c>
      <c r="J279" s="494"/>
      <c r="K279" s="664" t="str">
        <f t="shared" si="44"/>
        <v/>
      </c>
      <c r="L279" s="493" t="str">
        <f t="shared" si="45"/>
        <v>false</v>
      </c>
      <c r="M279" s="690">
        <f t="shared" si="42"/>
        <v>0</v>
      </c>
      <c r="N279" s="690">
        <f t="shared" si="42"/>
        <v>0</v>
      </c>
      <c r="O279" s="690">
        <f t="shared" si="42"/>
        <v>0</v>
      </c>
      <c r="P279" s="690">
        <f t="shared" si="42"/>
        <v>0</v>
      </c>
      <c r="Q279" s="690">
        <f t="shared" si="42"/>
        <v>0</v>
      </c>
      <c r="R279" s="690">
        <f t="shared" si="42"/>
        <v>0</v>
      </c>
      <c r="S279" s="690">
        <f t="shared" si="42"/>
        <v>0</v>
      </c>
      <c r="T279" s="690">
        <f t="shared" si="42"/>
        <v>0</v>
      </c>
      <c r="U279" s="690">
        <f t="shared" si="42"/>
        <v>0</v>
      </c>
      <c r="V279" s="690">
        <f t="shared" si="42"/>
        <v>0</v>
      </c>
      <c r="W279" s="690">
        <f t="shared" si="42"/>
        <v>0</v>
      </c>
      <c r="X279" s="690">
        <f t="shared" si="42"/>
        <v>0</v>
      </c>
      <c r="Y279" s="693">
        <f t="shared" si="40"/>
        <v>0</v>
      </c>
    </row>
    <row r="280" spans="1:25" ht="16.5" customHeight="1" outlineLevel="1">
      <c r="A280" s="490">
        <f t="shared" si="46"/>
        <v>276</v>
      </c>
      <c r="B280" s="654"/>
      <c r="C280" s="673"/>
      <c r="D280" s="674"/>
      <c r="E280" s="675"/>
      <c r="F280" s="676"/>
      <c r="G280" s="677"/>
      <c r="H280" s="494"/>
      <c r="I280" s="492" t="str">
        <f t="shared" si="43"/>
        <v/>
      </c>
      <c r="J280" s="494"/>
      <c r="K280" s="664" t="str">
        <f t="shared" si="44"/>
        <v/>
      </c>
      <c r="L280" s="493" t="str">
        <f t="shared" si="45"/>
        <v>false</v>
      </c>
      <c r="M280" s="690">
        <f t="shared" si="42"/>
        <v>0</v>
      </c>
      <c r="N280" s="690">
        <f t="shared" si="42"/>
        <v>0</v>
      </c>
      <c r="O280" s="690">
        <f t="shared" si="42"/>
        <v>0</v>
      </c>
      <c r="P280" s="690">
        <f t="shared" si="42"/>
        <v>0</v>
      </c>
      <c r="Q280" s="690">
        <f t="shared" si="42"/>
        <v>0</v>
      </c>
      <c r="R280" s="690">
        <f t="shared" si="42"/>
        <v>0</v>
      </c>
      <c r="S280" s="690">
        <f t="shared" si="42"/>
        <v>0</v>
      </c>
      <c r="T280" s="690">
        <f t="shared" si="42"/>
        <v>0</v>
      </c>
      <c r="U280" s="690">
        <f t="shared" si="42"/>
        <v>0</v>
      </c>
      <c r="V280" s="690">
        <f t="shared" si="42"/>
        <v>0</v>
      </c>
      <c r="W280" s="690">
        <f t="shared" si="42"/>
        <v>0</v>
      </c>
      <c r="X280" s="690">
        <f t="shared" si="42"/>
        <v>0</v>
      </c>
      <c r="Y280" s="693">
        <f t="shared" si="40"/>
        <v>0</v>
      </c>
    </row>
    <row r="281" spans="1:25" ht="16.5" customHeight="1" outlineLevel="1">
      <c r="A281" s="490">
        <f t="shared" si="46"/>
        <v>277</v>
      </c>
      <c r="B281" s="654"/>
      <c r="C281" s="673"/>
      <c r="D281" s="674"/>
      <c r="E281" s="675"/>
      <c r="F281" s="676"/>
      <c r="G281" s="677"/>
      <c r="H281" s="494"/>
      <c r="I281" s="492" t="str">
        <f t="shared" si="43"/>
        <v/>
      </c>
      <c r="J281" s="494"/>
      <c r="K281" s="664" t="str">
        <f t="shared" si="44"/>
        <v/>
      </c>
      <c r="L281" s="493" t="str">
        <f t="shared" si="45"/>
        <v>false</v>
      </c>
      <c r="M281" s="690">
        <f t="shared" si="42"/>
        <v>0</v>
      </c>
      <c r="N281" s="690">
        <f t="shared" si="42"/>
        <v>0</v>
      </c>
      <c r="O281" s="690">
        <f t="shared" si="42"/>
        <v>0</v>
      </c>
      <c r="P281" s="690">
        <f t="shared" si="42"/>
        <v>0</v>
      </c>
      <c r="Q281" s="690">
        <f t="shared" si="42"/>
        <v>0</v>
      </c>
      <c r="R281" s="690">
        <f t="shared" si="42"/>
        <v>0</v>
      </c>
      <c r="S281" s="690">
        <f t="shared" si="42"/>
        <v>0</v>
      </c>
      <c r="T281" s="690">
        <f t="shared" si="42"/>
        <v>0</v>
      </c>
      <c r="U281" s="690">
        <f t="shared" si="42"/>
        <v>0</v>
      </c>
      <c r="V281" s="690">
        <f t="shared" si="42"/>
        <v>0</v>
      </c>
      <c r="W281" s="690">
        <f t="shared" si="42"/>
        <v>0</v>
      </c>
      <c r="X281" s="690">
        <f t="shared" si="42"/>
        <v>0</v>
      </c>
      <c r="Y281" s="693">
        <f t="shared" si="40"/>
        <v>0</v>
      </c>
    </row>
    <row r="282" spans="1:25" ht="16.5" customHeight="1" outlineLevel="1">
      <c r="A282" s="490">
        <f t="shared" si="46"/>
        <v>278</v>
      </c>
      <c r="B282" s="654"/>
      <c r="C282" s="673"/>
      <c r="D282" s="674"/>
      <c r="E282" s="675"/>
      <c r="F282" s="676"/>
      <c r="G282" s="677"/>
      <c r="H282" s="494"/>
      <c r="I282" s="492" t="str">
        <f t="shared" si="43"/>
        <v/>
      </c>
      <c r="J282" s="494"/>
      <c r="K282" s="664" t="str">
        <f t="shared" si="44"/>
        <v/>
      </c>
      <c r="L282" s="493" t="str">
        <f t="shared" si="45"/>
        <v>false</v>
      </c>
      <c r="M282" s="690">
        <f t="shared" si="42"/>
        <v>0</v>
      </c>
      <c r="N282" s="690">
        <f t="shared" si="42"/>
        <v>0</v>
      </c>
      <c r="O282" s="690">
        <f t="shared" si="42"/>
        <v>0</v>
      </c>
      <c r="P282" s="690">
        <f t="shared" si="42"/>
        <v>0</v>
      </c>
      <c r="Q282" s="690">
        <f t="shared" si="42"/>
        <v>0</v>
      </c>
      <c r="R282" s="690">
        <f t="shared" si="42"/>
        <v>0</v>
      </c>
      <c r="S282" s="690">
        <f t="shared" si="42"/>
        <v>0</v>
      </c>
      <c r="T282" s="690">
        <f t="shared" si="42"/>
        <v>0</v>
      </c>
      <c r="U282" s="690">
        <f t="shared" si="42"/>
        <v>0</v>
      </c>
      <c r="V282" s="690">
        <f t="shared" si="42"/>
        <v>0</v>
      </c>
      <c r="W282" s="690">
        <f t="shared" si="42"/>
        <v>0</v>
      </c>
      <c r="X282" s="690">
        <f t="shared" si="42"/>
        <v>0</v>
      </c>
      <c r="Y282" s="693">
        <f t="shared" si="40"/>
        <v>0</v>
      </c>
    </row>
    <row r="283" spans="1:25" ht="16.5" customHeight="1" outlineLevel="1">
      <c r="A283" s="490">
        <f t="shared" si="46"/>
        <v>279</v>
      </c>
      <c r="B283" s="654"/>
      <c r="C283" s="673"/>
      <c r="D283" s="674"/>
      <c r="E283" s="675"/>
      <c r="F283" s="676"/>
      <c r="G283" s="677"/>
      <c r="H283" s="494"/>
      <c r="I283" s="492" t="str">
        <f t="shared" si="43"/>
        <v/>
      </c>
      <c r="J283" s="494"/>
      <c r="K283" s="664" t="str">
        <f t="shared" si="44"/>
        <v/>
      </c>
      <c r="L283" s="493" t="str">
        <f t="shared" si="45"/>
        <v>false</v>
      </c>
      <c r="M283" s="690">
        <f t="shared" si="42"/>
        <v>0</v>
      </c>
      <c r="N283" s="690">
        <f t="shared" si="42"/>
        <v>0</v>
      </c>
      <c r="O283" s="690">
        <f t="shared" si="42"/>
        <v>0</v>
      </c>
      <c r="P283" s="690">
        <f t="shared" si="42"/>
        <v>0</v>
      </c>
      <c r="Q283" s="690">
        <f t="shared" si="42"/>
        <v>0</v>
      </c>
      <c r="R283" s="690">
        <f t="shared" si="42"/>
        <v>0</v>
      </c>
      <c r="S283" s="690">
        <f t="shared" si="42"/>
        <v>0</v>
      </c>
      <c r="T283" s="690">
        <f t="shared" si="42"/>
        <v>0</v>
      </c>
      <c r="U283" s="690">
        <f t="shared" si="42"/>
        <v>0</v>
      </c>
      <c r="V283" s="690">
        <f t="shared" si="42"/>
        <v>0</v>
      </c>
      <c r="W283" s="690">
        <f t="shared" si="42"/>
        <v>0</v>
      </c>
      <c r="X283" s="690">
        <f t="shared" si="42"/>
        <v>0</v>
      </c>
      <c r="Y283" s="693">
        <f t="shared" si="40"/>
        <v>0</v>
      </c>
    </row>
    <row r="284" spans="1:25" ht="16.5" customHeight="1" outlineLevel="1">
      <c r="A284" s="490">
        <f t="shared" si="46"/>
        <v>280</v>
      </c>
      <c r="B284" s="655"/>
      <c r="C284" s="673"/>
      <c r="D284" s="674"/>
      <c r="E284" s="675"/>
      <c r="F284" s="676"/>
      <c r="G284" s="677"/>
      <c r="H284" s="494"/>
      <c r="I284" s="492" t="str">
        <f t="shared" si="43"/>
        <v/>
      </c>
      <c r="J284" s="494"/>
      <c r="K284" s="664" t="str">
        <f t="shared" si="44"/>
        <v/>
      </c>
      <c r="L284" s="493" t="str">
        <f t="shared" si="45"/>
        <v>false</v>
      </c>
      <c r="M284" s="690">
        <f t="shared" si="42"/>
        <v>0</v>
      </c>
      <c r="N284" s="690">
        <f t="shared" si="42"/>
        <v>0</v>
      </c>
      <c r="O284" s="690">
        <f t="shared" si="42"/>
        <v>0</v>
      </c>
      <c r="P284" s="690">
        <f t="shared" si="42"/>
        <v>0</v>
      </c>
      <c r="Q284" s="690">
        <f t="shared" si="42"/>
        <v>0</v>
      </c>
      <c r="R284" s="690">
        <f t="shared" si="42"/>
        <v>0</v>
      </c>
      <c r="S284" s="690">
        <f t="shared" si="42"/>
        <v>0</v>
      </c>
      <c r="T284" s="690">
        <f t="shared" si="42"/>
        <v>0</v>
      </c>
      <c r="U284" s="690">
        <f t="shared" si="42"/>
        <v>0</v>
      </c>
      <c r="V284" s="690">
        <f t="shared" si="42"/>
        <v>0</v>
      </c>
      <c r="W284" s="690">
        <f t="shared" si="42"/>
        <v>0</v>
      </c>
      <c r="X284" s="690">
        <f t="shared" si="42"/>
        <v>0</v>
      </c>
      <c r="Y284" s="693">
        <f t="shared" si="40"/>
        <v>0</v>
      </c>
    </row>
    <row r="285" spans="1:25" ht="16.5" customHeight="1" outlineLevel="1">
      <c r="A285" s="490">
        <f t="shared" si="46"/>
        <v>281</v>
      </c>
      <c r="B285" s="654"/>
      <c r="C285" s="673"/>
      <c r="D285" s="674"/>
      <c r="E285" s="675"/>
      <c r="F285" s="676"/>
      <c r="G285" s="677"/>
      <c r="H285" s="494"/>
      <c r="I285" s="492" t="str">
        <f t="shared" si="43"/>
        <v/>
      </c>
      <c r="J285" s="494"/>
      <c r="K285" s="664" t="str">
        <f t="shared" si="44"/>
        <v/>
      </c>
      <c r="L285" s="493" t="str">
        <f t="shared" si="45"/>
        <v>false</v>
      </c>
      <c r="M285" s="690">
        <f t="shared" si="42"/>
        <v>0</v>
      </c>
      <c r="N285" s="690">
        <f t="shared" si="42"/>
        <v>0</v>
      </c>
      <c r="O285" s="690">
        <f t="shared" si="42"/>
        <v>0</v>
      </c>
      <c r="P285" s="690">
        <f t="shared" si="42"/>
        <v>0</v>
      </c>
      <c r="Q285" s="690">
        <f t="shared" si="42"/>
        <v>0</v>
      </c>
      <c r="R285" s="690">
        <f t="shared" si="42"/>
        <v>0</v>
      </c>
      <c r="S285" s="690">
        <f t="shared" si="42"/>
        <v>0</v>
      </c>
      <c r="T285" s="690">
        <f t="shared" si="42"/>
        <v>0</v>
      </c>
      <c r="U285" s="690">
        <f t="shared" si="42"/>
        <v>0</v>
      </c>
      <c r="V285" s="690">
        <f t="shared" si="42"/>
        <v>0</v>
      </c>
      <c r="W285" s="690">
        <f t="shared" si="42"/>
        <v>0</v>
      </c>
      <c r="X285" s="690">
        <f t="shared" si="42"/>
        <v>0</v>
      </c>
      <c r="Y285" s="693">
        <f t="shared" ref="Y285" si="47">SUM(M285:X285)</f>
        <v>0</v>
      </c>
    </row>
    <row r="286" spans="1:25" ht="16.5" customHeight="1" outlineLevel="1">
      <c r="A286" s="490">
        <f t="shared" si="46"/>
        <v>282</v>
      </c>
      <c r="B286" s="654"/>
      <c r="C286" s="673"/>
      <c r="D286" s="674"/>
      <c r="E286" s="675"/>
      <c r="F286" s="676"/>
      <c r="G286" s="677"/>
      <c r="H286" s="494"/>
      <c r="I286" s="492" t="str">
        <f t="shared" si="43"/>
        <v/>
      </c>
      <c r="J286" s="494"/>
      <c r="K286" s="664" t="str">
        <f t="shared" si="44"/>
        <v/>
      </c>
      <c r="L286" s="493" t="str">
        <f t="shared" si="45"/>
        <v>false</v>
      </c>
      <c r="M286" s="690">
        <f t="shared" si="42"/>
        <v>0</v>
      </c>
      <c r="N286" s="690">
        <f t="shared" si="42"/>
        <v>0</v>
      </c>
      <c r="O286" s="690">
        <f t="shared" si="42"/>
        <v>0</v>
      </c>
      <c r="P286" s="690">
        <f t="shared" si="42"/>
        <v>0</v>
      </c>
      <c r="Q286" s="690">
        <f t="shared" si="42"/>
        <v>0</v>
      </c>
      <c r="R286" s="690">
        <f t="shared" si="42"/>
        <v>0</v>
      </c>
      <c r="S286" s="690">
        <f t="shared" si="42"/>
        <v>0</v>
      </c>
      <c r="T286" s="690">
        <f t="shared" si="42"/>
        <v>0</v>
      </c>
      <c r="U286" s="690">
        <f t="shared" si="42"/>
        <v>0</v>
      </c>
      <c r="V286" s="690">
        <f t="shared" si="42"/>
        <v>0</v>
      </c>
      <c r="W286" s="690">
        <f t="shared" si="42"/>
        <v>0</v>
      </c>
      <c r="X286" s="690">
        <f t="shared" si="42"/>
        <v>0</v>
      </c>
      <c r="Y286" s="693">
        <f t="shared" ref="Y286:Y304" si="48">SUM(M286:X286)</f>
        <v>0</v>
      </c>
    </row>
    <row r="287" spans="1:25" ht="16.5" customHeight="1" outlineLevel="1">
      <c r="A287" s="490">
        <f t="shared" si="46"/>
        <v>283</v>
      </c>
      <c r="B287" s="654"/>
      <c r="C287" s="673"/>
      <c r="D287" s="674"/>
      <c r="E287" s="675"/>
      <c r="F287" s="676"/>
      <c r="G287" s="677"/>
      <c r="H287" s="494"/>
      <c r="I287" s="492" t="str">
        <f t="shared" si="43"/>
        <v/>
      </c>
      <c r="J287" s="494"/>
      <c r="K287" s="664" t="str">
        <f t="shared" si="44"/>
        <v/>
      </c>
      <c r="L287" s="493" t="str">
        <f t="shared" si="45"/>
        <v>false</v>
      </c>
      <c r="M287" s="690">
        <f t="shared" si="42"/>
        <v>0</v>
      </c>
      <c r="N287" s="690">
        <f t="shared" si="42"/>
        <v>0</v>
      </c>
      <c r="O287" s="690">
        <f t="shared" si="42"/>
        <v>0</v>
      </c>
      <c r="P287" s="690">
        <f t="shared" si="42"/>
        <v>0</v>
      </c>
      <c r="Q287" s="690">
        <f t="shared" si="42"/>
        <v>0</v>
      </c>
      <c r="R287" s="690">
        <f t="shared" si="42"/>
        <v>0</v>
      </c>
      <c r="S287" s="690">
        <f t="shared" si="42"/>
        <v>0</v>
      </c>
      <c r="T287" s="690">
        <f t="shared" si="42"/>
        <v>0</v>
      </c>
      <c r="U287" s="690">
        <f t="shared" si="42"/>
        <v>0</v>
      </c>
      <c r="V287" s="690">
        <f t="shared" si="42"/>
        <v>0</v>
      </c>
      <c r="W287" s="690">
        <f t="shared" si="42"/>
        <v>0</v>
      </c>
      <c r="X287" s="690">
        <f t="shared" si="42"/>
        <v>0</v>
      </c>
      <c r="Y287" s="693">
        <f t="shared" si="48"/>
        <v>0</v>
      </c>
    </row>
    <row r="288" spans="1:25" ht="16.5" customHeight="1" outlineLevel="1">
      <c r="A288" s="490">
        <f t="shared" si="46"/>
        <v>284</v>
      </c>
      <c r="B288" s="654"/>
      <c r="C288" s="673"/>
      <c r="D288" s="674"/>
      <c r="E288" s="675"/>
      <c r="F288" s="678"/>
      <c r="G288" s="677"/>
      <c r="H288" s="494"/>
      <c r="I288" s="492" t="str">
        <f t="shared" si="43"/>
        <v/>
      </c>
      <c r="J288" s="494"/>
      <c r="K288" s="664" t="str">
        <f t="shared" si="44"/>
        <v/>
      </c>
      <c r="L288" s="493" t="str">
        <f t="shared" si="45"/>
        <v>false</v>
      </c>
      <c r="M288" s="690">
        <f t="shared" si="42"/>
        <v>0</v>
      </c>
      <c r="N288" s="690">
        <f t="shared" si="42"/>
        <v>0</v>
      </c>
      <c r="O288" s="690">
        <f t="shared" si="42"/>
        <v>0</v>
      </c>
      <c r="P288" s="690">
        <f t="shared" si="42"/>
        <v>0</v>
      </c>
      <c r="Q288" s="690">
        <f t="shared" si="42"/>
        <v>0</v>
      </c>
      <c r="R288" s="690">
        <f t="shared" si="42"/>
        <v>0</v>
      </c>
      <c r="S288" s="690">
        <f t="shared" si="42"/>
        <v>0</v>
      </c>
      <c r="T288" s="690">
        <f t="shared" si="42"/>
        <v>0</v>
      </c>
      <c r="U288" s="690">
        <f t="shared" si="42"/>
        <v>0</v>
      </c>
      <c r="V288" s="690">
        <f t="shared" si="42"/>
        <v>0</v>
      </c>
      <c r="W288" s="690">
        <f t="shared" si="42"/>
        <v>0</v>
      </c>
      <c r="X288" s="690">
        <f t="shared" si="42"/>
        <v>0</v>
      </c>
      <c r="Y288" s="693">
        <f t="shared" si="48"/>
        <v>0</v>
      </c>
    </row>
    <row r="289" spans="1:25" ht="16.5" customHeight="1" outlineLevel="1">
      <c r="A289" s="490">
        <f t="shared" si="46"/>
        <v>285</v>
      </c>
      <c r="B289" s="654"/>
      <c r="C289" s="673"/>
      <c r="D289" s="674"/>
      <c r="E289" s="675"/>
      <c r="F289" s="678"/>
      <c r="G289" s="677"/>
      <c r="H289" s="494"/>
      <c r="I289" s="492" t="str">
        <f t="shared" si="43"/>
        <v/>
      </c>
      <c r="J289" s="494"/>
      <c r="K289" s="664" t="str">
        <f t="shared" si="44"/>
        <v/>
      </c>
      <c r="L289" s="493" t="str">
        <f t="shared" si="45"/>
        <v>false</v>
      </c>
      <c r="M289" s="690">
        <f t="shared" si="42"/>
        <v>0</v>
      </c>
      <c r="N289" s="690">
        <f t="shared" si="42"/>
        <v>0</v>
      </c>
      <c r="O289" s="690">
        <f t="shared" si="42"/>
        <v>0</v>
      </c>
      <c r="P289" s="690">
        <f t="shared" si="42"/>
        <v>0</v>
      </c>
      <c r="Q289" s="690">
        <f t="shared" si="42"/>
        <v>0</v>
      </c>
      <c r="R289" s="690">
        <f t="shared" si="42"/>
        <v>0</v>
      </c>
      <c r="S289" s="690">
        <f t="shared" si="42"/>
        <v>0</v>
      </c>
      <c r="T289" s="690">
        <f t="shared" si="42"/>
        <v>0</v>
      </c>
      <c r="U289" s="690">
        <f t="shared" si="42"/>
        <v>0</v>
      </c>
      <c r="V289" s="690">
        <f t="shared" si="42"/>
        <v>0</v>
      </c>
      <c r="W289" s="690">
        <f t="shared" si="42"/>
        <v>0</v>
      </c>
      <c r="X289" s="690">
        <f t="shared" si="42"/>
        <v>0</v>
      </c>
      <c r="Y289" s="693">
        <f t="shared" si="48"/>
        <v>0</v>
      </c>
    </row>
    <row r="290" spans="1:25" ht="16.5" customHeight="1" outlineLevel="1">
      <c r="A290" s="490">
        <f t="shared" si="46"/>
        <v>286</v>
      </c>
      <c r="B290" s="654"/>
      <c r="C290" s="673"/>
      <c r="D290" s="674"/>
      <c r="E290" s="675"/>
      <c r="F290" s="678"/>
      <c r="G290" s="677"/>
      <c r="H290" s="494"/>
      <c r="I290" s="492" t="str">
        <f t="shared" si="43"/>
        <v/>
      </c>
      <c r="J290" s="494"/>
      <c r="K290" s="664" t="str">
        <f t="shared" si="44"/>
        <v/>
      </c>
      <c r="L290" s="493" t="str">
        <f t="shared" si="45"/>
        <v>false</v>
      </c>
      <c r="M290" s="690">
        <f t="shared" si="42"/>
        <v>0</v>
      </c>
      <c r="N290" s="690">
        <f t="shared" si="42"/>
        <v>0</v>
      </c>
      <c r="O290" s="690">
        <f t="shared" si="42"/>
        <v>0</v>
      </c>
      <c r="P290" s="690">
        <f t="shared" si="42"/>
        <v>0</v>
      </c>
      <c r="Q290" s="690">
        <f t="shared" si="42"/>
        <v>0</v>
      </c>
      <c r="R290" s="690">
        <f t="shared" si="42"/>
        <v>0</v>
      </c>
      <c r="S290" s="690">
        <f t="shared" si="42"/>
        <v>0</v>
      </c>
      <c r="T290" s="690">
        <f t="shared" si="42"/>
        <v>0</v>
      </c>
      <c r="U290" s="690">
        <f t="shared" si="42"/>
        <v>0</v>
      </c>
      <c r="V290" s="690">
        <f t="shared" si="42"/>
        <v>0</v>
      </c>
      <c r="W290" s="690">
        <f t="shared" si="42"/>
        <v>0</v>
      </c>
      <c r="X290" s="690">
        <f t="shared" si="42"/>
        <v>0</v>
      </c>
      <c r="Y290" s="693">
        <f t="shared" si="48"/>
        <v>0</v>
      </c>
    </row>
    <row r="291" spans="1:25" ht="16.5" customHeight="1" outlineLevel="1">
      <c r="A291" s="490">
        <f t="shared" si="46"/>
        <v>287</v>
      </c>
      <c r="B291" s="654"/>
      <c r="C291" s="673"/>
      <c r="D291" s="674"/>
      <c r="E291" s="675"/>
      <c r="F291" s="678"/>
      <c r="G291" s="677"/>
      <c r="H291" s="494"/>
      <c r="I291" s="492" t="str">
        <f t="shared" si="43"/>
        <v/>
      </c>
      <c r="J291" s="494"/>
      <c r="K291" s="664" t="str">
        <f t="shared" si="44"/>
        <v/>
      </c>
      <c r="L291" s="493" t="str">
        <f t="shared" si="45"/>
        <v>false</v>
      </c>
      <c r="M291" s="690">
        <f t="shared" si="42"/>
        <v>0</v>
      </c>
      <c r="N291" s="690">
        <f t="shared" si="42"/>
        <v>0</v>
      </c>
      <c r="O291" s="690">
        <f t="shared" si="42"/>
        <v>0</v>
      </c>
      <c r="P291" s="690">
        <f t="shared" si="42"/>
        <v>0</v>
      </c>
      <c r="Q291" s="690">
        <f t="shared" si="42"/>
        <v>0</v>
      </c>
      <c r="R291" s="690">
        <f t="shared" si="42"/>
        <v>0</v>
      </c>
      <c r="S291" s="690">
        <f t="shared" si="42"/>
        <v>0</v>
      </c>
      <c r="T291" s="690">
        <f t="shared" si="42"/>
        <v>0</v>
      </c>
      <c r="U291" s="690">
        <f t="shared" si="42"/>
        <v>0</v>
      </c>
      <c r="V291" s="690">
        <f t="shared" si="42"/>
        <v>0</v>
      </c>
      <c r="W291" s="690">
        <f t="shared" si="42"/>
        <v>0</v>
      </c>
      <c r="X291" s="690">
        <f t="shared" si="42"/>
        <v>0</v>
      </c>
      <c r="Y291" s="693">
        <f t="shared" si="48"/>
        <v>0</v>
      </c>
    </row>
    <row r="292" spans="1:25" ht="16.5" customHeight="1" outlineLevel="1">
      <c r="A292" s="490">
        <f t="shared" si="46"/>
        <v>288</v>
      </c>
      <c r="B292" s="654"/>
      <c r="C292" s="673"/>
      <c r="D292" s="674"/>
      <c r="E292" s="675"/>
      <c r="F292" s="676"/>
      <c r="G292" s="677"/>
      <c r="H292" s="494"/>
      <c r="I292" s="492" t="str">
        <f t="shared" si="43"/>
        <v/>
      </c>
      <c r="J292" s="494"/>
      <c r="K292" s="664" t="str">
        <f t="shared" si="44"/>
        <v/>
      </c>
      <c r="L292" s="493" t="str">
        <f t="shared" si="45"/>
        <v>false</v>
      </c>
      <c r="M292" s="690">
        <f t="shared" si="42"/>
        <v>0</v>
      </c>
      <c r="N292" s="690">
        <f t="shared" si="42"/>
        <v>0</v>
      </c>
      <c r="O292" s="690">
        <f t="shared" si="42"/>
        <v>0</v>
      </c>
      <c r="P292" s="690">
        <f t="shared" si="42"/>
        <v>0</v>
      </c>
      <c r="Q292" s="690">
        <f t="shared" si="42"/>
        <v>0</v>
      </c>
      <c r="R292" s="690">
        <f t="shared" si="42"/>
        <v>0</v>
      </c>
      <c r="S292" s="690">
        <f t="shared" si="42"/>
        <v>0</v>
      </c>
      <c r="T292" s="690">
        <f t="shared" si="42"/>
        <v>0</v>
      </c>
      <c r="U292" s="690">
        <f t="shared" si="42"/>
        <v>0</v>
      </c>
      <c r="V292" s="690">
        <f t="shared" si="42"/>
        <v>0</v>
      </c>
      <c r="W292" s="690">
        <f t="shared" si="42"/>
        <v>0</v>
      </c>
      <c r="X292" s="690">
        <f t="shared" si="42"/>
        <v>0</v>
      </c>
      <c r="Y292" s="693">
        <f t="shared" si="48"/>
        <v>0</v>
      </c>
    </row>
    <row r="293" spans="1:25" ht="16.5" customHeight="1" outlineLevel="1">
      <c r="A293" s="490">
        <f t="shared" si="46"/>
        <v>289</v>
      </c>
      <c r="B293" s="654"/>
      <c r="C293" s="673"/>
      <c r="D293" s="674"/>
      <c r="E293" s="675"/>
      <c r="F293" s="676"/>
      <c r="G293" s="677"/>
      <c r="H293" s="685"/>
      <c r="I293" s="492" t="str">
        <f t="shared" si="43"/>
        <v/>
      </c>
      <c r="J293" s="685"/>
      <c r="K293" s="664" t="str">
        <f t="shared" si="44"/>
        <v/>
      </c>
      <c r="L293" s="493" t="str">
        <f t="shared" si="45"/>
        <v>false</v>
      </c>
      <c r="M293" s="690">
        <f t="shared" si="42"/>
        <v>0</v>
      </c>
      <c r="N293" s="690">
        <f t="shared" si="42"/>
        <v>0</v>
      </c>
      <c r="O293" s="690">
        <f t="shared" si="42"/>
        <v>0</v>
      </c>
      <c r="P293" s="690">
        <f t="shared" si="42"/>
        <v>0</v>
      </c>
      <c r="Q293" s="690">
        <f t="shared" si="42"/>
        <v>0</v>
      </c>
      <c r="R293" s="690">
        <f t="shared" si="42"/>
        <v>0</v>
      </c>
      <c r="S293" s="690">
        <f t="shared" si="42"/>
        <v>0</v>
      </c>
      <c r="T293" s="690">
        <f t="shared" si="42"/>
        <v>0</v>
      </c>
      <c r="U293" s="690">
        <f t="shared" si="42"/>
        <v>0</v>
      </c>
      <c r="V293" s="690">
        <f t="shared" si="42"/>
        <v>0</v>
      </c>
      <c r="W293" s="690">
        <f t="shared" si="42"/>
        <v>0</v>
      </c>
      <c r="X293" s="690">
        <f t="shared" si="42"/>
        <v>0</v>
      </c>
      <c r="Y293" s="693">
        <f t="shared" si="48"/>
        <v>0</v>
      </c>
    </row>
    <row r="294" spans="1:25" ht="16.5" customHeight="1" outlineLevel="1">
      <c r="A294" s="490">
        <f t="shared" si="46"/>
        <v>290</v>
      </c>
      <c r="B294" s="655"/>
      <c r="C294" s="673"/>
      <c r="D294" s="674"/>
      <c r="E294" s="675"/>
      <c r="F294" s="678"/>
      <c r="G294" s="677"/>
      <c r="H294" s="491"/>
      <c r="I294" s="492" t="str">
        <f t="shared" si="43"/>
        <v/>
      </c>
      <c r="J294" s="491"/>
      <c r="K294" s="664" t="str">
        <f t="shared" si="44"/>
        <v/>
      </c>
      <c r="L294" s="493" t="str">
        <f>IF(OR(I294&lt;&gt;"",K294&lt;&gt;""),MIN(I294,K294),"false")</f>
        <v>false</v>
      </c>
      <c r="M294" s="690">
        <f t="shared" si="42"/>
        <v>0</v>
      </c>
      <c r="N294" s="690">
        <f t="shared" si="42"/>
        <v>0</v>
      </c>
      <c r="O294" s="690">
        <f t="shared" si="42"/>
        <v>0</v>
      </c>
      <c r="P294" s="690">
        <f t="shared" si="42"/>
        <v>0</v>
      </c>
      <c r="Q294" s="690">
        <f t="shared" si="42"/>
        <v>0</v>
      </c>
      <c r="R294" s="690">
        <f t="shared" si="42"/>
        <v>0</v>
      </c>
      <c r="S294" s="690">
        <f t="shared" si="42"/>
        <v>0</v>
      </c>
      <c r="T294" s="690">
        <f t="shared" si="42"/>
        <v>0</v>
      </c>
      <c r="U294" s="690">
        <f t="shared" si="42"/>
        <v>0</v>
      </c>
      <c r="V294" s="690">
        <f t="shared" si="42"/>
        <v>0</v>
      </c>
      <c r="W294" s="690">
        <f t="shared" ref="W294:X294" si="49">IF(AND($E294="",$F294=""),0,IF(AND((W$3&gt;=$E294),OR((W$3&lt;=$G294),($G294=""),($G294=-1),($G294=0))),IF($L294&gt;W$3,1,0),0))</f>
        <v>0</v>
      </c>
      <c r="X294" s="690">
        <f t="shared" si="49"/>
        <v>0</v>
      </c>
      <c r="Y294" s="693">
        <f t="shared" si="48"/>
        <v>0</v>
      </c>
    </row>
    <row r="295" spans="1:25" ht="16.5" customHeight="1" outlineLevel="1">
      <c r="A295" s="490">
        <f t="shared" si="46"/>
        <v>291</v>
      </c>
      <c r="B295" s="654"/>
      <c r="C295" s="673"/>
      <c r="D295" s="674"/>
      <c r="E295" s="675"/>
      <c r="F295" s="678"/>
      <c r="G295" s="677"/>
      <c r="H295" s="494"/>
      <c r="I295" s="492" t="str">
        <f t="shared" si="43"/>
        <v/>
      </c>
      <c r="J295" s="494"/>
      <c r="K295" s="664" t="str">
        <f t="shared" si="44"/>
        <v/>
      </c>
      <c r="L295" s="493" t="str">
        <f t="shared" ref="L295:L304" si="50">IF(OR(I295&lt;&gt;"",K295&lt;&gt;""),MIN(I295,K295),"false")</f>
        <v>false</v>
      </c>
      <c r="M295" s="690">
        <f t="shared" ref="M295:X304" si="51">IF(AND($E295="",$F295=""),0,IF(AND((M$3&gt;=$E295),OR((M$3&lt;=$G295),($G295=""),($G295=-1),($G295=0))),IF($L295&gt;M$3,1,0),0))</f>
        <v>0</v>
      </c>
      <c r="N295" s="690">
        <f t="shared" si="51"/>
        <v>0</v>
      </c>
      <c r="O295" s="690">
        <f t="shared" si="51"/>
        <v>0</v>
      </c>
      <c r="P295" s="690">
        <f t="shared" si="51"/>
        <v>0</v>
      </c>
      <c r="Q295" s="690">
        <f t="shared" si="51"/>
        <v>0</v>
      </c>
      <c r="R295" s="690">
        <f t="shared" si="51"/>
        <v>0</v>
      </c>
      <c r="S295" s="690">
        <f t="shared" si="51"/>
        <v>0</v>
      </c>
      <c r="T295" s="690">
        <f t="shared" si="51"/>
        <v>0</v>
      </c>
      <c r="U295" s="690">
        <f t="shared" si="51"/>
        <v>0</v>
      </c>
      <c r="V295" s="690">
        <f t="shared" si="51"/>
        <v>0</v>
      </c>
      <c r="W295" s="690">
        <f t="shared" si="51"/>
        <v>0</v>
      </c>
      <c r="X295" s="690">
        <f t="shared" si="51"/>
        <v>0</v>
      </c>
      <c r="Y295" s="693">
        <f t="shared" si="48"/>
        <v>0</v>
      </c>
    </row>
    <row r="296" spans="1:25" ht="16.5" customHeight="1" outlineLevel="1">
      <c r="A296" s="490">
        <f t="shared" si="46"/>
        <v>292</v>
      </c>
      <c r="B296" s="654"/>
      <c r="C296" s="673"/>
      <c r="D296" s="674"/>
      <c r="E296" s="675"/>
      <c r="F296" s="678"/>
      <c r="G296" s="677"/>
      <c r="H296" s="494"/>
      <c r="I296" s="492" t="str">
        <f t="shared" si="43"/>
        <v/>
      </c>
      <c r="J296" s="494"/>
      <c r="K296" s="664" t="str">
        <f t="shared" si="44"/>
        <v/>
      </c>
      <c r="L296" s="493" t="str">
        <f t="shared" si="50"/>
        <v>false</v>
      </c>
      <c r="M296" s="690">
        <f t="shared" si="51"/>
        <v>0</v>
      </c>
      <c r="N296" s="690">
        <f t="shared" si="51"/>
        <v>0</v>
      </c>
      <c r="O296" s="690">
        <f t="shared" si="51"/>
        <v>0</v>
      </c>
      <c r="P296" s="690">
        <f t="shared" si="51"/>
        <v>0</v>
      </c>
      <c r="Q296" s="690">
        <f t="shared" si="51"/>
        <v>0</v>
      </c>
      <c r="R296" s="690">
        <f t="shared" si="51"/>
        <v>0</v>
      </c>
      <c r="S296" s="690">
        <f t="shared" si="51"/>
        <v>0</v>
      </c>
      <c r="T296" s="690">
        <f t="shared" si="51"/>
        <v>0</v>
      </c>
      <c r="U296" s="690">
        <f t="shared" si="51"/>
        <v>0</v>
      </c>
      <c r="V296" s="690">
        <f t="shared" si="51"/>
        <v>0</v>
      </c>
      <c r="W296" s="690">
        <f t="shared" si="51"/>
        <v>0</v>
      </c>
      <c r="X296" s="690">
        <f t="shared" si="51"/>
        <v>0</v>
      </c>
      <c r="Y296" s="693">
        <f t="shared" si="48"/>
        <v>0</v>
      </c>
    </row>
    <row r="297" spans="1:25" ht="16.5" customHeight="1" outlineLevel="1">
      <c r="A297" s="490">
        <f t="shared" si="46"/>
        <v>293</v>
      </c>
      <c r="B297" s="654"/>
      <c r="C297" s="679"/>
      <c r="D297" s="680"/>
      <c r="E297" s="678"/>
      <c r="F297" s="678"/>
      <c r="G297" s="677"/>
      <c r="H297" s="494"/>
      <c r="I297" s="492" t="str">
        <f t="shared" si="43"/>
        <v/>
      </c>
      <c r="J297" s="494"/>
      <c r="K297" s="664" t="str">
        <f t="shared" si="44"/>
        <v/>
      </c>
      <c r="L297" s="493" t="str">
        <f t="shared" si="50"/>
        <v>false</v>
      </c>
      <c r="M297" s="690">
        <f t="shared" si="51"/>
        <v>0</v>
      </c>
      <c r="N297" s="690">
        <f t="shared" si="51"/>
        <v>0</v>
      </c>
      <c r="O297" s="690">
        <f t="shared" si="51"/>
        <v>0</v>
      </c>
      <c r="P297" s="690">
        <f t="shared" si="51"/>
        <v>0</v>
      </c>
      <c r="Q297" s="690">
        <f t="shared" si="51"/>
        <v>0</v>
      </c>
      <c r="R297" s="690">
        <f t="shared" si="51"/>
        <v>0</v>
      </c>
      <c r="S297" s="690">
        <f t="shared" si="51"/>
        <v>0</v>
      </c>
      <c r="T297" s="690">
        <f t="shared" si="51"/>
        <v>0</v>
      </c>
      <c r="U297" s="690">
        <f t="shared" si="51"/>
        <v>0</v>
      </c>
      <c r="V297" s="690">
        <f t="shared" si="51"/>
        <v>0</v>
      </c>
      <c r="W297" s="690">
        <f t="shared" si="51"/>
        <v>0</v>
      </c>
      <c r="X297" s="690">
        <f t="shared" si="51"/>
        <v>0</v>
      </c>
      <c r="Y297" s="693">
        <f t="shared" si="48"/>
        <v>0</v>
      </c>
    </row>
    <row r="298" spans="1:25" ht="16.5" customHeight="1" outlineLevel="1">
      <c r="A298" s="490">
        <f t="shared" si="46"/>
        <v>294</v>
      </c>
      <c r="B298" s="654"/>
      <c r="C298" s="679"/>
      <c r="D298" s="680"/>
      <c r="E298" s="678"/>
      <c r="F298" s="678"/>
      <c r="G298" s="677"/>
      <c r="H298" s="494"/>
      <c r="I298" s="492" t="str">
        <f t="shared" si="43"/>
        <v/>
      </c>
      <c r="J298" s="494"/>
      <c r="K298" s="664" t="str">
        <f t="shared" si="44"/>
        <v/>
      </c>
      <c r="L298" s="493" t="str">
        <f t="shared" si="50"/>
        <v>false</v>
      </c>
      <c r="M298" s="690">
        <f t="shared" si="51"/>
        <v>0</v>
      </c>
      <c r="N298" s="690">
        <f t="shared" si="51"/>
        <v>0</v>
      </c>
      <c r="O298" s="690">
        <f t="shared" si="51"/>
        <v>0</v>
      </c>
      <c r="P298" s="690">
        <f t="shared" si="51"/>
        <v>0</v>
      </c>
      <c r="Q298" s="690">
        <f t="shared" si="51"/>
        <v>0</v>
      </c>
      <c r="R298" s="690">
        <f t="shared" si="51"/>
        <v>0</v>
      </c>
      <c r="S298" s="690">
        <f t="shared" si="51"/>
        <v>0</v>
      </c>
      <c r="T298" s="690">
        <f t="shared" si="51"/>
        <v>0</v>
      </c>
      <c r="U298" s="690">
        <f t="shared" si="51"/>
        <v>0</v>
      </c>
      <c r="V298" s="690">
        <f t="shared" si="51"/>
        <v>0</v>
      </c>
      <c r="W298" s="690">
        <f t="shared" si="51"/>
        <v>0</v>
      </c>
      <c r="X298" s="690">
        <f t="shared" si="51"/>
        <v>0</v>
      </c>
      <c r="Y298" s="693">
        <f t="shared" si="48"/>
        <v>0</v>
      </c>
    </row>
    <row r="299" spans="1:25" ht="16.5" customHeight="1" outlineLevel="1">
      <c r="A299" s="490">
        <f t="shared" si="46"/>
        <v>295</v>
      </c>
      <c r="B299" s="654"/>
      <c r="C299" s="679"/>
      <c r="D299" s="680"/>
      <c r="E299" s="678"/>
      <c r="F299" s="678"/>
      <c r="G299" s="677"/>
      <c r="H299" s="494"/>
      <c r="I299" s="492" t="str">
        <f t="shared" si="43"/>
        <v/>
      </c>
      <c r="J299" s="494"/>
      <c r="K299" s="664" t="str">
        <f t="shared" si="44"/>
        <v/>
      </c>
      <c r="L299" s="493" t="str">
        <f t="shared" si="50"/>
        <v>false</v>
      </c>
      <c r="M299" s="690">
        <f t="shared" si="51"/>
        <v>0</v>
      </c>
      <c r="N299" s="690">
        <f t="shared" si="51"/>
        <v>0</v>
      </c>
      <c r="O299" s="690">
        <f t="shared" si="51"/>
        <v>0</v>
      </c>
      <c r="P299" s="690">
        <f t="shared" si="51"/>
        <v>0</v>
      </c>
      <c r="Q299" s="690">
        <f t="shared" si="51"/>
        <v>0</v>
      </c>
      <c r="R299" s="690">
        <f t="shared" si="51"/>
        <v>0</v>
      </c>
      <c r="S299" s="690">
        <f t="shared" si="51"/>
        <v>0</v>
      </c>
      <c r="T299" s="690">
        <f t="shared" si="51"/>
        <v>0</v>
      </c>
      <c r="U299" s="690">
        <f t="shared" si="51"/>
        <v>0</v>
      </c>
      <c r="V299" s="690">
        <f t="shared" si="51"/>
        <v>0</v>
      </c>
      <c r="W299" s="690">
        <f t="shared" si="51"/>
        <v>0</v>
      </c>
      <c r="X299" s="690">
        <f t="shared" si="51"/>
        <v>0</v>
      </c>
      <c r="Y299" s="693">
        <f t="shared" si="48"/>
        <v>0</v>
      </c>
    </row>
    <row r="300" spans="1:25" ht="16.5" customHeight="1" outlineLevel="1">
      <c r="A300" s="490">
        <f t="shared" si="46"/>
        <v>296</v>
      </c>
      <c r="B300" s="654"/>
      <c r="C300" s="679"/>
      <c r="D300" s="680"/>
      <c r="E300" s="678"/>
      <c r="F300" s="678"/>
      <c r="G300" s="677"/>
      <c r="H300" s="494"/>
      <c r="I300" s="492" t="str">
        <f t="shared" si="43"/>
        <v/>
      </c>
      <c r="J300" s="494"/>
      <c r="K300" s="664" t="str">
        <f t="shared" si="44"/>
        <v/>
      </c>
      <c r="L300" s="493" t="str">
        <f t="shared" si="50"/>
        <v>false</v>
      </c>
      <c r="M300" s="690">
        <f t="shared" si="51"/>
        <v>0</v>
      </c>
      <c r="N300" s="690">
        <f t="shared" si="51"/>
        <v>0</v>
      </c>
      <c r="O300" s="690">
        <f t="shared" si="51"/>
        <v>0</v>
      </c>
      <c r="P300" s="690">
        <f t="shared" si="51"/>
        <v>0</v>
      </c>
      <c r="Q300" s="690">
        <f t="shared" si="51"/>
        <v>0</v>
      </c>
      <c r="R300" s="690">
        <f t="shared" si="51"/>
        <v>0</v>
      </c>
      <c r="S300" s="690">
        <f t="shared" si="51"/>
        <v>0</v>
      </c>
      <c r="T300" s="690">
        <f t="shared" si="51"/>
        <v>0</v>
      </c>
      <c r="U300" s="690">
        <f t="shared" si="51"/>
        <v>0</v>
      </c>
      <c r="V300" s="690">
        <f t="shared" si="51"/>
        <v>0</v>
      </c>
      <c r="W300" s="690">
        <f t="shared" si="51"/>
        <v>0</v>
      </c>
      <c r="X300" s="690">
        <f t="shared" si="51"/>
        <v>0</v>
      </c>
      <c r="Y300" s="693">
        <f t="shared" si="48"/>
        <v>0</v>
      </c>
    </row>
    <row r="301" spans="1:25" ht="16.5" customHeight="1" outlineLevel="1">
      <c r="A301" s="490">
        <f t="shared" si="46"/>
        <v>297</v>
      </c>
      <c r="B301" s="654"/>
      <c r="C301" s="679"/>
      <c r="D301" s="680"/>
      <c r="E301" s="678"/>
      <c r="F301" s="676"/>
      <c r="G301" s="677"/>
      <c r="H301" s="494"/>
      <c r="I301" s="492" t="str">
        <f t="shared" si="43"/>
        <v/>
      </c>
      <c r="J301" s="494"/>
      <c r="K301" s="664" t="str">
        <f t="shared" si="44"/>
        <v/>
      </c>
      <c r="L301" s="493" t="str">
        <f t="shared" si="50"/>
        <v>false</v>
      </c>
      <c r="M301" s="690">
        <f t="shared" si="51"/>
        <v>0</v>
      </c>
      <c r="N301" s="690">
        <f t="shared" si="51"/>
        <v>0</v>
      </c>
      <c r="O301" s="690">
        <f t="shared" si="51"/>
        <v>0</v>
      </c>
      <c r="P301" s="690">
        <f t="shared" si="51"/>
        <v>0</v>
      </c>
      <c r="Q301" s="690">
        <f t="shared" si="51"/>
        <v>0</v>
      </c>
      <c r="R301" s="690">
        <f t="shared" si="51"/>
        <v>0</v>
      </c>
      <c r="S301" s="690">
        <f t="shared" si="51"/>
        <v>0</v>
      </c>
      <c r="T301" s="690">
        <f t="shared" si="51"/>
        <v>0</v>
      </c>
      <c r="U301" s="690">
        <f t="shared" si="51"/>
        <v>0</v>
      </c>
      <c r="V301" s="690">
        <f t="shared" si="51"/>
        <v>0</v>
      </c>
      <c r="W301" s="690">
        <f t="shared" si="51"/>
        <v>0</v>
      </c>
      <c r="X301" s="690">
        <f t="shared" si="51"/>
        <v>0</v>
      </c>
      <c r="Y301" s="693">
        <f t="shared" si="48"/>
        <v>0</v>
      </c>
    </row>
    <row r="302" spans="1:25" ht="16.5" customHeight="1" outlineLevel="1">
      <c r="A302" s="490">
        <f t="shared" si="46"/>
        <v>298</v>
      </c>
      <c r="B302" s="654"/>
      <c r="C302" s="679"/>
      <c r="D302" s="680"/>
      <c r="E302" s="678"/>
      <c r="F302" s="676"/>
      <c r="G302" s="677"/>
      <c r="H302" s="494"/>
      <c r="I302" s="492" t="str">
        <f t="shared" si="43"/>
        <v/>
      </c>
      <c r="J302" s="494"/>
      <c r="K302" s="664" t="str">
        <f t="shared" si="44"/>
        <v/>
      </c>
      <c r="L302" s="493" t="str">
        <f t="shared" si="50"/>
        <v>false</v>
      </c>
      <c r="M302" s="690">
        <f t="shared" si="51"/>
        <v>0</v>
      </c>
      <c r="N302" s="690">
        <f t="shared" si="51"/>
        <v>0</v>
      </c>
      <c r="O302" s="690">
        <f t="shared" si="51"/>
        <v>0</v>
      </c>
      <c r="P302" s="690">
        <f t="shared" si="51"/>
        <v>0</v>
      </c>
      <c r="Q302" s="690">
        <f t="shared" si="51"/>
        <v>0</v>
      </c>
      <c r="R302" s="690">
        <f t="shared" si="51"/>
        <v>0</v>
      </c>
      <c r="S302" s="690">
        <f t="shared" si="51"/>
        <v>0</v>
      </c>
      <c r="T302" s="690">
        <f t="shared" si="51"/>
        <v>0</v>
      </c>
      <c r="U302" s="690">
        <f t="shared" si="51"/>
        <v>0</v>
      </c>
      <c r="V302" s="690">
        <f t="shared" si="51"/>
        <v>0</v>
      </c>
      <c r="W302" s="690">
        <f t="shared" si="51"/>
        <v>0</v>
      </c>
      <c r="X302" s="690">
        <f t="shared" si="51"/>
        <v>0</v>
      </c>
      <c r="Y302" s="693">
        <f t="shared" si="48"/>
        <v>0</v>
      </c>
    </row>
    <row r="303" spans="1:25" ht="16.5" customHeight="1" outlineLevel="1">
      <c r="A303" s="490">
        <f t="shared" si="46"/>
        <v>299</v>
      </c>
      <c r="B303" s="654"/>
      <c r="C303" s="679"/>
      <c r="D303" s="680"/>
      <c r="E303" s="678"/>
      <c r="F303" s="678"/>
      <c r="G303" s="677"/>
      <c r="H303" s="494"/>
      <c r="I303" s="492" t="str">
        <f t="shared" si="43"/>
        <v/>
      </c>
      <c r="J303" s="494"/>
      <c r="K303" s="664" t="str">
        <f t="shared" si="44"/>
        <v/>
      </c>
      <c r="L303" s="493" t="str">
        <f t="shared" si="50"/>
        <v>false</v>
      </c>
      <c r="M303" s="690">
        <f t="shared" si="51"/>
        <v>0</v>
      </c>
      <c r="N303" s="690">
        <f t="shared" si="51"/>
        <v>0</v>
      </c>
      <c r="O303" s="690">
        <f t="shared" si="51"/>
        <v>0</v>
      </c>
      <c r="P303" s="690">
        <f t="shared" si="51"/>
        <v>0</v>
      </c>
      <c r="Q303" s="690">
        <f t="shared" si="51"/>
        <v>0</v>
      </c>
      <c r="R303" s="690">
        <f t="shared" si="51"/>
        <v>0</v>
      </c>
      <c r="S303" s="690">
        <f t="shared" si="51"/>
        <v>0</v>
      </c>
      <c r="T303" s="690">
        <f t="shared" si="51"/>
        <v>0</v>
      </c>
      <c r="U303" s="690">
        <f t="shared" si="51"/>
        <v>0</v>
      </c>
      <c r="V303" s="690">
        <f t="shared" si="51"/>
        <v>0</v>
      </c>
      <c r="W303" s="690">
        <f t="shared" si="51"/>
        <v>0</v>
      </c>
      <c r="X303" s="690">
        <f t="shared" si="51"/>
        <v>0</v>
      </c>
      <c r="Y303" s="693">
        <f t="shared" si="48"/>
        <v>0</v>
      </c>
    </row>
    <row r="304" spans="1:25" ht="16.5" customHeight="1" outlineLevel="1" thickBot="1">
      <c r="A304" s="686">
        <f t="shared" si="46"/>
        <v>300</v>
      </c>
      <c r="B304" s="687"/>
      <c r="C304" s="681"/>
      <c r="D304" s="682"/>
      <c r="E304" s="683"/>
      <c r="F304" s="683"/>
      <c r="G304" s="684"/>
      <c r="H304" s="665"/>
      <c r="I304" s="666" t="str">
        <f t="shared" si="43"/>
        <v/>
      </c>
      <c r="J304" s="665"/>
      <c r="K304" s="667" t="str">
        <f t="shared" si="44"/>
        <v/>
      </c>
      <c r="L304" s="500" t="str">
        <f t="shared" si="50"/>
        <v>false</v>
      </c>
      <c r="M304" s="691">
        <f t="shared" si="51"/>
        <v>0</v>
      </c>
      <c r="N304" s="691">
        <f t="shared" si="51"/>
        <v>0</v>
      </c>
      <c r="O304" s="691">
        <f t="shared" si="51"/>
        <v>0</v>
      </c>
      <c r="P304" s="691">
        <f t="shared" si="51"/>
        <v>0</v>
      </c>
      <c r="Q304" s="691">
        <f t="shared" si="51"/>
        <v>0</v>
      </c>
      <c r="R304" s="691">
        <f t="shared" si="51"/>
        <v>0</v>
      </c>
      <c r="S304" s="691">
        <f t="shared" si="51"/>
        <v>0</v>
      </c>
      <c r="T304" s="691">
        <f t="shared" si="51"/>
        <v>0</v>
      </c>
      <c r="U304" s="691">
        <f t="shared" si="51"/>
        <v>0</v>
      </c>
      <c r="V304" s="691">
        <f t="shared" si="51"/>
        <v>0</v>
      </c>
      <c r="W304" s="691">
        <f t="shared" si="51"/>
        <v>0</v>
      </c>
      <c r="X304" s="691">
        <f t="shared" si="51"/>
        <v>0</v>
      </c>
      <c r="Y304" s="694">
        <f t="shared" si="48"/>
        <v>0</v>
      </c>
    </row>
    <row r="305" spans="1:29" ht="12.75" customHeight="1" thickTop="1">
      <c r="A305" s="495" t="s">
        <v>0</v>
      </c>
      <c r="B305" s="496"/>
      <c r="C305" s="496"/>
      <c r="D305" s="630"/>
      <c r="E305" s="496"/>
      <c r="F305" s="496"/>
      <c r="G305" s="496"/>
      <c r="H305" s="496"/>
      <c r="I305" s="496"/>
      <c r="J305" s="496"/>
      <c r="K305" s="496"/>
      <c r="L305" s="496"/>
      <c r="M305" s="692">
        <f>SUM(M5:M304)</f>
        <v>0</v>
      </c>
      <c r="N305" s="692">
        <f t="shared" ref="N305:X305" si="52">SUM(N5:N304)</f>
        <v>0</v>
      </c>
      <c r="O305" s="692">
        <f t="shared" si="52"/>
        <v>0</v>
      </c>
      <c r="P305" s="692">
        <f t="shared" si="52"/>
        <v>0</v>
      </c>
      <c r="Q305" s="692">
        <f t="shared" si="52"/>
        <v>0</v>
      </c>
      <c r="R305" s="692">
        <f t="shared" si="52"/>
        <v>0</v>
      </c>
      <c r="S305" s="692">
        <f t="shared" si="52"/>
        <v>0</v>
      </c>
      <c r="T305" s="692">
        <f t="shared" si="52"/>
        <v>0</v>
      </c>
      <c r="U305" s="692">
        <f t="shared" si="52"/>
        <v>0</v>
      </c>
      <c r="V305" s="692">
        <f t="shared" si="52"/>
        <v>0</v>
      </c>
      <c r="W305" s="692">
        <f t="shared" si="52"/>
        <v>0</v>
      </c>
      <c r="X305" s="692">
        <f t="shared" si="52"/>
        <v>0</v>
      </c>
      <c r="Y305" s="695">
        <f>SUM(Y5:Y304)</f>
        <v>0</v>
      </c>
      <c r="Z305" s="497">
        <f>SUM(M305:X305)</f>
        <v>0</v>
      </c>
      <c r="AA305" s="501" t="b">
        <f>Y305=Z305</f>
        <v>1</v>
      </c>
    </row>
    <row r="306" spans="1:29" ht="12.75" customHeight="1">
      <c r="A306" s="653" t="s">
        <v>1069</v>
      </c>
      <c r="B306" s="653" t="s">
        <v>1069</v>
      </c>
      <c r="C306" s="653" t="s">
        <v>1069</v>
      </c>
      <c r="D306" s="653" t="s">
        <v>1069</v>
      </c>
      <c r="E306" s="653" t="s">
        <v>1069</v>
      </c>
      <c r="F306" s="653" t="s">
        <v>1069</v>
      </c>
      <c r="G306" s="653" t="s">
        <v>1069</v>
      </c>
      <c r="H306" s="653" t="s">
        <v>1069</v>
      </c>
      <c r="I306" s="653" t="s">
        <v>1069</v>
      </c>
      <c r="J306" s="653" t="s">
        <v>1069</v>
      </c>
      <c r="K306" s="653" t="s">
        <v>1069</v>
      </c>
      <c r="L306" s="653" t="s">
        <v>1069</v>
      </c>
      <c r="M306" s="653" t="s">
        <v>1069</v>
      </c>
      <c r="N306" s="653" t="s">
        <v>1069</v>
      </c>
      <c r="O306" s="653" t="s">
        <v>1069</v>
      </c>
      <c r="P306" s="653" t="s">
        <v>1069</v>
      </c>
      <c r="Q306" s="653" t="s">
        <v>1069</v>
      </c>
      <c r="R306" s="653" t="s">
        <v>1069</v>
      </c>
      <c r="S306" s="653" t="s">
        <v>1069</v>
      </c>
      <c r="T306" s="653" t="s">
        <v>1069</v>
      </c>
      <c r="U306" s="653" t="s">
        <v>1069</v>
      </c>
      <c r="V306" s="653" t="s">
        <v>1069</v>
      </c>
      <c r="W306" s="653"/>
      <c r="X306" s="696" t="s">
        <v>28</v>
      </c>
      <c r="Y306" s="697">
        <v>12</v>
      </c>
    </row>
    <row r="307" spans="1:29" ht="12.75" customHeight="1">
      <c r="E307" s="22" t="s">
        <v>727</v>
      </c>
      <c r="Y307" s="497">
        <f>Y305/Y306</f>
        <v>0</v>
      </c>
    </row>
    <row r="308" spans="1:29" ht="12.75" customHeight="1">
      <c r="E308" s="22" t="s">
        <v>728</v>
      </c>
    </row>
    <row r="309" spans="1:29" ht="12.75" customHeight="1">
      <c r="X309" s="6" t="s">
        <v>29</v>
      </c>
      <c r="Y309" s="22">
        <f>1/100</f>
        <v>0.01</v>
      </c>
    </row>
    <row r="310" spans="1:29" ht="12.75" customHeight="1">
      <c r="X310" s="6" t="s">
        <v>63</v>
      </c>
      <c r="Y310" s="498">
        <f>TRUNC(Y307,2)</f>
        <v>0</v>
      </c>
      <c r="Z310" s="3" t="str">
        <f>TEXT($A$1,"YYYY")&amp;"년 상시근로자 수"</f>
        <v>2020년 상시근로자 수</v>
      </c>
    </row>
    <row r="312" spans="1:29" ht="12.75" customHeight="1">
      <c r="L312" s="266"/>
      <c r="AA312" s="502" t="str">
        <f>Z310</f>
        <v>2020년 상시근로자 수</v>
      </c>
      <c r="AB312" s="497">
        <f>Y310</f>
        <v>0</v>
      </c>
    </row>
    <row r="313" spans="1:29" ht="12.75" customHeight="1" thickBot="1">
      <c r="L313" s="454" t="s">
        <v>147</v>
      </c>
      <c r="M313" s="280" t="s">
        <v>69</v>
      </c>
      <c r="N313" s="280" t="s">
        <v>729</v>
      </c>
      <c r="O313" s="280" t="s">
        <v>17</v>
      </c>
      <c r="P313" s="280" t="s">
        <v>16</v>
      </c>
      <c r="Q313" s="280" t="s">
        <v>15</v>
      </c>
      <c r="R313" s="280" t="s">
        <v>14</v>
      </c>
      <c r="S313" s="280" t="s">
        <v>13</v>
      </c>
      <c r="T313" s="280" t="s">
        <v>12</v>
      </c>
      <c r="U313" s="280" t="s">
        <v>11</v>
      </c>
      <c r="V313" s="280" t="s">
        <v>10</v>
      </c>
      <c r="W313" s="280" t="s">
        <v>9</v>
      </c>
      <c r="X313" s="280" t="s">
        <v>722</v>
      </c>
      <c r="Y313" s="456" t="s">
        <v>152</v>
      </c>
      <c r="Z313" s="503"/>
      <c r="AA313" s="504" t="str">
        <f>'2019-상시근로자(직전연도)'!Z310</f>
        <v>2019년 상시근로자 수</v>
      </c>
      <c r="AB313" s="505">
        <f>'2019-상시근로자(직전연도)'!Y310</f>
        <v>0</v>
      </c>
    </row>
    <row r="314" spans="1:29" ht="12.75" customHeight="1" thickTop="1">
      <c r="L314" s="506" t="str">
        <f>AA312</f>
        <v>2020년 상시근로자 수</v>
      </c>
      <c r="M314" s="709">
        <f>M305</f>
        <v>0</v>
      </c>
      <c r="N314" s="709">
        <f t="shared" ref="N314:X314" si="53">N305</f>
        <v>0</v>
      </c>
      <c r="O314" s="709">
        <f t="shared" si="53"/>
        <v>0</v>
      </c>
      <c r="P314" s="709">
        <f t="shared" si="53"/>
        <v>0</v>
      </c>
      <c r="Q314" s="709">
        <f t="shared" si="53"/>
        <v>0</v>
      </c>
      <c r="R314" s="709">
        <f t="shared" si="53"/>
        <v>0</v>
      </c>
      <c r="S314" s="709">
        <f t="shared" si="53"/>
        <v>0</v>
      </c>
      <c r="T314" s="709">
        <f t="shared" si="53"/>
        <v>0</v>
      </c>
      <c r="U314" s="709">
        <f t="shared" si="53"/>
        <v>0</v>
      </c>
      <c r="V314" s="709">
        <f t="shared" si="53"/>
        <v>0</v>
      </c>
      <c r="W314" s="709">
        <f t="shared" si="53"/>
        <v>0</v>
      </c>
      <c r="X314" s="709">
        <f t="shared" si="53"/>
        <v>0</v>
      </c>
      <c r="Y314" s="710">
        <f>SUM(M314:X314)</f>
        <v>0</v>
      </c>
      <c r="AB314" s="22">
        <f>AB312-AB313</f>
        <v>0</v>
      </c>
      <c r="AC314" s="4"/>
    </row>
    <row r="315" spans="1:29" ht="12.75" customHeight="1">
      <c r="L315" s="506" t="str">
        <f>AA313</f>
        <v>2019년 상시근로자 수</v>
      </c>
      <c r="M315" s="709">
        <f>'2019-상시근로자(직전연도)'!M305</f>
        <v>0</v>
      </c>
      <c r="N315" s="709">
        <f>'2019-상시근로자(직전연도)'!N305</f>
        <v>0</v>
      </c>
      <c r="O315" s="709">
        <f>'2019-상시근로자(직전연도)'!O305</f>
        <v>0</v>
      </c>
      <c r="P315" s="709">
        <f>'2019-상시근로자(직전연도)'!P305</f>
        <v>0</v>
      </c>
      <c r="Q315" s="709">
        <f>'2019-상시근로자(직전연도)'!Q305</f>
        <v>0</v>
      </c>
      <c r="R315" s="709">
        <f>'2019-상시근로자(직전연도)'!R305</f>
        <v>0</v>
      </c>
      <c r="S315" s="709">
        <f>'2019-상시근로자(직전연도)'!S305</f>
        <v>0</v>
      </c>
      <c r="T315" s="709">
        <f>'2019-상시근로자(직전연도)'!T305</f>
        <v>0</v>
      </c>
      <c r="U315" s="709">
        <f>'2019-상시근로자(직전연도)'!U305</f>
        <v>0</v>
      </c>
      <c r="V315" s="709">
        <f>'2019-상시근로자(직전연도)'!V305</f>
        <v>0</v>
      </c>
      <c r="W315" s="709">
        <f>'2019-상시근로자(직전연도)'!W305</f>
        <v>0</v>
      </c>
      <c r="X315" s="709">
        <f>'2019-상시근로자(직전연도)'!X305</f>
        <v>0</v>
      </c>
      <c r="Y315" s="710">
        <f>SUM(M315:X315)</f>
        <v>0</v>
      </c>
    </row>
    <row r="316" spans="1:29" ht="12.75" customHeight="1">
      <c r="Y316" s="507">
        <f>Y314-Y315</f>
        <v>0</v>
      </c>
      <c r="AB316" s="508">
        <v>5000000</v>
      </c>
    </row>
    <row r="317" spans="1:29" ht="12.75" customHeight="1">
      <c r="X317" s="280">
        <v>12</v>
      </c>
      <c r="Y317" s="509" t="s">
        <v>730</v>
      </c>
    </row>
    <row r="318" spans="1:29" ht="12.75" customHeight="1">
      <c r="Y318" s="44">
        <f>Y316/X317</f>
        <v>0</v>
      </c>
      <c r="AB318" s="508">
        <f>AB314*AB316</f>
        <v>0</v>
      </c>
    </row>
    <row r="320" spans="1:29" ht="12.75" customHeight="1">
      <c r="AB320" s="4" t="s">
        <v>731</v>
      </c>
    </row>
    <row r="321" spans="28:29" ht="12.75" customHeight="1">
      <c r="AB321" s="508">
        <v>100000000</v>
      </c>
    </row>
    <row r="322" spans="28:29" ht="12.75" customHeight="1" thickBot="1">
      <c r="AB322" s="510">
        <f>IF(AB318&lt;0,AB318,0)</f>
        <v>0</v>
      </c>
    </row>
    <row r="323" spans="28:29" ht="12.75" customHeight="1" thickTop="1">
      <c r="AB323" s="511">
        <f>SUM(AB321:AB322)</f>
        <v>100000000</v>
      </c>
      <c r="AC323" s="266" t="s">
        <v>732</v>
      </c>
    </row>
  </sheetData>
  <mergeCells count="2">
    <mergeCell ref="A1:E1"/>
    <mergeCell ref="M1:O1"/>
  </mergeCells>
  <phoneticPr fontId="2" type="noConversion"/>
  <conditionalFormatting sqref="L5:L34 L209:L236">
    <cfRule type="containsText" dxfId="1017" priority="50" operator="containsText" text="여">
      <formula>NOT(ISERROR(SEARCH("여",L5)))</formula>
    </cfRule>
  </conditionalFormatting>
  <conditionalFormatting sqref="L35:L63">
    <cfRule type="containsText" dxfId="1016" priority="49" operator="containsText" text="여">
      <formula>NOT(ISERROR(SEARCH("여",L35)))</formula>
    </cfRule>
  </conditionalFormatting>
  <conditionalFormatting sqref="L64:L92">
    <cfRule type="containsText" dxfId="1015" priority="48" operator="containsText" text="여">
      <formula>NOT(ISERROR(SEARCH("여",L64)))</formula>
    </cfRule>
  </conditionalFormatting>
  <conditionalFormatting sqref="L93:L121">
    <cfRule type="containsText" dxfId="1014" priority="47" operator="containsText" text="여">
      <formula>NOT(ISERROR(SEARCH("여",L93)))</formula>
    </cfRule>
  </conditionalFormatting>
  <conditionalFormatting sqref="L122:L150">
    <cfRule type="containsText" dxfId="1013" priority="46" operator="containsText" text="여">
      <formula>NOT(ISERROR(SEARCH("여",L122)))</formula>
    </cfRule>
  </conditionalFormatting>
  <conditionalFormatting sqref="L151:L179">
    <cfRule type="containsText" dxfId="1012" priority="45" operator="containsText" text="여">
      <formula>NOT(ISERROR(SEARCH("여",L151)))</formula>
    </cfRule>
  </conditionalFormatting>
  <conditionalFormatting sqref="L180:L208">
    <cfRule type="containsText" dxfId="1011" priority="44" operator="containsText" text="여">
      <formula>NOT(ISERROR(SEARCH("여",L180)))</formula>
    </cfRule>
  </conditionalFormatting>
  <conditionalFormatting sqref="L237:L260">
    <cfRule type="containsText" dxfId="1010" priority="43" operator="containsText" text="여">
      <formula>NOT(ISERROR(SEARCH("여",L237)))</formula>
    </cfRule>
  </conditionalFormatting>
  <conditionalFormatting sqref="L261:L285">
    <cfRule type="containsText" dxfId="1009" priority="42" operator="containsText" text="여">
      <formula>NOT(ISERROR(SEARCH("여",L261)))</formula>
    </cfRule>
  </conditionalFormatting>
  <conditionalFormatting sqref="L286:L293">
    <cfRule type="containsText" dxfId="1008" priority="41" operator="containsText" text="여">
      <formula>NOT(ISERROR(SEARCH("여",L286)))</formula>
    </cfRule>
  </conditionalFormatting>
  <conditionalFormatting sqref="L294:L304">
    <cfRule type="containsText" dxfId="1007" priority="40" operator="containsText" text="여">
      <formula>NOT(ISERROR(SEARCH("여",L294)))</formula>
    </cfRule>
  </conditionalFormatting>
  <conditionalFormatting sqref="M5:X304">
    <cfRule type="cellIs" dxfId="1006" priority="38" operator="equal">
      <formula>0</formula>
    </cfRule>
    <cfRule type="cellIs" dxfId="1005" priority="39" operator="equal">
      <formula>1</formula>
    </cfRule>
  </conditionalFormatting>
  <conditionalFormatting sqref="H208:H236">
    <cfRule type="containsText" dxfId="1004" priority="19" operator="containsText" text="여">
      <formula>NOT(ISERROR(SEARCH("여",H208)))</formula>
    </cfRule>
  </conditionalFormatting>
  <conditionalFormatting sqref="H286:H293">
    <cfRule type="containsText" dxfId="1003" priority="16" operator="containsText" text="여">
      <formula>NOT(ISERROR(SEARCH("여",H286)))</formula>
    </cfRule>
  </conditionalFormatting>
  <conditionalFormatting sqref="J34:J62">
    <cfRule type="containsText" dxfId="1002" priority="13" operator="containsText" text="여">
      <formula>NOT(ISERROR(SEARCH("여",J34)))</formula>
    </cfRule>
  </conditionalFormatting>
  <conditionalFormatting sqref="J121:J149">
    <cfRule type="containsText" dxfId="1001" priority="10" operator="containsText" text="여">
      <formula>NOT(ISERROR(SEARCH("여",J121)))</formula>
    </cfRule>
  </conditionalFormatting>
  <conditionalFormatting sqref="J208:J236">
    <cfRule type="containsText" dxfId="1000" priority="7" operator="containsText" text="여">
      <formula>NOT(ISERROR(SEARCH("여",J208)))</formula>
    </cfRule>
  </conditionalFormatting>
  <conditionalFormatting sqref="J286:J293">
    <cfRule type="containsText" dxfId="999" priority="4" operator="containsText" text="여">
      <formula>NOT(ISERROR(SEARCH("여",J286)))</formula>
    </cfRule>
  </conditionalFormatting>
  <conditionalFormatting sqref="H5:H33">
    <cfRule type="containsText" dxfId="998" priority="26" operator="containsText" text="여">
      <formula>NOT(ISERROR(SEARCH("여",H5)))</formula>
    </cfRule>
  </conditionalFormatting>
  <conditionalFormatting sqref="H34:H62">
    <cfRule type="containsText" dxfId="997" priority="25" operator="containsText" text="여">
      <formula>NOT(ISERROR(SEARCH("여",H34)))</formula>
    </cfRule>
  </conditionalFormatting>
  <conditionalFormatting sqref="H63:H91">
    <cfRule type="containsText" dxfId="996" priority="24" operator="containsText" text="여">
      <formula>NOT(ISERROR(SEARCH("여",H63)))</formula>
    </cfRule>
  </conditionalFormatting>
  <conditionalFormatting sqref="H92:H120">
    <cfRule type="containsText" dxfId="995" priority="23" operator="containsText" text="여">
      <formula>NOT(ISERROR(SEARCH("여",H92)))</formula>
    </cfRule>
  </conditionalFormatting>
  <conditionalFormatting sqref="H121:H149">
    <cfRule type="containsText" dxfId="994" priority="22" operator="containsText" text="여">
      <formula>NOT(ISERROR(SEARCH("여",H121)))</formula>
    </cfRule>
  </conditionalFormatting>
  <conditionalFormatting sqref="H150:H178">
    <cfRule type="containsText" dxfId="993" priority="21" operator="containsText" text="여">
      <formula>NOT(ISERROR(SEARCH("여",H150)))</formula>
    </cfRule>
  </conditionalFormatting>
  <conditionalFormatting sqref="H179:H207">
    <cfRule type="containsText" dxfId="992" priority="20" operator="containsText" text="여">
      <formula>NOT(ISERROR(SEARCH("여",H179)))</formula>
    </cfRule>
  </conditionalFormatting>
  <conditionalFormatting sqref="H237:H260">
    <cfRule type="containsText" dxfId="991" priority="18" operator="containsText" text="여">
      <formula>NOT(ISERROR(SEARCH("여",H237)))</formula>
    </cfRule>
  </conditionalFormatting>
  <conditionalFormatting sqref="H261:H285">
    <cfRule type="containsText" dxfId="990" priority="17" operator="containsText" text="여">
      <formula>NOT(ISERROR(SEARCH("여",H261)))</formula>
    </cfRule>
  </conditionalFormatting>
  <conditionalFormatting sqref="H294:H304">
    <cfRule type="containsText" dxfId="989" priority="15" operator="containsText" text="여">
      <formula>NOT(ISERROR(SEARCH("여",H294)))</formula>
    </cfRule>
  </conditionalFormatting>
  <conditionalFormatting sqref="J5:J33">
    <cfRule type="containsText" dxfId="988" priority="14" operator="containsText" text="여">
      <formula>NOT(ISERROR(SEARCH("여",J5)))</formula>
    </cfRule>
  </conditionalFormatting>
  <conditionalFormatting sqref="J63:J91">
    <cfRule type="containsText" dxfId="987" priority="12" operator="containsText" text="여">
      <formula>NOT(ISERROR(SEARCH("여",J63)))</formula>
    </cfRule>
  </conditionalFormatting>
  <conditionalFormatting sqref="J92:J120">
    <cfRule type="containsText" dxfId="986" priority="11" operator="containsText" text="여">
      <formula>NOT(ISERROR(SEARCH("여",J92)))</formula>
    </cfRule>
  </conditionalFormatting>
  <conditionalFormatting sqref="J150:J178">
    <cfRule type="containsText" dxfId="985" priority="9" operator="containsText" text="여">
      <formula>NOT(ISERROR(SEARCH("여",J150)))</formula>
    </cfRule>
  </conditionalFormatting>
  <conditionalFormatting sqref="J179:J207">
    <cfRule type="containsText" dxfId="984" priority="8" operator="containsText" text="여">
      <formula>NOT(ISERROR(SEARCH("여",J179)))</formula>
    </cfRule>
  </conditionalFormatting>
  <conditionalFormatting sqref="J237:J260">
    <cfRule type="containsText" dxfId="983" priority="6" operator="containsText" text="여">
      <formula>NOT(ISERROR(SEARCH("여",J237)))</formula>
    </cfRule>
  </conditionalFormatting>
  <conditionalFormatting sqref="J261:J285">
    <cfRule type="containsText" dxfId="982" priority="5" operator="containsText" text="여">
      <formula>NOT(ISERROR(SEARCH("여",J261)))</formula>
    </cfRule>
  </conditionalFormatting>
  <conditionalFormatting sqref="J294:J304">
    <cfRule type="containsText" dxfId="981" priority="3" operator="containsText" text="여">
      <formula>NOT(ISERROR(SEARCH("여",J294)))</formula>
    </cfRule>
  </conditionalFormatting>
  <conditionalFormatting sqref="I5:I304">
    <cfRule type="containsText" dxfId="980" priority="2" operator="containsText" text="여">
      <formula>NOT(ISERROR(SEARCH("여",I5)))</formula>
    </cfRule>
  </conditionalFormatting>
  <conditionalFormatting sqref="K5:K304">
    <cfRule type="containsText" dxfId="979" priority="1" operator="containsText" text="여">
      <formula>NOT(ISERROR(SEARCH("여",K5)))</formula>
    </cfRule>
  </conditionalFormatting>
  <dataValidations count="1">
    <dataValidation type="list" allowBlank="1" showInputMessage="1" showErrorMessage="1" sqref="J5:J304 H5:H304" xr:uid="{3EC0EE29-14DA-445E-B57A-720308C03918}">
      <formula1>$AA$1:$AA$3</formula1>
    </dataValidation>
  </dataValidations>
  <printOptions horizontalCentered="1"/>
  <pageMargins left="0.39370078740157483" right="0.39370078740157483" top="0.70866141732283472" bottom="0" header="0.51181102362204722" footer="0.51181102362204722"/>
  <pageSetup paperSize="9" scale="88"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D90B-D5A0-4B35-BFF9-02AE62AB028C}">
  <dimension ref="A2:V49"/>
  <sheetViews>
    <sheetView showGridLines="0" workbookViewId="0">
      <selection activeCell="E5" sqref="E5"/>
    </sheetView>
  </sheetViews>
  <sheetFormatPr defaultColWidth="2.625" defaultRowHeight="16.5"/>
  <sheetData>
    <row r="2" spans="1:22" ht="20.25">
      <c r="A2" s="538" t="s">
        <v>764</v>
      </c>
    </row>
    <row r="4" spans="1:22">
      <c r="B4" t="s">
        <v>765</v>
      </c>
    </row>
    <row r="5" spans="1:22">
      <c r="C5" t="s">
        <v>766</v>
      </c>
    </row>
    <row r="7" spans="1:22">
      <c r="C7" t="s">
        <v>767</v>
      </c>
    </row>
    <row r="9" spans="1:22">
      <c r="C9" t="s">
        <v>768</v>
      </c>
    </row>
    <row r="11" spans="1:22">
      <c r="D11" s="539" t="s">
        <v>769</v>
      </c>
      <c r="V11" s="539" t="s">
        <v>770</v>
      </c>
    </row>
    <row r="12" spans="1:22">
      <c r="D12" s="539" t="s">
        <v>771</v>
      </c>
      <c r="V12" s="539" t="s">
        <v>772</v>
      </c>
    </row>
    <row r="13" spans="1:22">
      <c r="D13" s="539" t="s">
        <v>773</v>
      </c>
    </row>
    <row r="14" spans="1:22">
      <c r="D14" s="539" t="s">
        <v>774</v>
      </c>
    </row>
    <row r="15" spans="1:22">
      <c r="D15" s="539" t="s">
        <v>775</v>
      </c>
      <c r="V15" s="539" t="s">
        <v>776</v>
      </c>
    </row>
    <row r="16" spans="1:22">
      <c r="D16" s="539" t="s">
        <v>777</v>
      </c>
      <c r="V16" s="539" t="s">
        <v>778</v>
      </c>
    </row>
    <row r="17" spans="4:22">
      <c r="D17" s="539" t="s">
        <v>779</v>
      </c>
    </row>
    <row r="18" spans="4:22">
      <c r="D18" s="539" t="s">
        <v>780</v>
      </c>
      <c r="V18" s="539" t="s">
        <v>781</v>
      </c>
    </row>
    <row r="19" spans="4:22">
      <c r="D19" s="539" t="s">
        <v>782</v>
      </c>
    </row>
    <row r="20" spans="4:22">
      <c r="D20" s="539" t="s">
        <v>783</v>
      </c>
    </row>
    <row r="21" spans="4:22">
      <c r="D21" s="539" t="s">
        <v>784</v>
      </c>
      <c r="V21" s="539" t="s">
        <v>785</v>
      </c>
    </row>
    <row r="22" spans="4:22">
      <c r="D22" s="539" t="s">
        <v>786</v>
      </c>
      <c r="V22" s="539" t="s">
        <v>787</v>
      </c>
    </row>
    <row r="23" spans="4:22">
      <c r="D23" s="539" t="s">
        <v>788</v>
      </c>
    </row>
    <row r="24" spans="4:22">
      <c r="D24" s="539" t="s">
        <v>789</v>
      </c>
    </row>
    <row r="25" spans="4:22">
      <c r="D25" s="539" t="s">
        <v>790</v>
      </c>
    </row>
    <row r="26" spans="4:22">
      <c r="D26" s="539" t="s">
        <v>791</v>
      </c>
      <c r="V26" s="539" t="s">
        <v>792</v>
      </c>
    </row>
    <row r="27" spans="4:22">
      <c r="D27" s="539" t="s">
        <v>793</v>
      </c>
    </row>
    <row r="28" spans="4:22">
      <c r="E28" t="s">
        <v>794</v>
      </c>
    </row>
    <row r="29" spans="4:22">
      <c r="D29" s="539" t="s">
        <v>795</v>
      </c>
    </row>
    <row r="30" spans="4:22">
      <c r="D30" s="539" t="s">
        <v>796</v>
      </c>
    </row>
    <row r="31" spans="4:22">
      <c r="D31" s="539" t="s">
        <v>797</v>
      </c>
    </row>
    <row r="32" spans="4:22">
      <c r="D32" s="539" t="s">
        <v>798</v>
      </c>
    </row>
    <row r="33" spans="4:4">
      <c r="D33" s="539" t="s">
        <v>799</v>
      </c>
    </row>
    <row r="34" spans="4:4">
      <c r="D34" s="539" t="s">
        <v>800</v>
      </c>
    </row>
    <row r="35" spans="4:4">
      <c r="D35" s="539" t="s">
        <v>801</v>
      </c>
    </row>
    <row r="36" spans="4:4">
      <c r="D36" s="539" t="s">
        <v>802</v>
      </c>
    </row>
    <row r="37" spans="4:4">
      <c r="D37" s="539" t="s">
        <v>803</v>
      </c>
    </row>
    <row r="38" spans="4:4">
      <c r="D38" s="539" t="s">
        <v>804</v>
      </c>
    </row>
    <row r="39" spans="4:4">
      <c r="D39" s="539" t="s">
        <v>805</v>
      </c>
    </row>
    <row r="40" spans="4:4">
      <c r="D40" s="539" t="s">
        <v>806</v>
      </c>
    </row>
    <row r="41" spans="4:4">
      <c r="D41" s="539" t="s">
        <v>807</v>
      </c>
    </row>
    <row r="42" spans="4:4">
      <c r="D42" s="539" t="s">
        <v>808</v>
      </c>
    </row>
    <row r="43" spans="4:4">
      <c r="D43" s="539" t="s">
        <v>809</v>
      </c>
    </row>
    <row r="44" spans="4:4">
      <c r="D44" s="539" t="s">
        <v>810</v>
      </c>
    </row>
    <row r="45" spans="4:4">
      <c r="D45" s="539" t="s">
        <v>811</v>
      </c>
    </row>
    <row r="46" spans="4:4">
      <c r="D46" s="539" t="s">
        <v>812</v>
      </c>
    </row>
    <row r="47" spans="4:4">
      <c r="D47" s="539" t="s">
        <v>813</v>
      </c>
    </row>
    <row r="48" spans="4:4">
      <c r="D48" s="539" t="s">
        <v>814</v>
      </c>
    </row>
    <row r="49" spans="4:4">
      <c r="D49" s="539" t="s">
        <v>815</v>
      </c>
    </row>
  </sheetData>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AA21-9FE5-4865-A931-EBC58AC2E73F}">
  <dimension ref="A2:BZ44"/>
  <sheetViews>
    <sheetView showGridLines="0" workbookViewId="0">
      <selection activeCell="E5" sqref="E5"/>
    </sheetView>
  </sheetViews>
  <sheetFormatPr defaultColWidth="2.625" defaultRowHeight="16.5"/>
  <cols>
    <col min="54" max="54" width="13.5" bestFit="1" customWidth="1"/>
  </cols>
  <sheetData>
    <row r="2" spans="2:78" ht="26.25">
      <c r="B2" s="540" t="s">
        <v>816</v>
      </c>
    </row>
    <row r="3" spans="2:78">
      <c r="AY3" t="s">
        <v>817</v>
      </c>
    </row>
    <row r="4" spans="2:78">
      <c r="C4" t="s">
        <v>818</v>
      </c>
    </row>
    <row r="5" spans="2:78">
      <c r="D5" t="s">
        <v>819</v>
      </c>
      <c r="AZ5" t="s">
        <v>820</v>
      </c>
      <c r="BZ5" t="s">
        <v>821</v>
      </c>
    </row>
    <row r="6" spans="2:78">
      <c r="AZ6" t="s">
        <v>822</v>
      </c>
      <c r="BZ6" t="s">
        <v>823</v>
      </c>
    </row>
    <row r="7" spans="2:78">
      <c r="C7" t="s">
        <v>824</v>
      </c>
      <c r="AZ7" t="s">
        <v>825</v>
      </c>
      <c r="BZ7" t="s">
        <v>826</v>
      </c>
    </row>
    <row r="8" spans="2:78">
      <c r="AZ8" t="s">
        <v>827</v>
      </c>
      <c r="BZ8" t="s">
        <v>828</v>
      </c>
    </row>
    <row r="9" spans="2:78">
      <c r="C9" t="s">
        <v>829</v>
      </c>
      <c r="AZ9" t="s">
        <v>830</v>
      </c>
      <c r="BZ9" t="s">
        <v>831</v>
      </c>
    </row>
    <row r="10" spans="2:78">
      <c r="AZ10" t="s">
        <v>832</v>
      </c>
      <c r="BZ10" t="s">
        <v>833</v>
      </c>
    </row>
    <row r="11" spans="2:78">
      <c r="C11" t="s">
        <v>834</v>
      </c>
      <c r="AZ11" t="s">
        <v>835</v>
      </c>
      <c r="BZ11" t="s">
        <v>836</v>
      </c>
    </row>
    <row r="13" spans="2:78">
      <c r="C13" t="s">
        <v>837</v>
      </c>
    </row>
    <row r="15" spans="2:78">
      <c r="C15" t="s">
        <v>838</v>
      </c>
    </row>
    <row r="17" spans="1:54" ht="26.25">
      <c r="B17" s="540" t="s">
        <v>839</v>
      </c>
    </row>
    <row r="19" spans="1:54">
      <c r="C19" t="s">
        <v>840</v>
      </c>
    </row>
    <row r="20" spans="1:54">
      <c r="D20" t="s">
        <v>841</v>
      </c>
      <c r="BB20" s="541"/>
    </row>
    <row r="22" spans="1:54">
      <c r="C22" t="s">
        <v>842</v>
      </c>
      <c r="BB22" s="542"/>
    </row>
    <row r="24" spans="1:54">
      <c r="A24" t="s">
        <v>843</v>
      </c>
      <c r="BB24" s="132"/>
    </row>
    <row r="25" spans="1:54">
      <c r="B25" t="s">
        <v>844</v>
      </c>
    </row>
    <row r="27" spans="1:54">
      <c r="B27" t="s">
        <v>845</v>
      </c>
    </row>
    <row r="29" spans="1:54">
      <c r="B29" t="s">
        <v>846</v>
      </c>
    </row>
    <row r="31" spans="1:54">
      <c r="B31" t="s">
        <v>847</v>
      </c>
    </row>
    <row r="33" spans="1:3">
      <c r="A33" t="s">
        <v>848</v>
      </c>
    </row>
    <row r="34" spans="1:3">
      <c r="B34" t="s">
        <v>849</v>
      </c>
    </row>
    <row r="35" spans="1:3">
      <c r="B35" t="s">
        <v>850</v>
      </c>
    </row>
    <row r="36" spans="1:3">
      <c r="B36" t="s">
        <v>851</v>
      </c>
    </row>
    <row r="38" spans="1:3">
      <c r="C38" t="s">
        <v>852</v>
      </c>
    </row>
    <row r="40" spans="1:3">
      <c r="C40" t="s">
        <v>853</v>
      </c>
    </row>
    <row r="42" spans="1:3">
      <c r="A42" t="s">
        <v>854</v>
      </c>
    </row>
    <row r="44" spans="1:3">
      <c r="A44" t="s">
        <v>855</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62E8-630A-477D-B267-5262B3F1102C}">
  <sheetPr>
    <tabColor rgb="FF7030A0"/>
  </sheetPr>
  <dimension ref="A1:AN232"/>
  <sheetViews>
    <sheetView showGridLines="0" workbookViewId="0">
      <selection activeCell="J20" sqref="J20:R20"/>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769" t="s">
        <v>134</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84"/>
      <c r="AC3" s="130" t="s">
        <v>396</v>
      </c>
      <c r="AD3" s="84"/>
      <c r="AE3" s="84"/>
      <c r="AF3" s="112" t="s">
        <v>284</v>
      </c>
    </row>
    <row r="4" spans="1:40" ht="3.75" customHeight="1"/>
    <row r="5" spans="1:40" ht="11.25" customHeight="1">
      <c r="AA5" s="69" t="s">
        <v>135</v>
      </c>
    </row>
    <row r="6" spans="1:40">
      <c r="A6" s="770" t="s">
        <v>116</v>
      </c>
      <c r="B6" s="770"/>
      <c r="C6" s="770"/>
      <c r="D6" s="771"/>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772"/>
      <c r="B7" s="772"/>
      <c r="C7" s="772"/>
      <c r="D7" s="773"/>
      <c r="E7" s="745" t="s">
        <v>634</v>
      </c>
      <c r="F7" s="746"/>
      <c r="G7" s="746"/>
      <c r="H7" s="746"/>
      <c r="I7" s="746"/>
      <c r="J7" s="746"/>
      <c r="K7" s="746"/>
      <c r="L7" s="746"/>
      <c r="M7" s="746"/>
      <c r="N7" s="746"/>
      <c r="O7" s="746"/>
      <c r="P7" s="746"/>
      <c r="Q7" s="746"/>
      <c r="R7" s="747"/>
      <c r="S7" s="757">
        <v>3129212345</v>
      </c>
      <c r="T7" s="758"/>
      <c r="U7" s="758"/>
      <c r="V7" s="758"/>
      <c r="W7" s="758"/>
      <c r="X7" s="758"/>
      <c r="Y7" s="758"/>
      <c r="Z7" s="758"/>
      <c r="AA7" s="758"/>
      <c r="AF7" s="89" t="s">
        <v>291</v>
      </c>
    </row>
    <row r="8" spans="1:40">
      <c r="A8" s="772"/>
      <c r="B8" s="772"/>
      <c r="C8" s="772"/>
      <c r="D8" s="773"/>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772"/>
      <c r="B9" s="772"/>
      <c r="C9" s="772"/>
      <c r="D9" s="773"/>
      <c r="E9" s="745" t="s">
        <v>632</v>
      </c>
      <c r="F9" s="746"/>
      <c r="G9" s="746"/>
      <c r="H9" s="746"/>
      <c r="I9" s="746"/>
      <c r="J9" s="746"/>
      <c r="K9" s="746"/>
      <c r="L9" s="746"/>
      <c r="M9" s="746"/>
      <c r="N9" s="746"/>
      <c r="O9" s="746"/>
      <c r="P9" s="746"/>
      <c r="Q9" s="746"/>
      <c r="R9" s="747"/>
      <c r="S9" s="776">
        <v>26961</v>
      </c>
      <c r="T9" s="777"/>
      <c r="U9" s="777"/>
      <c r="V9" s="777"/>
      <c r="W9" s="777"/>
      <c r="X9" s="777"/>
      <c r="Y9" s="777"/>
      <c r="Z9" s="777"/>
      <c r="AA9" s="777"/>
      <c r="AF9" s="90" t="s">
        <v>126</v>
      </c>
    </row>
    <row r="10" spans="1:40">
      <c r="A10" s="772"/>
      <c r="B10" s="772"/>
      <c r="C10" s="772"/>
      <c r="D10" s="773"/>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772"/>
      <c r="B11" s="772"/>
      <c r="C11" s="772"/>
      <c r="D11" s="773"/>
      <c r="E11" s="79"/>
      <c r="F11" s="778" t="s">
        <v>635</v>
      </c>
      <c r="G11" s="779"/>
      <c r="H11" s="779"/>
      <c r="I11" s="779"/>
      <c r="J11" s="779"/>
      <c r="K11" s="779"/>
      <c r="L11" s="779"/>
      <c r="M11" s="779"/>
      <c r="N11" s="779"/>
      <c r="O11" s="779"/>
      <c r="P11" s="779"/>
      <c r="Q11" s="779"/>
      <c r="AF11" t="s">
        <v>285</v>
      </c>
    </row>
    <row r="12" spans="1:40">
      <c r="A12" s="774"/>
      <c r="B12" s="774"/>
      <c r="C12" s="774"/>
      <c r="D12" s="775"/>
      <c r="E12" s="78"/>
      <c r="F12" s="780"/>
      <c r="G12" s="780"/>
      <c r="H12" s="780"/>
      <c r="I12" s="780"/>
      <c r="J12" s="780"/>
      <c r="K12" s="780"/>
      <c r="L12" s="780"/>
      <c r="M12" s="780"/>
      <c r="N12" s="780"/>
      <c r="O12" s="780"/>
      <c r="P12" s="780"/>
      <c r="Q12" s="780"/>
      <c r="R12" s="70" t="s">
        <v>110</v>
      </c>
      <c r="S12" s="70"/>
      <c r="T12" s="70"/>
      <c r="U12" s="746" t="s">
        <v>128</v>
      </c>
      <c r="V12" s="781"/>
      <c r="W12" s="781"/>
      <c r="X12" s="781"/>
      <c r="Y12" s="781"/>
      <c r="Z12" s="781"/>
      <c r="AA12" s="70" t="s">
        <v>109</v>
      </c>
      <c r="AF12" t="s">
        <v>286</v>
      </c>
    </row>
    <row r="13" spans="1:40" ht="3.75" customHeight="1"/>
    <row r="14" spans="1:40" ht="26.25" customHeight="1">
      <c r="A14" s="74" t="s">
        <v>108</v>
      </c>
      <c r="B14" s="74"/>
      <c r="C14" s="74"/>
      <c r="D14" s="74"/>
      <c r="E14" s="74"/>
      <c r="F14" s="74"/>
      <c r="G14" s="74"/>
      <c r="H14" s="77"/>
      <c r="I14" s="760">
        <v>43101</v>
      </c>
      <c r="J14" s="760"/>
      <c r="K14" s="760"/>
      <c r="L14" s="760"/>
      <c r="M14" s="760"/>
      <c r="N14" s="760"/>
      <c r="O14" s="760"/>
      <c r="P14" s="74" t="s">
        <v>107</v>
      </c>
      <c r="Q14" s="74"/>
      <c r="R14" s="760">
        <f>EOMONTH(I14,11)</f>
        <v>43465</v>
      </c>
      <c r="S14" s="760"/>
      <c r="T14" s="760"/>
      <c r="U14" s="760"/>
      <c r="V14" s="760"/>
      <c r="W14" s="760"/>
      <c r="X14" s="760"/>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C18" s="699" t="e">
        <f>A20-J20</f>
        <v>#REF!</v>
      </c>
      <c r="AF18" t="s">
        <v>290</v>
      </c>
    </row>
    <row r="19" spans="1:34" ht="37.5" customHeight="1" thickBot="1">
      <c r="A19" s="761" t="s">
        <v>275</v>
      </c>
      <c r="B19" s="762"/>
      <c r="C19" s="762"/>
      <c r="D19" s="762"/>
      <c r="E19" s="762"/>
      <c r="F19" s="762"/>
      <c r="G19" s="762"/>
      <c r="H19" s="762"/>
      <c r="I19" s="762"/>
      <c r="J19" s="763" t="s">
        <v>276</v>
      </c>
      <c r="K19" s="762"/>
      <c r="L19" s="762"/>
      <c r="M19" s="762"/>
      <c r="N19" s="762"/>
      <c r="O19" s="762"/>
      <c r="P19" s="762"/>
      <c r="Q19" s="762"/>
      <c r="R19" s="762"/>
      <c r="S19" s="763" t="s">
        <v>138</v>
      </c>
      <c r="T19" s="762"/>
      <c r="U19" s="762"/>
      <c r="V19" s="762"/>
      <c r="W19" s="762"/>
      <c r="X19" s="762"/>
      <c r="Y19" s="762"/>
      <c r="Z19" s="762"/>
      <c r="AA19" s="764"/>
      <c r="AC19" s="471" t="e">
        <f>'2017결재용'!AQ110=J20</f>
        <v>#REF!</v>
      </c>
      <c r="AF19" t="s">
        <v>163</v>
      </c>
    </row>
    <row r="20" spans="1:34" ht="17.25" thickBot="1">
      <c r="A20" s="765" t="e">
        <f>#REF!</f>
        <v>#REF!</v>
      </c>
      <c r="B20" s="766"/>
      <c r="C20" s="766"/>
      <c r="D20" s="766"/>
      <c r="E20" s="766"/>
      <c r="F20" s="766"/>
      <c r="G20" s="766"/>
      <c r="H20" s="766"/>
      <c r="I20" s="766"/>
      <c r="J20" s="766" t="e">
        <f>#REF!</f>
        <v>#REF!</v>
      </c>
      <c r="K20" s="766"/>
      <c r="L20" s="766"/>
      <c r="M20" s="766"/>
      <c r="N20" s="766"/>
      <c r="O20" s="766"/>
      <c r="P20" s="766"/>
      <c r="Q20" s="766"/>
      <c r="R20" s="766"/>
      <c r="S20" s="767" t="e">
        <f>IF(TRUNC(A20,2)-TRUNC(J20,2)&gt;=0,TRUNC(A20,2)-TRUNC(J20,2),0)</f>
        <v>#REF!</v>
      </c>
      <c r="T20" s="767"/>
      <c r="U20" s="767"/>
      <c r="V20" s="767"/>
      <c r="W20" s="767"/>
      <c r="X20" s="767"/>
      <c r="Y20" s="767"/>
      <c r="Z20" s="767"/>
      <c r="AA20" s="768"/>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61" t="s">
        <v>277</v>
      </c>
      <c r="B22" s="762"/>
      <c r="C22" s="762"/>
      <c r="D22" s="762"/>
      <c r="E22" s="762"/>
      <c r="F22" s="762"/>
      <c r="G22" s="762"/>
      <c r="H22" s="762"/>
      <c r="I22" s="762"/>
      <c r="J22" s="763" t="s">
        <v>278</v>
      </c>
      <c r="K22" s="762"/>
      <c r="L22" s="762"/>
      <c r="M22" s="762"/>
      <c r="N22" s="762"/>
      <c r="O22" s="762"/>
      <c r="P22" s="762"/>
      <c r="Q22" s="762"/>
      <c r="R22" s="762"/>
      <c r="S22" s="763" t="s">
        <v>140</v>
      </c>
      <c r="T22" s="762"/>
      <c r="U22" s="762"/>
      <c r="V22" s="762"/>
      <c r="W22" s="762"/>
      <c r="X22" s="762"/>
      <c r="Y22" s="762"/>
      <c r="Z22" s="762"/>
      <c r="AA22" s="764"/>
      <c r="AC22" s="698" t="e">
        <f>A23-J23</f>
        <v>#REF!</v>
      </c>
      <c r="AF22" t="s">
        <v>167</v>
      </c>
    </row>
    <row r="23" spans="1:34" ht="17.25" thickBot="1">
      <c r="A23" s="765" t="e">
        <f>#REF!</f>
        <v>#REF!</v>
      </c>
      <c r="B23" s="766"/>
      <c r="C23" s="766"/>
      <c r="D23" s="766"/>
      <c r="E23" s="766"/>
      <c r="F23" s="766"/>
      <c r="G23" s="766"/>
      <c r="H23" s="766"/>
      <c r="I23" s="766"/>
      <c r="J23" s="766" t="e">
        <f>#REF!</f>
        <v>#REF!</v>
      </c>
      <c r="K23" s="766"/>
      <c r="L23" s="766"/>
      <c r="M23" s="766"/>
      <c r="N23" s="766"/>
      <c r="O23" s="766"/>
      <c r="P23" s="766"/>
      <c r="Q23" s="766"/>
      <c r="R23" s="766"/>
      <c r="S23" s="767" t="e">
        <f>IF(TRUNC(A23,2)-TRUNC(J23,2)&gt;=0,TRUNC(A23,2)-TRUNC(J23,2),0)</f>
        <v>#REF!</v>
      </c>
      <c r="T23" s="767"/>
      <c r="U23" s="767"/>
      <c r="V23" s="767"/>
      <c r="W23" s="767"/>
      <c r="X23" s="767"/>
      <c r="Y23" s="767"/>
      <c r="Z23" s="767"/>
      <c r="AA23" s="768"/>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61" t="s">
        <v>279</v>
      </c>
      <c r="B25" s="762"/>
      <c r="C25" s="762"/>
      <c r="D25" s="762"/>
      <c r="E25" s="762"/>
      <c r="F25" s="762"/>
      <c r="G25" s="762"/>
      <c r="H25" s="762"/>
      <c r="I25" s="762"/>
      <c r="J25" s="763" t="s">
        <v>280</v>
      </c>
      <c r="K25" s="762"/>
      <c r="L25" s="762"/>
      <c r="M25" s="762"/>
      <c r="N25" s="762"/>
      <c r="O25" s="762"/>
      <c r="P25" s="762"/>
      <c r="Q25" s="762"/>
      <c r="R25" s="762"/>
      <c r="S25" s="763" t="s">
        <v>141</v>
      </c>
      <c r="T25" s="762"/>
      <c r="U25" s="762"/>
      <c r="V25" s="762"/>
      <c r="W25" s="762"/>
      <c r="X25" s="762"/>
      <c r="Y25" s="762"/>
      <c r="Z25" s="762"/>
      <c r="AA25" s="764"/>
      <c r="AC25" s="698" t="e">
        <f>A26-J26</f>
        <v>#REF!</v>
      </c>
      <c r="AD25" t="s">
        <v>636</v>
      </c>
      <c r="AE25" s="218" t="e">
        <f>AE24*5/12</f>
        <v>#REF!</v>
      </c>
      <c r="AF25" t="s">
        <v>169</v>
      </c>
    </row>
    <row r="26" spans="1:34" ht="17.25" thickBot="1">
      <c r="A26" s="765" t="e">
        <f>A20-A23</f>
        <v>#REF!</v>
      </c>
      <c r="B26" s="766"/>
      <c r="C26" s="766"/>
      <c r="D26" s="766"/>
      <c r="E26" s="766"/>
      <c r="F26" s="766"/>
      <c r="G26" s="766"/>
      <c r="H26" s="766"/>
      <c r="I26" s="766"/>
      <c r="J26" s="766" t="e">
        <f>J20-J23</f>
        <v>#REF!</v>
      </c>
      <c r="K26" s="766"/>
      <c r="L26" s="766"/>
      <c r="M26" s="766"/>
      <c r="N26" s="766"/>
      <c r="O26" s="766"/>
      <c r="P26" s="766"/>
      <c r="Q26" s="766"/>
      <c r="R26" s="766"/>
      <c r="S26" s="767" t="e">
        <f>IF(TRUNC(A26,2)-TRUNC(J26,2)&gt;=0,TRUNC(A26,2)-TRUNC(J26,2),0)</f>
        <v>#REF!</v>
      </c>
      <c r="T26" s="767"/>
      <c r="U26" s="767"/>
      <c r="V26" s="767"/>
      <c r="W26" s="767"/>
      <c r="X26" s="767"/>
      <c r="Y26" s="767"/>
      <c r="Z26" s="767"/>
      <c r="AA26" s="768"/>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782" t="s">
        <v>143</v>
      </c>
      <c r="B28" s="761"/>
      <c r="C28" s="764" t="s">
        <v>147</v>
      </c>
      <c r="D28" s="783"/>
      <c r="E28" s="783"/>
      <c r="F28" s="783"/>
      <c r="G28" s="783"/>
      <c r="H28" s="783"/>
      <c r="I28" s="784"/>
      <c r="J28" s="785" t="s">
        <v>148</v>
      </c>
      <c r="K28" s="783"/>
      <c r="L28" s="783"/>
      <c r="M28" s="783"/>
      <c r="N28" s="783"/>
      <c r="O28" s="784"/>
      <c r="P28" s="785" t="s">
        <v>145</v>
      </c>
      <c r="Q28" s="782"/>
      <c r="R28" s="782"/>
      <c r="S28" s="761"/>
      <c r="T28" s="764" t="s">
        <v>146</v>
      </c>
      <c r="U28" s="783"/>
      <c r="V28" s="783"/>
      <c r="W28" s="783"/>
      <c r="X28" s="783"/>
      <c r="Y28" s="783"/>
      <c r="Z28" s="783"/>
      <c r="AA28" s="783"/>
      <c r="AF28" t="s">
        <v>172</v>
      </c>
    </row>
    <row r="29" spans="1:34" ht="17.25" customHeight="1">
      <c r="A29" s="786" t="s">
        <v>153</v>
      </c>
      <c r="B29" s="787"/>
      <c r="C29" s="792" t="s">
        <v>151</v>
      </c>
      <c r="D29" s="793"/>
      <c r="E29" s="794"/>
      <c r="F29" s="798" t="s">
        <v>149</v>
      </c>
      <c r="G29" s="799"/>
      <c r="H29" s="799"/>
      <c r="I29" s="800"/>
      <c r="J29" s="798"/>
      <c r="K29" s="799"/>
      <c r="L29" s="799"/>
      <c r="M29" s="799"/>
      <c r="N29" s="799"/>
      <c r="O29" s="800"/>
      <c r="P29" s="801" t="str">
        <f>TRUNC(AC29/10000000,0)&amp;"천"&amp;RIGHT(TRUNC(AC29/1000000,0),1)&amp;"백만원"</f>
        <v>1천1백만원</v>
      </c>
      <c r="Q29" s="802"/>
      <c r="R29" s="802"/>
      <c r="S29" s="803"/>
      <c r="T29" s="819"/>
      <c r="U29" s="820"/>
      <c r="V29" s="820"/>
      <c r="W29" s="820"/>
      <c r="X29" s="820"/>
      <c r="Y29" s="820"/>
      <c r="Z29" s="820"/>
      <c r="AA29" s="820"/>
      <c r="AC29" s="111">
        <v>11000000</v>
      </c>
      <c r="AF29" t="s">
        <v>173</v>
      </c>
    </row>
    <row r="30" spans="1:34" ht="17.25" customHeight="1">
      <c r="A30" s="788"/>
      <c r="B30" s="789"/>
      <c r="C30" s="795"/>
      <c r="D30" s="796"/>
      <c r="E30" s="797"/>
      <c r="F30" s="804" t="s">
        <v>348</v>
      </c>
      <c r="G30" s="805"/>
      <c r="H30" s="805"/>
      <c r="I30" s="806"/>
      <c r="J30" s="804"/>
      <c r="K30" s="805"/>
      <c r="L30" s="805"/>
      <c r="M30" s="805"/>
      <c r="N30" s="805"/>
      <c r="O30" s="806"/>
      <c r="P30" s="801" t="str">
        <f>AC30/1000000&amp;"백만원"</f>
        <v>7백만원</v>
      </c>
      <c r="Q30" s="802"/>
      <c r="R30" s="802"/>
      <c r="S30" s="803"/>
      <c r="T30" s="821"/>
      <c r="U30" s="822"/>
      <c r="V30" s="822"/>
      <c r="W30" s="822"/>
      <c r="X30" s="822"/>
      <c r="Y30" s="822"/>
      <c r="Z30" s="822"/>
      <c r="AA30" s="822"/>
      <c r="AC30" s="111">
        <v>7000000</v>
      </c>
      <c r="AE30" t="s">
        <v>485</v>
      </c>
      <c r="AF30" t="s">
        <v>174</v>
      </c>
    </row>
    <row r="31" spans="1:34" ht="17.25" customHeight="1">
      <c r="A31" s="788"/>
      <c r="B31" s="789"/>
      <c r="C31" s="792" t="s">
        <v>150</v>
      </c>
      <c r="D31" s="793"/>
      <c r="E31" s="794"/>
      <c r="F31" s="798" t="s">
        <v>149</v>
      </c>
      <c r="G31" s="799"/>
      <c r="H31" s="799"/>
      <c r="I31" s="800"/>
      <c r="J31" s="798" t="e">
        <f>IF(S23&gt;0,MIN(S23,S20),0)</f>
        <v>#REF!</v>
      </c>
      <c r="K31" s="799"/>
      <c r="L31" s="799"/>
      <c r="M31" s="799"/>
      <c r="N31" s="799"/>
      <c r="O31" s="800"/>
      <c r="P31" s="801" t="str">
        <f>TRUNC(AC31/10000000,0)&amp;"천"&amp;RIGHT(TRUNC(AC31/1000000,0),1)&amp;"백만원"</f>
        <v>1천2백만원</v>
      </c>
      <c r="Q31" s="802"/>
      <c r="R31" s="802"/>
      <c r="S31" s="803"/>
      <c r="T31" s="819" t="e">
        <f>J31*AC31</f>
        <v>#REF!</v>
      </c>
      <c r="U31" s="820"/>
      <c r="V31" s="820"/>
      <c r="W31" s="820"/>
      <c r="X31" s="820"/>
      <c r="Y31" s="820"/>
      <c r="Z31" s="820"/>
      <c r="AA31" s="820"/>
      <c r="AC31" s="111">
        <v>12000000</v>
      </c>
      <c r="AE31" s="218" t="e">
        <f>T31*20%</f>
        <v>#REF!</v>
      </c>
      <c r="AF31" t="s">
        <v>175</v>
      </c>
    </row>
    <row r="32" spans="1:34" ht="17.25" customHeight="1">
      <c r="A32" s="788"/>
      <c r="B32" s="789"/>
      <c r="C32" s="795"/>
      <c r="D32" s="796"/>
      <c r="E32" s="797"/>
      <c r="F32" s="804" t="s">
        <v>348</v>
      </c>
      <c r="G32" s="805"/>
      <c r="H32" s="805"/>
      <c r="I32" s="806"/>
      <c r="J32" s="804" t="e">
        <f>IF(S26&gt;0,S26,0)</f>
        <v>#REF!</v>
      </c>
      <c r="K32" s="805"/>
      <c r="L32" s="805"/>
      <c r="M32" s="805"/>
      <c r="N32" s="805"/>
      <c r="O32" s="806"/>
      <c r="P32" s="801" t="str">
        <f>TRUNC(AC32/1000000,0)&amp;"백"&amp;RIGHT(TRUNC(AC32/100000,0),1)&amp;"십만원"</f>
        <v>7백7십만원</v>
      </c>
      <c r="Q32" s="802"/>
      <c r="R32" s="802"/>
      <c r="S32" s="803"/>
      <c r="T32" s="807" t="e">
        <f>J32*AC32</f>
        <v>#REF!</v>
      </c>
      <c r="U32" s="808"/>
      <c r="V32" s="808"/>
      <c r="W32" s="808"/>
      <c r="X32" s="808"/>
      <c r="Y32" s="808"/>
      <c r="Z32" s="808"/>
      <c r="AA32" s="808"/>
      <c r="AC32" s="111">
        <v>7700000</v>
      </c>
      <c r="AF32" t="s">
        <v>267</v>
      </c>
    </row>
    <row r="33" spans="1:34" ht="17.25" customHeight="1">
      <c r="A33" s="790"/>
      <c r="B33" s="791"/>
      <c r="C33" s="809" t="s">
        <v>152</v>
      </c>
      <c r="D33" s="810"/>
      <c r="E33" s="810"/>
      <c r="F33" s="810"/>
      <c r="G33" s="810"/>
      <c r="H33" s="810"/>
      <c r="I33" s="765"/>
      <c r="J33" s="811" t="e">
        <f>SUM(J29:O32)</f>
        <v>#REF!</v>
      </c>
      <c r="K33" s="812"/>
      <c r="L33" s="812"/>
      <c r="M33" s="812"/>
      <c r="N33" s="812"/>
      <c r="O33" s="813"/>
      <c r="P33" s="814"/>
      <c r="Q33" s="815"/>
      <c r="R33" s="815"/>
      <c r="S33" s="816"/>
      <c r="T33" s="817" t="e">
        <f>SUM(T29:AA32)</f>
        <v>#REF!</v>
      </c>
      <c r="U33" s="818"/>
      <c r="V33" s="818"/>
      <c r="W33" s="818"/>
      <c r="X33" s="818"/>
      <c r="Y33" s="818"/>
      <c r="Z33" s="818"/>
      <c r="AA33" s="818"/>
      <c r="AE33" s="218" t="e">
        <f>AE31/2</f>
        <v>#REF!</v>
      </c>
      <c r="AF33" t="s">
        <v>271</v>
      </c>
    </row>
    <row r="34" spans="1:34" ht="17.25" customHeight="1">
      <c r="A34" s="786" t="s">
        <v>154</v>
      </c>
      <c r="B34" s="794"/>
      <c r="C34" s="809" t="s">
        <v>149</v>
      </c>
      <c r="D34" s="810"/>
      <c r="E34" s="810"/>
      <c r="F34" s="810"/>
      <c r="G34" s="810"/>
      <c r="H34" s="810"/>
      <c r="I34" s="765"/>
      <c r="J34" s="809"/>
      <c r="K34" s="810"/>
      <c r="L34" s="810"/>
      <c r="M34" s="810"/>
      <c r="N34" s="810"/>
      <c r="O34" s="765"/>
      <c r="P34" s="801" t="str">
        <f>AC34/1000000&amp;"백만원"</f>
        <v>8백만원</v>
      </c>
      <c r="Q34" s="802"/>
      <c r="R34" s="802"/>
      <c r="S34" s="803"/>
      <c r="T34" s="825"/>
      <c r="U34" s="826"/>
      <c r="V34" s="826"/>
      <c r="W34" s="826"/>
      <c r="X34" s="826"/>
      <c r="Y34" s="826"/>
      <c r="Z34" s="826"/>
      <c r="AA34" s="826"/>
      <c r="AC34" s="111">
        <v>8000000</v>
      </c>
    </row>
    <row r="35" spans="1:34" ht="17.25" customHeight="1">
      <c r="A35" s="823"/>
      <c r="B35" s="824"/>
      <c r="C35" s="809" t="s">
        <v>144</v>
      </c>
      <c r="D35" s="810"/>
      <c r="E35" s="810"/>
      <c r="F35" s="810"/>
      <c r="G35" s="810"/>
      <c r="H35" s="810"/>
      <c r="I35" s="765"/>
      <c r="J35" s="809"/>
      <c r="K35" s="810"/>
      <c r="L35" s="810"/>
      <c r="M35" s="810"/>
      <c r="N35" s="810"/>
      <c r="O35" s="765"/>
      <c r="P35" s="801" t="str">
        <f>TRUNC(AC35/1000000,0)&amp;"백"&amp;RIGHT(TRUNC(AC35/100000,0),1)&amp;"십만원"</f>
        <v>4백5십만원</v>
      </c>
      <c r="Q35" s="802"/>
      <c r="R35" s="802"/>
      <c r="S35" s="803"/>
      <c r="T35" s="825"/>
      <c r="U35" s="826"/>
      <c r="V35" s="826"/>
      <c r="W35" s="826"/>
      <c r="X35" s="826"/>
      <c r="Y35" s="826"/>
      <c r="Z35" s="826"/>
      <c r="AA35" s="826"/>
      <c r="AC35" s="111">
        <v>4500000</v>
      </c>
      <c r="AD35" t="s">
        <v>631</v>
      </c>
      <c r="AE35" s="218" t="e">
        <f>AE33</f>
        <v>#REF!</v>
      </c>
      <c r="AF35" t="s">
        <v>176</v>
      </c>
    </row>
    <row r="36" spans="1:34" ht="17.25" customHeight="1">
      <c r="A36" s="796"/>
      <c r="B36" s="797"/>
      <c r="C36" s="809" t="s">
        <v>152</v>
      </c>
      <c r="D36" s="810"/>
      <c r="E36" s="810"/>
      <c r="F36" s="810"/>
      <c r="G36" s="810"/>
      <c r="H36" s="810"/>
      <c r="I36" s="765"/>
      <c r="J36" s="811">
        <f>SUM(J34:O35)</f>
        <v>0</v>
      </c>
      <c r="K36" s="812"/>
      <c r="L36" s="812"/>
      <c r="M36" s="812"/>
      <c r="N36" s="812"/>
      <c r="O36" s="813"/>
      <c r="P36" s="814"/>
      <c r="Q36" s="815"/>
      <c r="R36" s="815"/>
      <c r="S36" s="816"/>
      <c r="T36" s="817">
        <f>SUM(T34:AA35)</f>
        <v>0</v>
      </c>
      <c r="U36" s="818"/>
      <c r="V36" s="818"/>
      <c r="W36" s="818"/>
      <c r="X36" s="818"/>
      <c r="Y36" s="818"/>
      <c r="Z36" s="818"/>
      <c r="AA36" s="818"/>
      <c r="AF36" t="s">
        <v>177</v>
      </c>
    </row>
    <row r="37" spans="1:34" ht="17.25" customHeight="1">
      <c r="A37" s="786" t="s">
        <v>155</v>
      </c>
      <c r="B37" s="794"/>
      <c r="C37" s="809" t="s">
        <v>149</v>
      </c>
      <c r="D37" s="810"/>
      <c r="E37" s="810"/>
      <c r="F37" s="810"/>
      <c r="G37" s="810"/>
      <c r="H37" s="810"/>
      <c r="I37" s="765"/>
      <c r="J37" s="809"/>
      <c r="K37" s="810"/>
      <c r="L37" s="810"/>
      <c r="M37" s="810"/>
      <c r="N37" s="810"/>
      <c r="O37" s="765"/>
      <c r="P37" s="801" t="str">
        <f>AC37/1000000&amp;"백만원"</f>
        <v>4백만원</v>
      </c>
      <c r="Q37" s="802"/>
      <c r="R37" s="802"/>
      <c r="S37" s="803"/>
      <c r="T37" s="825"/>
      <c r="U37" s="826"/>
      <c r="V37" s="826"/>
      <c r="W37" s="826"/>
      <c r="X37" s="826"/>
      <c r="Y37" s="826"/>
      <c r="Z37" s="826"/>
      <c r="AA37" s="826"/>
      <c r="AC37" s="111">
        <v>4000000</v>
      </c>
      <c r="AD37" t="s">
        <v>636</v>
      </c>
      <c r="AE37" s="218" t="e">
        <f>AE35*5/12</f>
        <v>#REF!</v>
      </c>
      <c r="AF37" t="s">
        <v>251</v>
      </c>
    </row>
    <row r="38" spans="1:34" ht="17.25" customHeight="1" thickBot="1">
      <c r="A38" s="823"/>
      <c r="B38" s="824"/>
      <c r="C38" s="809" t="s">
        <v>144</v>
      </c>
      <c r="D38" s="810"/>
      <c r="E38" s="810"/>
      <c r="F38" s="810"/>
      <c r="G38" s="810"/>
      <c r="H38" s="810"/>
      <c r="I38" s="765"/>
      <c r="J38" s="809"/>
      <c r="K38" s="810"/>
      <c r="L38" s="810"/>
      <c r="M38" s="810"/>
      <c r="N38" s="810"/>
      <c r="O38" s="765"/>
      <c r="P38" s="814"/>
      <c r="Q38" s="815"/>
      <c r="R38" s="815"/>
      <c r="S38" s="816"/>
      <c r="T38" s="831"/>
      <c r="U38" s="832"/>
      <c r="V38" s="832"/>
      <c r="W38" s="832"/>
      <c r="X38" s="832"/>
      <c r="Y38" s="832"/>
      <c r="Z38" s="832"/>
      <c r="AA38" s="832"/>
      <c r="AD38" s="222" t="s">
        <v>633</v>
      </c>
      <c r="AE38" s="221" t="e">
        <f>AE35-AE37</f>
        <v>#REF!</v>
      </c>
    </row>
    <row r="39" spans="1:34" ht="17.25" customHeight="1" thickTop="1">
      <c r="A39" s="796"/>
      <c r="B39" s="797"/>
      <c r="C39" s="809" t="s">
        <v>152</v>
      </c>
      <c r="D39" s="810"/>
      <c r="E39" s="810"/>
      <c r="F39" s="810"/>
      <c r="G39" s="810"/>
      <c r="H39" s="810"/>
      <c r="I39" s="765"/>
      <c r="J39" s="811">
        <f>SUM(J37:O38)</f>
        <v>0</v>
      </c>
      <c r="K39" s="812"/>
      <c r="L39" s="812"/>
      <c r="M39" s="812"/>
      <c r="N39" s="812"/>
      <c r="O39" s="813"/>
      <c r="P39" s="814"/>
      <c r="Q39" s="815"/>
      <c r="R39" s="815"/>
      <c r="S39" s="816"/>
      <c r="T39" s="831">
        <f>SUM(T37:AA38)</f>
        <v>0</v>
      </c>
      <c r="U39" s="832"/>
      <c r="V39" s="832"/>
      <c r="W39" s="832"/>
      <c r="X39" s="832"/>
      <c r="Y39" s="832"/>
      <c r="Z39" s="832"/>
      <c r="AA39" s="832"/>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27" t="s">
        <v>473</v>
      </c>
      <c r="B44" s="762"/>
      <c r="C44" s="762"/>
      <c r="D44" s="762"/>
      <c r="E44" s="762"/>
      <c r="F44" s="762"/>
      <c r="G44" s="762"/>
      <c r="H44" s="762"/>
      <c r="I44" s="762"/>
      <c r="J44" s="828" t="s">
        <v>474</v>
      </c>
      <c r="K44" s="762"/>
      <c r="L44" s="762"/>
      <c r="M44" s="762"/>
      <c r="N44" s="762"/>
      <c r="O44" s="762"/>
      <c r="P44" s="762"/>
      <c r="Q44" s="762"/>
      <c r="R44" s="762"/>
      <c r="S44" s="828" t="s">
        <v>158</v>
      </c>
      <c r="T44" s="762"/>
      <c r="U44" s="762"/>
      <c r="V44" s="762"/>
      <c r="W44" s="762"/>
      <c r="X44" s="762"/>
      <c r="Y44" s="762"/>
      <c r="Z44" s="762"/>
      <c r="AA44" s="764"/>
      <c r="AF44" s="105" t="s">
        <v>268</v>
      </c>
      <c r="AG44" s="105"/>
    </row>
    <row r="45" spans="1:34" ht="26.25" customHeight="1" thickBot="1">
      <c r="A45" s="765" t="e">
        <f>A20</f>
        <v>#REF!</v>
      </c>
      <c r="B45" s="766"/>
      <c r="C45" s="766"/>
      <c r="D45" s="766"/>
      <c r="E45" s="766"/>
      <c r="F45" s="766"/>
      <c r="G45" s="766"/>
      <c r="H45" s="766"/>
      <c r="I45" s="766"/>
      <c r="J45" s="766" t="e">
        <f>J20</f>
        <v>#REF!</v>
      </c>
      <c r="K45" s="766"/>
      <c r="L45" s="766"/>
      <c r="M45" s="766"/>
      <c r="N45" s="766"/>
      <c r="O45" s="766"/>
      <c r="P45" s="766"/>
      <c r="Q45" s="766"/>
      <c r="R45" s="766"/>
      <c r="S45" s="829" t="e">
        <f>IF(TRUNC(A45,2)-TRUNC(J45,2)&gt;=0,TRUNC(A45,2)-TRUNC(J45,2),0)</f>
        <v>#REF!</v>
      </c>
      <c r="T45" s="829"/>
      <c r="U45" s="829"/>
      <c r="V45" s="829"/>
      <c r="W45" s="829"/>
      <c r="X45" s="829"/>
      <c r="Y45" s="829"/>
      <c r="Z45" s="829"/>
      <c r="AA45" s="83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33" t="s">
        <v>478</v>
      </c>
      <c r="B47" s="834"/>
      <c r="C47" s="834"/>
      <c r="D47" s="834"/>
      <c r="E47" s="834"/>
      <c r="F47" s="835"/>
      <c r="G47" s="836" t="s">
        <v>477</v>
      </c>
      <c r="H47" s="834"/>
      <c r="I47" s="834"/>
      <c r="J47" s="834"/>
      <c r="K47" s="834"/>
      <c r="L47" s="835"/>
      <c r="M47" s="837" t="s">
        <v>476</v>
      </c>
      <c r="N47" s="834"/>
      <c r="O47" s="834"/>
      <c r="P47" s="834"/>
      <c r="Q47" s="835"/>
      <c r="R47" s="837" t="s">
        <v>475</v>
      </c>
      <c r="S47" s="834"/>
      <c r="T47" s="834"/>
      <c r="U47" s="834"/>
      <c r="V47" s="835"/>
      <c r="W47" s="836" t="s">
        <v>283</v>
      </c>
      <c r="X47" s="834"/>
      <c r="Y47" s="834"/>
      <c r="Z47" s="834"/>
      <c r="AA47" s="834"/>
      <c r="AF47" s="139" t="s">
        <v>250</v>
      </c>
    </row>
    <row r="48" spans="1:34" ht="26.25" customHeight="1">
      <c r="A48" s="838" t="s">
        <v>160</v>
      </c>
      <c r="B48" s="838"/>
      <c r="C48" s="838"/>
      <c r="D48" s="838"/>
      <c r="E48" s="838"/>
      <c r="F48" s="839"/>
      <c r="G48" s="842" t="s">
        <v>160</v>
      </c>
      <c r="H48" s="843"/>
      <c r="I48" s="843"/>
      <c r="J48" s="843"/>
      <c r="K48" s="843"/>
      <c r="L48" s="844"/>
      <c r="M48" s="845"/>
      <c r="N48" s="846"/>
      <c r="O48" s="846"/>
      <c r="P48" s="846"/>
      <c r="Q48" s="847"/>
      <c r="R48" s="845"/>
      <c r="S48" s="846"/>
      <c r="T48" s="846"/>
      <c r="U48" s="846"/>
      <c r="V48" s="847"/>
      <c r="W48" s="817">
        <f>SUM(M48:V48)</f>
        <v>0</v>
      </c>
      <c r="X48" s="818"/>
      <c r="Y48" s="818"/>
      <c r="Z48" s="818"/>
      <c r="AA48" s="818"/>
    </row>
    <row r="49" spans="1:34" ht="26.25" customHeight="1">
      <c r="A49" s="840"/>
      <c r="B49" s="840"/>
      <c r="C49" s="840"/>
      <c r="D49" s="840"/>
      <c r="E49" s="840"/>
      <c r="F49" s="841"/>
      <c r="G49" s="842" t="s">
        <v>161</v>
      </c>
      <c r="H49" s="843"/>
      <c r="I49" s="843"/>
      <c r="J49" s="843"/>
      <c r="K49" s="843"/>
      <c r="L49" s="844"/>
      <c r="M49" s="850"/>
      <c r="N49" s="851"/>
      <c r="O49" s="851"/>
      <c r="P49" s="851"/>
      <c r="Q49" s="852"/>
      <c r="R49" s="764"/>
      <c r="S49" s="783"/>
      <c r="T49" s="783"/>
      <c r="U49" s="783"/>
      <c r="V49" s="784"/>
      <c r="W49" s="817">
        <f>SUM(R49)</f>
        <v>0</v>
      </c>
      <c r="X49" s="818"/>
      <c r="Y49" s="818"/>
      <c r="Z49" s="818"/>
      <c r="AA49" s="818"/>
      <c r="AF49" s="113" t="s">
        <v>439</v>
      </c>
    </row>
    <row r="50" spans="1:34" ht="26.25" customHeight="1">
      <c r="A50" s="853" t="s">
        <v>161</v>
      </c>
      <c r="B50" s="853"/>
      <c r="C50" s="853"/>
      <c r="D50" s="853"/>
      <c r="E50" s="853"/>
      <c r="F50" s="854"/>
      <c r="G50" s="850"/>
      <c r="H50" s="851"/>
      <c r="I50" s="851"/>
      <c r="J50" s="851"/>
      <c r="K50" s="851"/>
      <c r="L50" s="851"/>
      <c r="M50" s="851"/>
      <c r="N50" s="851"/>
      <c r="O50" s="851"/>
      <c r="P50" s="851"/>
      <c r="Q50" s="851"/>
      <c r="R50" s="851"/>
      <c r="S50" s="851"/>
      <c r="T50" s="851"/>
      <c r="U50" s="851"/>
      <c r="V50" s="851"/>
      <c r="W50" s="851"/>
      <c r="X50" s="851"/>
      <c r="Y50" s="851"/>
      <c r="Z50" s="851"/>
      <c r="AA50" s="851"/>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61" t="s">
        <v>479</v>
      </c>
      <c r="B53" s="762"/>
      <c r="C53" s="762"/>
      <c r="D53" s="762"/>
      <c r="E53" s="762"/>
      <c r="F53" s="762"/>
      <c r="G53" s="762"/>
      <c r="H53" s="762"/>
      <c r="I53" s="762"/>
      <c r="J53" s="763" t="s">
        <v>351</v>
      </c>
      <c r="K53" s="762"/>
      <c r="L53" s="762"/>
      <c r="M53" s="762"/>
      <c r="N53" s="762"/>
      <c r="O53" s="762"/>
      <c r="P53" s="762"/>
      <c r="Q53" s="762"/>
      <c r="R53" s="762"/>
      <c r="S53" s="763" t="s">
        <v>352</v>
      </c>
      <c r="T53" s="762"/>
      <c r="U53" s="762"/>
      <c r="V53" s="762"/>
      <c r="W53" s="762"/>
      <c r="X53" s="762"/>
      <c r="Y53" s="762"/>
      <c r="Z53" s="762"/>
      <c r="AA53" s="764"/>
      <c r="AF53" s="105" t="s">
        <v>268</v>
      </c>
      <c r="AG53" s="105"/>
    </row>
    <row r="54" spans="1:34" ht="26.25" customHeight="1" thickBot="1">
      <c r="A54" s="765"/>
      <c r="B54" s="766"/>
      <c r="C54" s="766"/>
      <c r="D54" s="766"/>
      <c r="E54" s="766"/>
      <c r="F54" s="766"/>
      <c r="G54" s="766"/>
      <c r="H54" s="766"/>
      <c r="I54" s="766"/>
      <c r="J54" s="766">
        <f>J29</f>
        <v>0</v>
      </c>
      <c r="K54" s="766"/>
      <c r="L54" s="766"/>
      <c r="M54" s="766"/>
      <c r="N54" s="766"/>
      <c r="O54" s="766"/>
      <c r="P54" s="766"/>
      <c r="Q54" s="766"/>
      <c r="R54" s="766"/>
      <c r="S54" s="848">
        <f>IF(TRUNC(A54,2)-TRUNC(J54,2)&gt;=0,TRUNC(A54,2)-TRUNC(J54,2),0)</f>
        <v>0</v>
      </c>
      <c r="T54" s="848"/>
      <c r="U54" s="848"/>
      <c r="V54" s="848"/>
      <c r="W54" s="848"/>
      <c r="X54" s="848"/>
      <c r="Y54" s="848"/>
      <c r="Z54" s="848"/>
      <c r="AA54" s="84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33" t="s">
        <v>480</v>
      </c>
      <c r="B56" s="834"/>
      <c r="C56" s="834"/>
      <c r="D56" s="834"/>
      <c r="E56" s="834"/>
      <c r="F56" s="835"/>
      <c r="G56" s="836" t="s">
        <v>357</v>
      </c>
      <c r="H56" s="834"/>
      <c r="I56" s="834"/>
      <c r="J56" s="834"/>
      <c r="K56" s="834"/>
      <c r="L56" s="835"/>
      <c r="M56" s="857" t="s">
        <v>358</v>
      </c>
      <c r="N56" s="834"/>
      <c r="O56" s="834"/>
      <c r="P56" s="834"/>
      <c r="Q56" s="835"/>
      <c r="R56" s="857" t="s">
        <v>484</v>
      </c>
      <c r="S56" s="834"/>
      <c r="T56" s="834"/>
      <c r="U56" s="834"/>
      <c r="V56" s="835"/>
      <c r="W56" s="836" t="s">
        <v>359</v>
      </c>
      <c r="X56" s="834"/>
      <c r="Y56" s="834"/>
      <c r="Z56" s="834"/>
      <c r="AA56" s="834"/>
      <c r="AF56" s="105" t="s">
        <v>250</v>
      </c>
    </row>
    <row r="57" spans="1:34" ht="26.25" customHeight="1">
      <c r="A57" s="838" t="s">
        <v>160</v>
      </c>
      <c r="B57" s="838"/>
      <c r="C57" s="838"/>
      <c r="D57" s="838"/>
      <c r="E57" s="838"/>
      <c r="F57" s="839"/>
      <c r="G57" s="842" t="s">
        <v>160</v>
      </c>
      <c r="H57" s="843"/>
      <c r="I57" s="843"/>
      <c r="J57" s="843"/>
      <c r="K57" s="843"/>
      <c r="L57" s="844"/>
      <c r="M57" s="858"/>
      <c r="N57" s="783"/>
      <c r="O57" s="783"/>
      <c r="P57" s="783"/>
      <c r="Q57" s="784"/>
      <c r="R57" s="764"/>
      <c r="S57" s="783"/>
      <c r="T57" s="783"/>
      <c r="U57" s="783"/>
      <c r="V57" s="784"/>
      <c r="W57" s="855">
        <f>SUM(M57:V57)</f>
        <v>0</v>
      </c>
      <c r="X57" s="856"/>
      <c r="Y57" s="856"/>
      <c r="Z57" s="856"/>
      <c r="AA57" s="856"/>
      <c r="AF57" s="113" t="s">
        <v>293</v>
      </c>
    </row>
    <row r="58" spans="1:34" ht="26.25" customHeight="1">
      <c r="A58" s="840"/>
      <c r="B58" s="840"/>
      <c r="C58" s="840"/>
      <c r="D58" s="840"/>
      <c r="E58" s="840"/>
      <c r="F58" s="841"/>
      <c r="G58" s="842" t="s">
        <v>161</v>
      </c>
      <c r="H58" s="843"/>
      <c r="I58" s="843"/>
      <c r="J58" s="843"/>
      <c r="K58" s="843"/>
      <c r="L58" s="844"/>
      <c r="M58" s="850"/>
      <c r="N58" s="851"/>
      <c r="O58" s="851"/>
      <c r="P58" s="851"/>
      <c r="Q58" s="852"/>
      <c r="R58" s="764"/>
      <c r="S58" s="783"/>
      <c r="T58" s="783"/>
      <c r="U58" s="783"/>
      <c r="V58" s="784"/>
      <c r="W58" s="855">
        <f>SUM(R58)</f>
        <v>0</v>
      </c>
      <c r="X58" s="856"/>
      <c r="Y58" s="856"/>
      <c r="Z58" s="856"/>
      <c r="AA58" s="856"/>
      <c r="AC58" t="s">
        <v>121</v>
      </c>
    </row>
    <row r="59" spans="1:34" ht="26.25" customHeight="1">
      <c r="A59" s="853" t="s">
        <v>161</v>
      </c>
      <c r="B59" s="853"/>
      <c r="C59" s="853"/>
      <c r="D59" s="853"/>
      <c r="E59" s="853"/>
      <c r="F59" s="854"/>
      <c r="G59" s="850"/>
      <c r="H59" s="851"/>
      <c r="I59" s="851"/>
      <c r="J59" s="851"/>
      <c r="K59" s="851"/>
      <c r="L59" s="851"/>
      <c r="M59" s="851"/>
      <c r="N59" s="851"/>
      <c r="O59" s="851"/>
      <c r="P59" s="851"/>
      <c r="Q59" s="851"/>
      <c r="R59" s="851"/>
      <c r="S59" s="851"/>
      <c r="T59" s="851"/>
      <c r="U59" s="851"/>
      <c r="V59" s="851"/>
      <c r="W59" s="851"/>
      <c r="X59" s="851"/>
      <c r="Y59" s="851"/>
      <c r="Z59" s="851"/>
      <c r="AA59" s="851"/>
      <c r="AC59" s="88" t="e">
        <f>W60*20%</f>
        <v>#REF!</v>
      </c>
      <c r="AD59" s="86">
        <v>0.2</v>
      </c>
      <c r="AE59" s="86"/>
      <c r="AF59" s="103" t="s">
        <v>303</v>
      </c>
    </row>
    <row r="60" spans="1:34" ht="26.25" customHeight="1">
      <c r="A60" s="862" t="s">
        <v>360</v>
      </c>
      <c r="B60" s="862"/>
      <c r="C60" s="862"/>
      <c r="D60" s="862"/>
      <c r="E60" s="862"/>
      <c r="F60" s="862"/>
      <c r="G60" s="862"/>
      <c r="H60" s="862"/>
      <c r="I60" s="862"/>
      <c r="J60" s="862"/>
      <c r="K60" s="862"/>
      <c r="L60" s="862"/>
      <c r="M60" s="862"/>
      <c r="N60" s="862"/>
      <c r="O60" s="862"/>
      <c r="P60" s="862"/>
      <c r="Q60" s="862"/>
      <c r="R60" s="862"/>
      <c r="S60" s="862"/>
      <c r="T60" s="862"/>
      <c r="U60" s="862"/>
      <c r="V60" s="863"/>
      <c r="W60" s="864" t="e">
        <f>SUM(T33,T36,T39,W48:AA49,W57:AA58)</f>
        <v>#REF!</v>
      </c>
      <c r="X60" s="865"/>
      <c r="Y60" s="865"/>
      <c r="Z60" s="865"/>
      <c r="AA60" s="865"/>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866">
        <v>43555</v>
      </c>
      <c r="S64" s="866"/>
      <c r="T64" s="866"/>
      <c r="U64" s="866"/>
      <c r="V64" s="866"/>
      <c r="W64" s="866"/>
      <c r="X64" s="866"/>
      <c r="Y64" s="866"/>
      <c r="Z64" s="866"/>
      <c r="AF64" s="116" t="s">
        <v>297</v>
      </c>
    </row>
    <row r="65" spans="1:32">
      <c r="AF65" s="116" t="s">
        <v>298</v>
      </c>
    </row>
    <row r="66" spans="1:32">
      <c r="J66" s="861" t="s">
        <v>87</v>
      </c>
      <c r="K66" s="861"/>
      <c r="L66" s="861"/>
      <c r="M66" s="861"/>
      <c r="N66" s="867" t="str">
        <f>E7</f>
        <v>선우치과의원</v>
      </c>
      <c r="O66" s="867"/>
      <c r="P66" s="867"/>
      <c r="Q66" s="867"/>
      <c r="R66" s="867"/>
      <c r="S66" s="867"/>
      <c r="T66" s="867"/>
      <c r="U66" s="867"/>
      <c r="V66" s="868" t="s">
        <v>86</v>
      </c>
      <c r="W66" s="868"/>
      <c r="X66" s="868"/>
      <c r="Y66" s="868"/>
      <c r="Z66" s="868"/>
      <c r="AF66" s="116" t="s">
        <v>299</v>
      </c>
    </row>
    <row r="67" spans="1:32" ht="7.5" customHeight="1">
      <c r="V67" s="868"/>
      <c r="W67" s="868"/>
      <c r="X67" s="868"/>
      <c r="Y67" s="868"/>
      <c r="Z67" s="868"/>
      <c r="AF67" s="116"/>
    </row>
    <row r="68" spans="1:32" ht="19.5">
      <c r="A68" s="869" t="s">
        <v>120</v>
      </c>
      <c r="B68" s="869"/>
      <c r="C68" s="869"/>
      <c r="D68" s="869"/>
      <c r="E68" s="72" t="s">
        <v>85</v>
      </c>
      <c r="H68" s="71" t="s">
        <v>84</v>
      </c>
      <c r="N68" s="867" t="str">
        <f>E9</f>
        <v>전현무 이장원</v>
      </c>
      <c r="O68" s="867"/>
      <c r="P68" s="867"/>
      <c r="Q68" s="867"/>
      <c r="R68" s="867"/>
      <c r="S68" s="867"/>
      <c r="T68" s="867"/>
      <c r="U68" s="867"/>
      <c r="V68" s="868"/>
      <c r="W68" s="868"/>
      <c r="X68" s="868"/>
      <c r="Y68" s="868"/>
      <c r="Z68" s="86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59" t="s">
        <v>434</v>
      </c>
      <c r="D107" s="859"/>
      <c r="E107" s="859"/>
      <c r="F107" s="859"/>
      <c r="G107" s="859"/>
      <c r="H107" s="859"/>
      <c r="I107" s="859"/>
      <c r="J107" s="859"/>
      <c r="K107" s="859"/>
      <c r="L107" s="859"/>
      <c r="M107" s="859"/>
      <c r="N107" s="859"/>
      <c r="O107" s="859"/>
      <c r="P107" s="859"/>
      <c r="Q107" s="859"/>
    </row>
    <row r="108" spans="1:19">
      <c r="C108" s="860" t="s">
        <v>207</v>
      </c>
      <c r="D108" s="860"/>
      <c r="E108" s="860"/>
      <c r="F108" s="860"/>
      <c r="G108" s="860"/>
      <c r="H108" s="860"/>
      <c r="I108" s="860"/>
      <c r="J108" s="860"/>
      <c r="K108" s="860"/>
      <c r="L108" s="860"/>
      <c r="M108" s="860"/>
      <c r="N108" s="860"/>
      <c r="O108" s="860"/>
      <c r="P108" s="860"/>
      <c r="Q108" s="860"/>
    </row>
    <row r="110" spans="1:19">
      <c r="B110" t="s">
        <v>230</v>
      </c>
    </row>
    <row r="112" spans="1:19">
      <c r="C112" s="859" t="s">
        <v>435</v>
      </c>
      <c r="D112" s="859"/>
      <c r="E112" s="859"/>
      <c r="F112" s="859"/>
      <c r="G112" s="859"/>
      <c r="H112" s="859"/>
      <c r="I112" s="859"/>
      <c r="J112" s="859"/>
      <c r="K112" s="859"/>
      <c r="L112" s="859"/>
      <c r="M112" s="859"/>
      <c r="N112" s="859"/>
      <c r="O112" s="859"/>
      <c r="P112" s="859"/>
      <c r="Q112" s="859"/>
      <c r="R112" s="859"/>
      <c r="S112" s="859"/>
    </row>
    <row r="113" spans="1:17">
      <c r="C113" s="861" t="s">
        <v>207</v>
      </c>
      <c r="D113" s="861"/>
      <c r="E113" s="861"/>
      <c r="F113" s="861"/>
      <c r="G113" s="861"/>
      <c r="H113" s="861"/>
      <c r="I113" s="861"/>
      <c r="J113" s="861"/>
      <c r="K113" s="861"/>
      <c r="L113" s="861"/>
      <c r="M113" s="861"/>
      <c r="N113" s="861"/>
      <c r="O113" s="861"/>
      <c r="P113" s="861"/>
      <c r="Q113" s="86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975" priority="20" operator="lessThan">
      <formula>0</formula>
    </cfRule>
  </conditionalFormatting>
  <conditionalFormatting sqref="AC23">
    <cfRule type="cellIs" dxfId="974" priority="19" operator="lessThan">
      <formula>0</formula>
    </cfRule>
  </conditionalFormatting>
  <conditionalFormatting sqref="AC26">
    <cfRule type="cellIs" dxfId="973" priority="17" operator="equal">
      <formula>0</formula>
    </cfRule>
    <cfRule type="cellIs" dxfId="972" priority="18" operator="lessThan">
      <formula>0</formula>
    </cfRule>
  </conditionalFormatting>
  <conditionalFormatting sqref="AC45">
    <cfRule type="cellIs" dxfId="971" priority="15" operator="equal">
      <formula>0</formula>
    </cfRule>
    <cfRule type="cellIs" dxfId="970" priority="16" operator="lessThan">
      <formula>0</formula>
    </cfRule>
  </conditionalFormatting>
  <conditionalFormatting sqref="A48:F49">
    <cfRule type="cellIs" dxfId="969" priority="14" operator="greaterThan">
      <formula>$AC$45&gt;0</formula>
    </cfRule>
  </conditionalFormatting>
  <conditionalFormatting sqref="A50:F50">
    <cfRule type="cellIs" dxfId="968" priority="13" operator="lessThan">
      <formula>$AC$45&lt;0</formula>
    </cfRule>
  </conditionalFormatting>
  <conditionalFormatting sqref="G48:L48">
    <cfRule type="cellIs" dxfId="967" priority="12" operator="greaterThan">
      <formula>$S$23&gt;0</formula>
    </cfRule>
  </conditionalFormatting>
  <conditionalFormatting sqref="G49:L49">
    <cfRule type="cellIs" dxfId="966" priority="11" operator="lessThan">
      <formula>$S$23&lt;0</formula>
    </cfRule>
  </conditionalFormatting>
  <conditionalFormatting sqref="AC54">
    <cfRule type="cellIs" dxfId="965" priority="9" operator="equal">
      <formula>0</formula>
    </cfRule>
    <cfRule type="cellIs" dxfId="964" priority="10" operator="lessThan">
      <formula>0</formula>
    </cfRule>
  </conditionalFormatting>
  <conditionalFormatting sqref="A57:F58">
    <cfRule type="cellIs" dxfId="963" priority="8" operator="greaterThan">
      <formula>$AC$45&gt;0</formula>
    </cfRule>
  </conditionalFormatting>
  <conditionalFormatting sqref="A59:F59">
    <cfRule type="cellIs" dxfId="962" priority="7" operator="lessThan">
      <formula>$AC$45&lt;0</formula>
    </cfRule>
  </conditionalFormatting>
  <conditionalFormatting sqref="G57:L57">
    <cfRule type="cellIs" dxfId="961" priority="6" operator="greaterThan">
      <formula>$S$23&gt;0</formula>
    </cfRule>
  </conditionalFormatting>
  <conditionalFormatting sqref="G58:L58">
    <cfRule type="cellIs" dxfId="960" priority="5" operator="lessThan">
      <formula>$S$23&lt;0</formula>
    </cfRule>
  </conditionalFormatting>
  <conditionalFormatting sqref="AC19">
    <cfRule type="cellIs" dxfId="959" priority="2" operator="equal">
      <formula>FALSE</formula>
    </cfRule>
    <cfRule type="cellIs" dxfId="958" priority="4" operator="equal">
      <formula>TRUE</formula>
    </cfRule>
  </conditionalFormatting>
  <conditionalFormatting sqref="AC22">
    <cfRule type="cellIs" dxfId="957" priority="1" operator="equal">
      <formula>FALSE</formula>
    </cfRule>
    <cfRule type="cellIs" dxfId="956"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37</vt:i4>
      </vt:variant>
      <vt:variant>
        <vt:lpstr>이름 지정된 범위</vt:lpstr>
      </vt:variant>
      <vt:variant>
        <vt:i4>15</vt:i4>
      </vt:variant>
    </vt:vector>
  </HeadingPairs>
  <TitlesOfParts>
    <vt:vector size="52" baseType="lpstr">
      <vt:lpstr>고용증대 상시근로자수-2019(작성)</vt:lpstr>
      <vt:lpstr>고용증대 상시근로자수-2020(작성)</vt:lpstr>
      <vt:lpstr>감면한도계산서</vt:lpstr>
      <vt:lpstr>고용증대세액공제</vt:lpstr>
      <vt:lpstr>2019-상시근로자(직전연도)</vt:lpstr>
      <vt:lpstr>2020-상시근로자(당해연도)</vt:lpstr>
      <vt:lpstr>1 - 업종</vt:lpstr>
      <vt:lpstr>2 - 감면비율&amp;한도</vt:lpstr>
      <vt:lpstr>2019고용 증대 기업에 대한 공제세액계산서</vt:lpstr>
      <vt:lpstr>감소</vt:lpstr>
      <vt:lpstr>추가납부세액계산서(6)</vt:lpstr>
      <vt:lpstr>3 - 시행령</vt:lpstr>
      <vt:lpstr>▲ 안분</vt:lpstr>
      <vt:lpstr>2018고용 증대 기업에 대한 공제세액계산서 (4)</vt:lpstr>
      <vt:lpstr>48 - 소득구분계산서</vt:lpstr>
      <vt:lpstr>청년 상시근로자수-2016</vt:lpstr>
      <vt:lpstr>2016결재용</vt:lpstr>
      <vt:lpstr>2018고용 증대 기업에 대한 공제세액계산서 (3)</vt:lpstr>
      <vt:lpstr>고용증대 상시근로자수-2017(장애인적용)</vt:lpstr>
      <vt:lpstr>2017결재용</vt:lpstr>
      <vt:lpstr>고용증대 상시근로자수-2018</vt:lpstr>
      <vt:lpstr>2018고용 증대 기업에 대한 공제세액계산서 (2)</vt:lpstr>
      <vt:lpstr>2018결재용</vt:lpstr>
      <vt:lpstr>2017청년고용 증대</vt:lpstr>
      <vt:lpstr>2017년 귀속 중소기업 고용증가 사회보험료</vt:lpstr>
      <vt:lpstr>2018고용 증대 기업에 대한 공제세액계산서</vt:lpstr>
      <vt:lpstr>2018청년고용 증대 (감소시 작성 추징)</vt:lpstr>
      <vt:lpstr>2018년 귀속 중소기업 고용증가 인원에 대한 사회보험료</vt:lpstr>
      <vt:lpstr>Sheet2</vt:lpstr>
      <vt:lpstr>고용증대 상시근로자수-2019(2)</vt:lpstr>
      <vt:lpstr>2019결재용</vt:lpstr>
      <vt:lpstr>2019청년고용 증대 (2017 2018 감소시 작성</vt:lpstr>
      <vt:lpstr>청년고용증대 추징</vt:lpstr>
      <vt:lpstr>1- book 예제 2018</vt:lpstr>
      <vt:lpstr>2- book 예제 2019</vt:lpstr>
      <vt:lpstr>3- book 예제 2020</vt:lpstr>
      <vt:lpstr>2019고용 증대 기업</vt:lpstr>
      <vt:lpstr>'2017년 귀속 중소기업 고용증가 사회보험료'!Print_Area</vt:lpstr>
      <vt:lpstr>'2017청년고용 증대'!Print_Area</vt:lpstr>
      <vt:lpstr>'2018고용 증대 기업에 대한 공제세액계산서'!Print_Area</vt:lpstr>
      <vt:lpstr>'2018고용 증대 기업에 대한 공제세액계산서 (2)'!Print_Area</vt:lpstr>
      <vt:lpstr>'2018고용 증대 기업에 대한 공제세액계산서 (3)'!Print_Area</vt:lpstr>
      <vt:lpstr>'2018고용 증대 기업에 대한 공제세액계산서 (4)'!Print_Area</vt:lpstr>
      <vt:lpstr>'2018년 귀속 중소기업 고용증가 인원에 대한 사회보험료'!Print_Area</vt:lpstr>
      <vt:lpstr>'2018청년고용 증대 (감소시 작성 추징)'!Print_Area</vt:lpstr>
      <vt:lpstr>'2019고용 증대 기업'!Print_Area</vt:lpstr>
      <vt:lpstr>'2019고용 증대 기업에 대한 공제세액계산서'!Print_Area</vt:lpstr>
      <vt:lpstr>'2019청년고용 증대 (2017 2018 감소시 작성'!Print_Area</vt:lpstr>
      <vt:lpstr>'2020-상시근로자(당해연도)'!Print_Area</vt:lpstr>
      <vt:lpstr>'48 - 소득구분계산서'!Print_Area</vt:lpstr>
      <vt:lpstr>감면한도계산서!Print_Area</vt:lpstr>
      <vt:lpstr>'추가납부세액계산서(6)'!Print_Area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2019-06-25T02:21:23Z</cp:lastPrinted>
  <dcterms:created xsi:type="dcterms:W3CDTF">2014-03-11T06:29:41Z</dcterms:created>
  <dcterms:modified xsi:type="dcterms:W3CDTF">2021-03-20T12:00:58Z</dcterms:modified>
</cp:coreProperties>
</file>