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소기업\급여분개\"/>
    </mc:Choice>
  </mc:AlternateContent>
  <xr:revisionPtr revIDLastSave="0" documentId="8_{340BF493-EFA9-49C6-9179-BE4F7E9EC15A}" xr6:coauthVersionLast="46" xr6:coauthVersionMax="46" xr10:uidLastSave="{00000000-0000-0000-0000-000000000000}"/>
  <bookViews>
    <workbookView xWindow="-60" yWindow="-60" windowWidth="28920" windowHeight="16320" xr2:uid="{00000000-000D-0000-FFFF-FFFF00000000}"/>
  </bookViews>
  <sheets>
    <sheet name="계산" sheetId="9" r:id="rId1"/>
    <sheet name="기본세율" sheetId="10" r:id="rId2"/>
    <sheet name="토지등급표" sheetId="1" r:id="rId3"/>
    <sheet name="개별공시지가" sheetId="11" r:id="rId4"/>
    <sheet name="표1-장기보유특별공제" sheetId="12" r:id="rId5"/>
    <sheet name="표2-1세대1주택" sheetId="13" r:id="rId6"/>
    <sheet name="테이블(구등급-&gt;신등급)" sheetId="2" r:id="rId7"/>
    <sheet name="정기고시일" sheetId="3" r:id="rId8"/>
    <sheet name="조회서비스" sheetId="7" r:id="rId9"/>
    <sheet name="신등급(1984.7.1.이후)" sheetId="5" r:id="rId10"/>
    <sheet name="개별공시지가 고시일" sheetId="4" r:id="rId11"/>
    <sheet name="개별주택 고시일" sheetId="6" r:id="rId12"/>
    <sheet name="공동주택" sheetId="8" r:id="rId13"/>
  </sheets>
  <definedNames>
    <definedName name="_xlnm.Print_Area" localSheetId="2">토지등급표!$B$97:$V$124</definedName>
    <definedName name="구등급">'테이블(구등급-&gt;신등급)'!$A$8:$B$107</definedName>
    <definedName name="기본세율">기본세율!$B$5:$E$12</definedName>
    <definedName name="등급">'테이블(구등급-&gt;신등급)'!$E$8:$F$371</definedName>
    <definedName name="신등급">'테이블(구등급-&gt;신등급)'!$E$8:$F$372</definedName>
    <definedName name="장기">'표1-장기보유특별공제'!$B$2:$D$15</definedName>
  </definedNames>
  <calcPr calcId="181029"/>
</workbook>
</file>

<file path=xl/calcChain.xml><?xml version="1.0" encoding="utf-8"?>
<calcChain xmlns="http://schemas.openxmlformats.org/spreadsheetml/2006/main">
  <c r="D11" i="9" l="1"/>
  <c r="D10" i="9"/>
  <c r="D9" i="9"/>
  <c r="E5" i="9"/>
  <c r="E6" i="9" s="1"/>
  <c r="E4" i="9"/>
  <c r="F5" i="9"/>
  <c r="F4" i="9"/>
  <c r="F120" i="1"/>
  <c r="G110" i="1" s="1"/>
  <c r="F119" i="1"/>
  <c r="B12" i="10"/>
  <c r="B11" i="10"/>
  <c r="B10" i="10"/>
  <c r="B9" i="10"/>
  <c r="B8" i="10"/>
  <c r="B7" i="10"/>
  <c r="B6" i="10"/>
  <c r="E8" i="9"/>
  <c r="J5" i="9"/>
  <c r="F12" i="9" s="1"/>
  <c r="J4" i="9"/>
  <c r="H20" i="3"/>
  <c r="H19" i="3"/>
  <c r="H18" i="3"/>
  <c r="H17" i="3"/>
  <c r="H16" i="3"/>
  <c r="D35" i="3"/>
  <c r="D34" i="3"/>
  <c r="C34" i="3"/>
  <c r="D33" i="3"/>
  <c r="C33" i="3"/>
  <c r="D32" i="3"/>
  <c r="C32" i="3"/>
  <c r="D31" i="3"/>
  <c r="C31" i="3"/>
  <c r="C30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4" i="3"/>
  <c r="O105" i="1"/>
  <c r="N105" i="1"/>
  <c r="R105" i="1" s="1"/>
  <c r="H5" i="3"/>
  <c r="H6" i="3"/>
  <c r="H7" i="3"/>
  <c r="H8" i="3"/>
  <c r="H9" i="3"/>
  <c r="H10" i="3"/>
  <c r="H11" i="3"/>
  <c r="H12" i="3"/>
  <c r="H13" i="3"/>
  <c r="H14" i="3"/>
  <c r="H15" i="3"/>
  <c r="H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5" i="3"/>
  <c r="D4" i="3"/>
  <c r="V117" i="1"/>
  <c r="V116" i="1"/>
  <c r="V115" i="1"/>
  <c r="G116" i="1"/>
  <c r="K110" i="1" s="1"/>
  <c r="G115" i="1"/>
  <c r="G114" i="1"/>
  <c r="R112" i="1"/>
  <c r="N106" i="1"/>
  <c r="R115" i="1"/>
  <c r="R120" i="1" s="1"/>
  <c r="F106" i="1"/>
  <c r="E9" i="9" l="1"/>
  <c r="D12" i="9"/>
  <c r="D13" i="9"/>
  <c r="D15" i="9" s="1"/>
  <c r="K111" i="1"/>
  <c r="P111" i="1" s="1"/>
  <c r="R110" i="1" s="1"/>
  <c r="R116" i="1" s="1"/>
  <c r="R122" i="1" s="1"/>
  <c r="D17" i="9" l="1"/>
  <c r="D16" i="9"/>
  <c r="D18" i="9" s="1"/>
  <c r="R118" i="1"/>
  <c r="R121" i="1" s="1"/>
  <c r="R123" i="1" s="1"/>
  <c r="D19" i="9" l="1"/>
  <c r="D20" i="9"/>
</calcChain>
</file>

<file path=xl/sharedStrings.xml><?xml version="1.0" encoding="utf-8"?>
<sst xmlns="http://schemas.openxmlformats.org/spreadsheetml/2006/main" count="298" uniqueCount="167">
  <si>
    <t>등</t>
  </si>
  <si>
    <t>급</t>
  </si>
  <si>
    <t>가  액</t>
  </si>
  <si>
    <t>1984.6.30</t>
  </si>
  <si>
    <t>가   액</t>
  </si>
  <si>
    <t>구→신</t>
  </si>
  <si>
    <t>토지등급표(신등급 1등급 ~ 365등급:84.7.1.이후),(구등급 1등급 ~ 100등급:84.6.30까지)</t>
    <phoneticPr fontId="5" type="noConversion"/>
  </si>
  <si>
    <r>
      <t>1984.7.1
이후(m</t>
    </r>
    <r>
      <rPr>
        <vertAlign val="superscript"/>
        <sz val="5"/>
        <color indexed="8"/>
        <rFont val="굴림체"/>
        <family val="3"/>
        <charset val="129"/>
      </rPr>
      <t>2</t>
    </r>
    <r>
      <rPr>
        <sz val="5"/>
        <color indexed="8"/>
        <rFont val="굴림체"/>
        <family val="3"/>
        <charset val="129"/>
      </rPr>
      <t>당)</t>
    </r>
    <phoneticPr fontId="5" type="noConversion"/>
  </si>
  <si>
    <t>(가액단위: 원)</t>
    <phoneticPr fontId="5" type="noConversion"/>
  </si>
  <si>
    <t>매년 등급 정기조정일</t>
    <phoneticPr fontId="5" type="noConversion"/>
  </si>
  <si>
    <t>해당연도</t>
    <phoneticPr fontId="5" type="noConversion"/>
  </si>
  <si>
    <t>월일</t>
    <phoneticPr fontId="5" type="noConversion"/>
  </si>
  <si>
    <t>1990.1.1 개별공시지가 * (취득당시 토지등급가액 / min((1990. 8. 30. 현재 토지등급가액 + 그직전 토지등급가액) /2,1990. 8. 30. 현재 토지등급가액)</t>
    <phoneticPr fontId="5" type="noConversion"/>
  </si>
  <si>
    <t xml:space="preserve">⑦ 영 제164조 제4항의 규정을 적용함에 있어서 동항 산식 중 "직전에 결정된 시가표준액"이라 함은 </t>
    <phoneticPr fontId="5" type="noConversion"/>
  </si>
  <si>
    <t xml:space="preserve">⑥ 영 제164조 제4항의 규정을 적용함에 있어 동항 산식 중 분모의 가액은 1990년 8월 30일 현재의 시가표준액을 </t>
    <phoneticPr fontId="5" type="noConversion"/>
  </si>
  <si>
    <t xml:space="preserve">⑧ 영 제164조 제9항 제1호에서 보상금액 산정의 기초가 되는 기준시가는 보상금 산정 당시 해당 토지의 개별공시지가를 말한다.(2009.04.14 신설) </t>
    <phoneticPr fontId="5" type="noConversion"/>
  </si>
  <si>
    <t>소득세법시행규칙 제80조 [ 토지·건물의 기준시가 산정 ]</t>
    <phoneticPr fontId="5" type="noConversion"/>
  </si>
  <si>
    <t>면적</t>
    <phoneticPr fontId="5" type="noConversion"/>
  </si>
  <si>
    <t>㎡</t>
    <phoneticPr fontId="5" type="noConversion"/>
  </si>
  <si>
    <t>평</t>
    <phoneticPr fontId="5" type="noConversion"/>
  </si>
  <si>
    <t>1990년 1월1일기준 개별공시지가</t>
    <phoneticPr fontId="5" type="noConversion"/>
  </si>
  <si>
    <t>x</t>
    <phoneticPr fontId="5" type="noConversion"/>
  </si>
  <si>
    <t>1990년 8월 30현재 등급</t>
    <phoneticPr fontId="5" type="noConversion"/>
  </si>
  <si>
    <t>1990년 8월 30직전 등급</t>
    <phoneticPr fontId="5" type="noConversion"/>
  </si>
  <si>
    <t>취득시 등급</t>
    <phoneticPr fontId="5" type="noConversion"/>
  </si>
  <si>
    <t>등급</t>
    <phoneticPr fontId="5" type="noConversion"/>
  </si>
  <si>
    <t>시가표준액</t>
    <phoneticPr fontId="5" type="noConversion"/>
  </si>
  <si>
    <t>구분</t>
    <phoneticPr fontId="5" type="noConversion"/>
  </si>
  <si>
    <t>비율</t>
    <phoneticPr fontId="5" type="noConversion"/>
  </si>
  <si>
    <t>=</t>
    <phoneticPr fontId="5" type="noConversion"/>
  </si>
  <si>
    <t>취득시기준시가</t>
    <phoneticPr fontId="5" type="noConversion"/>
  </si>
  <si>
    <t>양도시개별공시지가</t>
    <phoneticPr fontId="5" type="noConversion"/>
  </si>
  <si>
    <t>양도시기준시가</t>
    <phoneticPr fontId="5" type="noConversion"/>
  </si>
  <si>
    <t>환산취득율</t>
    <phoneticPr fontId="5" type="noConversion"/>
  </si>
  <si>
    <t>양도실가</t>
    <phoneticPr fontId="5" type="noConversion"/>
  </si>
  <si>
    <t>취득환산가액</t>
    <phoneticPr fontId="5" type="noConversion"/>
  </si>
  <si>
    <t>양도차익</t>
    <phoneticPr fontId="5" type="noConversion"/>
  </si>
  <si>
    <t xml:space="preserve">    1989년 12월 31일 현재의 시가표준액을 말한다. 다만, 1990년 1월 1일 이후 1990년 8월 29일 이전에 </t>
    <phoneticPr fontId="5" type="noConversion"/>
  </si>
  <si>
    <t xml:space="preserve">    시가표준액이 수시조정된 경우에는 당해 최종 수시조정일의 전일의 시가표준액을 말한다.(2000.04.03 개정) </t>
    <phoneticPr fontId="5" type="noConversion"/>
  </si>
  <si>
    <r>
      <t xml:space="preserve">    초과하지 못하며, </t>
    </r>
    <r>
      <rPr>
        <b/>
        <sz val="11"/>
        <color indexed="10"/>
        <rFont val="돋움"/>
        <family val="3"/>
        <charset val="129"/>
      </rPr>
      <t xml:space="preserve">1990년 8월 30일 직전에 결정된 시가표준액과 취득일 직전에 결정된 </t>
    </r>
    <phoneticPr fontId="5" type="noConversion"/>
  </si>
  <si>
    <r>
      <t xml:space="preserve">    </t>
    </r>
    <r>
      <rPr>
        <b/>
        <sz val="11"/>
        <color indexed="10"/>
        <rFont val="돋움"/>
        <family val="3"/>
        <charset val="129"/>
      </rPr>
      <t xml:space="preserve">시가표준액이 동일한 경우로서 1990년 1월 1일을 기준으로 한 개별공시지가에 곱하는 그 비율이 </t>
    </r>
    <phoneticPr fontId="5" type="noConversion"/>
  </si>
  <si>
    <r>
      <t xml:space="preserve">   </t>
    </r>
    <r>
      <rPr>
        <b/>
        <sz val="11"/>
        <color indexed="10"/>
        <rFont val="돋움"/>
        <family val="3"/>
        <charset val="129"/>
      </rPr>
      <t xml:space="preserve"> 100분의 100을 초과하는 경우에는 그 초과하는 부분은 이를 없는 것으로 한다.</t>
    </r>
    <r>
      <rPr>
        <sz val="11"/>
        <rFont val="돋움"/>
        <family val="3"/>
        <charset val="129"/>
      </rPr>
      <t xml:space="preserve">(2000.04.03 개정) </t>
    </r>
    <phoneticPr fontId="5" type="noConversion"/>
  </si>
  <si>
    <t>□ 회 신 (재일 46014-477, 1997. 3. 4)</t>
    <phoneticPr fontId="5" type="noConversion"/>
  </si>
  <si>
    <t xml:space="preserve">1. 소득세법시행령 제164조 제10항의 산식 중 분모에서 “ 그 직전에 결정된 과세표준 시가표준액”이라 함은 1990.8.30 현재의 과세시가표준액의 결정일 전일의 과세시가표준액을 말하는 것임. </t>
    <phoneticPr fontId="5" type="noConversion"/>
  </si>
  <si>
    <t>(100/100을 넘지못함)</t>
    <phoneticPr fontId="5" type="noConversion"/>
  </si>
  <si>
    <t>(90.8.30 현재 등급가액와 분모금액중 적은 금액)</t>
    <phoneticPr fontId="5" type="noConversion"/>
  </si>
  <si>
    <t>(취득시기 90.1.1~90.8.29 인 경우에는 분자/분모비율이 1을 초과하지 못함 : 소득칙 80-⑥)</t>
    <phoneticPr fontId="5" type="noConversion"/>
  </si>
  <si>
    <t>취득일</t>
    <phoneticPr fontId="5" type="noConversion"/>
  </si>
  <si>
    <t>㎡당 금액 = 90.1.1. 개별공시지가 x (취득시 등급가액/min{(90.8.30현재등급가액+90.8.30직전등급가액) / 2 , 90.8.30현재등급가액}</t>
    <phoneticPr fontId="5" type="noConversion"/>
  </si>
  <si>
    <t>구등급</t>
    <phoneticPr fontId="5" type="noConversion"/>
  </si>
  <si>
    <t>신등급</t>
    <phoneticPr fontId="5" type="noConversion"/>
  </si>
  <si>
    <t>등급가액</t>
    <phoneticPr fontId="5" type="noConversion"/>
  </si>
  <si>
    <t>결정고시일</t>
    <phoneticPr fontId="5" type="noConversion"/>
  </si>
  <si>
    <t>기준일</t>
    <phoneticPr fontId="5" type="noConversion"/>
  </si>
  <si>
    <t>요일</t>
    <phoneticPr fontId="5" type="noConversion"/>
  </si>
  <si>
    <t>개별공시지가</t>
    <phoneticPr fontId="5" type="noConversion"/>
  </si>
  <si>
    <r>
      <t>개별주택가격(2005.7.13.일 이후 양도</t>
    </r>
    <r>
      <rPr>
        <sz val="11"/>
        <rFont val="MS Gothic"/>
        <family val="3"/>
        <charset val="128"/>
      </rPr>
      <t>・</t>
    </r>
    <r>
      <rPr>
        <sz val="11"/>
        <rFont val="돋움"/>
        <family val="3"/>
        <charset val="129"/>
      </rPr>
      <t>상속</t>
    </r>
    <r>
      <rPr>
        <sz val="11"/>
        <rFont val="MS Gothic"/>
        <family val="3"/>
        <charset val="128"/>
      </rPr>
      <t>・</t>
    </r>
    <r>
      <rPr>
        <sz val="11"/>
        <rFont val="돋움"/>
        <family val="3"/>
        <charset val="129"/>
      </rPr>
      <t xml:space="preserve">증여) </t>
    </r>
    <phoneticPr fontId="5" type="noConversion"/>
  </si>
  <si>
    <t>토지 매년 등급 정기조정일</t>
    <phoneticPr fontId="5" type="noConversion"/>
  </si>
  <si>
    <t>정기조정일</t>
    <phoneticPr fontId="5" type="noConversion"/>
  </si>
  <si>
    <t>1990년 개별공시지가</t>
    <phoneticPr fontId="5" type="noConversion"/>
  </si>
  <si>
    <t xml:space="preserve">2. 이 경우 , 동 과세시가표준액이 구지방세법시행령 제80조 제1항 제1호에 의한 정기조정일(지방자치단체가 조례 로 정하는 날 1998년 이후 매년 1월 1일)에 조정되지 아니한 경우에는 그 정기조정일 직전에 결정된 </t>
    <phoneticPr fontId="5" type="noConversion"/>
  </si>
  <si>
    <t xml:space="preserve">    과세시가표준액이 동이하게 조정된 것으로 보는 것임. </t>
    <phoneticPr fontId="5" type="noConversion"/>
  </si>
  <si>
    <t>필요경비(미등기0.3%)</t>
    <phoneticPr fontId="5" type="noConversion"/>
  </si>
  <si>
    <r>
      <t>1984.7.1
이후(m</t>
    </r>
    <r>
      <rPr>
        <vertAlign val="superscript"/>
        <sz val="8"/>
        <color indexed="8"/>
        <rFont val="굴림체"/>
        <family val="3"/>
        <charset val="129"/>
      </rPr>
      <t>2</t>
    </r>
    <r>
      <rPr>
        <sz val="8"/>
        <color indexed="8"/>
        <rFont val="굴림체"/>
        <family val="3"/>
        <charset val="129"/>
      </rPr>
      <t>당)</t>
    </r>
    <phoneticPr fontId="5" type="noConversion"/>
  </si>
  <si>
    <r>
      <t>1984.7.1
이후(m</t>
    </r>
    <r>
      <rPr>
        <vertAlign val="superscript"/>
        <sz val="7"/>
        <color indexed="8"/>
        <rFont val="굴림"/>
        <family val="3"/>
        <charset val="129"/>
      </rPr>
      <t>2</t>
    </r>
    <r>
      <rPr>
        <sz val="7"/>
        <color indexed="8"/>
        <rFont val="굴림"/>
        <family val="3"/>
        <charset val="129"/>
      </rPr>
      <t>당)</t>
    </r>
    <phoneticPr fontId="5" type="noConversion"/>
  </si>
  <si>
    <t>정기고시일</t>
    <phoneticPr fontId="5" type="noConversion"/>
  </si>
  <si>
    <t>적용기간</t>
    <phoneticPr fontId="5" type="noConversion"/>
  </si>
  <si>
    <t>http://www.realtyprice.kr/notice/gsindividual/siteLink.htm</t>
    <phoneticPr fontId="5" type="noConversion"/>
  </si>
  <si>
    <t>표준지공시지가</t>
    <phoneticPr fontId="5" type="noConversion"/>
  </si>
  <si>
    <t>http://www.realtyprice.kr/notice/gsstandard/search.htm</t>
    <phoneticPr fontId="5" type="noConversion"/>
  </si>
  <si>
    <t>토지이용규제정보서비스</t>
    <phoneticPr fontId="5" type="noConversion"/>
  </si>
  <si>
    <t>http://luris.molit.go.kr/web/index.jsp</t>
    <phoneticPr fontId="5" type="noConversion"/>
  </si>
  <si>
    <t>http://www.realtyprice.kr/notice/hpindividual/siteLink.htm</t>
    <phoneticPr fontId="5" type="noConversion"/>
  </si>
  <si>
    <t>개별단독주택가격</t>
    <phoneticPr fontId="5" type="noConversion"/>
  </si>
  <si>
    <t>표준단독주택가격</t>
    <phoneticPr fontId="5" type="noConversion"/>
  </si>
  <si>
    <t>http://www.realtyprice.kr/notice/hpstandard/search.htm</t>
    <phoneticPr fontId="5" type="noConversion"/>
  </si>
  <si>
    <t>공동주택가격(국교부,2006이후)</t>
    <phoneticPr fontId="5" type="noConversion"/>
  </si>
  <si>
    <t>http://www.realtyprice.kr/notice/town/siteLink.htm</t>
    <phoneticPr fontId="5" type="noConversion"/>
  </si>
  <si>
    <t>공동주택가격(국세청,2006이전)</t>
    <phoneticPr fontId="5" type="noConversion"/>
  </si>
  <si>
    <t>https://teht.hometax.go.kr/websquare/websquare.html?w2xPath=/ui/sf/a/a/UTESFAAM12.xml</t>
    <phoneticPr fontId="5" type="noConversion"/>
  </si>
  <si>
    <t>국토교통부실거래가(매매사례가액)</t>
    <phoneticPr fontId="5" type="noConversion"/>
  </si>
  <si>
    <t>http://rt.molit.go.kr/</t>
    <phoneticPr fontId="5" type="noConversion"/>
  </si>
  <si>
    <t>건물기준시가(양도)</t>
    <phoneticPr fontId="5" type="noConversion"/>
  </si>
  <si>
    <t>https://teht.hometax.go.kr/websquare/websquare.html?w2xPath=/ui/sf/a/a/UTESFAAM15.xml</t>
    <phoneticPr fontId="5" type="noConversion"/>
  </si>
  <si>
    <t>https://teht.hometax.go.kr/websquare/websquare.html?w2xPath=/ui/sf/a/a/UTESFAAM16.xml</t>
    <phoneticPr fontId="5" type="noConversion"/>
  </si>
  <si>
    <t>건물기준시가(상속.증여)</t>
    <phoneticPr fontId="5" type="noConversion"/>
  </si>
  <si>
    <t>https://teht.hometax.go.kr/websquare/websquare.html?w2xPath=/ui/sf/a/a/UTESFAAM13.xml</t>
    <phoneticPr fontId="5" type="noConversion"/>
  </si>
  <si>
    <t>사업용 건물/오피스텔</t>
    <phoneticPr fontId="5" type="noConversion"/>
  </si>
  <si>
    <t>회원권 시가표준액</t>
    <phoneticPr fontId="5" type="noConversion"/>
  </si>
  <si>
    <t>골프회원권 기준시가</t>
    <phoneticPr fontId="5" type="noConversion"/>
  </si>
  <si>
    <t>https://teht.hometax.go.kr/websquare/websquare.html?w2xPath=/ui/sf/a/a/UTESFAAM14.xml</t>
    <phoneticPr fontId="5" type="noConversion"/>
  </si>
  <si>
    <t>https://www.wetax.go.kr/main/?cmd=LPTINB0R0</t>
    <phoneticPr fontId="5" type="noConversion"/>
  </si>
  <si>
    <t>1.</t>
    <phoneticPr fontId="5" type="noConversion"/>
  </si>
  <si>
    <t>2.</t>
    <phoneticPr fontId="5" type="noConversion"/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</si>
  <si>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</si>
  <si>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</si>
  <si>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</si>
  <si>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</si>
  <si>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</si>
  <si>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</si>
  <si>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</si>
  <si>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</si>
  <si>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</si>
  <si>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</si>
  <si>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</si>
  <si>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양도일</t>
    <phoneticPr fontId="26" type="noConversion"/>
  </si>
  <si>
    <t>토지</t>
    <phoneticPr fontId="26" type="noConversion"/>
  </si>
  <si>
    <t>양도가액</t>
    <phoneticPr fontId="26" type="noConversion"/>
  </si>
  <si>
    <t>취득가액</t>
    <phoneticPr fontId="26" type="noConversion"/>
  </si>
  <si>
    <t>필요경비</t>
    <phoneticPr fontId="26" type="noConversion"/>
  </si>
  <si>
    <t>양도차익</t>
    <phoneticPr fontId="26" type="noConversion"/>
  </si>
  <si>
    <t>장기보유특별공제</t>
    <phoneticPr fontId="26" type="noConversion"/>
  </si>
  <si>
    <t>양도소득금액</t>
    <phoneticPr fontId="26" type="noConversion"/>
  </si>
  <si>
    <t>기본공제</t>
    <phoneticPr fontId="26" type="noConversion"/>
  </si>
  <si>
    <t>과세표준</t>
    <phoneticPr fontId="26" type="noConversion"/>
  </si>
  <si>
    <t>세율</t>
    <phoneticPr fontId="26" type="noConversion"/>
  </si>
  <si>
    <t>누진공제</t>
    <phoneticPr fontId="26" type="noConversion"/>
  </si>
  <si>
    <t>산출세액</t>
    <phoneticPr fontId="26" type="noConversion"/>
  </si>
  <si>
    <t>지방소득세</t>
    <phoneticPr fontId="26" type="noConversion"/>
  </si>
  <si>
    <t>부담세액</t>
    <phoneticPr fontId="26" type="noConversion"/>
  </si>
  <si>
    <t>초과</t>
    <phoneticPr fontId="26" type="noConversion"/>
  </si>
  <si>
    <t>이하</t>
    <phoneticPr fontId="26" type="noConversion"/>
  </si>
  <si>
    <t>신청대상 토지</t>
  </si>
  <si>
    <t>확인내용</t>
  </si>
  <si>
    <t>가격기준년도</t>
  </si>
  <si>
    <t>토지소재지</t>
  </si>
  <si>
    <t>지번</t>
  </si>
  <si>
    <t>개별공시지가</t>
  </si>
  <si>
    <t>기준일자</t>
  </si>
  <si>
    <t>공시일자</t>
  </si>
  <si>
    <t>비고</t>
  </si>
  <si>
    <t>충청남도 공주시 유구읍 추계리</t>
  </si>
  <si>
    <t>산 14번지</t>
  </si>
  <si>
    <t>4,650 원</t>
  </si>
  <si>
    <t>01월 01일</t>
  </si>
  <si>
    <t>4,580 원</t>
  </si>
  <si>
    <t>4,510 원</t>
  </si>
  <si>
    <t>4,370 원</t>
  </si>
  <si>
    <t>4,280 원</t>
  </si>
  <si>
    <t>4,180 원</t>
  </si>
  <si>
    <t>3,810 원</t>
  </si>
  <si>
    <t>3,720 원</t>
  </si>
  <si>
    <t>4,070 원</t>
  </si>
  <si>
    <t>3,880 원</t>
  </si>
  <si>
    <t>3,580 원</t>
  </si>
  <si>
    <t>3,970 원</t>
  </si>
  <si>
    <t>1,840 원</t>
  </si>
  <si>
    <t>1,160 원</t>
  </si>
  <si>
    <t>873 원</t>
  </si>
  <si>
    <t>882 원</t>
  </si>
  <si>
    <t>833 원</t>
  </si>
  <si>
    <t>813 원</t>
  </si>
  <si>
    <t>810 원</t>
  </si>
  <si>
    <t>850 원</t>
  </si>
  <si>
    <t>900 원</t>
  </si>
  <si>
    <t>공제율</t>
    <phoneticPr fontId="26" type="noConversion"/>
  </si>
  <si>
    <t>소득세법 제95조 [ 양도소득금액 ]</t>
    <phoneticPr fontId="26" type="noConversion"/>
  </si>
  <si>
    <t xml:space="preserve">② 제1항에서 "장기보유특별공제액"이란 제94조 제1항 제1호에 따른 자산(제104조 제3항에 따른 미등기양도자산과 같은 조 제7항 각 호에 따른 자산은 제외한다)으로서 보유기간이 3년 이상인 것 및 제94조 제1항 제2호 가목에 따른 자산 중 조합원입주권(조합원으로부터 취득한 것은 제외한다)에 대하여 </t>
    <phoneticPr fontId="26" type="noConversion"/>
  </si>
  <si>
    <t xml:space="preserve">그 자산의 양도차익(조합원입주권을 양도하는 경우에는 「도시 및 주거환경정비법」 제74조에 따른 관리처분계획 인가 및 「빈집 및 소규모주택 정비에 관한 특례법」 제29조에 따른 사업시행계획인가 전 토지분 또는 건물분의 양도차익으로 한정한다)에 </t>
    <phoneticPr fontId="26" type="noConversion"/>
  </si>
  <si>
    <t>다음 표1에 따른 보유기간별 공제율을 곱하여 계산한 금액을 말한다. 다만, 대통령령으로 정하는 1세대 1주택(이에 딸린 토지를 포함한다)에 해당하는 자산의 경우에는 그 자산의 양도차익에 다음 표 2에 따른 보유기간별 공제율을 곱하여 계산한 금액과 거주기간별 공제율을 곱하여 계산한 금액을 합산한 것을 말한다.(2020.08.18 개정)</t>
    <phoneticPr fontId="26" type="noConversion"/>
  </si>
  <si>
    <t>기준시가</t>
    <phoneticPr fontId="5" type="noConversion"/>
  </si>
  <si>
    <t>양도시</t>
    <phoneticPr fontId="5" type="noConversion"/>
  </si>
  <si>
    <t>취득시</t>
    <phoneticPr fontId="5" type="noConversion"/>
  </si>
  <si>
    <t>환산취득비율</t>
    <phoneticPr fontId="5" type="noConversion"/>
  </si>
  <si>
    <t>개산공제율</t>
    <phoneticPr fontId="5" type="noConversion"/>
  </si>
  <si>
    <t>중종원 분배시 증여세</t>
    <phoneticPr fontId="5" type="noConversion"/>
  </si>
  <si>
    <t>사업용일 경우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</si>
</sst>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_-* #,##0.00_-;\-* #,##0.00_-;_-* &quot;-&quot;_-;_-@_-"/>
    <numFmt numFmtId="177" formatCode="mm&quot;월&quot;\ dd&quot;일&quot;"/>
    <numFmt numFmtId="178" formatCode="#,##0.0000"/>
    <numFmt numFmtId="179" formatCode="0.0000%"/>
    <numFmt numFmtId="180" formatCode="0.0_ &quot;억&quot;"/>
    <numFmt numFmtId="183" formatCode="General&quot;년&quot;"/>
    <numFmt numFmtId="184" formatCode="0.00_ &quot;억&quot;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name val="돋움"/>
      <family val="3"/>
      <charset val="129"/>
    </font>
    <font>
      <sz val="8"/>
      <color indexed="8"/>
      <name val="굴림"/>
      <family val="3"/>
      <charset val="129"/>
    </font>
    <font>
      <sz val="5"/>
      <color indexed="8"/>
      <name val="굴림체"/>
      <family val="3"/>
      <charset val="129"/>
    </font>
    <font>
      <vertAlign val="superscript"/>
      <sz val="5"/>
      <color indexed="8"/>
      <name val="굴림체"/>
      <family val="3"/>
      <charset val="129"/>
    </font>
    <font>
      <sz val="10"/>
      <name val="굴림"/>
      <family val="3"/>
      <charset val="129"/>
    </font>
    <font>
      <b/>
      <sz val="11"/>
      <name val="돋움"/>
      <family val="3"/>
      <charset val="129"/>
    </font>
    <font>
      <b/>
      <sz val="11"/>
      <color indexed="10"/>
      <name val="돋움"/>
      <family val="3"/>
      <charset val="129"/>
    </font>
    <font>
      <sz val="11"/>
      <name val="MS Gothic"/>
      <family val="3"/>
      <charset val="128"/>
    </font>
    <font>
      <b/>
      <sz val="11"/>
      <color rgb="FFFF0000"/>
      <name val="돋움"/>
      <family val="3"/>
      <charset val="129"/>
    </font>
    <font>
      <b/>
      <sz val="8"/>
      <color rgb="FFC00000"/>
      <name val="굴림체"/>
      <family val="3"/>
      <charset val="129"/>
    </font>
    <font>
      <b/>
      <sz val="11"/>
      <color rgb="FF7030A0"/>
      <name val="돋움"/>
      <family val="3"/>
      <charset val="129"/>
    </font>
    <font>
      <b/>
      <sz val="14"/>
      <color rgb="FF002060"/>
      <name val="돋움"/>
      <family val="3"/>
      <charset val="129"/>
    </font>
    <font>
      <b/>
      <sz val="11"/>
      <color theme="1"/>
      <name val="돋움"/>
      <family val="3"/>
      <charset val="129"/>
    </font>
    <font>
      <sz val="10"/>
      <name val="돋움"/>
      <family val="3"/>
      <charset val="129"/>
    </font>
    <font>
      <vertAlign val="superscript"/>
      <sz val="8"/>
      <color indexed="8"/>
      <name val="굴림체"/>
      <family val="3"/>
      <charset val="129"/>
    </font>
    <font>
      <sz val="7"/>
      <color indexed="8"/>
      <name val="굴림"/>
      <family val="3"/>
      <charset val="129"/>
    </font>
    <font>
      <vertAlign val="superscript"/>
      <sz val="7"/>
      <color indexed="8"/>
      <name val="굴림"/>
      <family val="3"/>
      <charset val="129"/>
    </font>
    <font>
      <b/>
      <sz val="8"/>
      <color theme="8" tint="-0.499984740745262"/>
      <name val="굴림"/>
      <family val="3"/>
      <charset val="129"/>
    </font>
    <font>
      <b/>
      <sz val="11"/>
      <color rgb="FF0070C0"/>
      <name val="돋움"/>
      <family val="3"/>
      <charset val="129"/>
    </font>
    <font>
      <b/>
      <sz val="11"/>
      <color rgb="FFC0000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rgb="FF566176"/>
      <name val="NanumGothic"/>
      <family val="2"/>
    </font>
    <font>
      <sz val="9"/>
      <color rgb="FF333333"/>
      <name val="Nanum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5F7"/>
        <bgColor indexed="64"/>
      </patternFill>
    </fill>
  </fills>
  <borders count="6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rgb="FF8C959F"/>
      </top>
      <bottom/>
      <diagonal/>
    </border>
    <border>
      <left/>
      <right/>
      <top/>
      <bottom style="medium">
        <color rgb="FFE6E6E6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  <border>
      <left style="medium">
        <color rgb="FFE6E6E6"/>
      </left>
      <right/>
      <top/>
      <bottom style="medium">
        <color rgb="FFE6E6E6"/>
      </bottom>
      <diagonal/>
    </border>
    <border>
      <left/>
      <right style="medium">
        <color rgb="FFE6E6E6"/>
      </right>
      <top/>
      <bottom style="medium">
        <color rgb="FF566176"/>
      </bottom>
      <diagonal/>
    </border>
    <border>
      <left/>
      <right/>
      <top/>
      <bottom style="medium">
        <color rgb="FF566176"/>
      </bottom>
      <diagonal/>
    </border>
  </borders>
  <cellStyleXfs count="6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176" fontId="3" fillId="0" borderId="5" xfId="2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3" fillId="0" borderId="10" xfId="2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1" fontId="6" fillId="0" borderId="21" xfId="2" applyFont="1" applyBorder="1" applyAlignment="1">
      <alignment horizontal="right" vertical="center" wrapText="1"/>
    </xf>
    <xf numFmtId="41" fontId="6" fillId="0" borderId="22" xfId="2" applyFont="1" applyBorder="1" applyAlignment="1">
      <alignment horizontal="right" vertical="center" wrapText="1"/>
    </xf>
    <xf numFmtId="41" fontId="6" fillId="0" borderId="23" xfId="2" applyFont="1" applyBorder="1" applyAlignment="1">
      <alignment horizontal="right" vertical="center" wrapText="1"/>
    </xf>
    <xf numFmtId="41" fontId="6" fillId="0" borderId="18" xfId="2" applyFont="1" applyBorder="1" applyAlignment="1">
      <alignment horizontal="right" vertical="center" wrapText="1"/>
    </xf>
    <xf numFmtId="41" fontId="6" fillId="0" borderId="19" xfId="2" applyFont="1" applyBorder="1" applyAlignment="1">
      <alignment horizontal="right" vertical="center" wrapText="1"/>
    </xf>
    <xf numFmtId="41" fontId="6" fillId="0" borderId="20" xfId="2" applyFont="1" applyBorder="1" applyAlignment="1">
      <alignment horizontal="right" vertical="center" wrapText="1"/>
    </xf>
    <xf numFmtId="41" fontId="6" fillId="0" borderId="18" xfId="2" applyNumberFormat="1" applyFont="1" applyBorder="1" applyAlignment="1">
      <alignment horizontal="right" vertical="center" wrapText="1"/>
    </xf>
    <xf numFmtId="41" fontId="6" fillId="0" borderId="19" xfId="2" applyNumberFormat="1" applyFont="1" applyBorder="1" applyAlignment="1">
      <alignment horizontal="right" vertical="center" wrapText="1"/>
    </xf>
    <xf numFmtId="41" fontId="6" fillId="0" borderId="20" xfId="2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 vertical="center" wrapText="1" indent="1"/>
    </xf>
    <xf numFmtId="3" fontId="3" fillId="0" borderId="8" xfId="0" applyNumberFormat="1" applyFont="1" applyBorder="1" applyAlignment="1">
      <alignment horizontal="right" vertical="center" wrapText="1" indent="1"/>
    </xf>
    <xf numFmtId="3" fontId="3" fillId="0" borderId="9" xfId="0" applyNumberFormat="1" applyFont="1" applyBorder="1" applyAlignment="1">
      <alignment horizontal="right" vertical="center" wrapText="1" inden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19" xfId="0" applyFont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41" fontId="6" fillId="0" borderId="24" xfId="2" applyFont="1" applyBorder="1" applyAlignment="1">
      <alignment horizontal="right" vertical="center" shrinkToFit="1"/>
    </xf>
    <xf numFmtId="41" fontId="6" fillId="0" borderId="25" xfId="2" applyFont="1" applyBorder="1" applyAlignment="1">
      <alignment horizontal="right" vertical="center" shrinkToFit="1"/>
    </xf>
    <xf numFmtId="41" fontId="6" fillId="0" borderId="26" xfId="2" applyFont="1" applyBorder="1" applyAlignment="1">
      <alignment horizontal="right" vertical="center" shrinkToFit="1"/>
    </xf>
    <xf numFmtId="3" fontId="3" fillId="0" borderId="8" xfId="0" applyNumberFormat="1" applyFont="1" applyBorder="1" applyAlignment="1">
      <alignment horizontal="right" vertical="center" shrinkToFit="1"/>
    </xf>
    <xf numFmtId="3" fontId="3" fillId="0" borderId="9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10" fillId="0" borderId="0" xfId="0" applyFont="1">
      <alignment vertical="center"/>
    </xf>
    <xf numFmtId="0" fontId="13" fillId="5" borderId="0" xfId="0" applyFont="1" applyFill="1">
      <alignment vertical="center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41" fontId="6" fillId="0" borderId="31" xfId="2" applyFont="1" applyBorder="1" applyAlignment="1">
      <alignment horizontal="right" vertical="center" shrinkToFi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3" fontId="15" fillId="5" borderId="27" xfId="2" applyNumberFormat="1" applyFont="1" applyFill="1" applyBorder="1" applyAlignment="1">
      <alignment horizontal="center" vertical="center"/>
    </xf>
    <xf numFmtId="3" fontId="15" fillId="0" borderId="27" xfId="2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" fontId="15" fillId="0" borderId="49" xfId="2" applyNumberFormat="1" applyFont="1" applyBorder="1" applyAlignment="1">
      <alignment horizontal="center" vertical="center"/>
    </xf>
    <xf numFmtId="3" fontId="15" fillId="0" borderId="50" xfId="2" applyNumberFormat="1" applyFont="1" applyBorder="1" applyAlignment="1">
      <alignment horizontal="center" vertical="center"/>
    </xf>
    <xf numFmtId="3" fontId="15" fillId="0" borderId="51" xfId="2" applyNumberFormat="1" applyFont="1" applyBorder="1" applyAlignment="1">
      <alignment horizontal="center" vertical="center"/>
    </xf>
    <xf numFmtId="41" fontId="15" fillId="0" borderId="52" xfId="2" applyFont="1" applyBorder="1">
      <alignment vertical="center"/>
    </xf>
    <xf numFmtId="41" fontId="10" fillId="5" borderId="27" xfId="2" applyFont="1" applyFill="1" applyBorder="1">
      <alignment vertical="center"/>
    </xf>
    <xf numFmtId="41" fontId="2" fillId="5" borderId="47" xfId="2" applyFont="1" applyFill="1" applyBorder="1">
      <alignment vertical="center"/>
    </xf>
    <xf numFmtId="41" fontId="2" fillId="5" borderId="27" xfId="2" applyFont="1" applyFill="1" applyBorder="1">
      <alignment vertical="center"/>
    </xf>
    <xf numFmtId="178" fontId="0" fillId="5" borderId="0" xfId="0" applyNumberFormat="1" applyFill="1">
      <alignment vertical="center"/>
    </xf>
    <xf numFmtId="0" fontId="0" fillId="0" borderId="48" xfId="0" applyBorder="1" applyAlignment="1">
      <alignment horizontal="center" vertical="center"/>
    </xf>
    <xf numFmtId="3" fontId="0" fillId="0" borderId="0" xfId="0" applyNumberFormat="1">
      <alignment vertical="center"/>
    </xf>
    <xf numFmtId="10" fontId="0" fillId="0" borderId="0" xfId="1" applyNumberFormat="1" applyFont="1">
      <alignment vertical="center"/>
    </xf>
    <xf numFmtId="0" fontId="0" fillId="5" borderId="19" xfId="0" applyFill="1" applyBorder="1" applyAlignment="1">
      <alignment horizontal="center" vertical="center"/>
    </xf>
    <xf numFmtId="179" fontId="0" fillId="6" borderId="27" xfId="1" applyNumberFormat="1" applyFont="1" applyFill="1" applyBorder="1">
      <alignment vertical="center"/>
    </xf>
    <xf numFmtId="9" fontId="0" fillId="6" borderId="19" xfId="0" applyNumberFormat="1" applyFill="1" applyBorder="1" applyAlignment="1">
      <alignment horizontal="center" vertical="center"/>
    </xf>
    <xf numFmtId="0" fontId="0" fillId="6" borderId="19" xfId="0" applyFill="1" applyBorder="1">
      <alignment vertical="center"/>
    </xf>
    <xf numFmtId="0" fontId="18" fillId="0" borderId="0" xfId="0" applyFont="1">
      <alignment vertical="center"/>
    </xf>
    <xf numFmtId="14" fontId="0" fillId="0" borderId="0" xfId="2" applyNumberFormat="1" applyFont="1" applyAlignment="1">
      <alignment vertical="center" shrinkToFit="1"/>
    </xf>
    <xf numFmtId="14" fontId="0" fillId="0" borderId="52" xfId="0" applyNumberFormat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41" fontId="13" fillId="0" borderId="52" xfId="2" applyFont="1" applyBorder="1">
      <alignment vertical="center"/>
    </xf>
    <xf numFmtId="0" fontId="0" fillId="0" borderId="19" xfId="0" applyFill="1" applyBorder="1" applyAlignment="1">
      <alignment horizontal="center" vertical="center"/>
    </xf>
    <xf numFmtId="14" fontId="10" fillId="0" borderId="19" xfId="0" applyNumberFormat="1" applyFont="1" applyBorder="1" applyAlignment="1">
      <alignment horizontal="center" vertical="center"/>
    </xf>
    <xf numFmtId="14" fontId="23" fillId="0" borderId="19" xfId="0" applyNumberFormat="1" applyFont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3">
      <alignment vertical="center"/>
    </xf>
    <xf numFmtId="0" fontId="0" fillId="0" borderId="0" xfId="0" quotePrefix="1">
      <alignment vertical="center"/>
    </xf>
    <xf numFmtId="3" fontId="10" fillId="5" borderId="0" xfId="2" applyNumberFormat="1" applyFon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15" fillId="0" borderId="53" xfId="0" applyNumberFormat="1" applyFont="1" applyBorder="1" applyAlignment="1">
      <alignment horizontal="center" vertical="center"/>
    </xf>
    <xf numFmtId="3" fontId="15" fillId="0" borderId="54" xfId="0" applyNumberFormat="1" applyFont="1" applyBorder="1" applyAlignment="1">
      <alignment horizontal="center" vertical="center"/>
    </xf>
    <xf numFmtId="3" fontId="16" fillId="5" borderId="45" xfId="0" applyNumberFormat="1" applyFont="1" applyFill="1" applyBorder="1" applyAlignment="1">
      <alignment horizontal="center" vertical="center"/>
    </xf>
    <xf numFmtId="3" fontId="16" fillId="5" borderId="55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41" fontId="15" fillId="5" borderId="46" xfId="2" applyFont="1" applyFill="1" applyBorder="1" applyAlignment="1">
      <alignment horizontal="center" vertical="center"/>
    </xf>
    <xf numFmtId="41" fontId="15" fillId="5" borderId="27" xfId="2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3" fontId="17" fillId="5" borderId="0" xfId="0" applyNumberFormat="1" applyFont="1" applyFill="1" applyBorder="1" applyAlignment="1">
      <alignment horizontal="center" vertical="center"/>
    </xf>
    <xf numFmtId="3" fontId="10" fillId="5" borderId="37" xfId="2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shrinkToFit="1"/>
    </xf>
    <xf numFmtId="177" fontId="9" fillId="0" borderId="19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horizontal="left" vertical="center"/>
    </xf>
    <xf numFmtId="177" fontId="9" fillId="2" borderId="19" xfId="0" applyNumberFormat="1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1" fillId="0" borderId="0" xfId="4">
      <alignment vertical="center"/>
    </xf>
    <xf numFmtId="14" fontId="1" fillId="0" borderId="0" xfId="4" applyNumberFormat="1">
      <alignment vertical="center"/>
    </xf>
    <xf numFmtId="3" fontId="1" fillId="0" borderId="0" xfId="4" applyNumberFormat="1">
      <alignment vertical="center"/>
    </xf>
    <xf numFmtId="0" fontId="1" fillId="7" borderId="0" xfId="4" applyFill="1">
      <alignment vertical="center"/>
    </xf>
    <xf numFmtId="3" fontId="1" fillId="0" borderId="37" xfId="4" applyNumberFormat="1" applyBorder="1">
      <alignment vertical="center"/>
    </xf>
    <xf numFmtId="3" fontId="27" fillId="0" borderId="0" xfId="4" applyNumberFormat="1" applyFont="1">
      <alignment vertical="center"/>
    </xf>
    <xf numFmtId="180" fontId="1" fillId="0" borderId="0" xfId="4" applyNumberFormat="1">
      <alignment vertical="center"/>
    </xf>
    <xf numFmtId="3" fontId="1" fillId="7" borderId="0" xfId="4" applyNumberFormat="1" applyFill="1">
      <alignment vertical="center"/>
    </xf>
    <xf numFmtId="0" fontId="1" fillId="0" borderId="0" xfId="4" applyAlignment="1">
      <alignment horizontal="center" vertical="center"/>
    </xf>
    <xf numFmtId="9" fontId="27" fillId="0" borderId="0" xfId="4" applyNumberFormat="1" applyFont="1" applyAlignment="1">
      <alignment horizontal="center" vertical="center"/>
    </xf>
    <xf numFmtId="9" fontId="1" fillId="7" borderId="0" xfId="4" applyNumberFormat="1" applyFill="1">
      <alignment vertical="center"/>
    </xf>
    <xf numFmtId="9" fontId="1" fillId="0" borderId="0" xfId="4" applyNumberFormat="1">
      <alignment vertical="center"/>
    </xf>
    <xf numFmtId="3" fontId="28" fillId="7" borderId="0" xfId="4" applyNumberFormat="1" applyFont="1" applyFill="1">
      <alignment vertical="center"/>
    </xf>
    <xf numFmtId="0" fontId="1" fillId="0" borderId="19" xfId="4" applyBorder="1" applyAlignment="1">
      <alignment horizontal="center" vertical="center"/>
    </xf>
    <xf numFmtId="41" fontId="0" fillId="0" borderId="19" xfId="5" applyFont="1" applyBorder="1">
      <alignment vertical="center"/>
    </xf>
    <xf numFmtId="9" fontId="1" fillId="0" borderId="19" xfId="4" applyNumberFormat="1" applyBorder="1" applyAlignment="1">
      <alignment horizontal="center" vertical="center"/>
    </xf>
    <xf numFmtId="0" fontId="1" fillId="0" borderId="19" xfId="4" applyBorder="1">
      <alignment vertical="center"/>
    </xf>
    <xf numFmtId="3" fontId="1" fillId="0" borderId="19" xfId="4" applyNumberFormat="1" applyBorder="1">
      <alignment vertical="center"/>
    </xf>
    <xf numFmtId="0" fontId="1" fillId="0" borderId="56" xfId="4" applyBorder="1">
      <alignment vertical="center"/>
    </xf>
    <xf numFmtId="0" fontId="29" fillId="8" borderId="57" xfId="4" applyFont="1" applyFill="1" applyBorder="1" applyAlignment="1">
      <alignment horizontal="center" vertical="center" wrapText="1"/>
    </xf>
    <xf numFmtId="0" fontId="29" fillId="8" borderId="58" xfId="4" applyFont="1" applyFill="1" applyBorder="1" applyAlignment="1">
      <alignment horizontal="center" vertical="center" wrapText="1"/>
    </xf>
    <xf numFmtId="0" fontId="29" fillId="8" borderId="59" xfId="4" applyFont="1" applyFill="1" applyBorder="1" applyAlignment="1">
      <alignment horizontal="center" vertical="center" wrapText="1"/>
    </xf>
    <xf numFmtId="0" fontId="29" fillId="8" borderId="58" xfId="4" applyFont="1" applyFill="1" applyBorder="1" applyAlignment="1">
      <alignment horizontal="center" vertical="center" wrapText="1"/>
    </xf>
    <xf numFmtId="0" fontId="29" fillId="8" borderId="57" xfId="4" applyFont="1" applyFill="1" applyBorder="1" applyAlignment="1">
      <alignment horizontal="center" vertical="center" wrapText="1"/>
    </xf>
    <xf numFmtId="0" fontId="30" fillId="0" borderId="58" xfId="4" applyFont="1" applyBorder="1" applyAlignment="1">
      <alignment horizontal="center" vertical="center" wrapText="1"/>
    </xf>
    <xf numFmtId="14" fontId="30" fillId="0" borderId="58" xfId="4" applyNumberFormat="1" applyFont="1" applyBorder="1" applyAlignment="1">
      <alignment horizontal="center" vertical="center" wrapText="1"/>
    </xf>
    <xf numFmtId="0" fontId="30" fillId="0" borderId="57" xfId="4" applyFont="1" applyBorder="1" applyAlignment="1">
      <alignment horizontal="center" vertical="center" wrapText="1"/>
    </xf>
    <xf numFmtId="0" fontId="30" fillId="0" borderId="60" xfId="4" applyFont="1" applyBorder="1" applyAlignment="1">
      <alignment horizontal="center" vertical="center" wrapText="1"/>
    </xf>
    <xf numFmtId="14" fontId="30" fillId="0" borderId="60" xfId="4" applyNumberFormat="1" applyFont="1" applyBorder="1" applyAlignment="1">
      <alignment horizontal="center" vertical="center" wrapText="1"/>
    </xf>
    <xf numFmtId="0" fontId="1" fillId="0" borderId="61" xfId="4" applyBorder="1">
      <alignment vertical="center"/>
    </xf>
    <xf numFmtId="179" fontId="1" fillId="0" borderId="0" xfId="1" applyNumberFormat="1" applyFont="1">
      <alignment vertical="center"/>
    </xf>
    <xf numFmtId="183" fontId="1" fillId="7" borderId="0" xfId="4" applyNumberFormat="1" applyFill="1">
      <alignment vertical="center"/>
    </xf>
    <xf numFmtId="184" fontId="1" fillId="0" borderId="0" xfId="4" applyNumberFormat="1">
      <alignment vertical="center"/>
    </xf>
    <xf numFmtId="14" fontId="27" fillId="0" borderId="0" xfId="4" applyNumberFormat="1" applyFont="1">
      <alignment vertical="center"/>
    </xf>
  </cellXfs>
  <cellStyles count="6">
    <cellStyle name="백분율" xfId="1" builtinId="5"/>
    <cellStyle name="쉼표 [0]" xfId="2" builtinId="6"/>
    <cellStyle name="쉼표 [0] 2" xfId="5" xr:uid="{96B46880-0738-4381-AAD5-231D4A7D9B0E}"/>
    <cellStyle name="표준" xfId="0" builtinId="0"/>
    <cellStyle name="표준 2" xfId="4" xr:uid="{E1668F0C-FADC-497D-A93B-6D89543290EF}"/>
    <cellStyle name="하이퍼링크" xfId="3" builtin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7</xdr:row>
      <xdr:rowOff>47625</xdr:rowOff>
    </xdr:from>
    <xdr:to>
      <xdr:col>13</xdr:col>
      <xdr:colOff>19684</xdr:colOff>
      <xdr:row>19</xdr:row>
      <xdr:rowOff>9872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3F2DBBE-AAD8-460B-916B-E3190AD0E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1514475"/>
          <a:ext cx="4848859" cy="24863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304800</xdr:colOff>
      <xdr:row>152</xdr:row>
      <xdr:rowOff>70638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440D9CC-06C4-4F5E-AAE8-07F419A0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7162800" cy="25788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142875</xdr:rowOff>
    </xdr:from>
    <xdr:to>
      <xdr:col>5</xdr:col>
      <xdr:colOff>1012963</xdr:colOff>
      <xdr:row>124</xdr:row>
      <xdr:rowOff>47625</xdr:rowOff>
    </xdr:to>
    <xdr:pic>
      <xdr:nvPicPr>
        <xdr:cNvPr id="1059" name="그림 1" descr="소봉투.gif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8821400"/>
          <a:ext cx="2857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15</xdr:col>
      <xdr:colOff>295275</xdr:colOff>
      <xdr:row>154</xdr:row>
      <xdr:rowOff>95250</xdr:rowOff>
    </xdr:to>
    <xdr:pic>
      <xdr:nvPicPr>
        <xdr:cNvPr id="1060" name="그림 2" descr="토지등급.pn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5" y="19802475"/>
          <a:ext cx="8143875" cy="421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7</xdr:row>
      <xdr:rowOff>152400</xdr:rowOff>
    </xdr:from>
    <xdr:to>
      <xdr:col>14</xdr:col>
      <xdr:colOff>343549</xdr:colOff>
      <xdr:row>37</xdr:row>
      <xdr:rowOff>856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A6CAFF8-3BEC-4AFA-84D1-78A2381F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619250"/>
          <a:ext cx="4648849" cy="6134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38100</xdr:rowOff>
    </xdr:from>
    <xdr:to>
      <xdr:col>10</xdr:col>
      <xdr:colOff>486683</xdr:colOff>
      <xdr:row>19</xdr:row>
      <xdr:rowOff>29071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486D9AD-8BF9-4287-B829-178AEEA6C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57200"/>
          <a:ext cx="6506483" cy="3553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15</xdr:col>
      <xdr:colOff>552450</xdr:colOff>
      <xdr:row>21</xdr:row>
      <xdr:rowOff>0</xdr:rowOff>
    </xdr:to>
    <xdr:pic>
      <xdr:nvPicPr>
        <xdr:cNvPr id="2058" name="그림 1" descr="구등급.png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53150" y="514350"/>
          <a:ext cx="5886450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476636</xdr:colOff>
      <xdr:row>39</xdr:row>
      <xdr:rowOff>29464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AF946F6-BEF3-4DF0-81BD-D7FBA5A32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2900"/>
          <a:ext cx="2762636" cy="63731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171449</xdr:rowOff>
    </xdr:from>
    <xdr:to>
      <xdr:col>10</xdr:col>
      <xdr:colOff>76200</xdr:colOff>
      <xdr:row>216</xdr:row>
      <xdr:rowOff>117404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C6324EB-A7AF-431D-929F-321A618D4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2899"/>
          <a:ext cx="6934200" cy="368077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4</xdr:row>
      <xdr:rowOff>0</xdr:rowOff>
    </xdr:from>
    <xdr:to>
      <xdr:col>12</xdr:col>
      <xdr:colOff>295274</xdr:colOff>
      <xdr:row>90</xdr:row>
      <xdr:rowOff>107240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D63EB02E-F25B-47CA-9383-9F0A9687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685800"/>
          <a:ext cx="8677275" cy="148519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171449</xdr:rowOff>
    </xdr:from>
    <xdr:to>
      <xdr:col>12</xdr:col>
      <xdr:colOff>161925</xdr:colOff>
      <xdr:row>92</xdr:row>
      <xdr:rowOff>160604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F0A273C-BE6E-4DB0-A502-7207E21FF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2899"/>
          <a:ext cx="8543925" cy="15591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rt.molit.go.kr/" TargetMode="External"/><Relationship Id="rId13" Type="http://schemas.openxmlformats.org/officeDocument/2006/relationships/hyperlink" Target="https://www.wetax.go.kr/main/?cmd=LPTINB0R0" TargetMode="External"/><Relationship Id="rId3" Type="http://schemas.openxmlformats.org/officeDocument/2006/relationships/hyperlink" Target="http://luris.molit.go.kr/web/index.jsp" TargetMode="External"/><Relationship Id="rId7" Type="http://schemas.openxmlformats.org/officeDocument/2006/relationships/hyperlink" Target="https://teht.hometax.go.kr/websquare/websquare.html?w2xPath=/ui/sf/a/a/UTESFAAM12.xml" TargetMode="External"/><Relationship Id="rId12" Type="http://schemas.openxmlformats.org/officeDocument/2006/relationships/hyperlink" Target="https://teht.hometax.go.kr/websquare/websquare.html?w2xPath=/ui/sf/a/a/UTESFAAM14.xml" TargetMode="External"/><Relationship Id="rId2" Type="http://schemas.openxmlformats.org/officeDocument/2006/relationships/hyperlink" Target="http://www.realtyprice.kr/notice/gsstandard/search.htm" TargetMode="External"/><Relationship Id="rId1" Type="http://schemas.openxmlformats.org/officeDocument/2006/relationships/hyperlink" Target="http://www.realtyprice.kr/notice/gsindividual/siteLink.htm" TargetMode="External"/><Relationship Id="rId6" Type="http://schemas.openxmlformats.org/officeDocument/2006/relationships/hyperlink" Target="http://www.realtyprice.kr/notice/town/siteLink.htm" TargetMode="External"/><Relationship Id="rId11" Type="http://schemas.openxmlformats.org/officeDocument/2006/relationships/hyperlink" Target="https://teht.hometax.go.kr/websquare/websquare.html?w2xPath=/ui/sf/a/a/UTESFAAM13.xml" TargetMode="External"/><Relationship Id="rId5" Type="http://schemas.openxmlformats.org/officeDocument/2006/relationships/hyperlink" Target="http://www.realtyprice.kr/notice/hpstandard/search.htm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https://teht.hometax.go.kr/websquare/websquare.html?w2xPath=/ui/sf/a/a/UTESFAAM16.xml" TargetMode="External"/><Relationship Id="rId4" Type="http://schemas.openxmlformats.org/officeDocument/2006/relationships/hyperlink" Target="http://www.realtyprice.kr/notice/hpindividual/siteLink.htm" TargetMode="External"/><Relationship Id="rId9" Type="http://schemas.openxmlformats.org/officeDocument/2006/relationships/hyperlink" Target="https://teht.hometax.go.kr/websquare/websquare.html?w2xPath=/ui/sf/a/a/UTESFAAM15.xml" TargetMode="External"/><Relationship Id="rId1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8122-F623-48EB-A24A-1E1040DDB074}">
  <dimension ref="B2:J22"/>
  <sheetViews>
    <sheetView showGridLines="0" tabSelected="1" workbookViewId="0">
      <selection activeCell="D8" sqref="D8"/>
    </sheetView>
  </sheetViews>
  <sheetFormatPr defaultRowHeight="16.5"/>
  <cols>
    <col min="1" max="1" width="8.88671875" style="134"/>
    <col min="2" max="2" width="11" style="134" bestFit="1" customWidth="1"/>
    <col min="3" max="3" width="15.5546875" style="134" customWidth="1"/>
    <col min="4" max="4" width="13.33203125" style="134" bestFit="1" customWidth="1"/>
    <col min="5" max="5" width="10.109375" style="134" bestFit="1" customWidth="1"/>
    <col min="6" max="6" width="10.109375" style="134" customWidth="1"/>
    <col min="7" max="7" width="8.88671875" style="134"/>
    <col min="8" max="8" width="11" style="134" bestFit="1" customWidth="1"/>
    <col min="9" max="9" width="8.88671875" style="134"/>
    <col min="10" max="10" width="14.109375" style="134" bestFit="1" customWidth="1"/>
    <col min="11" max="16384" width="8.88671875" style="134"/>
  </cols>
  <sheetData>
    <row r="2" spans="2:10">
      <c r="E2" s="136">
        <v>69522</v>
      </c>
    </row>
    <row r="3" spans="2:10">
      <c r="B3" s="134" t="s">
        <v>47</v>
      </c>
      <c r="E3" s="134" t="s">
        <v>160</v>
      </c>
      <c r="H3" s="134" t="s">
        <v>105</v>
      </c>
    </row>
    <row r="4" spans="2:10">
      <c r="B4" s="167">
        <v>33095</v>
      </c>
      <c r="C4" s="134" t="s">
        <v>106</v>
      </c>
      <c r="D4" s="134" t="s">
        <v>161</v>
      </c>
      <c r="E4" s="136">
        <f>$E$2*F4</f>
        <v>323277300</v>
      </c>
      <c r="F4" s="136">
        <f>개별공시지가!J7</f>
        <v>4650</v>
      </c>
      <c r="H4" s="167">
        <v>44312</v>
      </c>
      <c r="J4" s="137" t="str">
        <f>IF(H4="","",DATEDIF(B4,H4+1,"Y") &amp; "년 " &amp; DATEDIF(B4,H4+1,"YM") &amp; "개월 "&amp; IF(OR(VALUE(TEXT(B4,"dd"))-1=VALUE(TEXT(H4,"dd")),TEXT(B4,"dd")="01"),"",DATEDIF(B4,H4,"MD")+1 &amp; "일"))</f>
        <v>30년 8개월 17일</v>
      </c>
    </row>
    <row r="5" spans="2:10">
      <c r="C5" s="135"/>
      <c r="D5" s="134" t="s">
        <v>162</v>
      </c>
      <c r="E5" s="138">
        <f>$E$2*F5</f>
        <v>62569800</v>
      </c>
      <c r="F5" s="136">
        <f>토지등급표!R110</f>
        <v>900</v>
      </c>
      <c r="J5" s="165">
        <f>DATEDIF(B4-1,H4,"Y")</f>
        <v>30</v>
      </c>
    </row>
    <row r="6" spans="2:10">
      <c r="C6" s="135"/>
      <c r="D6" s="134" t="s">
        <v>163</v>
      </c>
      <c r="E6" s="164">
        <f>E5/E4</f>
        <v>0.19354838709677419</v>
      </c>
      <c r="F6" s="136"/>
    </row>
    <row r="8" spans="2:10">
      <c r="C8" s="134" t="s">
        <v>107</v>
      </c>
      <c r="D8" s="139">
        <v>550000000</v>
      </c>
      <c r="E8" s="166">
        <f>D8/100000000</f>
        <v>5.5</v>
      </c>
      <c r="F8" s="140"/>
    </row>
    <row r="9" spans="2:10">
      <c r="C9" s="134" t="s">
        <v>108</v>
      </c>
      <c r="D9" s="139">
        <f>D8*E6</f>
        <v>106451612.90322581</v>
      </c>
      <c r="E9" s="166">
        <f>D9/100000000</f>
        <v>1.064516129032258</v>
      </c>
      <c r="F9" s="140"/>
    </row>
    <row r="10" spans="2:10">
      <c r="C10" s="134" t="s">
        <v>109</v>
      </c>
      <c r="D10" s="139">
        <f>E5*F10</f>
        <v>1877094</v>
      </c>
      <c r="E10" s="140" t="s">
        <v>164</v>
      </c>
      <c r="F10" s="143">
        <v>0.03</v>
      </c>
    </row>
    <row r="11" spans="2:10">
      <c r="C11" s="134" t="s">
        <v>110</v>
      </c>
      <c r="D11" s="141">
        <f>D8-D9-D10</f>
        <v>441671293.09677422</v>
      </c>
    </row>
    <row r="12" spans="2:10" ht="17.25" customHeight="1">
      <c r="C12" s="134" t="s">
        <v>111</v>
      </c>
      <c r="D12" s="139">
        <f>D11*F12</f>
        <v>132501387.92903227</v>
      </c>
      <c r="E12" s="142"/>
      <c r="F12" s="143">
        <f>VLOOKUP(J5,장기,3)</f>
        <v>0.3</v>
      </c>
    </row>
    <row r="13" spans="2:10">
      <c r="C13" s="134" t="s">
        <v>112</v>
      </c>
      <c r="D13" s="141">
        <f>D11-D12</f>
        <v>309169905.16774195</v>
      </c>
    </row>
    <row r="14" spans="2:10">
      <c r="C14" s="134" t="s">
        <v>113</v>
      </c>
      <c r="D14" s="141">
        <v>-2500000</v>
      </c>
    </row>
    <row r="15" spans="2:10">
      <c r="C15" s="134" t="s">
        <v>114</v>
      </c>
      <c r="D15" s="141">
        <f>SUM(D13:D14)</f>
        <v>306669905.16774195</v>
      </c>
    </row>
    <row r="16" spans="2:10">
      <c r="C16" s="134" t="s">
        <v>115</v>
      </c>
      <c r="D16" s="144">
        <f>VLOOKUP(D15,기본세율,3)</f>
        <v>0.4</v>
      </c>
      <c r="E16" s="134" t="s">
        <v>166</v>
      </c>
    </row>
    <row r="17" spans="3:6">
      <c r="C17" s="134" t="s">
        <v>116</v>
      </c>
      <c r="D17" s="141">
        <f>VLOOKUP(D15,기본세율,4)</f>
        <v>-25400000</v>
      </c>
    </row>
    <row r="18" spans="3:6">
      <c r="C18" s="134" t="s">
        <v>117</v>
      </c>
      <c r="D18" s="141">
        <f>D15*D16+D17</f>
        <v>97267962.067096785</v>
      </c>
    </row>
    <row r="19" spans="3:6">
      <c r="C19" s="134" t="s">
        <v>118</v>
      </c>
      <c r="D19" s="141">
        <f>D18*10%</f>
        <v>9726796.2067096792</v>
      </c>
      <c r="E19" s="145">
        <v>0.1</v>
      </c>
      <c r="F19" s="145"/>
    </row>
    <row r="20" spans="3:6">
      <c r="C20" s="134" t="s">
        <v>119</v>
      </c>
      <c r="D20" s="146">
        <f>SUM(D18:D19)</f>
        <v>106994758.27380647</v>
      </c>
    </row>
    <row r="22" spans="3:6">
      <c r="D22" s="134" t="s">
        <v>165</v>
      </c>
    </row>
  </sheetData>
  <phoneticPr fontId="5" type="noConversion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1F6F-B7C4-4EDA-8CBE-5B2AC75CB089}">
  <dimension ref="A1"/>
  <sheetViews>
    <sheetView showGridLines="0" workbookViewId="0">
      <selection activeCell="L5" sqref="L5"/>
    </sheetView>
  </sheetViews>
  <sheetFormatPr defaultRowHeight="13.5"/>
  <sheetData/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7596-3957-4A01-A58E-E30305A64342}">
  <dimension ref="A1"/>
  <sheetViews>
    <sheetView showGridLines="0" topLeftCell="A5" workbookViewId="0">
      <selection activeCell="M12" sqref="M12"/>
    </sheetView>
  </sheetViews>
  <sheetFormatPr defaultRowHeight="13.5"/>
  <sheetData/>
  <phoneticPr fontId="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BADF-1D05-49E3-8A8E-939CDACEDB04}">
  <dimension ref="A1"/>
  <sheetViews>
    <sheetView showGridLines="0" workbookViewId="0">
      <selection activeCell="N4" sqref="N4"/>
    </sheetView>
  </sheetViews>
  <sheetFormatPr defaultRowHeight="13.5"/>
  <sheetData/>
  <phoneticPr fontId="5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E52C-61EC-4FAA-8CA6-5E5131E2BAB7}">
  <dimension ref="A1"/>
  <sheetViews>
    <sheetView showGridLines="0" workbookViewId="0">
      <selection activeCell="L7" sqref="L7"/>
    </sheetView>
  </sheetViews>
  <sheetFormatPr defaultRowHeight="13.5"/>
  <sheetData/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BD8D-42E9-47C1-84E6-59D4A81C295F}">
  <dimension ref="B1:E12"/>
  <sheetViews>
    <sheetView workbookViewId="0">
      <selection activeCell="G22" sqref="G22"/>
    </sheetView>
  </sheetViews>
  <sheetFormatPr defaultRowHeight="16.5"/>
  <cols>
    <col min="1" max="1" width="8.88671875" style="134"/>
    <col min="2" max="2" width="13" style="136" bestFit="1" customWidth="1"/>
    <col min="3" max="3" width="22.88671875" style="136" bestFit="1" customWidth="1"/>
    <col min="4" max="4" width="8.88671875" style="134"/>
    <col min="5" max="5" width="9.88671875" style="136" bestFit="1" customWidth="1"/>
    <col min="6" max="16384" width="8.88671875" style="134"/>
  </cols>
  <sheetData>
    <row r="1" spans="2:5">
      <c r="B1" s="134"/>
      <c r="C1" s="134"/>
      <c r="E1" s="134"/>
    </row>
    <row r="2" spans="2:5">
      <c r="B2" s="134"/>
      <c r="C2" s="134"/>
      <c r="E2" s="134"/>
    </row>
    <row r="3" spans="2:5">
      <c r="B3" s="134"/>
      <c r="C3" s="134"/>
      <c r="E3" s="134"/>
    </row>
    <row r="4" spans="2:5" s="142" customFormat="1">
      <c r="B4" s="147" t="s">
        <v>120</v>
      </c>
      <c r="C4" s="147" t="s">
        <v>121</v>
      </c>
      <c r="D4" s="147" t="s">
        <v>115</v>
      </c>
      <c r="E4" s="147" t="s">
        <v>116</v>
      </c>
    </row>
    <row r="5" spans="2:5">
      <c r="B5" s="148">
        <v>0</v>
      </c>
      <c r="C5" s="148">
        <v>12000000</v>
      </c>
      <c r="D5" s="149">
        <v>0.06</v>
      </c>
      <c r="E5" s="150">
        <v>0</v>
      </c>
    </row>
    <row r="6" spans="2:5">
      <c r="B6" s="148">
        <f t="shared" ref="B6:B12" si="0">C5+1</f>
        <v>12000001</v>
      </c>
      <c r="C6" s="148">
        <v>46000000</v>
      </c>
      <c r="D6" s="149">
        <v>0.15</v>
      </c>
      <c r="E6" s="151">
        <v>-1080000</v>
      </c>
    </row>
    <row r="7" spans="2:5">
      <c r="B7" s="148">
        <f t="shared" si="0"/>
        <v>46000001</v>
      </c>
      <c r="C7" s="148">
        <v>88000000</v>
      </c>
      <c r="D7" s="149">
        <v>0.24</v>
      </c>
      <c r="E7" s="151">
        <v>-5220000</v>
      </c>
    </row>
    <row r="8" spans="2:5">
      <c r="B8" s="148">
        <f t="shared" si="0"/>
        <v>88000001</v>
      </c>
      <c r="C8" s="148">
        <v>150000000</v>
      </c>
      <c r="D8" s="149">
        <v>0.35</v>
      </c>
      <c r="E8" s="151">
        <v>-14900000</v>
      </c>
    </row>
    <row r="9" spans="2:5">
      <c r="B9" s="148">
        <f t="shared" si="0"/>
        <v>150000001</v>
      </c>
      <c r="C9" s="148">
        <v>300000000</v>
      </c>
      <c r="D9" s="149">
        <v>0.38</v>
      </c>
      <c r="E9" s="151">
        <v>-19400000</v>
      </c>
    </row>
    <row r="10" spans="2:5">
      <c r="B10" s="148">
        <f t="shared" si="0"/>
        <v>300000001</v>
      </c>
      <c r="C10" s="148">
        <v>500000000</v>
      </c>
      <c r="D10" s="149">
        <v>0.4</v>
      </c>
      <c r="E10" s="151">
        <v>-25400000</v>
      </c>
    </row>
    <row r="11" spans="2:5">
      <c r="B11" s="148">
        <f t="shared" si="0"/>
        <v>500000001</v>
      </c>
      <c r="C11" s="148">
        <v>1000000000</v>
      </c>
      <c r="D11" s="149">
        <v>0.42</v>
      </c>
      <c r="E11" s="151">
        <v>-35400000</v>
      </c>
    </row>
    <row r="12" spans="2:5">
      <c r="B12" s="148">
        <f t="shared" si="0"/>
        <v>1000000001</v>
      </c>
      <c r="C12" s="148">
        <v>1E+18</v>
      </c>
      <c r="D12" s="149">
        <v>0.45</v>
      </c>
      <c r="E12" s="151">
        <v>-65400000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3"/>
  <sheetViews>
    <sheetView showGridLines="0" topLeftCell="A97" zoomScaleNormal="100" workbookViewId="0">
      <selection activeCell="O113" sqref="O113"/>
    </sheetView>
  </sheetViews>
  <sheetFormatPr defaultRowHeight="12" customHeight="1"/>
  <cols>
    <col min="1" max="1" width="3.44140625" style="9" customWidth="1"/>
    <col min="2" max="2" width="7.6640625" customWidth="1"/>
    <col min="3" max="3" width="4.5546875" customWidth="1"/>
    <col min="4" max="4" width="5.88671875" customWidth="1"/>
    <col min="5" max="5" width="3.44140625" style="12" customWidth="1"/>
    <col min="6" max="6" width="12.77734375" customWidth="1"/>
    <col min="7" max="7" width="4.5546875" customWidth="1"/>
    <col min="8" max="8" width="6.21875" customWidth="1"/>
    <col min="9" max="9" width="3.44140625" style="9" customWidth="1"/>
    <col min="10" max="10" width="7.77734375" customWidth="1"/>
    <col min="11" max="11" width="3.44140625" customWidth="1"/>
    <col min="12" max="12" width="9.44140625" customWidth="1"/>
    <col min="13" max="13" width="3.44140625" customWidth="1"/>
    <col min="14" max="14" width="8.44140625" customWidth="1"/>
    <col min="15" max="15" width="10.5546875" customWidth="1"/>
    <col min="16" max="16" width="8.21875" customWidth="1"/>
    <col min="18" max="18" width="17.33203125" customWidth="1"/>
  </cols>
  <sheetData>
    <row r="1" spans="1:16" s="39" customFormat="1" ht="12" customHeight="1" thickBot="1">
      <c r="A1" s="92" t="s">
        <v>6</v>
      </c>
      <c r="E1" s="40"/>
      <c r="I1" s="41"/>
      <c r="P1" s="39" t="s">
        <v>8</v>
      </c>
    </row>
    <row r="2" spans="1:16" ht="12" customHeight="1">
      <c r="A2" s="1" t="s">
        <v>0</v>
      </c>
      <c r="B2" s="122" t="s">
        <v>2</v>
      </c>
      <c r="C2" s="123"/>
      <c r="D2" s="124"/>
      <c r="E2" s="10" t="s">
        <v>0</v>
      </c>
      <c r="F2" s="122" t="s">
        <v>2</v>
      </c>
      <c r="G2" s="123"/>
      <c r="H2" s="124"/>
      <c r="I2" s="1" t="s">
        <v>0</v>
      </c>
      <c r="J2" s="4" t="s">
        <v>2</v>
      </c>
      <c r="K2" s="1" t="s">
        <v>0</v>
      </c>
      <c r="L2" s="4" t="s">
        <v>2</v>
      </c>
      <c r="M2" s="1" t="s">
        <v>0</v>
      </c>
      <c r="N2" s="4" t="s">
        <v>2</v>
      </c>
      <c r="O2" s="1" t="s">
        <v>0</v>
      </c>
      <c r="P2" s="4" t="s">
        <v>2</v>
      </c>
    </row>
    <row r="3" spans="1:16" ht="12" customHeight="1">
      <c r="A3" s="2" t="s">
        <v>1</v>
      </c>
      <c r="B3" s="125" t="s">
        <v>3</v>
      </c>
      <c r="C3" s="126"/>
      <c r="D3" s="127" t="s">
        <v>64</v>
      </c>
      <c r="E3" s="11" t="s">
        <v>1</v>
      </c>
      <c r="F3" s="125" t="s">
        <v>3</v>
      </c>
      <c r="G3" s="126"/>
      <c r="H3" s="127" t="s">
        <v>64</v>
      </c>
      <c r="I3" s="2" t="s">
        <v>1</v>
      </c>
      <c r="J3" s="107" t="s">
        <v>63</v>
      </c>
      <c r="K3" s="2" t="s">
        <v>1</v>
      </c>
      <c r="L3" s="107" t="s">
        <v>63</v>
      </c>
      <c r="M3" s="2" t="s">
        <v>1</v>
      </c>
      <c r="N3" s="107" t="s">
        <v>63</v>
      </c>
      <c r="O3" s="2" t="s">
        <v>1</v>
      </c>
      <c r="P3" s="107" t="s">
        <v>63</v>
      </c>
    </row>
    <row r="4" spans="1:16" s="9" customFormat="1" ht="12" customHeight="1">
      <c r="A4" s="8"/>
      <c r="B4" s="5" t="s">
        <v>4</v>
      </c>
      <c r="C4" s="14" t="s">
        <v>5</v>
      </c>
      <c r="D4" s="128"/>
      <c r="E4" s="3"/>
      <c r="F4" s="5" t="s">
        <v>2</v>
      </c>
      <c r="G4" s="14" t="s">
        <v>5</v>
      </c>
      <c r="H4" s="128"/>
      <c r="I4" s="8"/>
      <c r="J4" s="108"/>
      <c r="K4" s="8"/>
      <c r="L4" s="108"/>
      <c r="M4" s="8"/>
      <c r="N4" s="108"/>
      <c r="O4" s="8"/>
      <c r="P4" s="108"/>
    </row>
    <row r="5" spans="1:16" ht="12" customHeight="1">
      <c r="A5" s="15">
        <v>1</v>
      </c>
      <c r="B5" s="13">
        <v>0.3</v>
      </c>
      <c r="C5" s="14">
        <v>1</v>
      </c>
      <c r="D5" s="6">
        <v>1</v>
      </c>
      <c r="E5" s="15">
        <v>51</v>
      </c>
      <c r="F5" s="7">
        <v>1814.9</v>
      </c>
      <c r="G5" s="14">
        <v>124</v>
      </c>
      <c r="H5" s="6">
        <v>63</v>
      </c>
      <c r="I5" s="15">
        <v>101</v>
      </c>
      <c r="J5" s="42">
        <v>626</v>
      </c>
      <c r="K5" s="15">
        <v>151</v>
      </c>
      <c r="L5" s="43">
        <v>7070</v>
      </c>
      <c r="M5" s="15">
        <v>201</v>
      </c>
      <c r="N5" s="43">
        <v>81000</v>
      </c>
      <c r="O5" s="15">
        <v>251</v>
      </c>
      <c r="P5" s="53">
        <v>928000</v>
      </c>
    </row>
    <row r="6" spans="1:16" ht="12" customHeight="1">
      <c r="A6" s="15">
        <v>2</v>
      </c>
      <c r="B6" s="13">
        <v>0.6</v>
      </c>
      <c r="C6" s="14">
        <v>1</v>
      </c>
      <c r="D6" s="6">
        <v>2</v>
      </c>
      <c r="E6" s="15">
        <v>52</v>
      </c>
      <c r="F6" s="7">
        <v>2117.4</v>
      </c>
      <c r="G6" s="14">
        <v>127</v>
      </c>
      <c r="H6" s="6">
        <v>66</v>
      </c>
      <c r="I6" s="15">
        <v>102</v>
      </c>
      <c r="J6" s="42">
        <v>657</v>
      </c>
      <c r="K6" s="15">
        <v>152</v>
      </c>
      <c r="L6" s="43">
        <v>7420</v>
      </c>
      <c r="M6" s="15">
        <v>202</v>
      </c>
      <c r="N6" s="43">
        <v>85000</v>
      </c>
      <c r="O6" s="15">
        <v>252</v>
      </c>
      <c r="P6" s="53">
        <v>975000</v>
      </c>
    </row>
    <row r="7" spans="1:16" ht="12" customHeight="1">
      <c r="A7" s="15">
        <v>3</v>
      </c>
      <c r="B7" s="13">
        <v>0.9</v>
      </c>
      <c r="C7" s="14">
        <v>1</v>
      </c>
      <c r="D7" s="6">
        <v>3</v>
      </c>
      <c r="E7" s="15">
        <v>53</v>
      </c>
      <c r="F7" s="7">
        <v>2419.9</v>
      </c>
      <c r="G7" s="14">
        <v>129</v>
      </c>
      <c r="H7" s="6">
        <v>69</v>
      </c>
      <c r="I7" s="15">
        <v>103</v>
      </c>
      <c r="J7" s="42">
        <v>689</v>
      </c>
      <c r="K7" s="15">
        <v>153</v>
      </c>
      <c r="L7" s="43">
        <v>7790</v>
      </c>
      <c r="M7" s="15">
        <v>203</v>
      </c>
      <c r="N7" s="43">
        <v>89300</v>
      </c>
      <c r="O7" s="15">
        <v>253</v>
      </c>
      <c r="P7" s="53">
        <v>1023000</v>
      </c>
    </row>
    <row r="8" spans="1:16" ht="12" customHeight="1">
      <c r="A8" s="15">
        <v>4</v>
      </c>
      <c r="B8" s="13">
        <v>1.2</v>
      </c>
      <c r="C8" s="14">
        <v>2</v>
      </c>
      <c r="D8" s="6">
        <v>4</v>
      </c>
      <c r="E8" s="15">
        <v>54</v>
      </c>
      <c r="F8" s="7">
        <v>2722.4</v>
      </c>
      <c r="G8" s="14">
        <v>132</v>
      </c>
      <c r="H8" s="6">
        <v>72</v>
      </c>
      <c r="I8" s="15">
        <v>104</v>
      </c>
      <c r="J8" s="42">
        <v>723</v>
      </c>
      <c r="K8" s="15">
        <v>154</v>
      </c>
      <c r="L8" s="43">
        <v>8180</v>
      </c>
      <c r="M8" s="15">
        <v>204</v>
      </c>
      <c r="N8" s="43">
        <v>93700</v>
      </c>
      <c r="O8" s="15">
        <v>254</v>
      </c>
      <c r="P8" s="53">
        <v>1075000</v>
      </c>
    </row>
    <row r="9" spans="1:16" ht="12" customHeight="1">
      <c r="A9" s="15">
        <v>5</v>
      </c>
      <c r="B9" s="13">
        <v>1.5</v>
      </c>
      <c r="C9" s="14">
        <v>2</v>
      </c>
      <c r="D9" s="6">
        <v>5</v>
      </c>
      <c r="E9" s="15">
        <v>55</v>
      </c>
      <c r="F9" s="7">
        <v>3024.9</v>
      </c>
      <c r="G9" s="14">
        <v>134</v>
      </c>
      <c r="H9" s="6">
        <v>75</v>
      </c>
      <c r="I9" s="15">
        <v>105</v>
      </c>
      <c r="J9" s="42">
        <v>759</v>
      </c>
      <c r="K9" s="15">
        <v>155</v>
      </c>
      <c r="L9" s="43">
        <v>8590</v>
      </c>
      <c r="M9" s="15">
        <v>205</v>
      </c>
      <c r="N9" s="43">
        <v>98400</v>
      </c>
      <c r="O9" s="15">
        <v>255</v>
      </c>
      <c r="P9" s="53">
        <v>1128000</v>
      </c>
    </row>
    <row r="10" spans="1:16" ht="12" customHeight="1">
      <c r="A10" s="15">
        <v>6</v>
      </c>
      <c r="B10" s="13">
        <v>1.8</v>
      </c>
      <c r="C10" s="14">
        <v>2</v>
      </c>
      <c r="D10" s="6">
        <v>6</v>
      </c>
      <c r="E10" s="15">
        <v>56</v>
      </c>
      <c r="F10" s="7">
        <v>3629.9</v>
      </c>
      <c r="G10" s="14">
        <v>138</v>
      </c>
      <c r="H10" s="6">
        <v>78</v>
      </c>
      <c r="I10" s="15">
        <v>106</v>
      </c>
      <c r="J10" s="42">
        <v>796</v>
      </c>
      <c r="K10" s="15">
        <v>156</v>
      </c>
      <c r="L10" s="43">
        <v>9020</v>
      </c>
      <c r="M10" s="15">
        <v>206</v>
      </c>
      <c r="N10" s="43">
        <v>103000</v>
      </c>
      <c r="O10" s="15">
        <v>256</v>
      </c>
      <c r="P10" s="53">
        <v>1185000</v>
      </c>
    </row>
    <row r="11" spans="1:16" ht="12" customHeight="1">
      <c r="A11" s="15">
        <v>7</v>
      </c>
      <c r="B11" s="13">
        <v>2.1</v>
      </c>
      <c r="C11" s="14">
        <v>3</v>
      </c>
      <c r="D11" s="6">
        <v>7</v>
      </c>
      <c r="E11" s="15">
        <v>57</v>
      </c>
      <c r="F11" s="7">
        <v>4234.8999999999996</v>
      </c>
      <c r="G11" s="14">
        <v>141</v>
      </c>
      <c r="H11" s="6">
        <v>81</v>
      </c>
      <c r="I11" s="15">
        <v>107</v>
      </c>
      <c r="J11" s="42">
        <v>835</v>
      </c>
      <c r="K11" s="15">
        <v>157</v>
      </c>
      <c r="L11" s="43">
        <v>9470</v>
      </c>
      <c r="M11" s="15">
        <v>207</v>
      </c>
      <c r="N11" s="43">
        <v>108000</v>
      </c>
      <c r="O11" s="15">
        <v>257</v>
      </c>
      <c r="P11" s="53">
        <v>1244000</v>
      </c>
    </row>
    <row r="12" spans="1:16" ht="12" customHeight="1">
      <c r="A12" s="15">
        <v>8</v>
      </c>
      <c r="B12" s="13">
        <v>2.4</v>
      </c>
      <c r="C12" s="14">
        <v>3</v>
      </c>
      <c r="D12" s="6">
        <v>8</v>
      </c>
      <c r="E12" s="15">
        <v>58</v>
      </c>
      <c r="F12" s="7">
        <v>4939.8999999999996</v>
      </c>
      <c r="G12" s="14">
        <v>144</v>
      </c>
      <c r="H12" s="6">
        <v>85</v>
      </c>
      <c r="I12" s="15">
        <v>108</v>
      </c>
      <c r="J12" s="42">
        <v>876</v>
      </c>
      <c r="K12" s="15">
        <v>158</v>
      </c>
      <c r="L12" s="43">
        <v>9940</v>
      </c>
      <c r="M12" s="15">
        <v>208</v>
      </c>
      <c r="N12" s="43">
        <v>113000</v>
      </c>
      <c r="O12" s="15">
        <v>258</v>
      </c>
      <c r="P12" s="53">
        <v>1306000</v>
      </c>
    </row>
    <row r="13" spans="1:16" ht="12" customHeight="1">
      <c r="A13" s="15">
        <v>9</v>
      </c>
      <c r="B13" s="13">
        <v>2.7</v>
      </c>
      <c r="C13" s="14">
        <v>3</v>
      </c>
      <c r="D13" s="6">
        <v>9</v>
      </c>
      <c r="E13" s="15">
        <v>59</v>
      </c>
      <c r="F13" s="7">
        <v>5444.9</v>
      </c>
      <c r="G13" s="14">
        <v>146</v>
      </c>
      <c r="H13" s="6">
        <v>89</v>
      </c>
      <c r="I13" s="15">
        <v>109</v>
      </c>
      <c r="J13" s="42">
        <v>919</v>
      </c>
      <c r="K13" s="15">
        <v>159</v>
      </c>
      <c r="L13" s="43">
        <v>10400</v>
      </c>
      <c r="M13" s="15">
        <v>209</v>
      </c>
      <c r="N13" s="43">
        <v>119000</v>
      </c>
      <c r="O13" s="15">
        <v>259</v>
      </c>
      <c r="P13" s="53">
        <v>1372000</v>
      </c>
    </row>
    <row r="14" spans="1:16" ht="12" customHeight="1">
      <c r="A14" s="15">
        <v>10</v>
      </c>
      <c r="B14" s="13">
        <v>3</v>
      </c>
      <c r="C14" s="14">
        <v>4</v>
      </c>
      <c r="D14" s="6">
        <v>10</v>
      </c>
      <c r="E14" s="15">
        <v>60</v>
      </c>
      <c r="F14" s="7">
        <v>6049.9</v>
      </c>
      <c r="G14" s="14">
        <v>148</v>
      </c>
      <c r="H14" s="6">
        <v>93</v>
      </c>
      <c r="I14" s="15">
        <v>110</v>
      </c>
      <c r="J14" s="42">
        <v>964</v>
      </c>
      <c r="K14" s="15">
        <v>160</v>
      </c>
      <c r="L14" s="43">
        <v>10900</v>
      </c>
      <c r="M14" s="15">
        <v>210</v>
      </c>
      <c r="N14" s="43">
        <v>125000</v>
      </c>
      <c r="O14" s="15">
        <v>260</v>
      </c>
      <c r="P14" s="53">
        <v>1440000</v>
      </c>
    </row>
    <row r="15" spans="1:16" ht="12" customHeight="1">
      <c r="A15" s="15">
        <v>11</v>
      </c>
      <c r="B15" s="13">
        <v>3.6</v>
      </c>
      <c r="C15" s="14">
        <v>4</v>
      </c>
      <c r="D15" s="6">
        <v>11</v>
      </c>
      <c r="E15" s="15">
        <v>61</v>
      </c>
      <c r="F15" s="7">
        <v>7562.4</v>
      </c>
      <c r="G15" s="14">
        <v>153</v>
      </c>
      <c r="H15" s="6">
        <v>97</v>
      </c>
      <c r="I15" s="15">
        <v>111</v>
      </c>
      <c r="J15" s="43">
        <v>1010</v>
      </c>
      <c r="K15" s="15">
        <v>161</v>
      </c>
      <c r="L15" s="43">
        <v>11500</v>
      </c>
      <c r="M15" s="15">
        <v>211</v>
      </c>
      <c r="N15" s="43">
        <v>131000</v>
      </c>
      <c r="O15" s="15">
        <v>261</v>
      </c>
      <c r="P15" s="53">
        <v>1512000</v>
      </c>
    </row>
    <row r="16" spans="1:16" ht="12" customHeight="1">
      <c r="A16" s="15">
        <v>12</v>
      </c>
      <c r="B16" s="13">
        <v>4.2</v>
      </c>
      <c r="C16" s="14">
        <v>5</v>
      </c>
      <c r="D16" s="6">
        <v>12</v>
      </c>
      <c r="E16" s="15">
        <v>62</v>
      </c>
      <c r="F16" s="7">
        <v>9074.9</v>
      </c>
      <c r="G16" s="14">
        <v>157</v>
      </c>
      <c r="H16" s="6">
        <v>101</v>
      </c>
      <c r="I16" s="15">
        <v>112</v>
      </c>
      <c r="J16" s="43">
        <v>1060</v>
      </c>
      <c r="K16" s="15">
        <v>162</v>
      </c>
      <c r="L16" s="43">
        <v>12000</v>
      </c>
      <c r="M16" s="15">
        <v>212</v>
      </c>
      <c r="N16" s="43">
        <v>138000</v>
      </c>
      <c r="O16" s="15">
        <v>262</v>
      </c>
      <c r="P16" s="53">
        <v>1588000</v>
      </c>
    </row>
    <row r="17" spans="1:16" ht="12" customHeight="1">
      <c r="A17" s="15">
        <v>13</v>
      </c>
      <c r="B17" s="13">
        <v>4.8</v>
      </c>
      <c r="C17" s="14">
        <v>5</v>
      </c>
      <c r="D17" s="6">
        <v>13</v>
      </c>
      <c r="E17" s="15">
        <v>63</v>
      </c>
      <c r="F17" s="7">
        <v>10587.4</v>
      </c>
      <c r="G17" s="14">
        <v>160</v>
      </c>
      <c r="H17" s="6">
        <v>106</v>
      </c>
      <c r="I17" s="15">
        <v>113</v>
      </c>
      <c r="J17" s="43">
        <v>1110</v>
      </c>
      <c r="K17" s="15">
        <v>163</v>
      </c>
      <c r="L17" s="43">
        <v>12600</v>
      </c>
      <c r="M17" s="15">
        <v>213</v>
      </c>
      <c r="N17" s="43">
        <v>145000</v>
      </c>
      <c r="O17" s="15">
        <v>263</v>
      </c>
      <c r="P17" s="53">
        <v>1667000</v>
      </c>
    </row>
    <row r="18" spans="1:16" ht="12" customHeight="1">
      <c r="A18" s="15">
        <v>14</v>
      </c>
      <c r="B18" s="13">
        <v>5.4</v>
      </c>
      <c r="C18" s="14">
        <v>6</v>
      </c>
      <c r="D18" s="6">
        <v>14</v>
      </c>
      <c r="E18" s="15">
        <v>64</v>
      </c>
      <c r="F18" s="7">
        <v>12099.9</v>
      </c>
      <c r="G18" s="14">
        <v>163</v>
      </c>
      <c r="H18" s="6">
        <v>111</v>
      </c>
      <c r="I18" s="15">
        <v>114</v>
      </c>
      <c r="J18" s="43">
        <v>1170</v>
      </c>
      <c r="K18" s="15">
        <v>164</v>
      </c>
      <c r="L18" s="43">
        <v>13300</v>
      </c>
      <c r="M18" s="15">
        <v>214</v>
      </c>
      <c r="N18" s="43">
        <v>152000</v>
      </c>
      <c r="O18" s="15">
        <v>264</v>
      </c>
      <c r="P18" s="53">
        <v>1751000</v>
      </c>
    </row>
    <row r="19" spans="1:16" ht="12" customHeight="1">
      <c r="A19" s="15">
        <v>15</v>
      </c>
      <c r="B19" s="13">
        <v>6</v>
      </c>
      <c r="C19" s="14">
        <v>7</v>
      </c>
      <c r="D19" s="6">
        <v>15</v>
      </c>
      <c r="E19" s="15">
        <v>65</v>
      </c>
      <c r="F19" s="7">
        <v>15124.9</v>
      </c>
      <c r="G19" s="14">
        <v>167</v>
      </c>
      <c r="H19" s="6">
        <v>116</v>
      </c>
      <c r="I19" s="15">
        <v>115</v>
      </c>
      <c r="J19" s="43">
        <v>1220</v>
      </c>
      <c r="K19" s="15">
        <v>165</v>
      </c>
      <c r="L19" s="43">
        <v>13900</v>
      </c>
      <c r="M19" s="15">
        <v>215</v>
      </c>
      <c r="N19" s="43">
        <v>160000</v>
      </c>
      <c r="O19" s="15">
        <v>265</v>
      </c>
      <c r="P19" s="53">
        <v>1838000</v>
      </c>
    </row>
    <row r="20" spans="1:16" ht="12" customHeight="1">
      <c r="A20" s="15">
        <v>16</v>
      </c>
      <c r="B20" s="13">
        <v>7.5</v>
      </c>
      <c r="C20" s="14">
        <v>8</v>
      </c>
      <c r="D20" s="6">
        <v>16</v>
      </c>
      <c r="E20" s="15">
        <v>66</v>
      </c>
      <c r="F20" s="7">
        <v>18149.900000000001</v>
      </c>
      <c r="G20" s="14">
        <v>171</v>
      </c>
      <c r="H20" s="6">
        <v>121</v>
      </c>
      <c r="I20" s="15">
        <v>116</v>
      </c>
      <c r="J20" s="43">
        <v>1280</v>
      </c>
      <c r="K20" s="15">
        <v>166</v>
      </c>
      <c r="L20" s="43">
        <v>14600</v>
      </c>
      <c r="M20" s="15">
        <v>216</v>
      </c>
      <c r="N20" s="43">
        <v>168000</v>
      </c>
      <c r="O20" s="15">
        <v>266</v>
      </c>
      <c r="P20" s="53">
        <v>1930000</v>
      </c>
    </row>
    <row r="21" spans="1:16" ht="12" customHeight="1">
      <c r="A21" s="15">
        <v>17</v>
      </c>
      <c r="B21" s="13">
        <v>9</v>
      </c>
      <c r="C21" s="14">
        <v>10</v>
      </c>
      <c r="D21" s="6">
        <v>17</v>
      </c>
      <c r="E21" s="15">
        <v>67</v>
      </c>
      <c r="F21" s="7">
        <v>21174.9</v>
      </c>
      <c r="G21" s="14">
        <v>174</v>
      </c>
      <c r="H21" s="6">
        <v>127</v>
      </c>
      <c r="I21" s="15">
        <v>117</v>
      </c>
      <c r="J21" s="43">
        <v>1350</v>
      </c>
      <c r="K21" s="15">
        <v>167</v>
      </c>
      <c r="L21" s="43">
        <v>15400</v>
      </c>
      <c r="M21" s="15">
        <v>217</v>
      </c>
      <c r="N21" s="43">
        <v>176000</v>
      </c>
      <c r="O21" s="15">
        <v>267</v>
      </c>
      <c r="P21" s="53">
        <v>2027000</v>
      </c>
    </row>
    <row r="22" spans="1:16" ht="12" customHeight="1">
      <c r="A22" s="15">
        <v>18</v>
      </c>
      <c r="B22" s="13">
        <v>10.5</v>
      </c>
      <c r="C22" s="14">
        <v>11</v>
      </c>
      <c r="D22" s="6">
        <v>18</v>
      </c>
      <c r="E22" s="15">
        <v>68</v>
      </c>
      <c r="F22" s="7">
        <v>24199.8</v>
      </c>
      <c r="G22" s="14">
        <v>177</v>
      </c>
      <c r="H22" s="6">
        <v>133</v>
      </c>
      <c r="I22" s="15">
        <v>118</v>
      </c>
      <c r="J22" s="43">
        <v>1420</v>
      </c>
      <c r="K22" s="15">
        <v>168</v>
      </c>
      <c r="L22" s="43">
        <v>16100</v>
      </c>
      <c r="M22" s="15">
        <v>218</v>
      </c>
      <c r="N22" s="43">
        <v>185000</v>
      </c>
      <c r="O22" s="15">
        <v>268</v>
      </c>
      <c r="P22" s="53">
        <v>2128000</v>
      </c>
    </row>
    <row r="23" spans="1:16" ht="12" customHeight="1">
      <c r="A23" s="15">
        <v>19</v>
      </c>
      <c r="B23" s="13">
        <v>12</v>
      </c>
      <c r="C23" s="14">
        <v>13</v>
      </c>
      <c r="D23" s="6">
        <v>19</v>
      </c>
      <c r="E23" s="15">
        <v>69</v>
      </c>
      <c r="F23" s="7">
        <v>27224.799999999999</v>
      </c>
      <c r="G23" s="14">
        <v>179</v>
      </c>
      <c r="H23" s="6">
        <v>139</v>
      </c>
      <c r="I23" s="15">
        <v>119</v>
      </c>
      <c r="J23" s="43">
        <v>1490</v>
      </c>
      <c r="K23" s="15">
        <v>169</v>
      </c>
      <c r="L23" s="43">
        <v>17000</v>
      </c>
      <c r="M23" s="15">
        <v>219</v>
      </c>
      <c r="N23" s="43">
        <v>194000</v>
      </c>
      <c r="O23" s="15">
        <v>269</v>
      </c>
      <c r="P23" s="53">
        <v>2235000</v>
      </c>
    </row>
    <row r="24" spans="1:16" ht="12" customHeight="1">
      <c r="A24" s="15">
        <v>20</v>
      </c>
      <c r="B24" s="13">
        <v>15.1</v>
      </c>
      <c r="C24" s="14">
        <v>16</v>
      </c>
      <c r="D24" s="6">
        <v>20</v>
      </c>
      <c r="E24" s="15">
        <v>70</v>
      </c>
      <c r="F24" s="7">
        <v>30249.8</v>
      </c>
      <c r="G24" s="14">
        <v>181</v>
      </c>
      <c r="H24" s="6">
        <v>145</v>
      </c>
      <c r="I24" s="15">
        <v>120</v>
      </c>
      <c r="J24" s="43">
        <v>1560</v>
      </c>
      <c r="K24" s="15">
        <v>170</v>
      </c>
      <c r="L24" s="43">
        <v>17800</v>
      </c>
      <c r="M24" s="15">
        <v>220</v>
      </c>
      <c r="N24" s="43">
        <v>204000</v>
      </c>
      <c r="O24" s="15">
        <v>270</v>
      </c>
      <c r="P24" s="53">
        <v>2346000</v>
      </c>
    </row>
    <row r="25" spans="1:16" ht="12" customHeight="1">
      <c r="A25" s="15">
        <v>21</v>
      </c>
      <c r="B25" s="13">
        <v>18.100000000000001</v>
      </c>
      <c r="C25" s="14">
        <v>19</v>
      </c>
      <c r="D25" s="6">
        <v>21</v>
      </c>
      <c r="E25" s="15">
        <v>71</v>
      </c>
      <c r="F25" s="7">
        <v>36299.800000000003</v>
      </c>
      <c r="G25" s="14">
        <v>185</v>
      </c>
      <c r="H25" s="6">
        <v>152</v>
      </c>
      <c r="I25" s="15">
        <v>121</v>
      </c>
      <c r="J25" s="43">
        <v>1640</v>
      </c>
      <c r="K25" s="15">
        <v>171</v>
      </c>
      <c r="L25" s="43">
        <v>18700</v>
      </c>
      <c r="M25" s="15">
        <v>221</v>
      </c>
      <c r="N25" s="43">
        <v>214000</v>
      </c>
      <c r="O25" s="15">
        <v>271</v>
      </c>
      <c r="P25" s="53">
        <v>2464000</v>
      </c>
    </row>
    <row r="26" spans="1:16" ht="12" customHeight="1">
      <c r="A26" s="15">
        <v>22</v>
      </c>
      <c r="B26" s="13">
        <v>21.1</v>
      </c>
      <c r="C26" s="14">
        <v>22</v>
      </c>
      <c r="D26" s="6">
        <v>22</v>
      </c>
      <c r="E26" s="15">
        <v>72</v>
      </c>
      <c r="F26" s="7">
        <v>42349.8</v>
      </c>
      <c r="G26" s="14">
        <v>188</v>
      </c>
      <c r="H26" s="6">
        <v>159</v>
      </c>
      <c r="I26" s="15">
        <v>122</v>
      </c>
      <c r="J26" s="43">
        <v>1720</v>
      </c>
      <c r="K26" s="15">
        <v>172</v>
      </c>
      <c r="L26" s="43">
        <v>19600</v>
      </c>
      <c r="M26" s="15">
        <v>222</v>
      </c>
      <c r="N26" s="43">
        <v>225000</v>
      </c>
      <c r="O26" s="15">
        <v>272</v>
      </c>
      <c r="P26" s="53">
        <v>2587000</v>
      </c>
    </row>
    <row r="27" spans="1:16" ht="12" customHeight="1">
      <c r="A27" s="15">
        <v>23</v>
      </c>
      <c r="B27" s="13">
        <v>24.1</v>
      </c>
      <c r="C27" s="14">
        <v>25</v>
      </c>
      <c r="D27" s="6">
        <v>23</v>
      </c>
      <c r="E27" s="15">
        <v>73</v>
      </c>
      <c r="F27" s="7">
        <v>48399.7</v>
      </c>
      <c r="G27" s="14">
        <v>191</v>
      </c>
      <c r="H27" s="6">
        <v>166</v>
      </c>
      <c r="I27" s="15">
        <v>123</v>
      </c>
      <c r="J27" s="43">
        <v>1810</v>
      </c>
      <c r="K27" s="15">
        <v>173</v>
      </c>
      <c r="L27" s="43">
        <v>20600</v>
      </c>
      <c r="M27" s="15">
        <v>223</v>
      </c>
      <c r="N27" s="43">
        <v>236000</v>
      </c>
      <c r="O27" s="15">
        <v>273</v>
      </c>
      <c r="P27" s="53">
        <v>2716000</v>
      </c>
    </row>
    <row r="28" spans="1:16" ht="12" customHeight="1">
      <c r="A28" s="15">
        <v>24</v>
      </c>
      <c r="B28" s="13">
        <v>27.2</v>
      </c>
      <c r="C28" s="14">
        <v>28</v>
      </c>
      <c r="D28" s="6">
        <v>24</v>
      </c>
      <c r="E28" s="15">
        <v>74</v>
      </c>
      <c r="F28" s="7">
        <v>54449.7</v>
      </c>
      <c r="G28" s="14">
        <v>193</v>
      </c>
      <c r="H28" s="6">
        <v>174</v>
      </c>
      <c r="I28" s="15">
        <v>124</v>
      </c>
      <c r="J28" s="43">
        <v>1900</v>
      </c>
      <c r="K28" s="15">
        <v>174</v>
      </c>
      <c r="L28" s="43">
        <v>21700</v>
      </c>
      <c r="M28" s="15">
        <v>224</v>
      </c>
      <c r="N28" s="43">
        <v>248000</v>
      </c>
      <c r="O28" s="15">
        <v>274</v>
      </c>
      <c r="P28" s="53">
        <v>2852000</v>
      </c>
    </row>
    <row r="29" spans="1:16" ht="12" customHeight="1">
      <c r="A29" s="15">
        <v>25</v>
      </c>
      <c r="B29" s="13">
        <v>30.2</v>
      </c>
      <c r="C29" s="14">
        <v>31</v>
      </c>
      <c r="D29" s="6">
        <v>25</v>
      </c>
      <c r="E29" s="15">
        <v>75</v>
      </c>
      <c r="F29" s="7">
        <v>60499.7</v>
      </c>
      <c r="G29" s="14">
        <v>196</v>
      </c>
      <c r="H29" s="6">
        <v>182</v>
      </c>
      <c r="I29" s="15">
        <v>125</v>
      </c>
      <c r="J29" s="43">
        <v>1990</v>
      </c>
      <c r="K29" s="15">
        <v>175</v>
      </c>
      <c r="L29" s="43">
        <v>22700</v>
      </c>
      <c r="M29" s="15">
        <v>225</v>
      </c>
      <c r="N29" s="43">
        <v>261000</v>
      </c>
      <c r="O29" s="15">
        <v>275</v>
      </c>
      <c r="P29" s="53">
        <v>2995000</v>
      </c>
    </row>
    <row r="30" spans="1:16" ht="12" customHeight="1">
      <c r="A30" s="15">
        <v>26</v>
      </c>
      <c r="B30" s="13">
        <v>36.200000000000003</v>
      </c>
      <c r="C30" s="14">
        <v>37</v>
      </c>
      <c r="D30" s="6">
        <v>26</v>
      </c>
      <c r="E30" s="15">
        <v>76</v>
      </c>
      <c r="F30" s="7">
        <v>75624.600000000006</v>
      </c>
      <c r="G30" s="14">
        <v>200</v>
      </c>
      <c r="H30" s="6">
        <v>191</v>
      </c>
      <c r="I30" s="15">
        <v>126</v>
      </c>
      <c r="J30" s="43">
        <v>2090</v>
      </c>
      <c r="K30" s="15">
        <v>176</v>
      </c>
      <c r="L30" s="43">
        <v>23900</v>
      </c>
      <c r="M30" s="15">
        <v>226</v>
      </c>
      <c r="N30" s="43">
        <v>274000</v>
      </c>
      <c r="O30" s="15">
        <v>276</v>
      </c>
      <c r="P30" s="53">
        <v>3145000</v>
      </c>
    </row>
    <row r="31" spans="1:16" ht="12" customHeight="1">
      <c r="A31" s="15">
        <v>27</v>
      </c>
      <c r="B31" s="13">
        <v>42.3</v>
      </c>
      <c r="C31" s="14">
        <v>42</v>
      </c>
      <c r="D31" s="6">
        <v>27</v>
      </c>
      <c r="E31" s="15">
        <v>77</v>
      </c>
      <c r="F31" s="7">
        <v>90749.5</v>
      </c>
      <c r="G31" s="14">
        <v>204</v>
      </c>
      <c r="H31" s="6">
        <v>200</v>
      </c>
      <c r="I31" s="15">
        <v>127</v>
      </c>
      <c r="J31" s="43">
        <v>2190</v>
      </c>
      <c r="K31" s="15">
        <v>177</v>
      </c>
      <c r="L31" s="43">
        <v>25100</v>
      </c>
      <c r="M31" s="15">
        <v>227</v>
      </c>
      <c r="N31" s="43">
        <v>287000</v>
      </c>
      <c r="O31" s="15">
        <v>277</v>
      </c>
      <c r="P31" s="53">
        <v>3302000</v>
      </c>
    </row>
    <row r="32" spans="1:16" ht="12" customHeight="1">
      <c r="A32" s="15">
        <v>28</v>
      </c>
      <c r="B32" s="13">
        <v>48.3</v>
      </c>
      <c r="C32" s="14">
        <v>45</v>
      </c>
      <c r="D32" s="6">
        <v>28</v>
      </c>
      <c r="E32" s="15">
        <v>78</v>
      </c>
      <c r="F32" s="7">
        <v>105874.5</v>
      </c>
      <c r="G32" s="14">
        <v>207</v>
      </c>
      <c r="H32" s="6">
        <v>210</v>
      </c>
      <c r="I32" s="15">
        <v>128</v>
      </c>
      <c r="J32" s="43">
        <v>2300</v>
      </c>
      <c r="K32" s="15">
        <v>178</v>
      </c>
      <c r="L32" s="43">
        <v>26300</v>
      </c>
      <c r="M32" s="15">
        <v>228</v>
      </c>
      <c r="N32" s="43">
        <v>302000</v>
      </c>
      <c r="O32" s="15">
        <v>278</v>
      </c>
      <c r="P32" s="53">
        <v>3467000</v>
      </c>
    </row>
    <row r="33" spans="1:16" ht="12" customHeight="1">
      <c r="A33" s="15">
        <v>29</v>
      </c>
      <c r="B33" s="13">
        <v>54.4</v>
      </c>
      <c r="C33" s="14">
        <v>48</v>
      </c>
      <c r="D33" s="6">
        <v>29</v>
      </c>
      <c r="E33" s="15">
        <v>79</v>
      </c>
      <c r="F33" s="7">
        <v>120999.4</v>
      </c>
      <c r="G33" s="14">
        <v>210</v>
      </c>
      <c r="H33" s="61">
        <v>220</v>
      </c>
      <c r="I33" s="15">
        <v>129</v>
      </c>
      <c r="J33" s="43">
        <v>2420</v>
      </c>
      <c r="K33" s="15">
        <v>179</v>
      </c>
      <c r="L33" s="43">
        <v>27600</v>
      </c>
      <c r="M33" s="15">
        <v>229</v>
      </c>
      <c r="N33" s="43">
        <v>317000</v>
      </c>
      <c r="O33" s="15">
        <v>279</v>
      </c>
      <c r="P33" s="53">
        <v>3640000</v>
      </c>
    </row>
    <row r="34" spans="1:16" ht="12" customHeight="1">
      <c r="A34" s="15">
        <v>30</v>
      </c>
      <c r="B34" s="13">
        <v>60.4</v>
      </c>
      <c r="C34" s="14">
        <v>51</v>
      </c>
      <c r="D34" s="6">
        <v>30</v>
      </c>
      <c r="E34" s="15">
        <v>80</v>
      </c>
      <c r="F34" s="7">
        <v>151249.29999999999</v>
      </c>
      <c r="G34" s="14">
        <v>214</v>
      </c>
      <c r="H34" s="6">
        <v>231</v>
      </c>
      <c r="I34" s="15">
        <v>130</v>
      </c>
      <c r="J34" s="43">
        <v>2540</v>
      </c>
      <c r="K34" s="15">
        <v>180</v>
      </c>
      <c r="L34" s="43">
        <v>29000</v>
      </c>
      <c r="M34" s="15">
        <v>230</v>
      </c>
      <c r="N34" s="43">
        <v>333000</v>
      </c>
      <c r="O34" s="15">
        <v>280</v>
      </c>
      <c r="P34" s="53">
        <v>3822000</v>
      </c>
    </row>
    <row r="35" spans="1:16" ht="12" customHeight="1">
      <c r="A35" s="15">
        <v>31</v>
      </c>
      <c r="B35" s="13">
        <v>75.599999999999994</v>
      </c>
      <c r="C35" s="14">
        <v>56</v>
      </c>
      <c r="D35" s="6">
        <v>31</v>
      </c>
      <c r="E35" s="15">
        <v>81</v>
      </c>
      <c r="F35" s="7">
        <v>181499.1</v>
      </c>
      <c r="G35" s="14">
        <v>218</v>
      </c>
      <c r="H35" s="61">
        <v>242</v>
      </c>
      <c r="I35" s="15">
        <v>131</v>
      </c>
      <c r="J35" s="43">
        <v>2670</v>
      </c>
      <c r="K35" s="15">
        <v>181</v>
      </c>
      <c r="L35" s="43">
        <v>30500</v>
      </c>
      <c r="M35" s="15">
        <v>231</v>
      </c>
      <c r="N35" s="43">
        <v>350000</v>
      </c>
      <c r="O35" s="15">
        <v>281</v>
      </c>
      <c r="P35" s="53">
        <v>4014000</v>
      </c>
    </row>
    <row r="36" spans="1:16" ht="12" customHeight="1">
      <c r="A36" s="15">
        <v>32</v>
      </c>
      <c r="B36" s="13">
        <v>90.7</v>
      </c>
      <c r="C36" s="14">
        <v>60</v>
      </c>
      <c r="D36" s="6">
        <v>32</v>
      </c>
      <c r="E36" s="15">
        <v>82</v>
      </c>
      <c r="F36" s="7">
        <v>211749</v>
      </c>
      <c r="G36" s="14">
        <v>221</v>
      </c>
      <c r="H36" s="6">
        <v>254</v>
      </c>
      <c r="I36" s="15">
        <v>132</v>
      </c>
      <c r="J36" s="43">
        <v>2800</v>
      </c>
      <c r="K36" s="15">
        <v>182</v>
      </c>
      <c r="L36" s="43">
        <v>32000</v>
      </c>
      <c r="M36" s="15">
        <v>232</v>
      </c>
      <c r="N36" s="43">
        <v>367000</v>
      </c>
      <c r="O36" s="15">
        <v>282</v>
      </c>
      <c r="P36" s="53">
        <v>4214000</v>
      </c>
    </row>
    <row r="37" spans="1:16" ht="12" customHeight="1">
      <c r="A37" s="15">
        <v>33</v>
      </c>
      <c r="B37" s="13">
        <v>105.8</v>
      </c>
      <c r="C37" s="14">
        <v>63</v>
      </c>
      <c r="D37" s="6">
        <v>33</v>
      </c>
      <c r="E37" s="15">
        <v>83</v>
      </c>
      <c r="F37" s="7">
        <v>241998.9</v>
      </c>
      <c r="G37" s="14">
        <v>224</v>
      </c>
      <c r="H37" s="61">
        <v>266</v>
      </c>
      <c r="I37" s="15">
        <v>133</v>
      </c>
      <c r="J37" s="43">
        <v>2940</v>
      </c>
      <c r="K37" s="15">
        <v>183</v>
      </c>
      <c r="L37" s="43">
        <v>33600</v>
      </c>
      <c r="M37" s="15">
        <v>233</v>
      </c>
      <c r="N37" s="43">
        <v>385000</v>
      </c>
      <c r="O37" s="15">
        <v>283</v>
      </c>
      <c r="P37" s="53">
        <v>4425000</v>
      </c>
    </row>
    <row r="38" spans="1:16" ht="12" customHeight="1">
      <c r="A38" s="15">
        <v>34</v>
      </c>
      <c r="B38" s="13">
        <v>120.9</v>
      </c>
      <c r="C38" s="14">
        <v>66</v>
      </c>
      <c r="D38" s="6">
        <v>34</v>
      </c>
      <c r="E38" s="15">
        <v>84</v>
      </c>
      <c r="F38" s="7">
        <v>272248.7</v>
      </c>
      <c r="G38" s="14">
        <v>226</v>
      </c>
      <c r="H38" s="6">
        <v>279</v>
      </c>
      <c r="I38" s="15">
        <v>134</v>
      </c>
      <c r="J38" s="43">
        <v>3090</v>
      </c>
      <c r="K38" s="15">
        <v>184</v>
      </c>
      <c r="L38" s="43">
        <v>35300</v>
      </c>
      <c r="M38" s="15">
        <v>234</v>
      </c>
      <c r="N38" s="43">
        <v>405000</v>
      </c>
      <c r="O38" s="15">
        <v>284</v>
      </c>
      <c r="P38" s="53">
        <v>4646000</v>
      </c>
    </row>
    <row r="39" spans="1:16" ht="12" customHeight="1">
      <c r="A39" s="15">
        <v>35</v>
      </c>
      <c r="B39" s="13">
        <v>151.19999999999999</v>
      </c>
      <c r="C39" s="14">
        <v>71</v>
      </c>
      <c r="D39" s="6">
        <v>35</v>
      </c>
      <c r="E39" s="15">
        <v>85</v>
      </c>
      <c r="F39" s="7">
        <v>302498.59999999998</v>
      </c>
      <c r="G39" s="14">
        <v>229</v>
      </c>
      <c r="H39" s="6">
        <v>292</v>
      </c>
      <c r="I39" s="15">
        <v>135</v>
      </c>
      <c r="J39" s="43">
        <v>3240</v>
      </c>
      <c r="K39" s="15">
        <v>185</v>
      </c>
      <c r="L39" s="43">
        <v>37100</v>
      </c>
      <c r="M39" s="15">
        <v>235</v>
      </c>
      <c r="N39" s="43">
        <v>425000</v>
      </c>
      <c r="O39" s="15">
        <v>285</v>
      </c>
      <c r="P39" s="53">
        <v>4879000</v>
      </c>
    </row>
    <row r="40" spans="1:16" ht="12" customHeight="1">
      <c r="A40" s="15">
        <v>36</v>
      </c>
      <c r="B40" s="13">
        <v>181.4</v>
      </c>
      <c r="C40" s="14">
        <v>75</v>
      </c>
      <c r="D40" s="6">
        <v>36</v>
      </c>
      <c r="E40" s="15">
        <v>86</v>
      </c>
      <c r="F40" s="7">
        <v>362998.3</v>
      </c>
      <c r="G40" s="14">
        <v>232</v>
      </c>
      <c r="H40" s="6">
        <v>306</v>
      </c>
      <c r="I40" s="15">
        <v>136</v>
      </c>
      <c r="J40" s="43">
        <v>3400</v>
      </c>
      <c r="K40" s="15">
        <v>186</v>
      </c>
      <c r="L40" s="43">
        <v>38900</v>
      </c>
      <c r="M40" s="15">
        <v>236</v>
      </c>
      <c r="N40" s="43">
        <v>446000</v>
      </c>
      <c r="O40" s="15">
        <v>286</v>
      </c>
      <c r="P40" s="53">
        <v>5123000</v>
      </c>
    </row>
    <row r="41" spans="1:16" ht="12" customHeight="1">
      <c r="A41" s="15">
        <v>37</v>
      </c>
      <c r="B41" s="13">
        <v>211.7</v>
      </c>
      <c r="C41" s="14">
        <v>79</v>
      </c>
      <c r="D41" s="6">
        <v>37</v>
      </c>
      <c r="E41" s="15">
        <v>87</v>
      </c>
      <c r="F41" s="7">
        <v>423498</v>
      </c>
      <c r="G41" s="14">
        <v>235</v>
      </c>
      <c r="H41" s="6">
        <v>321</v>
      </c>
      <c r="I41" s="15">
        <v>137</v>
      </c>
      <c r="J41" s="43">
        <v>3570</v>
      </c>
      <c r="K41" s="15">
        <v>187</v>
      </c>
      <c r="L41" s="43">
        <v>40900</v>
      </c>
      <c r="M41" s="15">
        <v>237</v>
      </c>
      <c r="N41" s="43">
        <v>469000</v>
      </c>
      <c r="O41" s="15">
        <v>287</v>
      </c>
      <c r="P41" s="53">
        <v>5379000</v>
      </c>
    </row>
    <row r="42" spans="1:16" ht="12" customHeight="1">
      <c r="A42" s="15">
        <v>38</v>
      </c>
      <c r="B42" s="13">
        <v>241.9</v>
      </c>
      <c r="C42" s="14">
        <v>81</v>
      </c>
      <c r="D42" s="6">
        <v>38</v>
      </c>
      <c r="E42" s="15">
        <v>88</v>
      </c>
      <c r="F42" s="7">
        <v>483997.8</v>
      </c>
      <c r="G42" s="14">
        <v>238</v>
      </c>
      <c r="H42" s="6">
        <v>337</v>
      </c>
      <c r="I42" s="15">
        <v>138</v>
      </c>
      <c r="J42" s="43">
        <v>3750</v>
      </c>
      <c r="K42" s="15">
        <v>188</v>
      </c>
      <c r="L42" s="43">
        <v>42900</v>
      </c>
      <c r="M42" s="15">
        <v>238</v>
      </c>
      <c r="N42" s="43">
        <v>492000</v>
      </c>
      <c r="O42" s="15">
        <v>288</v>
      </c>
      <c r="P42" s="53">
        <v>5648000</v>
      </c>
    </row>
    <row r="43" spans="1:16" ht="12" customHeight="1">
      <c r="A43" s="15">
        <v>39</v>
      </c>
      <c r="B43" s="13">
        <v>272.2</v>
      </c>
      <c r="C43" s="14">
        <v>84</v>
      </c>
      <c r="D43" s="6">
        <v>39</v>
      </c>
      <c r="E43" s="15">
        <v>89</v>
      </c>
      <c r="F43" s="7">
        <v>544497.5</v>
      </c>
      <c r="G43" s="14">
        <v>241</v>
      </c>
      <c r="H43" s="6">
        <v>353</v>
      </c>
      <c r="I43" s="15">
        <v>139</v>
      </c>
      <c r="J43" s="43">
        <v>3940</v>
      </c>
      <c r="K43" s="15">
        <v>189</v>
      </c>
      <c r="L43" s="43">
        <v>45100</v>
      </c>
      <c r="M43" s="15">
        <v>239</v>
      </c>
      <c r="N43" s="43">
        <v>517000</v>
      </c>
      <c r="O43" s="15">
        <v>289</v>
      </c>
      <c r="P43" s="53">
        <v>5930000</v>
      </c>
    </row>
    <row r="44" spans="1:16" ht="12" customHeight="1">
      <c r="A44" s="15">
        <v>40</v>
      </c>
      <c r="B44" s="13">
        <v>302.39999999999998</v>
      </c>
      <c r="C44" s="14">
        <v>86</v>
      </c>
      <c r="D44" s="6">
        <v>40</v>
      </c>
      <c r="E44" s="15">
        <v>90</v>
      </c>
      <c r="F44" s="7">
        <v>604997.19999999995</v>
      </c>
      <c r="G44" s="14">
        <v>243</v>
      </c>
      <c r="H44" s="6">
        <v>370</v>
      </c>
      <c r="I44" s="15">
        <v>140</v>
      </c>
      <c r="J44" s="43">
        <v>4130</v>
      </c>
      <c r="K44" s="15">
        <v>190</v>
      </c>
      <c r="L44" s="43">
        <v>47300</v>
      </c>
      <c r="M44" s="15">
        <v>240</v>
      </c>
      <c r="N44" s="43">
        <v>543000</v>
      </c>
      <c r="O44" s="15">
        <v>290</v>
      </c>
      <c r="P44" s="53">
        <v>6227000</v>
      </c>
    </row>
    <row r="45" spans="1:16" ht="12" customHeight="1">
      <c r="A45" s="15">
        <v>41</v>
      </c>
      <c r="B45" s="13">
        <v>362.9</v>
      </c>
      <c r="C45" s="14">
        <v>90</v>
      </c>
      <c r="D45" s="6">
        <v>42</v>
      </c>
      <c r="E45" s="15">
        <v>91</v>
      </c>
      <c r="F45" s="7">
        <v>665497</v>
      </c>
      <c r="G45" s="14">
        <v>245</v>
      </c>
      <c r="H45" s="6">
        <v>388</v>
      </c>
      <c r="I45" s="15">
        <v>141</v>
      </c>
      <c r="J45" s="43">
        <v>4340</v>
      </c>
      <c r="K45" s="15">
        <v>191</v>
      </c>
      <c r="L45" s="43">
        <v>49700</v>
      </c>
      <c r="M45" s="15">
        <v>241</v>
      </c>
      <c r="N45" s="43">
        <v>570000</v>
      </c>
      <c r="O45" s="15">
        <v>291</v>
      </c>
      <c r="P45" s="53">
        <v>6538000</v>
      </c>
    </row>
    <row r="46" spans="1:16" ht="12" customHeight="1">
      <c r="A46" s="15">
        <v>42</v>
      </c>
      <c r="B46" s="13">
        <v>423.4</v>
      </c>
      <c r="C46" s="14">
        <v>93</v>
      </c>
      <c r="D46" s="6">
        <v>44</v>
      </c>
      <c r="E46" s="15">
        <v>92</v>
      </c>
      <c r="F46" s="7">
        <v>725996.7</v>
      </c>
      <c r="G46" s="14">
        <v>246</v>
      </c>
      <c r="H46" s="6">
        <v>407</v>
      </c>
      <c r="I46" s="15">
        <v>142</v>
      </c>
      <c r="J46" s="43">
        <v>4560</v>
      </c>
      <c r="K46" s="15">
        <v>192</v>
      </c>
      <c r="L46" s="43">
        <v>52200</v>
      </c>
      <c r="M46" s="15">
        <v>242</v>
      </c>
      <c r="N46" s="43">
        <v>598000</v>
      </c>
      <c r="O46" s="15">
        <v>292</v>
      </c>
      <c r="P46" s="53">
        <v>6865000</v>
      </c>
    </row>
    <row r="47" spans="1:16" ht="12" customHeight="1">
      <c r="A47" s="15">
        <v>43</v>
      </c>
      <c r="B47" s="13">
        <v>483.9</v>
      </c>
      <c r="C47" s="14">
        <v>96</v>
      </c>
      <c r="D47" s="6">
        <v>46</v>
      </c>
      <c r="E47" s="15">
        <v>93</v>
      </c>
      <c r="F47" s="7">
        <v>786496.4</v>
      </c>
      <c r="G47" s="14">
        <v>248</v>
      </c>
      <c r="H47" s="6">
        <v>427</v>
      </c>
      <c r="I47" s="15">
        <v>143</v>
      </c>
      <c r="J47" s="43">
        <v>4790</v>
      </c>
      <c r="K47" s="15">
        <v>193</v>
      </c>
      <c r="L47" s="43">
        <v>54800</v>
      </c>
      <c r="M47" s="15">
        <v>243</v>
      </c>
      <c r="N47" s="43">
        <v>628000</v>
      </c>
      <c r="O47" s="15">
        <v>293</v>
      </c>
      <c r="P47" s="53">
        <v>7208000</v>
      </c>
    </row>
    <row r="48" spans="1:16" ht="12" customHeight="1">
      <c r="A48" s="15">
        <v>44</v>
      </c>
      <c r="B48" s="13">
        <v>544.4</v>
      </c>
      <c r="C48" s="14">
        <v>99</v>
      </c>
      <c r="D48" s="6">
        <v>48</v>
      </c>
      <c r="E48" s="15">
        <v>94</v>
      </c>
      <c r="F48" s="7">
        <v>846996.1</v>
      </c>
      <c r="G48" s="14">
        <v>250</v>
      </c>
      <c r="H48" s="6">
        <v>448</v>
      </c>
      <c r="I48" s="15">
        <v>144</v>
      </c>
      <c r="J48" s="43">
        <v>5020</v>
      </c>
      <c r="K48" s="15">
        <v>194</v>
      </c>
      <c r="L48" s="43">
        <v>57500</v>
      </c>
      <c r="M48" s="15">
        <v>244</v>
      </c>
      <c r="N48" s="43">
        <v>660000</v>
      </c>
      <c r="O48" s="15">
        <v>294</v>
      </c>
      <c r="P48" s="53">
        <v>7569000</v>
      </c>
    </row>
    <row r="49" spans="1:16" ht="12" customHeight="1">
      <c r="A49" s="15">
        <v>45</v>
      </c>
      <c r="B49" s="13">
        <v>604.9</v>
      </c>
      <c r="C49" s="14">
        <v>101</v>
      </c>
      <c r="D49" s="6">
        <v>50</v>
      </c>
      <c r="E49" s="15">
        <v>95</v>
      </c>
      <c r="F49" s="7">
        <v>907495.9</v>
      </c>
      <c r="G49" s="14">
        <v>251</v>
      </c>
      <c r="H49" s="6">
        <v>470</v>
      </c>
      <c r="I49" s="15">
        <v>145</v>
      </c>
      <c r="J49" s="43">
        <v>5280</v>
      </c>
      <c r="K49" s="15">
        <v>195</v>
      </c>
      <c r="L49" s="43">
        <v>60400</v>
      </c>
      <c r="M49" s="15">
        <v>245</v>
      </c>
      <c r="N49" s="43">
        <v>693000</v>
      </c>
      <c r="O49" s="15">
        <v>295</v>
      </c>
      <c r="P49" s="53">
        <v>7947000</v>
      </c>
    </row>
    <row r="50" spans="1:16" ht="12" customHeight="1">
      <c r="A50" s="15">
        <v>46</v>
      </c>
      <c r="B50" s="13">
        <v>756.2</v>
      </c>
      <c r="C50" s="14">
        <v>105</v>
      </c>
      <c r="D50" s="6">
        <v>52</v>
      </c>
      <c r="E50" s="15">
        <v>96</v>
      </c>
      <c r="F50" s="7">
        <v>967995.6</v>
      </c>
      <c r="G50" s="14">
        <v>252</v>
      </c>
      <c r="H50" s="6">
        <v>493</v>
      </c>
      <c r="I50" s="15">
        <v>146</v>
      </c>
      <c r="J50" s="43">
        <v>5540</v>
      </c>
      <c r="K50" s="15">
        <v>196</v>
      </c>
      <c r="L50" s="43">
        <v>63400</v>
      </c>
      <c r="M50" s="15">
        <v>246</v>
      </c>
      <c r="N50" s="43">
        <v>727000</v>
      </c>
      <c r="O50" s="15">
        <v>296</v>
      </c>
      <c r="P50" s="53">
        <v>8345000</v>
      </c>
    </row>
    <row r="51" spans="1:16" ht="12" customHeight="1">
      <c r="A51" s="15">
        <v>47</v>
      </c>
      <c r="B51" s="13">
        <v>907.4</v>
      </c>
      <c r="C51" s="14">
        <v>109</v>
      </c>
      <c r="D51" s="6">
        <v>54</v>
      </c>
      <c r="E51" s="15">
        <v>97</v>
      </c>
      <c r="F51" s="7">
        <v>1028495.3</v>
      </c>
      <c r="G51" s="14">
        <v>254</v>
      </c>
      <c r="H51" s="6">
        <v>517</v>
      </c>
      <c r="I51" s="15">
        <v>147</v>
      </c>
      <c r="J51" s="43">
        <v>5820</v>
      </c>
      <c r="K51" s="15">
        <v>197</v>
      </c>
      <c r="L51" s="43">
        <v>66600</v>
      </c>
      <c r="M51" s="15">
        <v>247</v>
      </c>
      <c r="N51" s="43">
        <v>764000</v>
      </c>
      <c r="O51" s="15">
        <v>297</v>
      </c>
      <c r="P51" s="53">
        <v>8762000</v>
      </c>
    </row>
    <row r="52" spans="1:16" ht="12" customHeight="1">
      <c r="A52" s="15">
        <v>48</v>
      </c>
      <c r="B52" s="13">
        <v>1058.7</v>
      </c>
      <c r="C52" s="14">
        <v>112</v>
      </c>
      <c r="D52" s="6">
        <v>56</v>
      </c>
      <c r="E52" s="15">
        <v>98</v>
      </c>
      <c r="F52" s="7">
        <v>1108995</v>
      </c>
      <c r="G52" s="14">
        <v>255</v>
      </c>
      <c r="H52" s="6">
        <v>542</v>
      </c>
      <c r="I52" s="15">
        <v>148</v>
      </c>
      <c r="J52" s="43">
        <v>6110</v>
      </c>
      <c r="K52" s="15">
        <v>198</v>
      </c>
      <c r="L52" s="43">
        <v>69900</v>
      </c>
      <c r="M52" s="15">
        <v>248</v>
      </c>
      <c r="N52" s="43">
        <v>802000</v>
      </c>
      <c r="O52" s="15">
        <v>298</v>
      </c>
      <c r="P52" s="53">
        <v>9200000</v>
      </c>
    </row>
    <row r="53" spans="1:16" ht="12" customHeight="1">
      <c r="A53" s="15">
        <v>49</v>
      </c>
      <c r="B53" s="13">
        <v>1209.9000000000001</v>
      </c>
      <c r="C53" s="14">
        <v>115</v>
      </c>
      <c r="D53" s="6">
        <v>58</v>
      </c>
      <c r="E53" s="15">
        <v>99</v>
      </c>
      <c r="F53" s="7">
        <v>1149494.8</v>
      </c>
      <c r="G53" s="14">
        <v>256</v>
      </c>
      <c r="H53" s="6">
        <v>569</v>
      </c>
      <c r="I53" s="15">
        <v>149</v>
      </c>
      <c r="J53" s="43">
        <v>6410</v>
      </c>
      <c r="K53" s="15">
        <v>199</v>
      </c>
      <c r="L53" s="43">
        <v>73400</v>
      </c>
      <c r="M53" s="15">
        <v>249</v>
      </c>
      <c r="N53" s="43">
        <v>842000</v>
      </c>
      <c r="O53" s="15">
        <v>299</v>
      </c>
      <c r="P53" s="53">
        <v>9600000</v>
      </c>
    </row>
    <row r="54" spans="1:16" ht="12" customHeight="1" thickBot="1">
      <c r="A54" s="16">
        <v>50</v>
      </c>
      <c r="B54" s="17">
        <v>1512.4</v>
      </c>
      <c r="C54" s="18">
        <v>120</v>
      </c>
      <c r="D54" s="19">
        <v>60</v>
      </c>
      <c r="E54" s="16">
        <v>100</v>
      </c>
      <c r="F54" s="20">
        <v>1209994.5</v>
      </c>
      <c r="G54" s="18">
        <v>257</v>
      </c>
      <c r="H54" s="19">
        <v>597</v>
      </c>
      <c r="I54" s="16">
        <v>150</v>
      </c>
      <c r="J54" s="44">
        <v>6730</v>
      </c>
      <c r="K54" s="16">
        <v>200</v>
      </c>
      <c r="L54" s="44">
        <v>77100</v>
      </c>
      <c r="M54" s="16">
        <v>250</v>
      </c>
      <c r="N54" s="44">
        <v>884000</v>
      </c>
      <c r="O54" s="16">
        <v>300</v>
      </c>
      <c r="P54" s="54">
        <v>10143000</v>
      </c>
    </row>
    <row r="55" spans="1:16" ht="11.25" customHeight="1">
      <c r="A55" s="24">
        <v>301</v>
      </c>
      <c r="B55" s="36">
        <v>10650000</v>
      </c>
      <c r="C55" s="21"/>
      <c r="D55" s="21"/>
      <c r="E55" s="27">
        <v>311</v>
      </c>
      <c r="F55" s="36">
        <v>17348000</v>
      </c>
      <c r="G55" s="21"/>
      <c r="H55" s="21"/>
      <c r="I55" s="27">
        <v>321</v>
      </c>
      <c r="J55" s="33">
        <v>28259000</v>
      </c>
      <c r="K55" s="27">
        <v>331</v>
      </c>
      <c r="L55" s="33">
        <v>46031000</v>
      </c>
      <c r="M55" s="27">
        <v>341</v>
      </c>
      <c r="N55" s="30">
        <v>74980000</v>
      </c>
      <c r="O55" s="27">
        <v>351</v>
      </c>
      <c r="P55" s="50">
        <v>121860000</v>
      </c>
    </row>
    <row r="56" spans="1:16" ht="11.25" customHeight="1">
      <c r="A56" s="25">
        <v>302</v>
      </c>
      <c r="B56" s="37">
        <v>11183000</v>
      </c>
      <c r="C56" s="22"/>
      <c r="D56" s="22"/>
      <c r="E56" s="28">
        <v>312</v>
      </c>
      <c r="F56" s="37">
        <v>18216000</v>
      </c>
      <c r="G56" s="22"/>
      <c r="H56" s="22"/>
      <c r="I56" s="28">
        <v>322</v>
      </c>
      <c r="J56" s="34">
        <v>29672000</v>
      </c>
      <c r="K56" s="28">
        <v>332</v>
      </c>
      <c r="L56" s="34">
        <v>48333000</v>
      </c>
      <c r="M56" s="28">
        <v>342</v>
      </c>
      <c r="N56" s="31">
        <v>78729000</v>
      </c>
      <c r="O56" s="28">
        <v>352</v>
      </c>
      <c r="P56" s="51">
        <v>127400000</v>
      </c>
    </row>
    <row r="57" spans="1:16" ht="11.25" customHeight="1">
      <c r="A57" s="25">
        <v>303</v>
      </c>
      <c r="B57" s="37">
        <v>11742000</v>
      </c>
      <c r="C57" s="22"/>
      <c r="D57" s="22"/>
      <c r="E57" s="28">
        <v>313</v>
      </c>
      <c r="F57" s="37">
        <v>19127000</v>
      </c>
      <c r="G57" s="22"/>
      <c r="H57" s="22"/>
      <c r="I57" s="28">
        <v>323</v>
      </c>
      <c r="J57" s="34">
        <v>31155000</v>
      </c>
      <c r="K57" s="28">
        <v>333</v>
      </c>
      <c r="L57" s="34">
        <v>50749000</v>
      </c>
      <c r="M57" s="28">
        <v>343</v>
      </c>
      <c r="N57" s="31">
        <v>82666000</v>
      </c>
      <c r="O57" s="28">
        <v>353</v>
      </c>
      <c r="P57" s="51">
        <v>132950000</v>
      </c>
    </row>
    <row r="58" spans="1:16" ht="11.25" customHeight="1">
      <c r="A58" s="25">
        <v>304</v>
      </c>
      <c r="B58" s="37">
        <v>12329000</v>
      </c>
      <c r="C58" s="22"/>
      <c r="D58" s="22"/>
      <c r="E58" s="28">
        <v>314</v>
      </c>
      <c r="F58" s="34">
        <v>20083000</v>
      </c>
      <c r="G58" s="22"/>
      <c r="H58" s="22"/>
      <c r="I58" s="28">
        <v>324</v>
      </c>
      <c r="J58" s="34">
        <v>32713000</v>
      </c>
      <c r="K58" s="28">
        <v>334</v>
      </c>
      <c r="L58" s="34">
        <v>53287000</v>
      </c>
      <c r="M58" s="28">
        <v>344</v>
      </c>
      <c r="N58" s="31">
        <v>86799000</v>
      </c>
      <c r="O58" s="28">
        <v>354</v>
      </c>
      <c r="P58" s="51">
        <v>138500000</v>
      </c>
    </row>
    <row r="59" spans="1:16" ht="11.25" customHeight="1">
      <c r="A59" s="25">
        <v>305</v>
      </c>
      <c r="B59" s="37">
        <v>12945000</v>
      </c>
      <c r="C59" s="22"/>
      <c r="D59" s="22"/>
      <c r="E59" s="28">
        <v>315</v>
      </c>
      <c r="F59" s="34">
        <v>21087000</v>
      </c>
      <c r="G59" s="22"/>
      <c r="H59" s="22"/>
      <c r="I59" s="28">
        <v>325</v>
      </c>
      <c r="J59" s="34">
        <v>34349000</v>
      </c>
      <c r="K59" s="28">
        <v>335</v>
      </c>
      <c r="L59" s="34">
        <v>55951000</v>
      </c>
      <c r="M59" s="28">
        <v>345</v>
      </c>
      <c r="N59" s="31">
        <v>91139000</v>
      </c>
      <c r="O59" s="28">
        <v>355</v>
      </c>
      <c r="P59" s="51">
        <v>144050000</v>
      </c>
    </row>
    <row r="60" spans="1:16" ht="11.25" customHeight="1" thickBot="1">
      <c r="A60" s="25">
        <v>306</v>
      </c>
      <c r="B60" s="37">
        <v>13593000</v>
      </c>
      <c r="C60" s="22"/>
      <c r="D60" s="22"/>
      <c r="E60" s="28">
        <v>316</v>
      </c>
      <c r="F60" s="34">
        <v>22141000</v>
      </c>
      <c r="G60" s="22"/>
      <c r="H60" s="22"/>
      <c r="I60" s="28">
        <v>326</v>
      </c>
      <c r="J60" s="34">
        <v>36066000</v>
      </c>
      <c r="K60" s="28">
        <v>336</v>
      </c>
      <c r="L60" s="34">
        <v>58749000</v>
      </c>
      <c r="M60" s="28">
        <v>346</v>
      </c>
      <c r="N60" s="31">
        <v>95696000</v>
      </c>
      <c r="O60" s="28">
        <v>356</v>
      </c>
      <c r="P60" s="52">
        <v>149600000</v>
      </c>
    </row>
    <row r="61" spans="1:16" ht="11.25" customHeight="1">
      <c r="A61" s="25">
        <v>307</v>
      </c>
      <c r="B61" s="37">
        <v>14272000</v>
      </c>
      <c r="C61" s="22"/>
      <c r="D61" s="22"/>
      <c r="E61" s="28">
        <v>317</v>
      </c>
      <c r="F61" s="34">
        <v>23249000</v>
      </c>
      <c r="G61" s="22"/>
      <c r="H61" s="22"/>
      <c r="I61" s="28">
        <v>327</v>
      </c>
      <c r="J61" s="34">
        <v>37870000</v>
      </c>
      <c r="K61" s="28">
        <v>337</v>
      </c>
      <c r="L61" s="34">
        <v>61686000</v>
      </c>
      <c r="M61" s="28">
        <v>347</v>
      </c>
      <c r="N61" s="31">
        <v>100481000</v>
      </c>
      <c r="O61" s="28">
        <v>357</v>
      </c>
      <c r="P61" s="68">
        <v>155150000</v>
      </c>
    </row>
    <row r="62" spans="1:16" ht="11.25" customHeight="1">
      <c r="A62" s="25">
        <v>308</v>
      </c>
      <c r="B62" s="37">
        <v>14986000</v>
      </c>
      <c r="C62" s="22"/>
      <c r="D62" s="22"/>
      <c r="E62" s="28">
        <v>318</v>
      </c>
      <c r="F62" s="34">
        <v>24411000</v>
      </c>
      <c r="G62" s="22"/>
      <c r="H62" s="22"/>
      <c r="I62" s="28">
        <v>328</v>
      </c>
      <c r="J62" s="34">
        <v>39763000</v>
      </c>
      <c r="K62" s="28">
        <v>338</v>
      </c>
      <c r="L62" s="34">
        <v>64771000</v>
      </c>
      <c r="M62" s="28">
        <v>348</v>
      </c>
      <c r="N62" s="31">
        <v>105505000</v>
      </c>
      <c r="O62" s="28">
        <v>358</v>
      </c>
      <c r="P62" s="51">
        <v>160700000</v>
      </c>
    </row>
    <row r="63" spans="1:16" ht="11.25" customHeight="1">
      <c r="A63" s="25">
        <v>309</v>
      </c>
      <c r="B63" s="37">
        <v>15735000</v>
      </c>
      <c r="C63" s="22"/>
      <c r="D63" s="22"/>
      <c r="E63" s="28">
        <v>319</v>
      </c>
      <c r="F63" s="34">
        <v>25632000</v>
      </c>
      <c r="G63" s="22"/>
      <c r="H63" s="22"/>
      <c r="I63" s="28">
        <v>329</v>
      </c>
      <c r="J63" s="34">
        <v>41751000</v>
      </c>
      <c r="K63" s="28">
        <v>339</v>
      </c>
      <c r="L63" s="34">
        <v>68009000</v>
      </c>
      <c r="M63" s="28">
        <v>349</v>
      </c>
      <c r="N63" s="31">
        <v>110781000</v>
      </c>
      <c r="O63" s="28">
        <v>359</v>
      </c>
      <c r="P63" s="51">
        <v>166250000</v>
      </c>
    </row>
    <row r="64" spans="1:16" ht="11.25" customHeight="1" thickBot="1">
      <c r="A64" s="26">
        <v>310</v>
      </c>
      <c r="B64" s="38">
        <v>16522000</v>
      </c>
      <c r="C64" s="23"/>
      <c r="D64" s="23"/>
      <c r="E64" s="29">
        <v>320</v>
      </c>
      <c r="F64" s="35">
        <v>26913000</v>
      </c>
      <c r="G64" s="23"/>
      <c r="H64" s="23"/>
      <c r="I64" s="29">
        <v>330</v>
      </c>
      <c r="J64" s="35">
        <v>43839000</v>
      </c>
      <c r="K64" s="29">
        <v>340</v>
      </c>
      <c r="L64" s="35">
        <v>71410000</v>
      </c>
      <c r="M64" s="29">
        <v>350</v>
      </c>
      <c r="N64" s="32">
        <v>116320000</v>
      </c>
      <c r="O64" s="29">
        <v>360</v>
      </c>
      <c r="P64" s="52">
        <v>171800000</v>
      </c>
    </row>
    <row r="65" spans="1:16" ht="11.25" customHeight="1">
      <c r="O65" s="24">
        <v>361</v>
      </c>
      <c r="P65" s="50">
        <v>177350000</v>
      </c>
    </row>
    <row r="66" spans="1:16" ht="11.25" customHeight="1">
      <c r="O66" s="25">
        <v>362</v>
      </c>
      <c r="P66" s="51">
        <v>182900000</v>
      </c>
    </row>
    <row r="67" spans="1:16" ht="11.25" customHeight="1">
      <c r="O67" s="25">
        <v>363</v>
      </c>
      <c r="P67" s="51">
        <v>188450000</v>
      </c>
    </row>
    <row r="68" spans="1:16" ht="11.25" customHeight="1" thickBot="1">
      <c r="O68" s="26">
        <v>364</v>
      </c>
      <c r="P68" s="52">
        <v>194000000</v>
      </c>
    </row>
    <row r="69" spans="1:16" ht="11.25" customHeight="1" thickBot="1">
      <c r="O69" s="26">
        <v>365</v>
      </c>
      <c r="P69" s="52">
        <v>200000000</v>
      </c>
    </row>
    <row r="70" spans="1:16" s="47" customFormat="1" ht="12" customHeight="1">
      <c r="A70" s="45"/>
      <c r="B70" s="47" t="s">
        <v>12</v>
      </c>
      <c r="E70" s="46"/>
      <c r="I70" s="45"/>
    </row>
    <row r="71" spans="1:16" s="47" customFormat="1" ht="12" customHeight="1">
      <c r="A71" s="45"/>
      <c r="E71" s="46"/>
      <c r="I71" s="45"/>
    </row>
    <row r="72" spans="1:16" ht="12" customHeight="1">
      <c r="B72" t="s">
        <v>48</v>
      </c>
    </row>
    <row r="74" spans="1:16" s="47" customFormat="1" ht="12" customHeight="1">
      <c r="A74" s="45"/>
      <c r="B74" s="121" t="s">
        <v>9</v>
      </c>
      <c r="C74" s="121"/>
      <c r="D74" s="121"/>
      <c r="E74" s="46"/>
      <c r="I74" s="45"/>
    </row>
    <row r="75" spans="1:16" s="45" customFormat="1" ht="12" customHeight="1">
      <c r="B75" s="48" t="s">
        <v>10</v>
      </c>
      <c r="C75" s="129" t="s">
        <v>11</v>
      </c>
      <c r="D75" s="129"/>
    </row>
    <row r="76" spans="1:16" s="47" customFormat="1" ht="12" customHeight="1">
      <c r="A76" s="45"/>
      <c r="B76" s="48">
        <v>1984</v>
      </c>
      <c r="C76" s="130">
        <v>30864</v>
      </c>
      <c r="D76" s="129"/>
      <c r="I76" s="45"/>
    </row>
    <row r="77" spans="1:16" s="47" customFormat="1" ht="12" customHeight="1">
      <c r="A77" s="45"/>
      <c r="B77" s="48">
        <v>1985</v>
      </c>
      <c r="C77" s="130">
        <v>31229</v>
      </c>
      <c r="D77" s="129"/>
      <c r="I77" s="45"/>
    </row>
    <row r="78" spans="1:16" s="47" customFormat="1" ht="12" customHeight="1">
      <c r="A78" s="45"/>
      <c r="B78" s="48">
        <v>1986</v>
      </c>
      <c r="C78" s="130">
        <v>31625</v>
      </c>
      <c r="D78" s="129"/>
      <c r="I78" s="45"/>
    </row>
    <row r="79" spans="1:16" s="47" customFormat="1" ht="12" customHeight="1">
      <c r="A79" s="45"/>
      <c r="B79" s="48">
        <v>1987</v>
      </c>
      <c r="C79" s="130">
        <v>31990</v>
      </c>
      <c r="D79" s="129"/>
      <c r="I79" s="45"/>
    </row>
    <row r="80" spans="1:16" s="47" customFormat="1" ht="12" customHeight="1">
      <c r="A80" s="45"/>
      <c r="B80" s="49">
        <v>1988</v>
      </c>
      <c r="C80" s="132">
        <v>32143</v>
      </c>
      <c r="D80" s="133"/>
      <c r="I80" s="45"/>
    </row>
    <row r="81" spans="1:9" s="47" customFormat="1" ht="12" customHeight="1">
      <c r="A81" s="45"/>
      <c r="B81" s="49">
        <v>1989</v>
      </c>
      <c r="C81" s="132">
        <v>32509</v>
      </c>
      <c r="D81" s="133"/>
      <c r="I81" s="45"/>
    </row>
    <row r="82" spans="1:9" s="47" customFormat="1" ht="12" customHeight="1">
      <c r="A82" s="45"/>
      <c r="B82" s="49">
        <v>1990</v>
      </c>
      <c r="C82" s="132">
        <v>32874</v>
      </c>
      <c r="D82" s="133"/>
      <c r="I82" s="45"/>
    </row>
    <row r="83" spans="1:9" ht="12" customHeight="1">
      <c r="E83"/>
    </row>
    <row r="84" spans="1:9" ht="13.5">
      <c r="B84" s="57" t="s">
        <v>16</v>
      </c>
      <c r="E84"/>
    </row>
    <row r="85" spans="1:9" ht="13.5">
      <c r="B85" t="s">
        <v>14</v>
      </c>
      <c r="E85"/>
    </row>
    <row r="86" spans="1:9" ht="13.5">
      <c r="B86" t="s">
        <v>39</v>
      </c>
      <c r="E86"/>
    </row>
    <row r="87" spans="1:9" ht="13.5">
      <c r="B87" t="s">
        <v>40</v>
      </c>
      <c r="E87"/>
    </row>
    <row r="88" spans="1:9" ht="13.5">
      <c r="B88" t="s">
        <v>41</v>
      </c>
      <c r="E88"/>
    </row>
    <row r="89" spans="1:9" ht="13.5">
      <c r="E89"/>
    </row>
    <row r="90" spans="1:9" ht="13.5">
      <c r="B90" t="s">
        <v>13</v>
      </c>
      <c r="E90"/>
    </row>
    <row r="91" spans="1:9" ht="13.5">
      <c r="B91" t="s">
        <v>37</v>
      </c>
      <c r="E91"/>
    </row>
    <row r="92" spans="1:9" ht="13.5">
      <c r="B92" t="s">
        <v>38</v>
      </c>
      <c r="E92"/>
    </row>
    <row r="93" spans="1:9" ht="13.5">
      <c r="E93"/>
    </row>
    <row r="94" spans="1:9" ht="13.5">
      <c r="B94" t="s">
        <v>15</v>
      </c>
      <c r="E94"/>
    </row>
    <row r="95" spans="1:9" ht="13.5">
      <c r="E95"/>
    </row>
    <row r="96" spans="1:9" ht="13.5">
      <c r="E96"/>
    </row>
    <row r="97" spans="2:19" ht="13.5">
      <c r="B97" s="89" t="s">
        <v>42</v>
      </c>
      <c r="E97"/>
    </row>
    <row r="98" spans="2:19" ht="13.5">
      <c r="B98" s="89" t="s">
        <v>43</v>
      </c>
      <c r="E98"/>
    </row>
    <row r="99" spans="2:19" ht="13.5">
      <c r="B99" s="89" t="s">
        <v>60</v>
      </c>
      <c r="E99"/>
    </row>
    <row r="100" spans="2:19" ht="13.5">
      <c r="B100" s="89" t="s">
        <v>61</v>
      </c>
      <c r="E100"/>
    </row>
    <row r="101" spans="2:19" ht="13.5">
      <c r="B101" s="58" t="s">
        <v>46</v>
      </c>
      <c r="E101"/>
    </row>
    <row r="102" spans="2:19" ht="13.5">
      <c r="E102"/>
    </row>
    <row r="103" spans="2:19" ht="13.5">
      <c r="E103"/>
    </row>
    <row r="104" spans="2:19" ht="12" customHeight="1">
      <c r="E104"/>
      <c r="N104" s="90">
        <v>32874</v>
      </c>
      <c r="O104" s="90">
        <v>33114</v>
      </c>
    </row>
    <row r="105" spans="2:19" ht="12" customHeight="1" thickBot="1">
      <c r="E105"/>
      <c r="L105" s="82" t="s">
        <v>47</v>
      </c>
      <c r="N105" s="83">
        <f>N104</f>
        <v>32874</v>
      </c>
      <c r="O105" s="83">
        <f>O104</f>
        <v>33114</v>
      </c>
      <c r="R105" s="85" t="str">
        <f>IF(AND(L106&gt;=N105,L106&lt;=O105),"초과불가","초과가능")</f>
        <v>초과불가</v>
      </c>
    </row>
    <row r="106" spans="2:19" ht="14.25" thickBot="1">
      <c r="B106" s="9" t="s">
        <v>17</v>
      </c>
      <c r="C106" s="109">
        <v>69522</v>
      </c>
      <c r="D106" s="110"/>
      <c r="E106" t="s">
        <v>18</v>
      </c>
      <c r="F106" s="81">
        <f>C106*0.3025</f>
        <v>21030.404999999999</v>
      </c>
      <c r="G106" t="s">
        <v>19</v>
      </c>
      <c r="L106" s="91">
        <v>32874</v>
      </c>
      <c r="N106" t="str">
        <f>IF(AND(L106&gt;=N104,L106&lt;=O104),"90.1.1~90.8.29 취득",FALSE)</f>
        <v>90.1.1~90.8.29 취득</v>
      </c>
    </row>
    <row r="107" spans="2:19" ht="12" customHeight="1">
      <c r="E107"/>
    </row>
    <row r="108" spans="2:19" ht="12" customHeight="1">
      <c r="E108"/>
      <c r="O108" s="58" t="s">
        <v>46</v>
      </c>
    </row>
    <row r="109" spans="2:19" ht="12" customHeight="1" thickBot="1">
      <c r="E109"/>
    </row>
    <row r="110" spans="2:19" ht="12" customHeight="1">
      <c r="F110" s="55" t="s">
        <v>20</v>
      </c>
      <c r="G110" s="119">
        <f>F120</f>
        <v>900</v>
      </c>
      <c r="H110" s="119"/>
      <c r="I110" s="119"/>
      <c r="J110" s="114" t="s">
        <v>21</v>
      </c>
      <c r="K110" s="120">
        <f>G116</f>
        <v>85</v>
      </c>
      <c r="L110" s="120"/>
      <c r="M110" s="120"/>
      <c r="N110" s="120"/>
      <c r="P110" s="9" t="s">
        <v>28</v>
      </c>
      <c r="Q110" s="113" t="s">
        <v>29</v>
      </c>
      <c r="R110" s="111">
        <f>IF(AND(R112,P111&gt;P112),TRUNC(G110*P112,0),TRUNC(G110*P111,0))</f>
        <v>900</v>
      </c>
      <c r="S110" s="12" t="s">
        <v>44</v>
      </c>
    </row>
    <row r="111" spans="2:19" ht="12" customHeight="1">
      <c r="E111"/>
      <c r="G111" s="119"/>
      <c r="H111" s="119"/>
      <c r="I111" s="119"/>
      <c r="J111" s="114"/>
      <c r="K111" s="103">
        <f>MIN((G114+G115)/2,G114)</f>
        <v>75.5</v>
      </c>
      <c r="L111" s="103"/>
      <c r="M111" s="103"/>
      <c r="N111" s="103"/>
      <c r="P111" s="84">
        <f>K110/K111</f>
        <v>1.1258278145695364</v>
      </c>
      <c r="Q111" s="114"/>
      <c r="R111" s="112"/>
      <c r="S111" s="12" t="s">
        <v>45</v>
      </c>
    </row>
    <row r="112" spans="2:19" ht="12" customHeight="1">
      <c r="E112"/>
      <c r="P112" s="87">
        <v>1</v>
      </c>
      <c r="R112" s="88" t="b">
        <f>(AND(L106&gt;=N104,L106&lt;=O104))</f>
        <v>1</v>
      </c>
    </row>
    <row r="113" spans="2:22" ht="14.25" thickBot="1">
      <c r="B113" s="104" t="s">
        <v>27</v>
      </c>
      <c r="C113" s="104"/>
      <c r="D113" s="104"/>
      <c r="E113" s="104"/>
      <c r="F113" s="73" t="s">
        <v>50</v>
      </c>
      <c r="G113" s="104" t="s">
        <v>26</v>
      </c>
      <c r="H113" s="104"/>
    </row>
    <row r="114" spans="2:22" ht="13.5">
      <c r="B114" s="117" t="s">
        <v>22</v>
      </c>
      <c r="C114" s="117"/>
      <c r="D114" s="117"/>
      <c r="E114" s="118"/>
      <c r="F114" s="74">
        <v>58</v>
      </c>
      <c r="G114" s="115">
        <f>VLOOKUP(F114,신등급,2)</f>
        <v>85</v>
      </c>
      <c r="H114" s="116"/>
      <c r="U114" s="56" t="s">
        <v>49</v>
      </c>
      <c r="V114" s="56" t="s">
        <v>50</v>
      </c>
    </row>
    <row r="115" spans="2:22" ht="13.5">
      <c r="B115" s="117" t="s">
        <v>23</v>
      </c>
      <c r="C115" s="117"/>
      <c r="D115" s="117"/>
      <c r="E115" s="118"/>
      <c r="F115" s="75">
        <v>52</v>
      </c>
      <c r="G115" s="115">
        <f>VLOOKUP(F115,신등급,2)</f>
        <v>66</v>
      </c>
      <c r="H115" s="116"/>
      <c r="P115" s="104" t="s">
        <v>32</v>
      </c>
      <c r="Q115" s="104"/>
      <c r="R115" s="78">
        <f>F119*C106</f>
        <v>323277300</v>
      </c>
      <c r="U115" s="72">
        <v>35</v>
      </c>
      <c r="V115" s="71">
        <f>VLOOKUP(U115,구등급,2)</f>
        <v>71</v>
      </c>
    </row>
    <row r="116" spans="2:22" ht="14.25" thickBot="1">
      <c r="B116" s="117" t="s">
        <v>24</v>
      </c>
      <c r="C116" s="117"/>
      <c r="D116" s="117"/>
      <c r="E116" s="118"/>
      <c r="F116" s="76">
        <v>58</v>
      </c>
      <c r="G116" s="115">
        <f>VLOOKUP(F116,신등급,2)</f>
        <v>85</v>
      </c>
      <c r="H116" s="116"/>
      <c r="P116" s="104" t="s">
        <v>30</v>
      </c>
      <c r="Q116" s="104"/>
      <c r="R116" s="78">
        <f>TRUNC(C106*R110,0)</f>
        <v>62569800</v>
      </c>
      <c r="U116" s="72">
        <v>39</v>
      </c>
      <c r="V116" s="71">
        <f>VLOOKUP(U116,구등급,2)</f>
        <v>84</v>
      </c>
    </row>
    <row r="117" spans="2:22" ht="12" customHeight="1">
      <c r="U117" s="72">
        <v>36</v>
      </c>
      <c r="V117" s="71">
        <f>VLOOKUP(U117,구등급,2)</f>
        <v>75</v>
      </c>
    </row>
    <row r="118" spans="2:22" ht="12" customHeight="1" thickBot="1">
      <c r="P118" s="104" t="s">
        <v>33</v>
      </c>
      <c r="Q118" s="104"/>
      <c r="R118" s="86">
        <f>R116/R115</f>
        <v>0.19354838709677419</v>
      </c>
    </row>
    <row r="119" spans="2:22" ht="12" customHeight="1" thickBot="1">
      <c r="B119" s="118" t="s">
        <v>31</v>
      </c>
      <c r="C119" s="131"/>
      <c r="D119" s="131"/>
      <c r="E119" s="131"/>
      <c r="F119" s="77">
        <f>개별공시지가!J7</f>
        <v>4650</v>
      </c>
    </row>
    <row r="120" spans="2:22" ht="14.25" thickBot="1">
      <c r="B120" s="118" t="s">
        <v>59</v>
      </c>
      <c r="C120" s="131"/>
      <c r="D120" s="131"/>
      <c r="E120" s="131"/>
      <c r="F120" s="93">
        <f>개별공시지가!J36</f>
        <v>900</v>
      </c>
      <c r="P120" s="104" t="s">
        <v>34</v>
      </c>
      <c r="Q120" s="105"/>
      <c r="R120" s="77">
        <f>R115</f>
        <v>323277300</v>
      </c>
    </row>
    <row r="121" spans="2:22" ht="13.5">
      <c r="P121" s="104" t="s">
        <v>35</v>
      </c>
      <c r="Q121" s="104"/>
      <c r="R121" s="79">
        <f>TRUNC(R120*R118,0)</f>
        <v>62569800</v>
      </c>
    </row>
    <row r="122" spans="2:22" ht="13.5">
      <c r="P122" s="106" t="s">
        <v>62</v>
      </c>
      <c r="Q122" s="106"/>
      <c r="R122" s="80">
        <f>TRUNC(R116*3%,0)</f>
        <v>1877094</v>
      </c>
    </row>
    <row r="123" spans="2:22" ht="13.5">
      <c r="P123" s="104" t="s">
        <v>36</v>
      </c>
      <c r="Q123" s="104"/>
      <c r="R123" s="80">
        <f>R120-R121-R122</f>
        <v>258830406</v>
      </c>
    </row>
  </sheetData>
  <mergeCells count="43">
    <mergeCell ref="B120:E120"/>
    <mergeCell ref="C79:D79"/>
    <mergeCell ref="C80:D80"/>
    <mergeCell ref="C81:D81"/>
    <mergeCell ref="C82:D82"/>
    <mergeCell ref="B119:E119"/>
    <mergeCell ref="J110:J111"/>
    <mergeCell ref="K110:N110"/>
    <mergeCell ref="B74:D74"/>
    <mergeCell ref="B2:D2"/>
    <mergeCell ref="F2:H2"/>
    <mergeCell ref="B3:C3"/>
    <mergeCell ref="D3:D4"/>
    <mergeCell ref="F3:G3"/>
    <mergeCell ref="H3:H4"/>
    <mergeCell ref="C75:D75"/>
    <mergeCell ref="C76:D76"/>
    <mergeCell ref="C77:D77"/>
    <mergeCell ref="C78:D78"/>
    <mergeCell ref="J3:J4"/>
    <mergeCell ref="L3:L4"/>
    <mergeCell ref="N3:N4"/>
    <mergeCell ref="P123:Q123"/>
    <mergeCell ref="P3:P4"/>
    <mergeCell ref="C106:D106"/>
    <mergeCell ref="R110:R111"/>
    <mergeCell ref="P116:Q116"/>
    <mergeCell ref="P115:Q115"/>
    <mergeCell ref="Q110:Q111"/>
    <mergeCell ref="G113:H113"/>
    <mergeCell ref="G114:H114"/>
    <mergeCell ref="G115:H115"/>
    <mergeCell ref="G116:H116"/>
    <mergeCell ref="B113:E113"/>
    <mergeCell ref="B116:E116"/>
    <mergeCell ref="B114:E114"/>
    <mergeCell ref="B115:E115"/>
    <mergeCell ref="G110:I111"/>
    <mergeCell ref="K111:N111"/>
    <mergeCell ref="P118:Q118"/>
    <mergeCell ref="P120:Q120"/>
    <mergeCell ref="P121:Q121"/>
    <mergeCell ref="P122:Q122"/>
  </mergeCells>
  <phoneticPr fontId="5" type="noConversion"/>
  <conditionalFormatting sqref="P111">
    <cfRule type="cellIs" dxfId="1" priority="2" stopIfTrue="1" operator="greaterThan">
      <formula>1</formula>
    </cfRule>
  </conditionalFormatting>
  <conditionalFormatting sqref="L106">
    <cfRule type="cellIs" dxfId="0" priority="1" stopIfTrue="1" operator="between">
      <formula>32874</formula>
      <formula>33114</formula>
    </cfRule>
  </conditionalFormatting>
  <printOptions horizontalCentered="1"/>
  <pageMargins left="0.19685039370078741" right="0.19685039370078741" top="7.874015748031496E-2" bottom="7.874015748031496E-2" header="0" footer="0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020C-77C6-4DF1-9008-B9123BFB1658}">
  <dimension ref="B1:J36"/>
  <sheetViews>
    <sheetView workbookViewId="0">
      <selection activeCell="J37" sqref="J37"/>
    </sheetView>
  </sheetViews>
  <sheetFormatPr defaultRowHeight="16.5"/>
  <cols>
    <col min="1" max="2" width="8.88671875" style="134"/>
    <col min="3" max="3" width="21.21875" style="134" customWidth="1"/>
    <col min="4" max="9" width="8.88671875" style="134"/>
    <col min="10" max="10" width="8.88671875" style="136"/>
    <col min="11" max="16384" width="8.88671875" style="134"/>
  </cols>
  <sheetData>
    <row r="1" spans="2:10">
      <c r="J1" s="134"/>
    </row>
    <row r="2" spans="2:10">
      <c r="J2" s="134"/>
    </row>
    <row r="3" spans="2:10" ht="17.25" thickBot="1">
      <c r="J3" s="134"/>
    </row>
    <row r="4" spans="2:10" ht="17.25" thickTop="1">
      <c r="B4" s="152"/>
      <c r="C4" s="152"/>
      <c r="D4" s="152"/>
      <c r="E4" s="152"/>
      <c r="F4" s="152"/>
      <c r="G4" s="152"/>
      <c r="H4" s="152"/>
      <c r="J4" s="134"/>
    </row>
    <row r="5" spans="2:10" ht="17.25" thickBot="1">
      <c r="B5" s="153" t="s">
        <v>122</v>
      </c>
      <c r="C5" s="153"/>
      <c r="D5" s="154"/>
      <c r="E5" s="155" t="s">
        <v>123</v>
      </c>
      <c r="F5" s="153"/>
      <c r="G5" s="153"/>
      <c r="H5" s="153"/>
      <c r="J5" s="134"/>
    </row>
    <row r="6" spans="2:10" ht="17.25" thickBot="1">
      <c r="B6" s="156" t="s">
        <v>124</v>
      </c>
      <c r="C6" s="156" t="s">
        <v>125</v>
      </c>
      <c r="D6" s="156" t="s">
        <v>126</v>
      </c>
      <c r="E6" s="156" t="s">
        <v>127</v>
      </c>
      <c r="F6" s="156" t="s">
        <v>128</v>
      </c>
      <c r="G6" s="156" t="s">
        <v>129</v>
      </c>
      <c r="H6" s="157" t="s">
        <v>130</v>
      </c>
      <c r="J6" s="134"/>
    </row>
    <row r="7" spans="2:10" ht="17.25" thickBot="1">
      <c r="B7" s="158">
        <v>2020</v>
      </c>
      <c r="C7" s="158" t="s">
        <v>131</v>
      </c>
      <c r="D7" s="158" t="s">
        <v>132</v>
      </c>
      <c r="E7" s="158" t="s">
        <v>133</v>
      </c>
      <c r="F7" s="158" t="s">
        <v>134</v>
      </c>
      <c r="G7" s="159">
        <v>43980</v>
      </c>
      <c r="H7" s="160"/>
      <c r="J7" s="136">
        <v>4650</v>
      </c>
    </row>
    <row r="8" spans="2:10" ht="17.25" thickBot="1">
      <c r="B8" s="158">
        <v>2019</v>
      </c>
      <c r="C8" s="158" t="s">
        <v>131</v>
      </c>
      <c r="D8" s="158" t="s">
        <v>132</v>
      </c>
      <c r="E8" s="158" t="s">
        <v>135</v>
      </c>
      <c r="F8" s="158" t="s">
        <v>134</v>
      </c>
      <c r="G8" s="159">
        <v>43616</v>
      </c>
      <c r="H8" s="160"/>
    </row>
    <row r="9" spans="2:10" ht="17.25" thickBot="1">
      <c r="B9" s="158">
        <v>2018</v>
      </c>
      <c r="C9" s="158" t="s">
        <v>131</v>
      </c>
      <c r="D9" s="158" t="s">
        <v>132</v>
      </c>
      <c r="E9" s="158" t="s">
        <v>136</v>
      </c>
      <c r="F9" s="158" t="s">
        <v>134</v>
      </c>
      <c r="G9" s="159">
        <v>43251</v>
      </c>
      <c r="H9" s="160"/>
    </row>
    <row r="10" spans="2:10" ht="17.25" thickBot="1">
      <c r="B10" s="158">
        <v>2017</v>
      </c>
      <c r="C10" s="158" t="s">
        <v>131</v>
      </c>
      <c r="D10" s="158" t="s">
        <v>132</v>
      </c>
      <c r="E10" s="158" t="s">
        <v>137</v>
      </c>
      <c r="F10" s="158" t="s">
        <v>134</v>
      </c>
      <c r="G10" s="159">
        <v>42886</v>
      </c>
      <c r="H10" s="160"/>
    </row>
    <row r="11" spans="2:10" ht="17.25" thickBot="1">
      <c r="B11" s="158">
        <v>2016</v>
      </c>
      <c r="C11" s="158" t="s">
        <v>131</v>
      </c>
      <c r="D11" s="158" t="s">
        <v>132</v>
      </c>
      <c r="E11" s="158" t="s">
        <v>138</v>
      </c>
      <c r="F11" s="158" t="s">
        <v>134</v>
      </c>
      <c r="G11" s="159">
        <v>42521</v>
      </c>
      <c r="H11" s="160"/>
    </row>
    <row r="12" spans="2:10" ht="17.25" thickBot="1">
      <c r="B12" s="158">
        <v>2015</v>
      </c>
      <c r="C12" s="158" t="s">
        <v>131</v>
      </c>
      <c r="D12" s="158" t="s">
        <v>132</v>
      </c>
      <c r="E12" s="158" t="s">
        <v>139</v>
      </c>
      <c r="F12" s="158" t="s">
        <v>134</v>
      </c>
      <c r="G12" s="159">
        <v>42153</v>
      </c>
      <c r="H12" s="160"/>
    </row>
    <row r="13" spans="2:10" ht="17.25" thickBot="1">
      <c r="B13" s="158">
        <v>2014</v>
      </c>
      <c r="C13" s="158" t="s">
        <v>131</v>
      </c>
      <c r="D13" s="158" t="s">
        <v>132</v>
      </c>
      <c r="E13" s="158" t="s">
        <v>140</v>
      </c>
      <c r="F13" s="158" t="s">
        <v>134</v>
      </c>
      <c r="G13" s="159">
        <v>41789</v>
      </c>
      <c r="H13" s="160"/>
    </row>
    <row r="14" spans="2:10" ht="17.25" thickBot="1">
      <c r="B14" s="158">
        <v>2013</v>
      </c>
      <c r="C14" s="158" t="s">
        <v>131</v>
      </c>
      <c r="D14" s="158" t="s">
        <v>132</v>
      </c>
      <c r="E14" s="158" t="s">
        <v>141</v>
      </c>
      <c r="F14" s="158" t="s">
        <v>134</v>
      </c>
      <c r="G14" s="159">
        <v>41425</v>
      </c>
      <c r="H14" s="160"/>
    </row>
    <row r="15" spans="2:10" ht="17.25" thickBot="1">
      <c r="B15" s="158">
        <v>2012</v>
      </c>
      <c r="C15" s="158" t="s">
        <v>131</v>
      </c>
      <c r="D15" s="158" t="s">
        <v>132</v>
      </c>
      <c r="E15" s="158" t="s">
        <v>142</v>
      </c>
      <c r="F15" s="158" t="s">
        <v>134</v>
      </c>
      <c r="G15" s="159">
        <v>41060</v>
      </c>
      <c r="H15" s="160"/>
    </row>
    <row r="16" spans="2:10" ht="17.25" thickBot="1">
      <c r="B16" s="158">
        <v>2011</v>
      </c>
      <c r="C16" s="158" t="s">
        <v>131</v>
      </c>
      <c r="D16" s="158" t="s">
        <v>132</v>
      </c>
      <c r="E16" s="158" t="s">
        <v>143</v>
      </c>
      <c r="F16" s="158" t="s">
        <v>134</v>
      </c>
      <c r="G16" s="159">
        <v>40694</v>
      </c>
      <c r="H16" s="160"/>
    </row>
    <row r="17" spans="2:8" ht="17.25" thickBot="1">
      <c r="B17" s="158">
        <v>2010</v>
      </c>
      <c r="C17" s="158" t="s">
        <v>131</v>
      </c>
      <c r="D17" s="158" t="s">
        <v>132</v>
      </c>
      <c r="E17" s="158" t="s">
        <v>144</v>
      </c>
      <c r="F17" s="158" t="s">
        <v>134</v>
      </c>
      <c r="G17" s="159">
        <v>40329</v>
      </c>
      <c r="H17" s="160"/>
    </row>
    <row r="18" spans="2:8" ht="17.25" thickBot="1">
      <c r="B18" s="158">
        <v>2009</v>
      </c>
      <c r="C18" s="158" t="s">
        <v>131</v>
      </c>
      <c r="D18" s="158" t="s">
        <v>132</v>
      </c>
      <c r="E18" s="158" t="s">
        <v>144</v>
      </c>
      <c r="F18" s="158" t="s">
        <v>134</v>
      </c>
      <c r="G18" s="159">
        <v>39962</v>
      </c>
      <c r="H18" s="160"/>
    </row>
    <row r="19" spans="2:8" ht="17.25" thickBot="1">
      <c r="B19" s="158">
        <v>2008</v>
      </c>
      <c r="C19" s="158" t="s">
        <v>131</v>
      </c>
      <c r="D19" s="158" t="s">
        <v>132</v>
      </c>
      <c r="E19" s="158" t="s">
        <v>144</v>
      </c>
      <c r="F19" s="158" t="s">
        <v>134</v>
      </c>
      <c r="G19" s="159">
        <v>39599</v>
      </c>
      <c r="H19" s="160"/>
    </row>
    <row r="20" spans="2:8" ht="17.25" thickBot="1">
      <c r="B20" s="158">
        <v>2007</v>
      </c>
      <c r="C20" s="158" t="s">
        <v>131</v>
      </c>
      <c r="D20" s="158" t="s">
        <v>132</v>
      </c>
      <c r="E20" s="158" t="s">
        <v>145</v>
      </c>
      <c r="F20" s="158" t="s">
        <v>134</v>
      </c>
      <c r="G20" s="159">
        <v>39233</v>
      </c>
      <c r="H20" s="160"/>
    </row>
    <row r="21" spans="2:8" ht="17.25" thickBot="1">
      <c r="B21" s="158">
        <v>2006</v>
      </c>
      <c r="C21" s="158" t="s">
        <v>131</v>
      </c>
      <c r="D21" s="158" t="s">
        <v>132</v>
      </c>
      <c r="E21" s="158" t="s">
        <v>145</v>
      </c>
      <c r="F21" s="158" t="s">
        <v>134</v>
      </c>
      <c r="G21" s="159">
        <v>38868</v>
      </c>
      <c r="H21" s="160"/>
    </row>
    <row r="22" spans="2:8" ht="17.25" thickBot="1">
      <c r="B22" s="158">
        <v>2005</v>
      </c>
      <c r="C22" s="158" t="s">
        <v>131</v>
      </c>
      <c r="D22" s="158" t="s">
        <v>132</v>
      </c>
      <c r="E22" s="158" t="s">
        <v>146</v>
      </c>
      <c r="F22" s="158" t="s">
        <v>134</v>
      </c>
      <c r="G22" s="159">
        <v>38503</v>
      </c>
      <c r="H22" s="160"/>
    </row>
    <row r="23" spans="2:8" ht="17.25" thickBot="1">
      <c r="B23" s="158">
        <v>2004</v>
      </c>
      <c r="C23" s="158" t="s">
        <v>131</v>
      </c>
      <c r="D23" s="158" t="s">
        <v>132</v>
      </c>
      <c r="E23" s="158" t="s">
        <v>147</v>
      </c>
      <c r="F23" s="158" t="s">
        <v>134</v>
      </c>
      <c r="G23" s="159">
        <v>38168</v>
      </c>
      <c r="H23" s="160"/>
    </row>
    <row r="24" spans="2:8" ht="17.25" thickBot="1">
      <c r="B24" s="158">
        <v>2003</v>
      </c>
      <c r="C24" s="158" t="s">
        <v>131</v>
      </c>
      <c r="D24" s="158" t="s">
        <v>132</v>
      </c>
      <c r="E24" s="158" t="s">
        <v>148</v>
      </c>
      <c r="F24" s="158" t="s">
        <v>134</v>
      </c>
      <c r="G24" s="159">
        <v>37802</v>
      </c>
      <c r="H24" s="160"/>
    </row>
    <row r="25" spans="2:8" ht="17.25" thickBot="1">
      <c r="B25" s="158">
        <v>2002</v>
      </c>
      <c r="C25" s="158" t="s">
        <v>131</v>
      </c>
      <c r="D25" s="158" t="s">
        <v>132</v>
      </c>
      <c r="E25" s="158" t="s">
        <v>148</v>
      </c>
      <c r="F25" s="158" t="s">
        <v>134</v>
      </c>
      <c r="G25" s="159">
        <v>37436</v>
      </c>
      <c r="H25" s="160"/>
    </row>
    <row r="26" spans="2:8" ht="17.25" thickBot="1">
      <c r="B26" s="158">
        <v>2001</v>
      </c>
      <c r="C26" s="158" t="s">
        <v>131</v>
      </c>
      <c r="D26" s="158" t="s">
        <v>132</v>
      </c>
      <c r="E26" s="158" t="s">
        <v>149</v>
      </c>
      <c r="F26" s="158" t="s">
        <v>134</v>
      </c>
      <c r="G26" s="159">
        <v>37072</v>
      </c>
      <c r="H26" s="160"/>
    </row>
    <row r="27" spans="2:8" ht="17.25" thickBot="1">
      <c r="B27" s="158">
        <v>2000</v>
      </c>
      <c r="C27" s="158" t="s">
        <v>131</v>
      </c>
      <c r="D27" s="158" t="s">
        <v>132</v>
      </c>
      <c r="E27" s="158" t="s">
        <v>150</v>
      </c>
      <c r="F27" s="158" t="s">
        <v>134</v>
      </c>
      <c r="G27" s="159">
        <v>36707</v>
      </c>
      <c r="H27" s="160"/>
    </row>
    <row r="28" spans="2:8" ht="17.25" thickBot="1">
      <c r="B28" s="158">
        <v>1999</v>
      </c>
      <c r="C28" s="158" t="s">
        <v>131</v>
      </c>
      <c r="D28" s="158" t="s">
        <v>132</v>
      </c>
      <c r="E28" s="158" t="s">
        <v>150</v>
      </c>
      <c r="F28" s="158" t="s">
        <v>134</v>
      </c>
      <c r="G28" s="159">
        <v>36341</v>
      </c>
      <c r="H28" s="160"/>
    </row>
    <row r="29" spans="2:8" ht="17.25" thickBot="1">
      <c r="B29" s="158">
        <v>1998</v>
      </c>
      <c r="C29" s="158" t="s">
        <v>131</v>
      </c>
      <c r="D29" s="158" t="s">
        <v>132</v>
      </c>
      <c r="E29" s="158" t="s">
        <v>150</v>
      </c>
      <c r="F29" s="158" t="s">
        <v>134</v>
      </c>
      <c r="G29" s="159">
        <v>35976</v>
      </c>
      <c r="H29" s="160"/>
    </row>
    <row r="30" spans="2:8" ht="17.25" thickBot="1">
      <c r="B30" s="158">
        <v>1997</v>
      </c>
      <c r="C30" s="158" t="s">
        <v>131</v>
      </c>
      <c r="D30" s="158" t="s">
        <v>132</v>
      </c>
      <c r="E30" s="158" t="s">
        <v>151</v>
      </c>
      <c r="F30" s="158" t="s">
        <v>134</v>
      </c>
      <c r="G30" s="159">
        <v>35611</v>
      </c>
      <c r="H30" s="160"/>
    </row>
    <row r="31" spans="2:8" ht="17.25" thickBot="1">
      <c r="B31" s="158">
        <v>1996</v>
      </c>
      <c r="C31" s="158" t="s">
        <v>131</v>
      </c>
      <c r="D31" s="158" t="s">
        <v>132</v>
      </c>
      <c r="E31" s="158" t="s">
        <v>152</v>
      </c>
      <c r="F31" s="158" t="s">
        <v>134</v>
      </c>
      <c r="G31" s="159">
        <v>35245</v>
      </c>
      <c r="H31" s="160"/>
    </row>
    <row r="32" spans="2:8" ht="17.25" thickBot="1">
      <c r="B32" s="158">
        <v>1995</v>
      </c>
      <c r="C32" s="158" t="s">
        <v>131</v>
      </c>
      <c r="D32" s="158" t="s">
        <v>132</v>
      </c>
      <c r="E32" s="158" t="s">
        <v>153</v>
      </c>
      <c r="F32" s="158" t="s">
        <v>134</v>
      </c>
      <c r="G32" s="159">
        <v>34880</v>
      </c>
      <c r="H32" s="160"/>
    </row>
    <row r="33" spans="2:10" ht="17.25" thickBot="1">
      <c r="B33" s="158">
        <v>1994</v>
      </c>
      <c r="C33" s="158" t="s">
        <v>131</v>
      </c>
      <c r="D33" s="158" t="s">
        <v>132</v>
      </c>
      <c r="E33" s="158" t="s">
        <v>153</v>
      </c>
      <c r="F33" s="158" t="s">
        <v>134</v>
      </c>
      <c r="G33" s="159">
        <v>34515</v>
      </c>
      <c r="H33" s="160"/>
    </row>
    <row r="34" spans="2:10" ht="17.25" thickBot="1">
      <c r="B34" s="158">
        <v>1993</v>
      </c>
      <c r="C34" s="158" t="s">
        <v>131</v>
      </c>
      <c r="D34" s="158" t="s">
        <v>132</v>
      </c>
      <c r="E34" s="158" t="s">
        <v>154</v>
      </c>
      <c r="F34" s="158" t="s">
        <v>134</v>
      </c>
      <c r="G34" s="159">
        <v>34111</v>
      </c>
      <c r="H34" s="160"/>
    </row>
    <row r="35" spans="2:10" ht="17.25" thickBot="1">
      <c r="B35" s="158">
        <v>1992</v>
      </c>
      <c r="C35" s="158" t="s">
        <v>131</v>
      </c>
      <c r="D35" s="158" t="s">
        <v>132</v>
      </c>
      <c r="E35" s="158" t="s">
        <v>154</v>
      </c>
      <c r="F35" s="158" t="s">
        <v>134</v>
      </c>
      <c r="G35" s="159">
        <v>33756</v>
      </c>
      <c r="H35" s="160"/>
    </row>
    <row r="36" spans="2:10" ht="17.25" thickBot="1">
      <c r="B36" s="161">
        <v>1990</v>
      </c>
      <c r="C36" s="161" t="s">
        <v>131</v>
      </c>
      <c r="D36" s="161" t="s">
        <v>132</v>
      </c>
      <c r="E36" s="161" t="s">
        <v>154</v>
      </c>
      <c r="F36" s="161" t="s">
        <v>134</v>
      </c>
      <c r="G36" s="162">
        <v>33115</v>
      </c>
      <c r="H36" s="163"/>
      <c r="J36" s="136">
        <v>900</v>
      </c>
    </row>
  </sheetData>
  <mergeCells count="2">
    <mergeCell ref="B5:D5"/>
    <mergeCell ref="E5:H5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AF19-C4EE-42D3-8964-A86FBFEF8026}">
  <dimension ref="B1:I15"/>
  <sheetViews>
    <sheetView workbookViewId="0">
      <selection activeCell="G22" sqref="G22"/>
    </sheetView>
  </sheetViews>
  <sheetFormatPr defaultRowHeight="16.5"/>
  <cols>
    <col min="1" max="16384" width="8.88671875" style="134"/>
  </cols>
  <sheetData>
    <row r="1" spans="2:9">
      <c r="D1" s="134" t="s">
        <v>155</v>
      </c>
    </row>
    <row r="2" spans="2:9">
      <c r="B2" s="134">
        <v>0</v>
      </c>
      <c r="C2" s="134">
        <v>2</v>
      </c>
      <c r="D2" s="145">
        <v>0</v>
      </c>
      <c r="I2" s="134" t="s">
        <v>156</v>
      </c>
    </row>
    <row r="3" spans="2:9">
      <c r="B3" s="134">
        <v>3</v>
      </c>
      <c r="C3" s="134">
        <v>3</v>
      </c>
      <c r="D3" s="145">
        <v>0.06</v>
      </c>
      <c r="I3" s="134" t="s">
        <v>157</v>
      </c>
    </row>
    <row r="4" spans="2:9">
      <c r="B4" s="134">
        <v>4</v>
      </c>
      <c r="C4" s="134">
        <v>4</v>
      </c>
      <c r="D4" s="145">
        <v>0.08</v>
      </c>
      <c r="I4" s="134" t="s">
        <v>158</v>
      </c>
    </row>
    <row r="5" spans="2:9">
      <c r="B5" s="134">
        <v>5</v>
      </c>
      <c r="C5" s="134">
        <v>5</v>
      </c>
      <c r="D5" s="145">
        <v>0.1</v>
      </c>
      <c r="I5" s="134" t="s">
        <v>159</v>
      </c>
    </row>
    <row r="6" spans="2:9">
      <c r="B6" s="134">
        <v>6</v>
      </c>
      <c r="C6" s="134">
        <v>6</v>
      </c>
      <c r="D6" s="145">
        <v>0.12</v>
      </c>
    </row>
    <row r="7" spans="2:9">
      <c r="B7" s="134">
        <v>7</v>
      </c>
      <c r="C7" s="134">
        <v>7</v>
      </c>
      <c r="D7" s="145">
        <v>0.14000000000000001</v>
      </c>
    </row>
    <row r="8" spans="2:9">
      <c r="B8" s="134">
        <v>8</v>
      </c>
      <c r="C8" s="134">
        <v>8</v>
      </c>
      <c r="D8" s="145">
        <v>0.16</v>
      </c>
    </row>
    <row r="9" spans="2:9">
      <c r="B9" s="134">
        <v>9</v>
      </c>
      <c r="C9" s="134">
        <v>9</v>
      </c>
      <c r="D9" s="145">
        <v>0.18</v>
      </c>
    </row>
    <row r="10" spans="2:9">
      <c r="B10" s="134">
        <v>10</v>
      </c>
      <c r="C10" s="134">
        <v>10</v>
      </c>
      <c r="D10" s="145">
        <v>0.2</v>
      </c>
    </row>
    <row r="11" spans="2:9">
      <c r="B11" s="134">
        <v>11</v>
      </c>
      <c r="C11" s="134">
        <v>11</v>
      </c>
      <c r="D11" s="145">
        <v>0.22</v>
      </c>
    </row>
    <row r="12" spans="2:9">
      <c r="B12" s="134">
        <v>12</v>
      </c>
      <c r="C12" s="134">
        <v>12</v>
      </c>
      <c r="D12" s="145">
        <v>0.24</v>
      </c>
    </row>
    <row r="13" spans="2:9">
      <c r="B13" s="134">
        <v>13</v>
      </c>
      <c r="C13" s="134">
        <v>13</v>
      </c>
      <c r="D13" s="145">
        <v>0.26</v>
      </c>
    </row>
    <row r="14" spans="2:9">
      <c r="B14" s="134">
        <v>14</v>
      </c>
      <c r="C14" s="134">
        <v>14</v>
      </c>
      <c r="D14" s="145">
        <v>0.28000000000000003</v>
      </c>
    </row>
    <row r="15" spans="2:9">
      <c r="B15" s="134">
        <v>15</v>
      </c>
      <c r="C15" s="134">
        <v>100000</v>
      </c>
      <c r="D15" s="145">
        <v>0.3</v>
      </c>
    </row>
  </sheetData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14DC9-7FC8-42EE-B2CE-47A9B63EC7B2}">
  <dimension ref="A1"/>
  <sheetViews>
    <sheetView showGridLines="0" workbookViewId="0">
      <selection activeCell="G22" sqref="G22"/>
    </sheetView>
  </sheetViews>
  <sheetFormatPr defaultRowHeight="16.5"/>
  <cols>
    <col min="1" max="16384" width="8.88671875" style="134"/>
  </cols>
  <sheetData/>
  <phoneticPr fontId="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2"/>
  <sheetViews>
    <sheetView showGridLines="0" workbookViewId="0">
      <selection activeCell="J32" sqref="J32"/>
    </sheetView>
  </sheetViews>
  <sheetFormatPr defaultRowHeight="13.5"/>
  <cols>
    <col min="6" max="6" width="9.5546875" customWidth="1"/>
  </cols>
  <sheetData>
    <row r="1" spans="1:6" ht="13.5" customHeight="1"/>
    <row r="2" spans="1:6" ht="13.5" customHeight="1"/>
    <row r="3" spans="1:6" ht="13.5" customHeight="1"/>
    <row r="4" spans="1:6" ht="13.5" customHeight="1"/>
    <row r="5" spans="1:6" ht="13.5" customHeight="1"/>
    <row r="6" spans="1:6" ht="13.5" customHeight="1">
      <c r="F6" s="9" t="s">
        <v>51</v>
      </c>
    </row>
    <row r="7" spans="1:6" ht="17.25">
      <c r="A7" s="59" t="s">
        <v>49</v>
      </c>
      <c r="B7" s="59" t="s">
        <v>50</v>
      </c>
      <c r="E7" s="59" t="s">
        <v>25</v>
      </c>
      <c r="F7" s="64" t="s">
        <v>7</v>
      </c>
    </row>
    <row r="8" spans="1:6">
      <c r="A8" s="15">
        <v>1</v>
      </c>
      <c r="B8" s="65">
        <v>1</v>
      </c>
      <c r="E8" s="62">
        <v>1</v>
      </c>
      <c r="F8" s="6">
        <v>1</v>
      </c>
    </row>
    <row r="9" spans="1:6">
      <c r="A9" s="15">
        <v>2</v>
      </c>
      <c r="B9" s="14">
        <v>1</v>
      </c>
      <c r="E9" s="15">
        <v>2</v>
      </c>
      <c r="F9" s="6">
        <v>2</v>
      </c>
    </row>
    <row r="10" spans="1:6">
      <c r="A10" s="15">
        <v>3</v>
      </c>
      <c r="B10" s="14">
        <v>1</v>
      </c>
      <c r="E10" s="15">
        <v>3</v>
      </c>
      <c r="F10" s="6">
        <v>3</v>
      </c>
    </row>
    <row r="11" spans="1:6">
      <c r="A11" s="15">
        <v>4</v>
      </c>
      <c r="B11" s="14">
        <v>2</v>
      </c>
      <c r="E11" s="15">
        <v>4</v>
      </c>
      <c r="F11" s="6">
        <v>4</v>
      </c>
    </row>
    <row r="12" spans="1:6">
      <c r="A12" s="15">
        <v>5</v>
      </c>
      <c r="B12" s="14">
        <v>2</v>
      </c>
      <c r="E12" s="15">
        <v>5</v>
      </c>
      <c r="F12" s="6">
        <v>5</v>
      </c>
    </row>
    <row r="13" spans="1:6">
      <c r="A13" s="15">
        <v>6</v>
      </c>
      <c r="B13" s="14">
        <v>2</v>
      </c>
      <c r="E13" s="15">
        <v>6</v>
      </c>
      <c r="F13" s="6">
        <v>6</v>
      </c>
    </row>
    <row r="14" spans="1:6">
      <c r="A14" s="15">
        <v>7</v>
      </c>
      <c r="B14" s="14">
        <v>3</v>
      </c>
      <c r="E14" s="15">
        <v>7</v>
      </c>
      <c r="F14" s="6">
        <v>7</v>
      </c>
    </row>
    <row r="15" spans="1:6">
      <c r="A15" s="15">
        <v>8</v>
      </c>
      <c r="B15" s="14">
        <v>3</v>
      </c>
      <c r="E15" s="15">
        <v>8</v>
      </c>
      <c r="F15" s="6">
        <v>8</v>
      </c>
    </row>
    <row r="16" spans="1:6">
      <c r="A16" s="15">
        <v>9</v>
      </c>
      <c r="B16" s="14">
        <v>3</v>
      </c>
      <c r="E16" s="15">
        <v>9</v>
      </c>
      <c r="F16" s="6">
        <v>9</v>
      </c>
    </row>
    <row r="17" spans="1:6">
      <c r="A17" s="15">
        <v>10</v>
      </c>
      <c r="B17" s="14">
        <v>4</v>
      </c>
      <c r="E17" s="15">
        <v>10</v>
      </c>
      <c r="F17" s="6">
        <v>10</v>
      </c>
    </row>
    <row r="18" spans="1:6">
      <c r="A18" s="15">
        <v>11</v>
      </c>
      <c r="B18" s="14">
        <v>4</v>
      </c>
      <c r="E18" s="15">
        <v>11</v>
      </c>
      <c r="F18" s="6">
        <v>11</v>
      </c>
    </row>
    <row r="19" spans="1:6">
      <c r="A19" s="15">
        <v>12</v>
      </c>
      <c r="B19" s="14">
        <v>5</v>
      </c>
      <c r="E19" s="15">
        <v>12</v>
      </c>
      <c r="F19" s="6">
        <v>12</v>
      </c>
    </row>
    <row r="20" spans="1:6">
      <c r="A20" s="15">
        <v>13</v>
      </c>
      <c r="B20" s="14">
        <v>5</v>
      </c>
      <c r="E20" s="15">
        <v>13</v>
      </c>
      <c r="F20" s="6">
        <v>13</v>
      </c>
    </row>
    <row r="21" spans="1:6">
      <c r="A21" s="15">
        <v>14</v>
      </c>
      <c r="B21" s="14">
        <v>6</v>
      </c>
      <c r="E21" s="15">
        <v>14</v>
      </c>
      <c r="F21" s="6">
        <v>14</v>
      </c>
    </row>
    <row r="22" spans="1:6">
      <c r="A22" s="15">
        <v>15</v>
      </c>
      <c r="B22" s="14">
        <v>7</v>
      </c>
      <c r="E22" s="15">
        <v>15</v>
      </c>
      <c r="F22" s="6">
        <v>15</v>
      </c>
    </row>
    <row r="23" spans="1:6">
      <c r="A23" s="15">
        <v>16</v>
      </c>
      <c r="B23" s="14">
        <v>8</v>
      </c>
      <c r="E23" s="15">
        <v>16</v>
      </c>
      <c r="F23" s="6">
        <v>16</v>
      </c>
    </row>
    <row r="24" spans="1:6">
      <c r="A24" s="15">
        <v>17</v>
      </c>
      <c r="B24" s="14">
        <v>10</v>
      </c>
      <c r="E24" s="15">
        <v>17</v>
      </c>
      <c r="F24" s="6">
        <v>17</v>
      </c>
    </row>
    <row r="25" spans="1:6">
      <c r="A25" s="15">
        <v>18</v>
      </c>
      <c r="B25" s="14">
        <v>11</v>
      </c>
      <c r="E25" s="15">
        <v>18</v>
      </c>
      <c r="F25" s="6">
        <v>18</v>
      </c>
    </row>
    <row r="26" spans="1:6">
      <c r="A26" s="15">
        <v>19</v>
      </c>
      <c r="B26" s="14">
        <v>13</v>
      </c>
      <c r="E26" s="15">
        <v>19</v>
      </c>
      <c r="F26" s="6">
        <v>19</v>
      </c>
    </row>
    <row r="27" spans="1:6">
      <c r="A27" s="15">
        <v>20</v>
      </c>
      <c r="B27" s="14">
        <v>16</v>
      </c>
      <c r="E27" s="15">
        <v>20</v>
      </c>
      <c r="F27" s="6">
        <v>20</v>
      </c>
    </row>
    <row r="28" spans="1:6">
      <c r="A28" s="15">
        <v>21</v>
      </c>
      <c r="B28" s="14">
        <v>19</v>
      </c>
      <c r="E28" s="15">
        <v>21</v>
      </c>
      <c r="F28" s="6">
        <v>21</v>
      </c>
    </row>
    <row r="29" spans="1:6">
      <c r="A29" s="15">
        <v>22</v>
      </c>
      <c r="B29" s="14">
        <v>22</v>
      </c>
      <c r="E29" s="15">
        <v>22</v>
      </c>
      <c r="F29" s="6">
        <v>22</v>
      </c>
    </row>
    <row r="30" spans="1:6">
      <c r="A30" s="15">
        <v>23</v>
      </c>
      <c r="B30" s="14">
        <v>25</v>
      </c>
      <c r="E30" s="15">
        <v>23</v>
      </c>
      <c r="F30" s="6">
        <v>23</v>
      </c>
    </row>
    <row r="31" spans="1:6">
      <c r="A31" s="15">
        <v>24</v>
      </c>
      <c r="B31" s="14">
        <v>28</v>
      </c>
      <c r="E31" s="15">
        <v>24</v>
      </c>
      <c r="F31" s="6">
        <v>24</v>
      </c>
    </row>
    <row r="32" spans="1:6">
      <c r="A32" s="15">
        <v>25</v>
      </c>
      <c r="B32" s="14">
        <v>31</v>
      </c>
      <c r="E32" s="15">
        <v>25</v>
      </c>
      <c r="F32" s="6">
        <v>25</v>
      </c>
    </row>
    <row r="33" spans="1:7">
      <c r="A33" s="15">
        <v>26</v>
      </c>
      <c r="B33" s="14">
        <v>37</v>
      </c>
      <c r="E33" s="15">
        <v>26</v>
      </c>
      <c r="F33" s="6">
        <v>26</v>
      </c>
    </row>
    <row r="34" spans="1:7">
      <c r="A34" s="15">
        <v>27</v>
      </c>
      <c r="B34" s="14">
        <v>42</v>
      </c>
      <c r="E34" s="15">
        <v>27</v>
      </c>
      <c r="F34" s="6">
        <v>27</v>
      </c>
    </row>
    <row r="35" spans="1:7">
      <c r="A35" s="15">
        <v>28</v>
      </c>
      <c r="B35" s="14">
        <v>45</v>
      </c>
      <c r="E35" s="15">
        <v>28</v>
      </c>
      <c r="F35" s="6">
        <v>28</v>
      </c>
    </row>
    <row r="36" spans="1:7">
      <c r="A36" s="15">
        <v>29</v>
      </c>
      <c r="B36" s="14">
        <v>48</v>
      </c>
      <c r="E36" s="15">
        <v>29</v>
      </c>
      <c r="F36" s="6">
        <v>29</v>
      </c>
    </row>
    <row r="37" spans="1:7">
      <c r="A37" s="15">
        <v>30</v>
      </c>
      <c r="B37" s="14">
        <v>51</v>
      </c>
      <c r="E37" s="15">
        <v>30</v>
      </c>
      <c r="F37" s="6">
        <v>30</v>
      </c>
    </row>
    <row r="38" spans="1:7">
      <c r="A38" s="15">
        <v>31</v>
      </c>
      <c r="B38" s="14">
        <v>56</v>
      </c>
      <c r="E38" s="15">
        <v>31</v>
      </c>
      <c r="F38" s="6">
        <v>31</v>
      </c>
    </row>
    <row r="39" spans="1:7">
      <c r="A39" s="15">
        <v>32</v>
      </c>
      <c r="B39" s="14">
        <v>60</v>
      </c>
      <c r="E39" s="15">
        <v>32</v>
      </c>
      <c r="F39" s="6">
        <v>32</v>
      </c>
    </row>
    <row r="40" spans="1:7">
      <c r="A40" s="15">
        <v>33</v>
      </c>
      <c r="B40" s="14">
        <v>63</v>
      </c>
      <c r="E40" s="15">
        <v>33</v>
      </c>
      <c r="F40" s="6">
        <v>33</v>
      </c>
    </row>
    <row r="41" spans="1:7">
      <c r="A41" s="15">
        <v>34</v>
      </c>
      <c r="B41" s="14">
        <v>66</v>
      </c>
      <c r="E41" s="15">
        <v>34</v>
      </c>
      <c r="F41" s="6">
        <v>34</v>
      </c>
    </row>
    <row r="42" spans="1:7">
      <c r="A42" s="15">
        <v>35</v>
      </c>
      <c r="B42" s="14">
        <v>71</v>
      </c>
      <c r="E42" s="15">
        <v>35</v>
      </c>
      <c r="F42" s="6">
        <v>35</v>
      </c>
    </row>
    <row r="43" spans="1:7">
      <c r="A43" s="15">
        <v>36</v>
      </c>
      <c r="B43" s="14">
        <v>75</v>
      </c>
      <c r="E43" s="15">
        <v>36</v>
      </c>
      <c r="F43" s="6">
        <v>36</v>
      </c>
    </row>
    <row r="44" spans="1:7">
      <c r="A44" s="15">
        <v>37</v>
      </c>
      <c r="B44" s="14">
        <v>79</v>
      </c>
      <c r="E44" s="15">
        <v>37</v>
      </c>
      <c r="F44" s="6">
        <v>37</v>
      </c>
    </row>
    <row r="45" spans="1:7">
      <c r="A45" s="15">
        <v>38</v>
      </c>
      <c r="B45" s="14">
        <v>81</v>
      </c>
      <c r="E45" s="15">
        <v>38</v>
      </c>
      <c r="F45" s="6">
        <v>38</v>
      </c>
    </row>
    <row r="46" spans="1:7">
      <c r="A46" s="15">
        <v>39</v>
      </c>
      <c r="B46" s="14">
        <v>84</v>
      </c>
      <c r="E46" s="15">
        <v>39</v>
      </c>
      <c r="F46" s="6">
        <v>39</v>
      </c>
    </row>
    <row r="47" spans="1:7" ht="14.25" thickBot="1">
      <c r="A47" s="15">
        <v>40</v>
      </c>
      <c r="B47" s="14">
        <v>86</v>
      </c>
      <c r="D47" s="23"/>
      <c r="E47" s="16">
        <v>40</v>
      </c>
      <c r="F47" s="66">
        <v>40</v>
      </c>
      <c r="G47" s="23"/>
    </row>
    <row r="48" spans="1:7">
      <c r="A48" s="15">
        <v>41</v>
      </c>
      <c r="B48" s="14">
        <v>90</v>
      </c>
      <c r="E48" s="62">
        <v>41</v>
      </c>
      <c r="F48" s="63">
        <v>42</v>
      </c>
    </row>
    <row r="49" spans="1:6">
      <c r="A49" s="15">
        <v>42</v>
      </c>
      <c r="B49" s="14">
        <v>93</v>
      </c>
      <c r="E49" s="15">
        <v>42</v>
      </c>
      <c r="F49" s="6">
        <v>44</v>
      </c>
    </row>
    <row r="50" spans="1:6">
      <c r="A50" s="15">
        <v>43</v>
      </c>
      <c r="B50" s="14">
        <v>96</v>
      </c>
      <c r="E50" s="15">
        <v>43</v>
      </c>
      <c r="F50" s="6">
        <v>46</v>
      </c>
    </row>
    <row r="51" spans="1:6">
      <c r="A51" s="15">
        <v>44</v>
      </c>
      <c r="B51" s="14">
        <v>99</v>
      </c>
      <c r="E51" s="15">
        <v>44</v>
      </c>
      <c r="F51" s="6">
        <v>48</v>
      </c>
    </row>
    <row r="52" spans="1:6">
      <c r="A52" s="15">
        <v>45</v>
      </c>
      <c r="B52" s="14">
        <v>101</v>
      </c>
      <c r="E52" s="15">
        <v>45</v>
      </c>
      <c r="F52" s="6">
        <v>50</v>
      </c>
    </row>
    <row r="53" spans="1:6">
      <c r="A53" s="15">
        <v>46</v>
      </c>
      <c r="B53" s="14">
        <v>105</v>
      </c>
      <c r="E53" s="15">
        <v>46</v>
      </c>
      <c r="F53" s="6">
        <v>52</v>
      </c>
    </row>
    <row r="54" spans="1:6">
      <c r="A54" s="15">
        <v>47</v>
      </c>
      <c r="B54" s="14">
        <v>109</v>
      </c>
      <c r="E54" s="15">
        <v>47</v>
      </c>
      <c r="F54" s="6">
        <v>54</v>
      </c>
    </row>
    <row r="55" spans="1:6">
      <c r="A55" s="15">
        <v>48</v>
      </c>
      <c r="B55" s="14">
        <v>112</v>
      </c>
      <c r="E55" s="15">
        <v>48</v>
      </c>
      <c r="F55" s="6">
        <v>56</v>
      </c>
    </row>
    <row r="56" spans="1:6">
      <c r="A56" s="15">
        <v>49</v>
      </c>
      <c r="B56" s="14">
        <v>115</v>
      </c>
      <c r="E56" s="15">
        <v>49</v>
      </c>
      <c r="F56" s="6">
        <v>58</v>
      </c>
    </row>
    <row r="57" spans="1:6" ht="14.25" thickBot="1">
      <c r="A57" s="16">
        <v>50</v>
      </c>
      <c r="B57" s="18">
        <v>120</v>
      </c>
      <c r="E57" s="16">
        <v>50</v>
      </c>
      <c r="F57" s="19">
        <v>60</v>
      </c>
    </row>
    <row r="58" spans="1:6">
      <c r="A58" s="15">
        <v>51</v>
      </c>
      <c r="B58" s="14">
        <v>124</v>
      </c>
      <c r="E58" s="15">
        <v>51</v>
      </c>
      <c r="F58" s="6">
        <v>63</v>
      </c>
    </row>
    <row r="59" spans="1:6">
      <c r="A59" s="15">
        <v>52</v>
      </c>
      <c r="B59" s="14">
        <v>127</v>
      </c>
      <c r="E59" s="15">
        <v>52</v>
      </c>
      <c r="F59" s="6">
        <v>66</v>
      </c>
    </row>
    <row r="60" spans="1:6">
      <c r="A60" s="15">
        <v>53</v>
      </c>
      <c r="B60" s="14">
        <v>129</v>
      </c>
      <c r="E60" s="15">
        <v>53</v>
      </c>
      <c r="F60" s="6">
        <v>69</v>
      </c>
    </row>
    <row r="61" spans="1:6">
      <c r="A61" s="15">
        <v>54</v>
      </c>
      <c r="B61" s="14">
        <v>132</v>
      </c>
      <c r="E61" s="15">
        <v>54</v>
      </c>
      <c r="F61" s="6">
        <v>72</v>
      </c>
    </row>
    <row r="62" spans="1:6">
      <c r="A62" s="15">
        <v>55</v>
      </c>
      <c r="B62" s="14">
        <v>134</v>
      </c>
      <c r="E62" s="15">
        <v>55</v>
      </c>
      <c r="F62" s="6">
        <v>75</v>
      </c>
    </row>
    <row r="63" spans="1:6">
      <c r="A63" s="15">
        <v>56</v>
      </c>
      <c r="B63" s="14">
        <v>138</v>
      </c>
      <c r="E63" s="15">
        <v>56</v>
      </c>
      <c r="F63" s="6">
        <v>78</v>
      </c>
    </row>
    <row r="64" spans="1:6">
      <c r="A64" s="15">
        <v>57</v>
      </c>
      <c r="B64" s="14">
        <v>141</v>
      </c>
      <c r="E64" s="15">
        <v>57</v>
      </c>
      <c r="F64" s="6">
        <v>81</v>
      </c>
    </row>
    <row r="65" spans="1:6">
      <c r="A65" s="15">
        <v>58</v>
      </c>
      <c r="B65" s="14">
        <v>144</v>
      </c>
      <c r="E65" s="15">
        <v>58</v>
      </c>
      <c r="F65" s="6">
        <v>85</v>
      </c>
    </row>
    <row r="66" spans="1:6">
      <c r="A66" s="15">
        <v>59</v>
      </c>
      <c r="B66" s="14">
        <v>146</v>
      </c>
      <c r="E66" s="15">
        <v>59</v>
      </c>
      <c r="F66" s="6">
        <v>89</v>
      </c>
    </row>
    <row r="67" spans="1:6">
      <c r="A67" s="15">
        <v>60</v>
      </c>
      <c r="B67" s="14">
        <v>148</v>
      </c>
      <c r="E67" s="15">
        <v>60</v>
      </c>
      <c r="F67" s="6">
        <v>93</v>
      </c>
    </row>
    <row r="68" spans="1:6">
      <c r="A68" s="15">
        <v>61</v>
      </c>
      <c r="B68" s="14">
        <v>153</v>
      </c>
      <c r="E68" s="15">
        <v>61</v>
      </c>
      <c r="F68" s="6">
        <v>97</v>
      </c>
    </row>
    <row r="69" spans="1:6">
      <c r="A69" s="15">
        <v>62</v>
      </c>
      <c r="B69" s="14">
        <v>157</v>
      </c>
      <c r="E69" s="15">
        <v>62</v>
      </c>
      <c r="F69" s="6">
        <v>101</v>
      </c>
    </row>
    <row r="70" spans="1:6">
      <c r="A70" s="15">
        <v>63</v>
      </c>
      <c r="B70" s="14">
        <v>160</v>
      </c>
      <c r="E70" s="15">
        <v>63</v>
      </c>
      <c r="F70" s="6">
        <v>106</v>
      </c>
    </row>
    <row r="71" spans="1:6">
      <c r="A71" s="15">
        <v>64</v>
      </c>
      <c r="B71" s="14">
        <v>163</v>
      </c>
      <c r="E71" s="15">
        <v>64</v>
      </c>
      <c r="F71" s="6">
        <v>111</v>
      </c>
    </row>
    <row r="72" spans="1:6">
      <c r="A72" s="15">
        <v>65</v>
      </c>
      <c r="B72" s="14">
        <v>167</v>
      </c>
      <c r="E72" s="15">
        <v>65</v>
      </c>
      <c r="F72" s="6">
        <v>116</v>
      </c>
    </row>
    <row r="73" spans="1:6">
      <c r="A73" s="15">
        <v>66</v>
      </c>
      <c r="B73" s="14">
        <v>171</v>
      </c>
      <c r="E73" s="15">
        <v>66</v>
      </c>
      <c r="F73" s="6">
        <v>121</v>
      </c>
    </row>
    <row r="74" spans="1:6">
      <c r="A74" s="15">
        <v>67</v>
      </c>
      <c r="B74" s="14">
        <v>174</v>
      </c>
      <c r="E74" s="15">
        <v>67</v>
      </c>
      <c r="F74" s="6">
        <v>127</v>
      </c>
    </row>
    <row r="75" spans="1:6">
      <c r="A75" s="15">
        <v>68</v>
      </c>
      <c r="B75" s="14">
        <v>177</v>
      </c>
      <c r="E75" s="15">
        <v>68</v>
      </c>
      <c r="F75" s="6">
        <v>133</v>
      </c>
    </row>
    <row r="76" spans="1:6">
      <c r="A76" s="15">
        <v>69</v>
      </c>
      <c r="B76" s="14">
        <v>179</v>
      </c>
      <c r="E76" s="15">
        <v>69</v>
      </c>
      <c r="F76" s="6">
        <v>139</v>
      </c>
    </row>
    <row r="77" spans="1:6">
      <c r="A77" s="15">
        <v>70</v>
      </c>
      <c r="B77" s="14">
        <v>181</v>
      </c>
      <c r="E77" s="15">
        <v>70</v>
      </c>
      <c r="F77" s="6">
        <v>145</v>
      </c>
    </row>
    <row r="78" spans="1:6">
      <c r="A78" s="15">
        <v>71</v>
      </c>
      <c r="B78" s="14">
        <v>185</v>
      </c>
      <c r="E78" s="15">
        <v>71</v>
      </c>
      <c r="F78" s="6">
        <v>152</v>
      </c>
    </row>
    <row r="79" spans="1:6">
      <c r="A79" s="15">
        <v>72</v>
      </c>
      <c r="B79" s="14">
        <v>188</v>
      </c>
      <c r="E79" s="15">
        <v>72</v>
      </c>
      <c r="F79" s="6">
        <v>159</v>
      </c>
    </row>
    <row r="80" spans="1:6">
      <c r="A80" s="15">
        <v>73</v>
      </c>
      <c r="B80" s="14">
        <v>191</v>
      </c>
      <c r="E80" s="15">
        <v>73</v>
      </c>
      <c r="F80" s="6">
        <v>166</v>
      </c>
    </row>
    <row r="81" spans="1:6">
      <c r="A81" s="15">
        <v>74</v>
      </c>
      <c r="B81" s="14">
        <v>193</v>
      </c>
      <c r="E81" s="15">
        <v>74</v>
      </c>
      <c r="F81" s="6">
        <v>174</v>
      </c>
    </row>
    <row r="82" spans="1:6">
      <c r="A82" s="15">
        <v>75</v>
      </c>
      <c r="B82" s="14">
        <v>196</v>
      </c>
      <c r="E82" s="15">
        <v>75</v>
      </c>
      <c r="F82" s="6">
        <v>182</v>
      </c>
    </row>
    <row r="83" spans="1:6">
      <c r="A83" s="15">
        <v>76</v>
      </c>
      <c r="B83" s="14">
        <v>200</v>
      </c>
      <c r="E83" s="15">
        <v>76</v>
      </c>
      <c r="F83" s="6">
        <v>191</v>
      </c>
    </row>
    <row r="84" spans="1:6">
      <c r="A84" s="15">
        <v>77</v>
      </c>
      <c r="B84" s="14">
        <v>204</v>
      </c>
      <c r="E84" s="15">
        <v>77</v>
      </c>
      <c r="F84" s="6">
        <v>200</v>
      </c>
    </row>
    <row r="85" spans="1:6">
      <c r="A85" s="15">
        <v>78</v>
      </c>
      <c r="B85" s="14">
        <v>207</v>
      </c>
      <c r="E85" s="15">
        <v>78</v>
      </c>
      <c r="F85" s="6">
        <v>210</v>
      </c>
    </row>
    <row r="86" spans="1:6">
      <c r="A86" s="15">
        <v>79</v>
      </c>
      <c r="B86" s="14">
        <v>210</v>
      </c>
      <c r="E86" s="15">
        <v>79</v>
      </c>
      <c r="F86" s="61">
        <v>220</v>
      </c>
    </row>
    <row r="87" spans="1:6">
      <c r="A87" s="15">
        <v>80</v>
      </c>
      <c r="B87" s="14">
        <v>214</v>
      </c>
      <c r="E87" s="15">
        <v>80</v>
      </c>
      <c r="F87" s="6">
        <v>231</v>
      </c>
    </row>
    <row r="88" spans="1:6">
      <c r="A88" s="15">
        <v>81</v>
      </c>
      <c r="B88" s="14">
        <v>218</v>
      </c>
      <c r="E88" s="15">
        <v>81</v>
      </c>
      <c r="F88" s="61">
        <v>242</v>
      </c>
    </row>
    <row r="89" spans="1:6">
      <c r="A89" s="15">
        <v>82</v>
      </c>
      <c r="B89" s="14">
        <v>221</v>
      </c>
      <c r="E89" s="15">
        <v>82</v>
      </c>
      <c r="F89" s="6">
        <v>254</v>
      </c>
    </row>
    <row r="90" spans="1:6">
      <c r="A90" s="15">
        <v>83</v>
      </c>
      <c r="B90" s="14">
        <v>224</v>
      </c>
      <c r="E90" s="15">
        <v>83</v>
      </c>
      <c r="F90" s="61">
        <v>266</v>
      </c>
    </row>
    <row r="91" spans="1:6">
      <c r="A91" s="15">
        <v>84</v>
      </c>
      <c r="B91" s="14">
        <v>226</v>
      </c>
      <c r="E91" s="15">
        <v>84</v>
      </c>
      <c r="F91" s="6">
        <v>279</v>
      </c>
    </row>
    <row r="92" spans="1:6">
      <c r="A92" s="15">
        <v>85</v>
      </c>
      <c r="B92" s="14">
        <v>229</v>
      </c>
      <c r="E92" s="15">
        <v>85</v>
      </c>
      <c r="F92" s="6">
        <v>292</v>
      </c>
    </row>
    <row r="93" spans="1:6">
      <c r="A93" s="15">
        <v>86</v>
      </c>
      <c r="B93" s="14">
        <v>232</v>
      </c>
      <c r="E93" s="15">
        <v>86</v>
      </c>
      <c r="F93" s="6">
        <v>306</v>
      </c>
    </row>
    <row r="94" spans="1:6">
      <c r="A94" s="15">
        <v>87</v>
      </c>
      <c r="B94" s="14">
        <v>235</v>
      </c>
      <c r="E94" s="15">
        <v>87</v>
      </c>
      <c r="F94" s="6">
        <v>321</v>
      </c>
    </row>
    <row r="95" spans="1:6">
      <c r="A95" s="15">
        <v>88</v>
      </c>
      <c r="B95" s="14">
        <v>238</v>
      </c>
      <c r="E95" s="15">
        <v>88</v>
      </c>
      <c r="F95" s="6">
        <v>337</v>
      </c>
    </row>
    <row r="96" spans="1:6">
      <c r="A96" s="15">
        <v>89</v>
      </c>
      <c r="B96" s="14">
        <v>241</v>
      </c>
      <c r="E96" s="15">
        <v>89</v>
      </c>
      <c r="F96" s="6">
        <v>353</v>
      </c>
    </row>
    <row r="97" spans="1:6">
      <c r="A97" s="15">
        <v>90</v>
      </c>
      <c r="B97" s="14">
        <v>243</v>
      </c>
      <c r="E97" s="15">
        <v>90</v>
      </c>
      <c r="F97" s="6">
        <v>370</v>
      </c>
    </row>
    <row r="98" spans="1:6">
      <c r="A98" s="15">
        <v>91</v>
      </c>
      <c r="B98" s="14">
        <v>245</v>
      </c>
      <c r="E98" s="15">
        <v>91</v>
      </c>
      <c r="F98" s="6">
        <v>388</v>
      </c>
    </row>
    <row r="99" spans="1:6">
      <c r="A99" s="15">
        <v>92</v>
      </c>
      <c r="B99" s="14">
        <v>246</v>
      </c>
      <c r="E99" s="15">
        <v>92</v>
      </c>
      <c r="F99" s="6">
        <v>407</v>
      </c>
    </row>
    <row r="100" spans="1:6">
      <c r="A100" s="15">
        <v>93</v>
      </c>
      <c r="B100" s="14">
        <v>248</v>
      </c>
      <c r="E100" s="15">
        <v>93</v>
      </c>
      <c r="F100" s="6">
        <v>427</v>
      </c>
    </row>
    <row r="101" spans="1:6">
      <c r="A101" s="15">
        <v>94</v>
      </c>
      <c r="B101" s="14">
        <v>250</v>
      </c>
      <c r="E101" s="15">
        <v>94</v>
      </c>
      <c r="F101" s="6">
        <v>448</v>
      </c>
    </row>
    <row r="102" spans="1:6">
      <c r="A102" s="15">
        <v>95</v>
      </c>
      <c r="B102" s="14">
        <v>251</v>
      </c>
      <c r="E102" s="15">
        <v>95</v>
      </c>
      <c r="F102" s="6">
        <v>470</v>
      </c>
    </row>
    <row r="103" spans="1:6">
      <c r="A103" s="15">
        <v>96</v>
      </c>
      <c r="B103" s="14">
        <v>252</v>
      </c>
      <c r="E103" s="15">
        <v>96</v>
      </c>
      <c r="F103" s="6">
        <v>493</v>
      </c>
    </row>
    <row r="104" spans="1:6">
      <c r="A104" s="15">
        <v>97</v>
      </c>
      <c r="B104" s="14">
        <v>254</v>
      </c>
      <c r="E104" s="15">
        <v>97</v>
      </c>
      <c r="F104" s="6">
        <v>517</v>
      </c>
    </row>
    <row r="105" spans="1:6">
      <c r="A105" s="15">
        <v>98</v>
      </c>
      <c r="B105" s="14">
        <v>255</v>
      </c>
      <c r="E105" s="15">
        <v>98</v>
      </c>
      <c r="F105" s="6">
        <v>542</v>
      </c>
    </row>
    <row r="106" spans="1:6">
      <c r="A106" s="15">
        <v>99</v>
      </c>
      <c r="B106" s="14">
        <v>256</v>
      </c>
      <c r="E106" s="15">
        <v>99</v>
      </c>
      <c r="F106" s="6">
        <v>569</v>
      </c>
    </row>
    <row r="107" spans="1:6" ht="14.25" thickBot="1">
      <c r="A107" s="16">
        <v>100</v>
      </c>
      <c r="B107" s="18">
        <v>257</v>
      </c>
      <c r="E107" s="16">
        <v>100</v>
      </c>
      <c r="F107" s="19">
        <v>597</v>
      </c>
    </row>
    <row r="108" spans="1:6">
      <c r="E108" s="15">
        <v>101</v>
      </c>
      <c r="F108" s="42">
        <v>626</v>
      </c>
    </row>
    <row r="109" spans="1:6">
      <c r="E109" s="15">
        <v>102</v>
      </c>
      <c r="F109" s="42">
        <v>657</v>
      </c>
    </row>
    <row r="110" spans="1:6">
      <c r="E110" s="15">
        <v>103</v>
      </c>
      <c r="F110" s="42">
        <v>689</v>
      </c>
    </row>
    <row r="111" spans="1:6">
      <c r="E111" s="15">
        <v>104</v>
      </c>
      <c r="F111" s="42">
        <v>723</v>
      </c>
    </row>
    <row r="112" spans="1:6">
      <c r="E112" s="15">
        <v>105</v>
      </c>
      <c r="F112" s="42">
        <v>759</v>
      </c>
    </row>
    <row r="113" spans="5:6">
      <c r="E113" s="15">
        <v>106</v>
      </c>
      <c r="F113" s="42">
        <v>796</v>
      </c>
    </row>
    <row r="114" spans="5:6">
      <c r="E114" s="15">
        <v>107</v>
      </c>
      <c r="F114" s="42">
        <v>835</v>
      </c>
    </row>
    <row r="115" spans="5:6">
      <c r="E115" s="15">
        <v>108</v>
      </c>
      <c r="F115" s="42">
        <v>876</v>
      </c>
    </row>
    <row r="116" spans="5:6">
      <c r="E116" s="15">
        <v>109</v>
      </c>
      <c r="F116" s="42">
        <v>919</v>
      </c>
    </row>
    <row r="117" spans="5:6">
      <c r="E117" s="15">
        <v>110</v>
      </c>
      <c r="F117" s="42">
        <v>964</v>
      </c>
    </row>
    <row r="118" spans="5:6">
      <c r="E118" s="15">
        <v>111</v>
      </c>
      <c r="F118" s="43">
        <v>1010</v>
      </c>
    </row>
    <row r="119" spans="5:6">
      <c r="E119" s="15">
        <v>112</v>
      </c>
      <c r="F119" s="43">
        <v>1060</v>
      </c>
    </row>
    <row r="120" spans="5:6">
      <c r="E120" s="15">
        <v>113</v>
      </c>
      <c r="F120" s="43">
        <v>1110</v>
      </c>
    </row>
    <row r="121" spans="5:6">
      <c r="E121" s="15">
        <v>114</v>
      </c>
      <c r="F121" s="43">
        <v>1170</v>
      </c>
    </row>
    <row r="122" spans="5:6">
      <c r="E122" s="15">
        <v>115</v>
      </c>
      <c r="F122" s="43">
        <v>1220</v>
      </c>
    </row>
    <row r="123" spans="5:6">
      <c r="E123" s="15">
        <v>116</v>
      </c>
      <c r="F123" s="43">
        <v>1280</v>
      </c>
    </row>
    <row r="124" spans="5:6">
      <c r="E124" s="15">
        <v>117</v>
      </c>
      <c r="F124" s="43">
        <v>1350</v>
      </c>
    </row>
    <row r="125" spans="5:6">
      <c r="E125" s="15">
        <v>118</v>
      </c>
      <c r="F125" s="43">
        <v>1420</v>
      </c>
    </row>
    <row r="126" spans="5:6">
      <c r="E126" s="15">
        <v>119</v>
      </c>
      <c r="F126" s="43">
        <v>1490</v>
      </c>
    </row>
    <row r="127" spans="5:6">
      <c r="E127" s="15">
        <v>120</v>
      </c>
      <c r="F127" s="43">
        <v>1560</v>
      </c>
    </row>
    <row r="128" spans="5:6">
      <c r="E128" s="15">
        <v>121</v>
      </c>
      <c r="F128" s="43">
        <v>1640</v>
      </c>
    </row>
    <row r="129" spans="5:6">
      <c r="E129" s="15">
        <v>122</v>
      </c>
      <c r="F129" s="43">
        <v>1720</v>
      </c>
    </row>
    <row r="130" spans="5:6">
      <c r="E130" s="15">
        <v>123</v>
      </c>
      <c r="F130" s="43">
        <v>1810</v>
      </c>
    </row>
    <row r="131" spans="5:6">
      <c r="E131" s="15">
        <v>124</v>
      </c>
      <c r="F131" s="43">
        <v>1900</v>
      </c>
    </row>
    <row r="132" spans="5:6">
      <c r="E132" s="15">
        <v>125</v>
      </c>
      <c r="F132" s="43">
        <v>1990</v>
      </c>
    </row>
    <row r="133" spans="5:6">
      <c r="E133" s="15">
        <v>126</v>
      </c>
      <c r="F133" s="43">
        <v>2090</v>
      </c>
    </row>
    <row r="134" spans="5:6">
      <c r="E134" s="15">
        <v>127</v>
      </c>
      <c r="F134" s="43">
        <v>2190</v>
      </c>
    </row>
    <row r="135" spans="5:6">
      <c r="E135" s="15">
        <v>128</v>
      </c>
      <c r="F135" s="43">
        <v>2300</v>
      </c>
    </row>
    <row r="136" spans="5:6">
      <c r="E136" s="15">
        <v>129</v>
      </c>
      <c r="F136" s="43">
        <v>2420</v>
      </c>
    </row>
    <row r="137" spans="5:6">
      <c r="E137" s="15">
        <v>130</v>
      </c>
      <c r="F137" s="43">
        <v>2540</v>
      </c>
    </row>
    <row r="138" spans="5:6">
      <c r="E138" s="15">
        <v>131</v>
      </c>
      <c r="F138" s="43">
        <v>2670</v>
      </c>
    </row>
    <row r="139" spans="5:6">
      <c r="E139" s="15">
        <v>132</v>
      </c>
      <c r="F139" s="43">
        <v>2800</v>
      </c>
    </row>
    <row r="140" spans="5:6">
      <c r="E140" s="15">
        <v>133</v>
      </c>
      <c r="F140" s="43">
        <v>2940</v>
      </c>
    </row>
    <row r="141" spans="5:6">
      <c r="E141" s="15">
        <v>134</v>
      </c>
      <c r="F141" s="43">
        <v>3090</v>
      </c>
    </row>
    <row r="142" spans="5:6">
      <c r="E142" s="15">
        <v>135</v>
      </c>
      <c r="F142" s="43">
        <v>3240</v>
      </c>
    </row>
    <row r="143" spans="5:6">
      <c r="E143" s="15">
        <v>136</v>
      </c>
      <c r="F143" s="43">
        <v>3400</v>
      </c>
    </row>
    <row r="144" spans="5:6">
      <c r="E144" s="15">
        <v>137</v>
      </c>
      <c r="F144" s="43">
        <v>3570</v>
      </c>
    </row>
    <row r="145" spans="5:6">
      <c r="E145" s="15">
        <v>138</v>
      </c>
      <c r="F145" s="43">
        <v>3750</v>
      </c>
    </row>
    <row r="146" spans="5:6">
      <c r="E146" s="15">
        <v>139</v>
      </c>
      <c r="F146" s="43">
        <v>3940</v>
      </c>
    </row>
    <row r="147" spans="5:6">
      <c r="E147" s="15">
        <v>140</v>
      </c>
      <c r="F147" s="43">
        <v>4130</v>
      </c>
    </row>
    <row r="148" spans="5:6">
      <c r="E148" s="15">
        <v>141</v>
      </c>
      <c r="F148" s="43">
        <v>4340</v>
      </c>
    </row>
    <row r="149" spans="5:6">
      <c r="E149" s="15">
        <v>142</v>
      </c>
      <c r="F149" s="43">
        <v>4560</v>
      </c>
    </row>
    <row r="150" spans="5:6">
      <c r="E150" s="15">
        <v>143</v>
      </c>
      <c r="F150" s="43">
        <v>4790</v>
      </c>
    </row>
    <row r="151" spans="5:6">
      <c r="E151" s="15">
        <v>144</v>
      </c>
      <c r="F151" s="43">
        <v>5020</v>
      </c>
    </row>
    <row r="152" spans="5:6">
      <c r="E152" s="15">
        <v>145</v>
      </c>
      <c r="F152" s="43">
        <v>5280</v>
      </c>
    </row>
    <row r="153" spans="5:6">
      <c r="E153" s="15">
        <v>146</v>
      </c>
      <c r="F153" s="43">
        <v>5540</v>
      </c>
    </row>
    <row r="154" spans="5:6">
      <c r="E154" s="15">
        <v>147</v>
      </c>
      <c r="F154" s="43">
        <v>5820</v>
      </c>
    </row>
    <row r="155" spans="5:6">
      <c r="E155" s="15">
        <v>148</v>
      </c>
      <c r="F155" s="43">
        <v>6110</v>
      </c>
    </row>
    <row r="156" spans="5:6">
      <c r="E156" s="15">
        <v>149</v>
      </c>
      <c r="F156" s="43">
        <v>6410</v>
      </c>
    </row>
    <row r="157" spans="5:6" ht="14.25" thickBot="1">
      <c r="E157" s="16">
        <v>150</v>
      </c>
      <c r="F157" s="44">
        <v>6730</v>
      </c>
    </row>
    <row r="158" spans="5:6">
      <c r="E158" s="15">
        <v>151</v>
      </c>
      <c r="F158" s="43">
        <v>7070</v>
      </c>
    </row>
    <row r="159" spans="5:6">
      <c r="E159" s="15">
        <v>152</v>
      </c>
      <c r="F159" s="43">
        <v>7420</v>
      </c>
    </row>
    <row r="160" spans="5:6">
      <c r="E160" s="15">
        <v>153</v>
      </c>
      <c r="F160" s="43">
        <v>7790</v>
      </c>
    </row>
    <row r="161" spans="5:6">
      <c r="E161" s="15">
        <v>154</v>
      </c>
      <c r="F161" s="43">
        <v>8180</v>
      </c>
    </row>
    <row r="162" spans="5:6">
      <c r="E162" s="15">
        <v>155</v>
      </c>
      <c r="F162" s="43">
        <v>8590</v>
      </c>
    </row>
    <row r="163" spans="5:6">
      <c r="E163" s="15">
        <v>156</v>
      </c>
      <c r="F163" s="43">
        <v>9020</v>
      </c>
    </row>
    <row r="164" spans="5:6">
      <c r="E164" s="15">
        <v>157</v>
      </c>
      <c r="F164" s="43">
        <v>9470</v>
      </c>
    </row>
    <row r="165" spans="5:6">
      <c r="E165" s="15">
        <v>158</v>
      </c>
      <c r="F165" s="43">
        <v>9940</v>
      </c>
    </row>
    <row r="166" spans="5:6">
      <c r="E166" s="15">
        <v>159</v>
      </c>
      <c r="F166" s="43">
        <v>10400</v>
      </c>
    </row>
    <row r="167" spans="5:6">
      <c r="E167" s="15">
        <v>160</v>
      </c>
      <c r="F167" s="43">
        <v>10900</v>
      </c>
    </row>
    <row r="168" spans="5:6">
      <c r="E168" s="15">
        <v>161</v>
      </c>
      <c r="F168" s="43">
        <v>11500</v>
      </c>
    </row>
    <row r="169" spans="5:6">
      <c r="E169" s="15">
        <v>162</v>
      </c>
      <c r="F169" s="43">
        <v>12000</v>
      </c>
    </row>
    <row r="170" spans="5:6">
      <c r="E170" s="15">
        <v>163</v>
      </c>
      <c r="F170" s="43">
        <v>12600</v>
      </c>
    </row>
    <row r="171" spans="5:6">
      <c r="E171" s="15">
        <v>164</v>
      </c>
      <c r="F171" s="43">
        <v>13300</v>
      </c>
    </row>
    <row r="172" spans="5:6">
      <c r="E172" s="15">
        <v>165</v>
      </c>
      <c r="F172" s="43">
        <v>13900</v>
      </c>
    </row>
    <row r="173" spans="5:6">
      <c r="E173" s="15">
        <v>166</v>
      </c>
      <c r="F173" s="43">
        <v>14600</v>
      </c>
    </row>
    <row r="174" spans="5:6">
      <c r="E174" s="15">
        <v>167</v>
      </c>
      <c r="F174" s="43">
        <v>15400</v>
      </c>
    </row>
    <row r="175" spans="5:6">
      <c r="E175" s="15">
        <v>168</v>
      </c>
      <c r="F175" s="43">
        <v>16100</v>
      </c>
    </row>
    <row r="176" spans="5:6">
      <c r="E176" s="15">
        <v>169</v>
      </c>
      <c r="F176" s="43">
        <v>17000</v>
      </c>
    </row>
    <row r="177" spans="5:6">
      <c r="E177" s="15">
        <v>170</v>
      </c>
      <c r="F177" s="43">
        <v>17800</v>
      </c>
    </row>
    <row r="178" spans="5:6">
      <c r="E178" s="15">
        <v>171</v>
      </c>
      <c r="F178" s="43">
        <v>18700</v>
      </c>
    </row>
    <row r="179" spans="5:6">
      <c r="E179" s="15">
        <v>172</v>
      </c>
      <c r="F179" s="43">
        <v>19600</v>
      </c>
    </row>
    <row r="180" spans="5:6">
      <c r="E180" s="15">
        <v>173</v>
      </c>
      <c r="F180" s="43">
        <v>20600</v>
      </c>
    </row>
    <row r="181" spans="5:6">
      <c r="E181" s="15">
        <v>174</v>
      </c>
      <c r="F181" s="43">
        <v>21700</v>
      </c>
    </row>
    <row r="182" spans="5:6">
      <c r="E182" s="15">
        <v>175</v>
      </c>
      <c r="F182" s="43">
        <v>22700</v>
      </c>
    </row>
    <row r="183" spans="5:6">
      <c r="E183" s="15">
        <v>176</v>
      </c>
      <c r="F183" s="43">
        <v>23900</v>
      </c>
    </row>
    <row r="184" spans="5:6">
      <c r="E184" s="15">
        <v>177</v>
      </c>
      <c r="F184" s="43">
        <v>25100</v>
      </c>
    </row>
    <row r="185" spans="5:6">
      <c r="E185" s="15">
        <v>178</v>
      </c>
      <c r="F185" s="43">
        <v>26300</v>
      </c>
    </row>
    <row r="186" spans="5:6">
      <c r="E186" s="15">
        <v>179</v>
      </c>
      <c r="F186" s="43">
        <v>27600</v>
      </c>
    </row>
    <row r="187" spans="5:6">
      <c r="E187" s="15">
        <v>180</v>
      </c>
      <c r="F187" s="43">
        <v>29000</v>
      </c>
    </row>
    <row r="188" spans="5:6">
      <c r="E188" s="15">
        <v>181</v>
      </c>
      <c r="F188" s="43">
        <v>30500</v>
      </c>
    </row>
    <row r="189" spans="5:6">
      <c r="E189" s="15">
        <v>182</v>
      </c>
      <c r="F189" s="43">
        <v>32000</v>
      </c>
    </row>
    <row r="190" spans="5:6">
      <c r="E190" s="15">
        <v>183</v>
      </c>
      <c r="F190" s="43">
        <v>33600</v>
      </c>
    </row>
    <row r="191" spans="5:6">
      <c r="E191" s="15">
        <v>184</v>
      </c>
      <c r="F191" s="43">
        <v>35300</v>
      </c>
    </row>
    <row r="192" spans="5:6">
      <c r="E192" s="15">
        <v>185</v>
      </c>
      <c r="F192" s="43">
        <v>37100</v>
      </c>
    </row>
    <row r="193" spans="5:6">
      <c r="E193" s="15">
        <v>186</v>
      </c>
      <c r="F193" s="43">
        <v>38900</v>
      </c>
    </row>
    <row r="194" spans="5:6">
      <c r="E194" s="15">
        <v>187</v>
      </c>
      <c r="F194" s="43">
        <v>40900</v>
      </c>
    </row>
    <row r="195" spans="5:6">
      <c r="E195" s="15">
        <v>188</v>
      </c>
      <c r="F195" s="43">
        <v>42900</v>
      </c>
    </row>
    <row r="196" spans="5:6">
      <c r="E196" s="15">
        <v>189</v>
      </c>
      <c r="F196" s="43">
        <v>45100</v>
      </c>
    </row>
    <row r="197" spans="5:6">
      <c r="E197" s="15">
        <v>190</v>
      </c>
      <c r="F197" s="43">
        <v>47300</v>
      </c>
    </row>
    <row r="198" spans="5:6">
      <c r="E198" s="15">
        <v>191</v>
      </c>
      <c r="F198" s="43">
        <v>49700</v>
      </c>
    </row>
    <row r="199" spans="5:6">
      <c r="E199" s="15">
        <v>192</v>
      </c>
      <c r="F199" s="43">
        <v>52200</v>
      </c>
    </row>
    <row r="200" spans="5:6">
      <c r="E200" s="15">
        <v>193</v>
      </c>
      <c r="F200" s="43">
        <v>54800</v>
      </c>
    </row>
    <row r="201" spans="5:6">
      <c r="E201" s="15">
        <v>194</v>
      </c>
      <c r="F201" s="43">
        <v>57500</v>
      </c>
    </row>
    <row r="202" spans="5:6">
      <c r="E202" s="15">
        <v>195</v>
      </c>
      <c r="F202" s="43">
        <v>60400</v>
      </c>
    </row>
    <row r="203" spans="5:6">
      <c r="E203" s="15">
        <v>196</v>
      </c>
      <c r="F203" s="43">
        <v>63400</v>
      </c>
    </row>
    <row r="204" spans="5:6">
      <c r="E204" s="15">
        <v>197</v>
      </c>
      <c r="F204" s="43">
        <v>66600</v>
      </c>
    </row>
    <row r="205" spans="5:6">
      <c r="E205" s="15">
        <v>198</v>
      </c>
      <c r="F205" s="43">
        <v>69900</v>
      </c>
    </row>
    <row r="206" spans="5:6">
      <c r="E206" s="15">
        <v>199</v>
      </c>
      <c r="F206" s="43">
        <v>73400</v>
      </c>
    </row>
    <row r="207" spans="5:6" ht="14.25" thickBot="1">
      <c r="E207" s="16">
        <v>200</v>
      </c>
      <c r="F207" s="44">
        <v>77100</v>
      </c>
    </row>
    <row r="208" spans="5:6">
      <c r="E208" s="15">
        <v>201</v>
      </c>
      <c r="F208" s="43">
        <v>81000</v>
      </c>
    </row>
    <row r="209" spans="5:6">
      <c r="E209" s="15">
        <v>202</v>
      </c>
      <c r="F209" s="43">
        <v>85000</v>
      </c>
    </row>
    <row r="210" spans="5:6">
      <c r="E210" s="15">
        <v>203</v>
      </c>
      <c r="F210" s="43">
        <v>89300</v>
      </c>
    </row>
    <row r="211" spans="5:6">
      <c r="E211" s="15">
        <v>204</v>
      </c>
      <c r="F211" s="43">
        <v>93700</v>
      </c>
    </row>
    <row r="212" spans="5:6">
      <c r="E212" s="15">
        <v>205</v>
      </c>
      <c r="F212" s="43">
        <v>98400</v>
      </c>
    </row>
    <row r="213" spans="5:6">
      <c r="E213" s="15">
        <v>206</v>
      </c>
      <c r="F213" s="43">
        <v>103000</v>
      </c>
    </row>
    <row r="214" spans="5:6">
      <c r="E214" s="15">
        <v>207</v>
      </c>
      <c r="F214" s="43">
        <v>108000</v>
      </c>
    </row>
    <row r="215" spans="5:6">
      <c r="E215" s="15">
        <v>208</v>
      </c>
      <c r="F215" s="43">
        <v>113000</v>
      </c>
    </row>
    <row r="216" spans="5:6">
      <c r="E216" s="15">
        <v>209</v>
      </c>
      <c r="F216" s="43">
        <v>119000</v>
      </c>
    </row>
    <row r="217" spans="5:6">
      <c r="E217" s="15">
        <v>210</v>
      </c>
      <c r="F217" s="43">
        <v>125000</v>
      </c>
    </row>
    <row r="218" spans="5:6">
      <c r="E218" s="15">
        <v>211</v>
      </c>
      <c r="F218" s="43">
        <v>131000</v>
      </c>
    </row>
    <row r="219" spans="5:6">
      <c r="E219" s="15">
        <v>212</v>
      </c>
      <c r="F219" s="43">
        <v>138000</v>
      </c>
    </row>
    <row r="220" spans="5:6">
      <c r="E220" s="15">
        <v>213</v>
      </c>
      <c r="F220" s="43">
        <v>145000</v>
      </c>
    </row>
    <row r="221" spans="5:6">
      <c r="E221" s="15">
        <v>214</v>
      </c>
      <c r="F221" s="43">
        <v>152000</v>
      </c>
    </row>
    <row r="222" spans="5:6">
      <c r="E222" s="15">
        <v>215</v>
      </c>
      <c r="F222" s="43">
        <v>160000</v>
      </c>
    </row>
    <row r="223" spans="5:6">
      <c r="E223" s="15">
        <v>216</v>
      </c>
      <c r="F223" s="43">
        <v>168000</v>
      </c>
    </row>
    <row r="224" spans="5:6">
      <c r="E224" s="15">
        <v>217</v>
      </c>
      <c r="F224" s="43">
        <v>176000</v>
      </c>
    </row>
    <row r="225" spans="5:6">
      <c r="E225" s="15">
        <v>218</v>
      </c>
      <c r="F225" s="43">
        <v>185000</v>
      </c>
    </row>
    <row r="226" spans="5:6">
      <c r="E226" s="15">
        <v>219</v>
      </c>
      <c r="F226" s="43">
        <v>194000</v>
      </c>
    </row>
    <row r="227" spans="5:6">
      <c r="E227" s="15">
        <v>220</v>
      </c>
      <c r="F227" s="43">
        <v>204000</v>
      </c>
    </row>
    <row r="228" spans="5:6">
      <c r="E228" s="15">
        <v>221</v>
      </c>
      <c r="F228" s="43">
        <v>214000</v>
      </c>
    </row>
    <row r="229" spans="5:6">
      <c r="E229" s="15">
        <v>222</v>
      </c>
      <c r="F229" s="43">
        <v>225000</v>
      </c>
    </row>
    <row r="230" spans="5:6">
      <c r="E230" s="15">
        <v>223</v>
      </c>
      <c r="F230" s="43">
        <v>236000</v>
      </c>
    </row>
    <row r="231" spans="5:6">
      <c r="E231" s="15">
        <v>224</v>
      </c>
      <c r="F231" s="43">
        <v>248000</v>
      </c>
    </row>
    <row r="232" spans="5:6">
      <c r="E232" s="15">
        <v>225</v>
      </c>
      <c r="F232" s="43">
        <v>261000</v>
      </c>
    </row>
    <row r="233" spans="5:6">
      <c r="E233" s="15">
        <v>226</v>
      </c>
      <c r="F233" s="43">
        <v>274000</v>
      </c>
    </row>
    <row r="234" spans="5:6">
      <c r="E234" s="15">
        <v>227</v>
      </c>
      <c r="F234" s="43">
        <v>287000</v>
      </c>
    </row>
    <row r="235" spans="5:6">
      <c r="E235" s="15">
        <v>228</v>
      </c>
      <c r="F235" s="43">
        <v>302000</v>
      </c>
    </row>
    <row r="236" spans="5:6">
      <c r="E236" s="15">
        <v>229</v>
      </c>
      <c r="F236" s="43">
        <v>317000</v>
      </c>
    </row>
    <row r="237" spans="5:6">
      <c r="E237" s="15">
        <v>230</v>
      </c>
      <c r="F237" s="43">
        <v>333000</v>
      </c>
    </row>
    <row r="238" spans="5:6">
      <c r="E238" s="15">
        <v>231</v>
      </c>
      <c r="F238" s="43">
        <v>350000</v>
      </c>
    </row>
    <row r="239" spans="5:6">
      <c r="E239" s="15">
        <v>232</v>
      </c>
      <c r="F239" s="43">
        <v>367000</v>
      </c>
    </row>
    <row r="240" spans="5:6">
      <c r="E240" s="15">
        <v>233</v>
      </c>
      <c r="F240" s="43">
        <v>385000</v>
      </c>
    </row>
    <row r="241" spans="5:6">
      <c r="E241" s="15">
        <v>234</v>
      </c>
      <c r="F241" s="43">
        <v>405000</v>
      </c>
    </row>
    <row r="242" spans="5:6">
      <c r="E242" s="15">
        <v>235</v>
      </c>
      <c r="F242" s="43">
        <v>425000</v>
      </c>
    </row>
    <row r="243" spans="5:6">
      <c r="E243" s="15">
        <v>236</v>
      </c>
      <c r="F243" s="43">
        <v>446000</v>
      </c>
    </row>
    <row r="244" spans="5:6">
      <c r="E244" s="15">
        <v>237</v>
      </c>
      <c r="F244" s="43">
        <v>469000</v>
      </c>
    </row>
    <row r="245" spans="5:6">
      <c r="E245" s="15">
        <v>238</v>
      </c>
      <c r="F245" s="43">
        <v>492000</v>
      </c>
    </row>
    <row r="246" spans="5:6">
      <c r="E246" s="15">
        <v>239</v>
      </c>
      <c r="F246" s="43">
        <v>517000</v>
      </c>
    </row>
    <row r="247" spans="5:6">
      <c r="E247" s="15">
        <v>240</v>
      </c>
      <c r="F247" s="43">
        <v>543000</v>
      </c>
    </row>
    <row r="248" spans="5:6">
      <c r="E248" s="15">
        <v>241</v>
      </c>
      <c r="F248" s="43">
        <v>570000</v>
      </c>
    </row>
    <row r="249" spans="5:6">
      <c r="E249" s="15">
        <v>242</v>
      </c>
      <c r="F249" s="43">
        <v>598000</v>
      </c>
    </row>
    <row r="250" spans="5:6">
      <c r="E250" s="15">
        <v>243</v>
      </c>
      <c r="F250" s="43">
        <v>628000</v>
      </c>
    </row>
    <row r="251" spans="5:6">
      <c r="E251" s="15">
        <v>244</v>
      </c>
      <c r="F251" s="43">
        <v>660000</v>
      </c>
    </row>
    <row r="252" spans="5:6">
      <c r="E252" s="15">
        <v>245</v>
      </c>
      <c r="F252" s="43">
        <v>693000</v>
      </c>
    </row>
    <row r="253" spans="5:6">
      <c r="E253" s="15">
        <v>246</v>
      </c>
      <c r="F253" s="43">
        <v>727000</v>
      </c>
    </row>
    <row r="254" spans="5:6">
      <c r="E254" s="15">
        <v>247</v>
      </c>
      <c r="F254" s="43">
        <v>764000</v>
      </c>
    </row>
    <row r="255" spans="5:6">
      <c r="E255" s="15">
        <v>248</v>
      </c>
      <c r="F255" s="43">
        <v>802000</v>
      </c>
    </row>
    <row r="256" spans="5:6">
      <c r="E256" s="15">
        <v>249</v>
      </c>
      <c r="F256" s="43">
        <v>842000</v>
      </c>
    </row>
    <row r="257" spans="4:7" ht="14.25" thickBot="1">
      <c r="E257" s="16">
        <v>250</v>
      </c>
      <c r="F257" s="44">
        <v>884000</v>
      </c>
    </row>
    <row r="258" spans="4:7">
      <c r="E258" s="15">
        <v>251</v>
      </c>
      <c r="F258" s="53">
        <v>928000</v>
      </c>
    </row>
    <row r="259" spans="4:7">
      <c r="E259" s="15">
        <v>252</v>
      </c>
      <c r="F259" s="53">
        <v>975000</v>
      </c>
    </row>
    <row r="260" spans="4:7">
      <c r="E260" s="15">
        <v>253</v>
      </c>
      <c r="F260" s="53">
        <v>1023000</v>
      </c>
    </row>
    <row r="261" spans="4:7">
      <c r="E261" s="15">
        <v>254</v>
      </c>
      <c r="F261" s="53">
        <v>1075000</v>
      </c>
    </row>
    <row r="262" spans="4:7">
      <c r="E262" s="15">
        <v>255</v>
      </c>
      <c r="F262" s="53">
        <v>1128000</v>
      </c>
    </row>
    <row r="263" spans="4:7">
      <c r="E263" s="15">
        <v>256</v>
      </c>
      <c r="F263" s="53">
        <v>1185000</v>
      </c>
    </row>
    <row r="264" spans="4:7" ht="14.25" thickBot="1">
      <c r="D264" s="69"/>
      <c r="E264" s="15">
        <v>257</v>
      </c>
      <c r="F264" s="53">
        <v>1244000</v>
      </c>
      <c r="G264" s="70"/>
    </row>
    <row r="265" spans="4:7">
      <c r="E265" s="15">
        <v>258</v>
      </c>
      <c r="F265" s="53">
        <v>1306000</v>
      </c>
    </row>
    <row r="266" spans="4:7">
      <c r="E266" s="15">
        <v>259</v>
      </c>
      <c r="F266" s="53">
        <v>1372000</v>
      </c>
    </row>
    <row r="267" spans="4:7">
      <c r="E267" s="15">
        <v>260</v>
      </c>
      <c r="F267" s="53">
        <v>1440000</v>
      </c>
    </row>
    <row r="268" spans="4:7">
      <c r="E268" s="15">
        <v>261</v>
      </c>
      <c r="F268" s="53">
        <v>1512000</v>
      </c>
    </row>
    <row r="269" spans="4:7">
      <c r="E269" s="15">
        <v>262</v>
      </c>
      <c r="F269" s="53">
        <v>1588000</v>
      </c>
    </row>
    <row r="270" spans="4:7">
      <c r="E270" s="15">
        <v>263</v>
      </c>
      <c r="F270" s="53">
        <v>1667000</v>
      </c>
    </row>
    <row r="271" spans="4:7">
      <c r="E271" s="15">
        <v>264</v>
      </c>
      <c r="F271" s="53">
        <v>1751000</v>
      </c>
    </row>
    <row r="272" spans="4:7">
      <c r="E272" s="15">
        <v>265</v>
      </c>
      <c r="F272" s="53">
        <v>1838000</v>
      </c>
    </row>
    <row r="273" spans="5:6">
      <c r="E273" s="15">
        <v>266</v>
      </c>
      <c r="F273" s="53">
        <v>1930000</v>
      </c>
    </row>
    <row r="274" spans="5:6">
      <c r="E274" s="15">
        <v>267</v>
      </c>
      <c r="F274" s="53">
        <v>2027000</v>
      </c>
    </row>
    <row r="275" spans="5:6">
      <c r="E275" s="15">
        <v>268</v>
      </c>
      <c r="F275" s="53">
        <v>2128000</v>
      </c>
    </row>
    <row r="276" spans="5:6">
      <c r="E276" s="15">
        <v>269</v>
      </c>
      <c r="F276" s="53">
        <v>2235000</v>
      </c>
    </row>
    <row r="277" spans="5:6">
      <c r="E277" s="15">
        <v>270</v>
      </c>
      <c r="F277" s="53">
        <v>2346000</v>
      </c>
    </row>
    <row r="278" spans="5:6">
      <c r="E278" s="15">
        <v>271</v>
      </c>
      <c r="F278" s="53">
        <v>2464000</v>
      </c>
    </row>
    <row r="279" spans="5:6">
      <c r="E279" s="15">
        <v>272</v>
      </c>
      <c r="F279" s="53">
        <v>2587000</v>
      </c>
    </row>
    <row r="280" spans="5:6">
      <c r="E280" s="15">
        <v>273</v>
      </c>
      <c r="F280" s="53">
        <v>2716000</v>
      </c>
    </row>
    <row r="281" spans="5:6">
      <c r="E281" s="15">
        <v>274</v>
      </c>
      <c r="F281" s="53">
        <v>2852000</v>
      </c>
    </row>
    <row r="282" spans="5:6">
      <c r="E282" s="15">
        <v>275</v>
      </c>
      <c r="F282" s="53">
        <v>2995000</v>
      </c>
    </row>
    <row r="283" spans="5:6">
      <c r="E283" s="15">
        <v>276</v>
      </c>
      <c r="F283" s="53">
        <v>3145000</v>
      </c>
    </row>
    <row r="284" spans="5:6">
      <c r="E284" s="15">
        <v>277</v>
      </c>
      <c r="F284" s="53">
        <v>3302000</v>
      </c>
    </row>
    <row r="285" spans="5:6">
      <c r="E285" s="15">
        <v>278</v>
      </c>
      <c r="F285" s="53">
        <v>3467000</v>
      </c>
    </row>
    <row r="286" spans="5:6">
      <c r="E286" s="15">
        <v>279</v>
      </c>
      <c r="F286" s="53">
        <v>3640000</v>
      </c>
    </row>
    <row r="287" spans="5:6">
      <c r="E287" s="15">
        <v>280</v>
      </c>
      <c r="F287" s="53">
        <v>3822000</v>
      </c>
    </row>
    <row r="288" spans="5:6">
      <c r="E288" s="15">
        <v>281</v>
      </c>
      <c r="F288" s="53">
        <v>4014000</v>
      </c>
    </row>
    <row r="289" spans="5:6">
      <c r="E289" s="15">
        <v>282</v>
      </c>
      <c r="F289" s="53">
        <v>4214000</v>
      </c>
    </row>
    <row r="290" spans="5:6">
      <c r="E290" s="15">
        <v>283</v>
      </c>
      <c r="F290" s="53">
        <v>4425000</v>
      </c>
    </row>
    <row r="291" spans="5:6">
      <c r="E291" s="15">
        <v>284</v>
      </c>
      <c r="F291" s="53">
        <v>4646000</v>
      </c>
    </row>
    <row r="292" spans="5:6">
      <c r="E292" s="15">
        <v>285</v>
      </c>
      <c r="F292" s="53">
        <v>4879000</v>
      </c>
    </row>
    <row r="293" spans="5:6">
      <c r="E293" s="15">
        <v>286</v>
      </c>
      <c r="F293" s="53">
        <v>5123000</v>
      </c>
    </row>
    <row r="294" spans="5:6">
      <c r="E294" s="15">
        <v>287</v>
      </c>
      <c r="F294" s="53">
        <v>5379000</v>
      </c>
    </row>
    <row r="295" spans="5:6">
      <c r="E295" s="15">
        <v>288</v>
      </c>
      <c r="F295" s="53">
        <v>5648000</v>
      </c>
    </row>
    <row r="296" spans="5:6">
      <c r="E296" s="15">
        <v>289</v>
      </c>
      <c r="F296" s="53">
        <v>5930000</v>
      </c>
    </row>
    <row r="297" spans="5:6">
      <c r="E297" s="15">
        <v>290</v>
      </c>
      <c r="F297" s="53">
        <v>6227000</v>
      </c>
    </row>
    <row r="298" spans="5:6">
      <c r="E298" s="15">
        <v>291</v>
      </c>
      <c r="F298" s="53">
        <v>6538000</v>
      </c>
    </row>
    <row r="299" spans="5:6">
      <c r="E299" s="15">
        <v>292</v>
      </c>
      <c r="F299" s="53">
        <v>6865000</v>
      </c>
    </row>
    <row r="300" spans="5:6">
      <c r="E300" s="15">
        <v>293</v>
      </c>
      <c r="F300" s="53">
        <v>7208000</v>
      </c>
    </row>
    <row r="301" spans="5:6">
      <c r="E301" s="15">
        <v>294</v>
      </c>
      <c r="F301" s="53">
        <v>7569000</v>
      </c>
    </row>
    <row r="302" spans="5:6">
      <c r="E302" s="15">
        <v>295</v>
      </c>
      <c r="F302" s="53">
        <v>7947000</v>
      </c>
    </row>
    <row r="303" spans="5:6">
      <c r="E303" s="15">
        <v>296</v>
      </c>
      <c r="F303" s="53">
        <v>8345000</v>
      </c>
    </row>
    <row r="304" spans="5:6">
      <c r="E304" s="15">
        <v>297</v>
      </c>
      <c r="F304" s="53">
        <v>8762000</v>
      </c>
    </row>
    <row r="305" spans="5:6">
      <c r="E305" s="15">
        <v>298</v>
      </c>
      <c r="F305" s="53">
        <v>9200000</v>
      </c>
    </row>
    <row r="306" spans="5:6">
      <c r="E306" s="15">
        <v>299</v>
      </c>
      <c r="F306" s="53">
        <v>9600000</v>
      </c>
    </row>
    <row r="307" spans="5:6" ht="14.25" thickBot="1">
      <c r="E307" s="16">
        <v>300</v>
      </c>
      <c r="F307" s="54">
        <v>10143000</v>
      </c>
    </row>
    <row r="308" spans="5:6">
      <c r="E308" s="24">
        <v>301</v>
      </c>
      <c r="F308" s="36">
        <v>10650000</v>
      </c>
    </row>
    <row r="309" spans="5:6">
      <c r="E309" s="25">
        <v>302</v>
      </c>
      <c r="F309" s="37">
        <v>11183000</v>
      </c>
    </row>
    <row r="310" spans="5:6">
      <c r="E310" s="25">
        <v>303</v>
      </c>
      <c r="F310" s="37">
        <v>11742000</v>
      </c>
    </row>
    <row r="311" spans="5:6">
      <c r="E311" s="25">
        <v>304</v>
      </c>
      <c r="F311" s="37">
        <v>12329000</v>
      </c>
    </row>
    <row r="312" spans="5:6">
      <c r="E312" s="25">
        <v>305</v>
      </c>
      <c r="F312" s="37">
        <v>12945000</v>
      </c>
    </row>
    <row r="313" spans="5:6">
      <c r="E313" s="25">
        <v>306</v>
      </c>
      <c r="F313" s="37">
        <v>13593000</v>
      </c>
    </row>
    <row r="314" spans="5:6">
      <c r="E314" s="25">
        <v>307</v>
      </c>
      <c r="F314" s="37">
        <v>14272000</v>
      </c>
    </row>
    <row r="315" spans="5:6">
      <c r="E315" s="25">
        <v>308</v>
      </c>
      <c r="F315" s="37">
        <v>14986000</v>
      </c>
    </row>
    <row r="316" spans="5:6">
      <c r="E316" s="25">
        <v>309</v>
      </c>
      <c r="F316" s="37">
        <v>15735000</v>
      </c>
    </row>
    <row r="317" spans="5:6" ht="14.25" thickBot="1">
      <c r="E317" s="26">
        <v>310</v>
      </c>
      <c r="F317" s="38">
        <v>16522000</v>
      </c>
    </row>
    <row r="318" spans="5:6">
      <c r="E318" s="27">
        <v>311</v>
      </c>
      <c r="F318" s="36">
        <v>17348000</v>
      </c>
    </row>
    <row r="319" spans="5:6">
      <c r="E319" s="28">
        <v>312</v>
      </c>
      <c r="F319" s="37">
        <v>18216000</v>
      </c>
    </row>
    <row r="320" spans="5:6">
      <c r="E320" s="28">
        <v>313</v>
      </c>
      <c r="F320" s="37">
        <v>19127000</v>
      </c>
    </row>
    <row r="321" spans="5:6">
      <c r="E321" s="28">
        <v>314</v>
      </c>
      <c r="F321" s="34">
        <v>20083000</v>
      </c>
    </row>
    <row r="322" spans="5:6">
      <c r="E322" s="28">
        <v>315</v>
      </c>
      <c r="F322" s="34">
        <v>21087000</v>
      </c>
    </row>
    <row r="323" spans="5:6">
      <c r="E323" s="28">
        <v>316</v>
      </c>
      <c r="F323" s="34">
        <v>22141000</v>
      </c>
    </row>
    <row r="324" spans="5:6">
      <c r="E324" s="28">
        <v>317</v>
      </c>
      <c r="F324" s="34">
        <v>23249000</v>
      </c>
    </row>
    <row r="325" spans="5:6">
      <c r="E325" s="28">
        <v>318</v>
      </c>
      <c r="F325" s="34">
        <v>24411000</v>
      </c>
    </row>
    <row r="326" spans="5:6">
      <c r="E326" s="28">
        <v>319</v>
      </c>
      <c r="F326" s="34">
        <v>25632000</v>
      </c>
    </row>
    <row r="327" spans="5:6" ht="14.25" thickBot="1">
      <c r="E327" s="29">
        <v>320</v>
      </c>
      <c r="F327" s="35">
        <v>26913000</v>
      </c>
    </row>
    <row r="328" spans="5:6">
      <c r="E328" s="27">
        <v>321</v>
      </c>
      <c r="F328" s="33">
        <v>28259000</v>
      </c>
    </row>
    <row r="329" spans="5:6">
      <c r="E329" s="28">
        <v>322</v>
      </c>
      <c r="F329" s="34">
        <v>29672000</v>
      </c>
    </row>
    <row r="330" spans="5:6">
      <c r="E330" s="28">
        <v>323</v>
      </c>
      <c r="F330" s="34">
        <v>31155000</v>
      </c>
    </row>
    <row r="331" spans="5:6">
      <c r="E331" s="28">
        <v>324</v>
      </c>
      <c r="F331" s="34">
        <v>32713000</v>
      </c>
    </row>
    <row r="332" spans="5:6">
      <c r="E332" s="28">
        <v>325</v>
      </c>
      <c r="F332" s="34">
        <v>34349000</v>
      </c>
    </row>
    <row r="333" spans="5:6">
      <c r="E333" s="28">
        <v>326</v>
      </c>
      <c r="F333" s="34">
        <v>36066000</v>
      </c>
    </row>
    <row r="334" spans="5:6">
      <c r="E334" s="28">
        <v>327</v>
      </c>
      <c r="F334" s="34">
        <v>37870000</v>
      </c>
    </row>
    <row r="335" spans="5:6">
      <c r="E335" s="28">
        <v>328</v>
      </c>
      <c r="F335" s="34">
        <v>39763000</v>
      </c>
    </row>
    <row r="336" spans="5:6">
      <c r="E336" s="28">
        <v>329</v>
      </c>
      <c r="F336" s="34">
        <v>41751000</v>
      </c>
    </row>
    <row r="337" spans="5:6" ht="14.25" thickBot="1">
      <c r="E337" s="29">
        <v>330</v>
      </c>
      <c r="F337" s="35">
        <v>43839000</v>
      </c>
    </row>
    <row r="338" spans="5:6">
      <c r="E338" s="27">
        <v>331</v>
      </c>
      <c r="F338" s="33">
        <v>46031000</v>
      </c>
    </row>
    <row r="339" spans="5:6">
      <c r="E339" s="28">
        <v>332</v>
      </c>
      <c r="F339" s="34">
        <v>48333000</v>
      </c>
    </row>
    <row r="340" spans="5:6">
      <c r="E340" s="28">
        <v>333</v>
      </c>
      <c r="F340" s="34">
        <v>50749000</v>
      </c>
    </row>
    <row r="341" spans="5:6">
      <c r="E341" s="28">
        <v>334</v>
      </c>
      <c r="F341" s="34">
        <v>53287000</v>
      </c>
    </row>
    <row r="342" spans="5:6">
      <c r="E342" s="28">
        <v>335</v>
      </c>
      <c r="F342" s="34">
        <v>55951000</v>
      </c>
    </row>
    <row r="343" spans="5:6">
      <c r="E343" s="28">
        <v>336</v>
      </c>
      <c r="F343" s="34">
        <v>58749000</v>
      </c>
    </row>
    <row r="344" spans="5:6">
      <c r="E344" s="28">
        <v>337</v>
      </c>
      <c r="F344" s="34">
        <v>61686000</v>
      </c>
    </row>
    <row r="345" spans="5:6">
      <c r="E345" s="28">
        <v>338</v>
      </c>
      <c r="F345" s="34">
        <v>64771000</v>
      </c>
    </row>
    <row r="346" spans="5:6">
      <c r="E346" s="28">
        <v>339</v>
      </c>
      <c r="F346" s="34">
        <v>68009000</v>
      </c>
    </row>
    <row r="347" spans="5:6" ht="14.25" thickBot="1">
      <c r="E347" s="29">
        <v>340</v>
      </c>
      <c r="F347" s="35">
        <v>71410000</v>
      </c>
    </row>
    <row r="348" spans="5:6">
      <c r="E348" s="27">
        <v>341</v>
      </c>
      <c r="F348" s="30">
        <v>74980000</v>
      </c>
    </row>
    <row r="349" spans="5:6">
      <c r="E349" s="28">
        <v>342</v>
      </c>
      <c r="F349" s="31">
        <v>78729000</v>
      </c>
    </row>
    <row r="350" spans="5:6">
      <c r="E350" s="28">
        <v>343</v>
      </c>
      <c r="F350" s="31">
        <v>82666000</v>
      </c>
    </row>
    <row r="351" spans="5:6">
      <c r="E351" s="28">
        <v>344</v>
      </c>
      <c r="F351" s="31">
        <v>86799000</v>
      </c>
    </row>
    <row r="352" spans="5:6">
      <c r="E352" s="28">
        <v>345</v>
      </c>
      <c r="F352" s="31">
        <v>91139000</v>
      </c>
    </row>
    <row r="353" spans="3:8">
      <c r="E353" s="28">
        <v>346</v>
      </c>
      <c r="F353" s="31">
        <v>95696000</v>
      </c>
    </row>
    <row r="354" spans="3:8">
      <c r="E354" s="28">
        <v>347</v>
      </c>
      <c r="F354" s="31">
        <v>100481000</v>
      </c>
    </row>
    <row r="355" spans="3:8">
      <c r="E355" s="28">
        <v>348</v>
      </c>
      <c r="F355" s="31">
        <v>105505000</v>
      </c>
    </row>
    <row r="356" spans="3:8">
      <c r="E356" s="28">
        <v>349</v>
      </c>
      <c r="F356" s="31">
        <v>110781000</v>
      </c>
    </row>
    <row r="357" spans="3:8" ht="14.25" thickBot="1">
      <c r="E357" s="29">
        <v>350</v>
      </c>
      <c r="F357" s="32">
        <v>116320000</v>
      </c>
    </row>
    <row r="358" spans="3:8">
      <c r="E358" s="27">
        <v>351</v>
      </c>
      <c r="F358" s="50">
        <v>121860000</v>
      </c>
    </row>
    <row r="359" spans="3:8">
      <c r="E359" s="28">
        <v>352</v>
      </c>
      <c r="F359" s="51">
        <v>127400000</v>
      </c>
    </row>
    <row r="360" spans="3:8">
      <c r="E360" s="28">
        <v>353</v>
      </c>
      <c r="F360" s="51">
        <v>132950000</v>
      </c>
    </row>
    <row r="361" spans="3:8">
      <c r="E361" s="28">
        <v>354</v>
      </c>
      <c r="F361" s="51">
        <v>138500000</v>
      </c>
    </row>
    <row r="362" spans="3:8">
      <c r="E362" s="28">
        <v>355</v>
      </c>
      <c r="F362" s="51">
        <v>144050000</v>
      </c>
    </row>
    <row r="363" spans="3:8" ht="14.25" thickBot="1">
      <c r="C363" s="23"/>
      <c r="D363" s="23"/>
      <c r="E363" s="29">
        <v>356</v>
      </c>
      <c r="F363" s="52">
        <v>149600000</v>
      </c>
      <c r="G363" s="23"/>
      <c r="H363" s="23"/>
    </row>
    <row r="364" spans="3:8">
      <c r="E364" s="67">
        <v>357</v>
      </c>
      <c r="F364" s="68">
        <v>155150000</v>
      </c>
    </row>
    <row r="365" spans="3:8">
      <c r="E365" s="28">
        <v>358</v>
      </c>
      <c r="F365" s="51">
        <v>160700000</v>
      </c>
    </row>
    <row r="366" spans="3:8">
      <c r="E366" s="28">
        <v>359</v>
      </c>
      <c r="F366" s="51">
        <v>166250000</v>
      </c>
    </row>
    <row r="367" spans="3:8" ht="14.25" thickBot="1">
      <c r="E367" s="29">
        <v>360</v>
      </c>
      <c r="F367" s="52">
        <v>171800000</v>
      </c>
    </row>
    <row r="368" spans="3:8">
      <c r="E368" s="24">
        <v>361</v>
      </c>
      <c r="F368" s="50">
        <v>177350000</v>
      </c>
    </row>
    <row r="369" spans="5:6">
      <c r="E369" s="25">
        <v>362</v>
      </c>
      <c r="F369" s="51">
        <v>182900000</v>
      </c>
    </row>
    <row r="370" spans="5:6">
      <c r="E370" s="25">
        <v>363</v>
      </c>
      <c r="F370" s="51">
        <v>188450000</v>
      </c>
    </row>
    <row r="371" spans="5:6" ht="14.25" thickBot="1">
      <c r="E371" s="26">
        <v>364</v>
      </c>
      <c r="F371" s="52">
        <v>194000000</v>
      </c>
    </row>
    <row r="372" spans="5:6" ht="14.25" thickBot="1">
      <c r="E372" s="26">
        <v>365</v>
      </c>
      <c r="F372" s="52">
        <v>200000000</v>
      </c>
    </row>
  </sheetData>
  <phoneticPr fontId="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showGridLines="0" workbookViewId="0">
      <selection activeCell="J26" sqref="J26"/>
    </sheetView>
  </sheetViews>
  <sheetFormatPr defaultRowHeight="13.5"/>
  <cols>
    <col min="1" max="1" width="11.44140625" bestFit="1" customWidth="1"/>
    <col min="2" max="3" width="12.6640625" bestFit="1" customWidth="1"/>
    <col min="6" max="6" width="11.44140625" bestFit="1" customWidth="1"/>
    <col min="7" max="7" width="12.6640625" bestFit="1" customWidth="1"/>
    <col min="12" max="12" width="12.6640625" bestFit="1" customWidth="1"/>
  </cols>
  <sheetData>
    <row r="1" spans="1:12">
      <c r="A1" t="s">
        <v>65</v>
      </c>
      <c r="F1" t="s">
        <v>65</v>
      </c>
    </row>
    <row r="2" spans="1:12">
      <c r="A2" t="s">
        <v>55</v>
      </c>
      <c r="F2" t="s">
        <v>56</v>
      </c>
      <c r="K2" s="100" t="s">
        <v>57</v>
      </c>
    </row>
    <row r="3" spans="1:12" s="9" customFormat="1">
      <c r="A3" s="59" t="s">
        <v>53</v>
      </c>
      <c r="B3" s="59" t="s">
        <v>52</v>
      </c>
      <c r="C3" s="59" t="s">
        <v>66</v>
      </c>
      <c r="D3" s="59" t="s">
        <v>54</v>
      </c>
      <c r="F3" s="59" t="s">
        <v>53</v>
      </c>
      <c r="G3" s="59" t="s">
        <v>52</v>
      </c>
      <c r="H3" s="59" t="s">
        <v>54</v>
      </c>
      <c r="K3" s="97" t="s">
        <v>10</v>
      </c>
      <c r="L3" s="97" t="s">
        <v>58</v>
      </c>
    </row>
    <row r="4" spans="1:12" s="9" customFormat="1">
      <c r="A4" s="60">
        <v>32874</v>
      </c>
      <c r="B4" s="60">
        <v>33115</v>
      </c>
      <c r="C4" s="60">
        <f>B5-1</f>
        <v>33417</v>
      </c>
      <c r="D4" s="59" t="str">
        <f>TEXT(B4,"aaaa")</f>
        <v>목요일</v>
      </c>
      <c r="F4" s="60">
        <v>38353</v>
      </c>
      <c r="G4" s="60">
        <v>38472</v>
      </c>
      <c r="H4" s="59" t="str">
        <f>TEXT(G4,"aaaa")</f>
        <v>토요일</v>
      </c>
      <c r="K4" s="98">
        <v>1984</v>
      </c>
      <c r="L4" s="99">
        <v>30864</v>
      </c>
    </row>
    <row r="5" spans="1:12" s="9" customFormat="1">
      <c r="A5" s="60">
        <v>33239</v>
      </c>
      <c r="B5" s="60">
        <v>33418</v>
      </c>
      <c r="C5" s="60">
        <f t="shared" ref="C5:C34" si="0">B6-1</f>
        <v>33759</v>
      </c>
      <c r="D5" s="59" t="str">
        <f>TEXT(B5,"aaaa")</f>
        <v>토요일</v>
      </c>
      <c r="F5" s="60">
        <v>38718</v>
      </c>
      <c r="G5" s="60">
        <v>38835</v>
      </c>
      <c r="H5" s="59" t="str">
        <f t="shared" ref="H5:H15" si="1">TEXT(G5,"aaaa")</f>
        <v>금요일</v>
      </c>
      <c r="K5" s="98">
        <v>1985</v>
      </c>
      <c r="L5" s="99">
        <v>31229</v>
      </c>
    </row>
    <row r="6" spans="1:12" s="9" customFormat="1">
      <c r="A6" s="60">
        <v>33604</v>
      </c>
      <c r="B6" s="60">
        <v>33760</v>
      </c>
      <c r="C6" s="60">
        <f t="shared" si="0"/>
        <v>34110</v>
      </c>
      <c r="D6" s="59" t="str">
        <f t="shared" ref="D6:D30" si="2">TEXT(B6,"aaaa")</f>
        <v>금요일</v>
      </c>
      <c r="F6" s="60">
        <v>39083</v>
      </c>
      <c r="G6" s="60">
        <v>39202</v>
      </c>
      <c r="H6" s="59" t="str">
        <f t="shared" si="1"/>
        <v>월요일</v>
      </c>
      <c r="K6" s="98">
        <v>1986</v>
      </c>
      <c r="L6" s="99">
        <v>31625</v>
      </c>
    </row>
    <row r="7" spans="1:12" s="9" customFormat="1">
      <c r="A7" s="60">
        <v>33970</v>
      </c>
      <c r="B7" s="60">
        <v>34111</v>
      </c>
      <c r="C7" s="60">
        <f t="shared" si="0"/>
        <v>34879</v>
      </c>
      <c r="D7" s="59" t="str">
        <f t="shared" si="2"/>
        <v>토요일</v>
      </c>
      <c r="F7" s="60">
        <v>39448</v>
      </c>
      <c r="G7" s="60">
        <v>39568</v>
      </c>
      <c r="H7" s="59" t="str">
        <f t="shared" si="1"/>
        <v>수요일</v>
      </c>
      <c r="K7" s="98">
        <v>1987</v>
      </c>
      <c r="L7" s="99">
        <v>31990</v>
      </c>
    </row>
    <row r="8" spans="1:12" s="9" customFormat="1">
      <c r="A8" s="60">
        <v>34335</v>
      </c>
      <c r="B8" s="60">
        <v>34880</v>
      </c>
      <c r="C8" s="60">
        <f t="shared" si="0"/>
        <v>35243</v>
      </c>
      <c r="D8" s="59" t="str">
        <f t="shared" si="2"/>
        <v>금요일</v>
      </c>
      <c r="F8" s="60">
        <v>39814</v>
      </c>
      <c r="G8" s="60">
        <v>39933</v>
      </c>
      <c r="H8" s="59" t="str">
        <f t="shared" si="1"/>
        <v>목요일</v>
      </c>
      <c r="K8" s="98">
        <v>1988</v>
      </c>
      <c r="L8" s="99">
        <v>32143</v>
      </c>
    </row>
    <row r="9" spans="1:12" s="9" customFormat="1">
      <c r="A9" s="60">
        <v>34700</v>
      </c>
      <c r="B9" s="60">
        <v>35244</v>
      </c>
      <c r="C9" s="60">
        <f t="shared" si="0"/>
        <v>35610</v>
      </c>
      <c r="D9" s="59" t="str">
        <f t="shared" si="2"/>
        <v>금요일</v>
      </c>
      <c r="F9" s="60">
        <v>40179</v>
      </c>
      <c r="G9" s="60">
        <v>40298</v>
      </c>
      <c r="H9" s="59" t="str">
        <f t="shared" si="1"/>
        <v>금요일</v>
      </c>
      <c r="K9" s="98">
        <v>1989</v>
      </c>
      <c r="L9" s="99">
        <v>32509</v>
      </c>
    </row>
    <row r="10" spans="1:12" s="9" customFormat="1">
      <c r="A10" s="60">
        <v>35065</v>
      </c>
      <c r="B10" s="60">
        <v>35611</v>
      </c>
      <c r="C10" s="60">
        <f t="shared" si="0"/>
        <v>35975</v>
      </c>
      <c r="D10" s="59" t="str">
        <f t="shared" si="2"/>
        <v>월요일</v>
      </c>
      <c r="F10" s="60">
        <v>40544</v>
      </c>
      <c r="G10" s="60">
        <v>40662</v>
      </c>
      <c r="H10" s="59" t="str">
        <f t="shared" si="1"/>
        <v>금요일</v>
      </c>
      <c r="K10" s="98">
        <v>1990</v>
      </c>
      <c r="L10" s="99">
        <v>32874</v>
      </c>
    </row>
    <row r="11" spans="1:12" s="9" customFormat="1">
      <c r="A11" s="60">
        <v>35431</v>
      </c>
      <c r="B11" s="60">
        <v>35976</v>
      </c>
      <c r="C11" s="60">
        <f t="shared" si="0"/>
        <v>35975</v>
      </c>
      <c r="D11" s="59" t="str">
        <f t="shared" si="2"/>
        <v>화요일</v>
      </c>
      <c r="F11" s="60">
        <v>40909</v>
      </c>
      <c r="G11" s="60">
        <v>41029</v>
      </c>
      <c r="H11" s="59" t="str">
        <f t="shared" si="1"/>
        <v>월요일</v>
      </c>
    </row>
    <row r="12" spans="1:12" s="9" customFormat="1">
      <c r="A12" s="60">
        <v>35796</v>
      </c>
      <c r="B12" s="60">
        <v>35976</v>
      </c>
      <c r="C12" s="60">
        <f t="shared" si="0"/>
        <v>36340</v>
      </c>
      <c r="D12" s="59" t="str">
        <f t="shared" si="2"/>
        <v>화요일</v>
      </c>
      <c r="F12" s="60">
        <v>41275</v>
      </c>
      <c r="G12" s="60">
        <v>41394</v>
      </c>
      <c r="H12" s="59" t="str">
        <f t="shared" si="1"/>
        <v>화요일</v>
      </c>
    </row>
    <row r="13" spans="1:12" s="9" customFormat="1">
      <c r="A13" s="60">
        <v>36161</v>
      </c>
      <c r="B13" s="60">
        <v>36341</v>
      </c>
      <c r="C13" s="60">
        <f t="shared" si="0"/>
        <v>36706</v>
      </c>
      <c r="D13" s="59" t="str">
        <f t="shared" si="2"/>
        <v>수요일</v>
      </c>
      <c r="F13" s="60">
        <v>41640</v>
      </c>
      <c r="G13" s="60">
        <v>41759</v>
      </c>
      <c r="H13" s="59" t="str">
        <f t="shared" si="1"/>
        <v>수요일</v>
      </c>
    </row>
    <row r="14" spans="1:12" s="9" customFormat="1">
      <c r="A14" s="60">
        <v>36526</v>
      </c>
      <c r="B14" s="60">
        <v>36707</v>
      </c>
      <c r="C14" s="60">
        <f t="shared" si="0"/>
        <v>37071</v>
      </c>
      <c r="D14" s="59" t="str">
        <f t="shared" si="2"/>
        <v>금요일</v>
      </c>
      <c r="F14" s="60">
        <v>42005</v>
      </c>
      <c r="G14" s="60">
        <v>42124</v>
      </c>
      <c r="H14" s="59" t="str">
        <f t="shared" si="1"/>
        <v>목요일</v>
      </c>
    </row>
    <row r="15" spans="1:12" s="9" customFormat="1">
      <c r="A15" s="60">
        <v>36892</v>
      </c>
      <c r="B15" s="60">
        <v>37072</v>
      </c>
      <c r="C15" s="60">
        <f t="shared" si="0"/>
        <v>37435</v>
      </c>
      <c r="D15" s="59" t="str">
        <f t="shared" si="2"/>
        <v>토요일</v>
      </c>
      <c r="F15" s="60">
        <v>42370</v>
      </c>
      <c r="G15" s="60">
        <v>42489</v>
      </c>
      <c r="H15" s="59" t="str">
        <f t="shared" si="1"/>
        <v>금요일</v>
      </c>
    </row>
    <row r="16" spans="1:12" s="9" customFormat="1">
      <c r="A16" s="60">
        <v>37257</v>
      </c>
      <c r="B16" s="60">
        <v>37436</v>
      </c>
      <c r="C16" s="60">
        <f t="shared" si="0"/>
        <v>37801</v>
      </c>
      <c r="D16" s="59" t="str">
        <f t="shared" si="2"/>
        <v>토요일</v>
      </c>
      <c r="F16" s="60">
        <v>42736</v>
      </c>
      <c r="G16" s="60">
        <v>42853</v>
      </c>
      <c r="H16" s="59" t="str">
        <f t="shared" ref="H16" si="3">TEXT(G16,"aaaa")</f>
        <v>금요일</v>
      </c>
    </row>
    <row r="17" spans="1:8" s="9" customFormat="1">
      <c r="A17" s="60">
        <v>37622</v>
      </c>
      <c r="B17" s="60">
        <v>37802</v>
      </c>
      <c r="C17" s="60">
        <f t="shared" si="0"/>
        <v>38167</v>
      </c>
      <c r="D17" s="59" t="str">
        <f t="shared" si="2"/>
        <v>월요일</v>
      </c>
      <c r="F17" s="60">
        <v>43101</v>
      </c>
      <c r="G17" s="60">
        <v>43220</v>
      </c>
      <c r="H17" s="59" t="str">
        <f t="shared" ref="H17" si="4">TEXT(G17,"aaaa")</f>
        <v>월요일</v>
      </c>
    </row>
    <row r="18" spans="1:8" s="9" customFormat="1">
      <c r="A18" s="60">
        <v>37987</v>
      </c>
      <c r="B18" s="60">
        <v>38168</v>
      </c>
      <c r="C18" s="60">
        <f t="shared" si="0"/>
        <v>38502</v>
      </c>
      <c r="D18" s="59" t="str">
        <f t="shared" si="2"/>
        <v>수요일</v>
      </c>
      <c r="F18" s="60">
        <v>43466</v>
      </c>
      <c r="G18" s="60">
        <v>43585</v>
      </c>
      <c r="H18" s="59" t="str">
        <f t="shared" ref="H18" si="5">TEXT(G18,"aaaa")</f>
        <v>화요일</v>
      </c>
    </row>
    <row r="19" spans="1:8" s="9" customFormat="1">
      <c r="A19" s="60">
        <v>38353</v>
      </c>
      <c r="B19" s="60">
        <v>38503</v>
      </c>
      <c r="C19" s="60">
        <f t="shared" si="0"/>
        <v>38867</v>
      </c>
      <c r="D19" s="59" t="str">
        <f t="shared" si="2"/>
        <v>화요일</v>
      </c>
      <c r="F19" s="60">
        <v>43831</v>
      </c>
      <c r="G19" s="60">
        <v>43950</v>
      </c>
      <c r="H19" s="59" t="str">
        <f t="shared" ref="H19" si="6">TEXT(G19,"aaaa")</f>
        <v>수요일</v>
      </c>
    </row>
    <row r="20" spans="1:8" s="9" customFormat="1">
      <c r="A20" s="60">
        <v>38718</v>
      </c>
      <c r="B20" s="60">
        <v>38868</v>
      </c>
      <c r="C20" s="60">
        <f t="shared" si="0"/>
        <v>39232</v>
      </c>
      <c r="D20" s="59" t="str">
        <f t="shared" si="2"/>
        <v>수요일</v>
      </c>
      <c r="F20" s="60">
        <v>44197</v>
      </c>
      <c r="G20" s="96">
        <v>44316</v>
      </c>
      <c r="H20" s="59" t="str">
        <f t="shared" ref="H20" si="7">TEXT(G20,"aaaa")</f>
        <v>금요일</v>
      </c>
    </row>
    <row r="21" spans="1:8" s="9" customFormat="1">
      <c r="A21" s="60">
        <v>39083</v>
      </c>
      <c r="B21" s="60">
        <v>39233</v>
      </c>
      <c r="C21" s="60">
        <f t="shared" si="0"/>
        <v>39598</v>
      </c>
      <c r="D21" s="59" t="str">
        <f t="shared" si="2"/>
        <v>목요일</v>
      </c>
    </row>
    <row r="22" spans="1:8" s="9" customFormat="1">
      <c r="A22" s="60">
        <v>39448</v>
      </c>
      <c r="B22" s="60">
        <v>39599</v>
      </c>
      <c r="C22" s="60">
        <f t="shared" si="0"/>
        <v>39961</v>
      </c>
      <c r="D22" s="59" t="str">
        <f t="shared" si="2"/>
        <v>토요일</v>
      </c>
    </row>
    <row r="23" spans="1:8" s="9" customFormat="1">
      <c r="A23" s="60">
        <v>39814</v>
      </c>
      <c r="B23" s="60">
        <v>39962</v>
      </c>
      <c r="C23" s="60">
        <f t="shared" si="0"/>
        <v>40328</v>
      </c>
      <c r="D23" s="59" t="str">
        <f t="shared" si="2"/>
        <v>금요일</v>
      </c>
    </row>
    <row r="24" spans="1:8" s="9" customFormat="1">
      <c r="A24" s="60">
        <v>40179</v>
      </c>
      <c r="B24" s="60">
        <v>40329</v>
      </c>
      <c r="C24" s="60">
        <f t="shared" si="0"/>
        <v>40693</v>
      </c>
      <c r="D24" s="59" t="str">
        <f t="shared" si="2"/>
        <v>월요일</v>
      </c>
    </row>
    <row r="25" spans="1:8" s="9" customFormat="1">
      <c r="A25" s="60">
        <v>40544</v>
      </c>
      <c r="B25" s="60">
        <v>40694</v>
      </c>
      <c r="C25" s="60">
        <f t="shared" si="0"/>
        <v>41059</v>
      </c>
      <c r="D25" s="59" t="str">
        <f t="shared" si="2"/>
        <v>화요일</v>
      </c>
    </row>
    <row r="26" spans="1:8" s="9" customFormat="1">
      <c r="A26" s="60">
        <v>40909</v>
      </c>
      <c r="B26" s="60">
        <v>41060</v>
      </c>
      <c r="C26" s="60">
        <f t="shared" si="0"/>
        <v>41424</v>
      </c>
      <c r="D26" s="59" t="str">
        <f t="shared" si="2"/>
        <v>목요일</v>
      </c>
    </row>
    <row r="27" spans="1:8" s="9" customFormat="1">
      <c r="A27" s="60">
        <v>41275</v>
      </c>
      <c r="B27" s="60">
        <v>41425</v>
      </c>
      <c r="C27" s="60">
        <f t="shared" si="0"/>
        <v>41788</v>
      </c>
      <c r="D27" s="59" t="str">
        <f t="shared" si="2"/>
        <v>금요일</v>
      </c>
    </row>
    <row r="28" spans="1:8" s="9" customFormat="1">
      <c r="A28" s="60">
        <v>41640</v>
      </c>
      <c r="B28" s="60">
        <v>41789</v>
      </c>
      <c r="C28" s="60">
        <f t="shared" si="0"/>
        <v>42152</v>
      </c>
      <c r="D28" s="59" t="str">
        <f t="shared" si="2"/>
        <v>금요일</v>
      </c>
    </row>
    <row r="29" spans="1:8" s="9" customFormat="1">
      <c r="A29" s="60">
        <v>42005</v>
      </c>
      <c r="B29" s="60">
        <v>42153</v>
      </c>
      <c r="C29" s="60">
        <f t="shared" si="0"/>
        <v>42520</v>
      </c>
      <c r="D29" s="59" t="str">
        <f t="shared" si="2"/>
        <v>금요일</v>
      </c>
    </row>
    <row r="30" spans="1:8" s="9" customFormat="1">
      <c r="A30" s="60">
        <v>42370</v>
      </c>
      <c r="B30" s="60">
        <v>42521</v>
      </c>
      <c r="C30" s="60">
        <f t="shared" si="0"/>
        <v>42885</v>
      </c>
      <c r="D30" s="59" t="str">
        <f t="shared" si="2"/>
        <v>화요일</v>
      </c>
    </row>
    <row r="31" spans="1:8">
      <c r="A31" s="60">
        <v>42736</v>
      </c>
      <c r="B31" s="60">
        <v>42886</v>
      </c>
      <c r="C31" s="60">
        <f t="shared" si="0"/>
        <v>43250</v>
      </c>
      <c r="D31" s="59" t="str">
        <f t="shared" ref="D31:D35" si="8">TEXT(B31,"aaaa")</f>
        <v>수요일</v>
      </c>
    </row>
    <row r="32" spans="1:8">
      <c r="A32" s="60">
        <v>43101</v>
      </c>
      <c r="B32" s="60">
        <v>43251</v>
      </c>
      <c r="C32" s="60">
        <f t="shared" si="0"/>
        <v>43615</v>
      </c>
      <c r="D32" s="59" t="str">
        <f t="shared" si="8"/>
        <v>목요일</v>
      </c>
    </row>
    <row r="33" spans="1:4">
      <c r="A33" s="60">
        <v>43466</v>
      </c>
      <c r="B33" s="60">
        <v>43616</v>
      </c>
      <c r="C33" s="60">
        <f t="shared" si="0"/>
        <v>43979</v>
      </c>
      <c r="D33" s="59" t="str">
        <f t="shared" si="8"/>
        <v>금요일</v>
      </c>
    </row>
    <row r="34" spans="1:4">
      <c r="A34" s="60">
        <v>43831</v>
      </c>
      <c r="B34" s="95">
        <v>43980</v>
      </c>
      <c r="C34" s="95">
        <f t="shared" si="0"/>
        <v>44346</v>
      </c>
      <c r="D34" s="59" t="str">
        <f t="shared" si="8"/>
        <v>금요일</v>
      </c>
    </row>
    <row r="35" spans="1:4">
      <c r="A35" s="60">
        <v>44197</v>
      </c>
      <c r="B35" s="96">
        <v>44347</v>
      </c>
      <c r="C35" s="60">
        <v>44712</v>
      </c>
      <c r="D35" s="94" t="str">
        <f t="shared" si="8"/>
        <v>월요일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D3AE-357E-4F36-A902-EFF0EEED92AE}">
  <dimension ref="F19:H31"/>
  <sheetViews>
    <sheetView showGridLines="0" workbookViewId="0">
      <selection activeCell="G15" sqref="G15"/>
    </sheetView>
  </sheetViews>
  <sheetFormatPr defaultRowHeight="13.5"/>
  <cols>
    <col min="6" max="6" width="4.109375" bestFit="1" customWidth="1"/>
    <col min="7" max="7" width="27.33203125" bestFit="1" customWidth="1"/>
  </cols>
  <sheetData>
    <row r="19" spans="6:8">
      <c r="F19" s="102" t="s">
        <v>92</v>
      </c>
      <c r="G19" t="s">
        <v>55</v>
      </c>
      <c r="H19" s="101" t="s">
        <v>67</v>
      </c>
    </row>
    <row r="20" spans="6:8">
      <c r="F20" s="102" t="s">
        <v>93</v>
      </c>
      <c r="G20" t="s">
        <v>68</v>
      </c>
      <c r="H20" s="101" t="s">
        <v>69</v>
      </c>
    </row>
    <row r="21" spans="6:8">
      <c r="F21" s="102" t="s">
        <v>94</v>
      </c>
      <c r="G21" t="s">
        <v>70</v>
      </c>
      <c r="H21" s="101" t="s">
        <v>71</v>
      </c>
    </row>
    <row r="22" spans="6:8">
      <c r="F22" s="102" t="s">
        <v>95</v>
      </c>
      <c r="G22" t="s">
        <v>73</v>
      </c>
      <c r="H22" s="101" t="s">
        <v>72</v>
      </c>
    </row>
    <row r="23" spans="6:8">
      <c r="F23" s="102" t="s">
        <v>96</v>
      </c>
      <c r="G23" t="s">
        <v>74</v>
      </c>
      <c r="H23" s="101" t="s">
        <v>75</v>
      </c>
    </row>
    <row r="24" spans="6:8">
      <c r="F24" s="102" t="s">
        <v>97</v>
      </c>
      <c r="G24" t="s">
        <v>76</v>
      </c>
      <c r="H24" s="101" t="s">
        <v>77</v>
      </c>
    </row>
    <row r="25" spans="6:8">
      <c r="F25" s="102" t="s">
        <v>98</v>
      </c>
      <c r="G25" t="s">
        <v>78</v>
      </c>
      <c r="H25" s="101" t="s">
        <v>79</v>
      </c>
    </row>
    <row r="26" spans="6:8">
      <c r="F26" s="102" t="s">
        <v>99</v>
      </c>
      <c r="G26" t="s">
        <v>80</v>
      </c>
      <c r="H26" s="101" t="s">
        <v>81</v>
      </c>
    </row>
    <row r="27" spans="6:8">
      <c r="F27" s="102" t="s">
        <v>100</v>
      </c>
      <c r="G27" t="s">
        <v>82</v>
      </c>
      <c r="H27" s="101" t="s">
        <v>83</v>
      </c>
    </row>
    <row r="28" spans="6:8">
      <c r="F28" s="102" t="s">
        <v>101</v>
      </c>
      <c r="G28" t="s">
        <v>85</v>
      </c>
      <c r="H28" s="101" t="s">
        <v>84</v>
      </c>
    </row>
    <row r="29" spans="6:8">
      <c r="F29" s="102" t="s">
        <v>102</v>
      </c>
      <c r="G29" t="s">
        <v>87</v>
      </c>
      <c r="H29" s="101" t="s">
        <v>86</v>
      </c>
    </row>
    <row r="30" spans="6:8">
      <c r="F30" s="102" t="s">
        <v>103</v>
      </c>
      <c r="G30" t="s">
        <v>88</v>
      </c>
      <c r="H30" s="101" t="s">
        <v>91</v>
      </c>
    </row>
    <row r="31" spans="6:8">
      <c r="F31" s="102" t="s">
        <v>104</v>
      </c>
      <c r="G31" t="s">
        <v>89</v>
      </c>
      <c r="H31" s="101" t="s">
        <v>90</v>
      </c>
    </row>
  </sheetData>
  <phoneticPr fontId="5" type="noConversion"/>
  <hyperlinks>
    <hyperlink ref="H19" r:id="rId1" xr:uid="{F46D0FE1-7E0F-49E8-9BD3-E972E0437412}"/>
    <hyperlink ref="H20" r:id="rId2" xr:uid="{C3479C2D-2516-4554-9273-40EA59DC504A}"/>
    <hyperlink ref="H21" r:id="rId3" xr:uid="{4D2E1F47-0690-49A2-981F-D0DF9A6A36DA}"/>
    <hyperlink ref="H22" r:id="rId4" xr:uid="{4E1C0BF4-D921-4732-AE9D-3A6AD7D7A229}"/>
    <hyperlink ref="H23" r:id="rId5" xr:uid="{E0A41D50-739D-4D02-A5BA-8ECCA71311FC}"/>
    <hyperlink ref="H24" r:id="rId6" xr:uid="{23BD509A-BC22-4808-9F2F-32404945E8E1}"/>
    <hyperlink ref="H25" r:id="rId7" xr:uid="{A36F4C23-6345-4A6B-9B3D-58974C9DD4AF}"/>
    <hyperlink ref="H26" r:id="rId8" xr:uid="{93660C10-33E8-4B2D-BDC2-69C2613A3274}"/>
    <hyperlink ref="H27" r:id="rId9" xr:uid="{DDE4B0D3-5B4B-4219-9EA7-7110CD9E4D83}"/>
    <hyperlink ref="H28" r:id="rId10" xr:uid="{8624856D-869C-44CC-BD31-9873BB210C5F}"/>
    <hyperlink ref="H29" r:id="rId11" xr:uid="{F5EE2EBB-0418-4E78-A7D8-B7F84ED20515}"/>
    <hyperlink ref="H31" r:id="rId12" xr:uid="{008AD782-E111-4170-9F54-21F6A8ED7DAA}"/>
    <hyperlink ref="H30" r:id="rId13" xr:uid="{24920251-0C51-4DD4-B910-ABD6EA837687}"/>
  </hyperlinks>
  <pageMargins left="0.7" right="0.7" top="0.75" bottom="0.75" header="0.3" footer="0.3"/>
  <pageSetup paperSize="9" orientation="portrait" verticalDpi="0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 지정된 범위</vt:lpstr>
      </vt:variant>
      <vt:variant>
        <vt:i4>6</vt:i4>
      </vt:variant>
    </vt:vector>
  </HeadingPairs>
  <TitlesOfParts>
    <vt:vector size="19" baseType="lpstr">
      <vt:lpstr>계산</vt:lpstr>
      <vt:lpstr>기본세율</vt:lpstr>
      <vt:lpstr>토지등급표</vt:lpstr>
      <vt:lpstr>개별공시지가</vt:lpstr>
      <vt:lpstr>표1-장기보유특별공제</vt:lpstr>
      <vt:lpstr>표2-1세대1주택</vt:lpstr>
      <vt:lpstr>테이블(구등급-&gt;신등급)</vt:lpstr>
      <vt:lpstr>정기고시일</vt:lpstr>
      <vt:lpstr>조회서비스</vt:lpstr>
      <vt:lpstr>신등급(1984.7.1.이후)</vt:lpstr>
      <vt:lpstr>개별공시지가 고시일</vt:lpstr>
      <vt:lpstr>개별주택 고시일</vt:lpstr>
      <vt:lpstr>공동주택</vt:lpstr>
      <vt:lpstr>토지등급표!Print_Area</vt:lpstr>
      <vt:lpstr>구등급</vt:lpstr>
      <vt:lpstr>기본세율</vt:lpstr>
      <vt:lpstr>등급</vt:lpstr>
      <vt:lpstr>신등급</vt:lpstr>
      <vt:lpstr>장기</vt:lpstr>
    </vt:vector>
  </TitlesOfParts>
  <Company>신우회계법인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주황규</dc:creator>
  <cp:lastModifiedBy>Microsoft</cp:lastModifiedBy>
  <cp:lastPrinted>2017-10-30T03:44:27Z</cp:lastPrinted>
  <dcterms:created xsi:type="dcterms:W3CDTF">2008-03-01T04:48:56Z</dcterms:created>
  <dcterms:modified xsi:type="dcterms:W3CDTF">2021-05-04T06:15:04Z</dcterms:modified>
</cp:coreProperties>
</file>